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Certificate Filings/2024-00344 AMI CPCN/Discovery/Attachments/"/>
    </mc:Choice>
  </mc:AlternateContent>
  <xr:revisionPtr revIDLastSave="0" documentId="13_ncr:1_{E8D3EAA3-0D1B-4078-BF24-C3B6F5ABD95F}" xr6:coauthVersionLast="47" xr6:coauthVersionMax="47" xr10:uidLastSave="{00000000-0000-0000-0000-000000000000}"/>
  <bookViews>
    <workbookView xWindow="-110" yWindow="-110" windowWidth="19420" windowHeight="10300" tabRatio="880" firstSheet="1" activeTab="1" xr2:uid="{00000000-000D-0000-FFFF-FFFF00000000}"/>
  </bookViews>
  <sheets>
    <sheet name="Not Used" sheetId="75" state="hidden" r:id="rId1"/>
    <sheet name="Rev. Req." sheetId="70" r:id="rId2"/>
    <sheet name="General Inputs" sheetId="5" r:id="rId3"/>
    <sheet name="Depreciation 370.1" sheetId="62" r:id="rId4"/>
    <sheet name="Depreciation 303" sheetId="63" r:id="rId5"/>
    <sheet name="Depreciation 397" sheetId="64" r:id="rId6"/>
    <sheet name="Benefits&gt;&gt;" sheetId="27" r:id="rId7"/>
    <sheet name="Benefit Summary" sheetId="25" r:id="rId8"/>
    <sheet name="Benefit Calculations" sheetId="8" r:id="rId9"/>
    <sheet name="Deployment Schedule" sheetId="11" r:id="rId10"/>
    <sheet name="Benefit Inputs" sheetId="9" r:id="rId11"/>
    <sheet name="Cust Engagment Portal Benefits" sheetId="74" r:id="rId12"/>
    <sheet name="Costs&gt;&gt;" sheetId="28" r:id="rId13"/>
    <sheet name="Cost Summary" sheetId="37" r:id="rId14"/>
    <sheet name="Cost Calculations" sheetId="38" r:id="rId15"/>
    <sheet name="LG Proactive Plan" sheetId="96" r:id="rId16"/>
    <sheet name="Avoided Costs AMR SCM+ Reactive" sheetId="95" r:id="rId17"/>
    <sheet name="Forecasts&gt;&gt;" sheetId="29" r:id="rId18"/>
    <sheet name="Energy Forecasts" sheetId="26" r:id="rId19"/>
    <sheet name="Customer Forecasts" sheetId="85" r:id="rId20"/>
    <sheet name="Cust by Class" sheetId="84" r:id="rId21"/>
    <sheet name="Annual_Prices-Nominal" sheetId="22" r:id="rId22"/>
    <sheet name="Price Forecasts" sheetId="36" r:id="rId23"/>
  </sheets>
  <definedNames>
    <definedName name="_AMO_ContentDefinition_335042165" hidden="1">"'Partitions:12'"</definedName>
    <definedName name="_AMO_ContentDefinition_335042165.0" hidden="1">"'&lt;ContentDefinition name=""E:\Fcst20_6+6\Demand\chartjunk\data\billed_normal.sas7bdat"" rsid=""335042165"" type=""DataSet"" format=""ReportXml"" imgfmt=""ActiveX"" created=""11/22/2019 13:19:59"" modifed=""05/07/2020 16:01:44"" user=""d001636"" appl'"</definedName>
    <definedName name="_AMO_ContentDefinition_335042165.1" hidden="1">"'y=""False"" css=""C:\Program Files\SASHome\SASAddInforMicrosoftOffice\8\Styles\AMODefault.css"" range=""E__Fcst20_6_6_Demand_chartjunk_data_billed_normal_sas7bdat"" auto=""False"" xTime=""00:00:00.0019948"" rTime=""00:00:00.4609364"" bgnew=""False""'"</definedName>
    <definedName name="_AMO_ContentDefinition_335042165.10" hidden="1">"'.sas7bdat&amp;quot; /&amp;gt;"" /&gt;_x000D_
  &lt;param n=""ExcelTableColumnCount"" v=""10"" /&gt;_x000D_
  &lt;param n=""ExcelTableRowCount"" v=""1466"" /&gt;_x000D_
  &lt;param n=""DataRowCount"" v=""1466"" /&gt;_x000D_
  &lt;param n=""DataColCount"" v=""10"" /&gt;_x000D_
  &lt;param n=""ObsColumn"" v=""false"" /&gt;'"</definedName>
    <definedName name="_AMO_ContentDefinition_335042165.11" hidden="1">"'_x000D_
  &lt;param n=""ExcelFormattingHash"" v=""-2144040110"" /&gt;_x000D_
  &lt;param n=""ExcelFormatting"" v=""Automatic"" /&gt;_x000D_
  &lt;ExcelXMLOptions AdjColWidths=""True"" RowOpt=""InsertCells"" ColOpt=""InsertCells"" /&gt;_x000D_
&lt;/ContentDefinition&gt;'"</definedName>
    <definedName name="_AMO_ContentDefinition_335042165.2" hidden="1">"' nFmt=""False"" grphSet=""True"" imgY=""0"" imgX=""0"" redirect=""False""&gt;_x000D_
  &lt;files /&gt;_x000D_
  &lt;parents /&gt;_x000D_
  &lt;children /&gt;_x000D_
  &lt;param n=""DisplayName"" v=""E:\Fcst20_6+6\Demand\chartjunk\data\billed_normal.sas7bdat"" /&gt;_x000D_
  &lt;param n=""DisplayType"" v=""Dat'"</definedName>
    <definedName name="_AMO_ContentDefinition_335042165.3" hidden="1">"'a Set"" /&gt;_x000D_
  &lt;param n=""AMO_Version"" v=""8.0"" /&gt;_x000D_
  &lt;param n=""ServerHostName"" v=""sasmdnap01.aepsc.com"" /&gt;_x000D_
  &lt;param n=""DataSourceType"" v=""SAS DATASET"" /&gt;_x000D_
  &lt;param n=""SASFilter"" v="""" /&gt;_x000D_
  &lt;param n=""MoreSheetsForRows"" v=""True"" /&gt;_x000D_'"</definedName>
    <definedName name="_AMO_ContentDefinition_335042165.4" hidden="1">"'
  &lt;param n=""PageSize"" v=""500"" /&gt;_x000D_
  &lt;param n=""ShowRowNumbers"" v=""False"" /&gt;_x000D_
  &lt;param n=""ShowInfoInSheet"" v=""False"" /&gt;_x000D_
  &lt;param n=""CredKey"" v=""E:\Fcst20_6+6\Demand\chartjunk\data\billed_normal.sas7bdat"" /&gt;_x000D_
  &lt;param n=""ClassName"" v'"</definedName>
    <definedName name="_AMO_ContentDefinition_335042165.5" hidden="1">"'=""SAS.OfficeAddin.DataViewItem"" /&gt;_x000D_
  &lt;param n=""ServerName"" v="""" /&gt;_x000D_
  &lt;param n=""DataSource"" v=""&amp;lt;SasDataSource Version=&amp;quot;4.2&amp;quot; Type=&amp;quot;SAS.Servers.Dataset&amp;quot; FilterDS=&amp;quot;&amp;amp;lt;?xml version=&amp;amp;quot;1.0&amp;amp;quot; encodin'"</definedName>
    <definedName name="_AMO_ContentDefinition_335042165.6" hidden="1">"'g=&amp;amp;quot;utf-16&amp;amp;quot;?&amp;amp;gt;&amp;amp;lt;FilterTree&amp;amp;gt;&amp;amp;lt;TreeRoot /&amp;amp;gt;&amp;amp;lt;/FilterTree&amp;amp;gt;&amp;quot; ColSelFlg=&amp;quot;0&amp;quot; DNA=&amp;quot;&amp;amp;lt;DNA&amp;amp;gt;&amp;amp;#xD;&amp;amp;#xA;  &amp;amp;lt;Type&amp;amp;gt;LocalFile&amp;amp;lt;/Type&amp;amp;gt;&amp;amp;'"</definedName>
    <definedName name="_AMO_ContentDefinition_335042165.7" hidden="1">"'#xD;&amp;amp;#xA;  &amp;amp;lt;Name&amp;amp;gt;billed_normal.sas7bdat&amp;amp;lt;/Name&amp;amp;gt;&amp;amp;#xD;&amp;amp;#xA;  &amp;amp;lt;Version&amp;amp;gt;1&amp;amp;lt;/Version&amp;amp;gt;&amp;amp;#xD;&amp;amp;#xA;  &amp;amp;lt;Assembly /&amp;amp;gt;&amp;amp;#xD;&amp;amp;#xA;  &amp;amp;lt;Factory /&amp;amp;gt;&amp;amp;#xD;&amp;amp;'"</definedName>
    <definedName name="_AMO_ContentDefinition_335042165.8" hidden="1">"'#xA;  &amp;amp;lt;ParentName&amp;amp;gt;data&amp;amp;lt;/ParentName&amp;amp;gt;&amp;amp;#xD;&amp;amp;#xA;  &amp;amp;lt;Delimiter&amp;amp;gt;\&amp;amp;lt;/Delimiter&amp;amp;gt;&amp;amp;#xD;&amp;amp;#xA;  &amp;amp;lt;FullPath&amp;amp;gt;E:\Fcst20_6+6\Demand\chartjunk\data\billed_normal.sas7bdat&amp;amp;lt;/FullP'"</definedName>
    <definedName name="_AMO_ContentDefinition_335042165.9" hidden="1">"'ath&amp;amp;gt;&amp;amp;#xD;&amp;amp;#xA;  &amp;amp;lt;RelativePath&amp;amp;gt;E:\Fcst20_6+6\Demand\chartjunk\data\billed_normal.sas7bdat&amp;amp;lt;/RelativePath&amp;amp;gt;&amp;amp;#xD;&amp;amp;#xA;&amp;amp;lt;/DNA&amp;amp;gt;&amp;quot; Name=&amp;quot;E:\Fcst20_6+6\Demand\chartjunk\data\billed_normal'"</definedName>
    <definedName name="_AMO_ContentDefinition_527132092" hidden="1">"'Partitions:12'"</definedName>
    <definedName name="_AMO_ContentDefinition_527132092.0" hidden="1">"'&lt;ContentDefinition name=""E:\Fcst20_6+6\Demand\chartjunk\data\booked_normal.sas7bdat"" rsid=""527132092"" type=""DataSet"" format=""ReportXml"" imgfmt=""ActiveX"" created=""11/22/2019 13:20:28"" modifed=""05/07/2020 16:01:51"" user=""d001636"" appl'"</definedName>
    <definedName name="_AMO_ContentDefinition_527132092.1" hidden="1">"'y=""False"" css=""C:\Program Files\SASHome\SASAddInforMicrosoftOffice\8\Styles\AMODefault.css"" range=""E__Fcst20_6_6_Demand_chartjunk_data_booked_normal_sas7bdat"" auto=""False"" xTime=""00:00:00.0029921"" rTime=""00:00:00.5026567"" bgnew=""False""'"</definedName>
    <definedName name="_AMO_ContentDefinition_527132092.10" hidden="1">"'.sas7bdat&amp;quot; /&amp;gt;"" /&gt;_x000D_
  &lt;param n=""ExcelTableColumnCount"" v=""10"" /&gt;_x000D_
  &lt;param n=""ExcelTableRowCount"" v=""1466"" /&gt;_x000D_
  &lt;param n=""DataRowCount"" v=""1466"" /&gt;_x000D_
  &lt;param n=""DataColCount"" v=""10"" /&gt;_x000D_
  &lt;param n=""ObsColumn"" v=""false"" /&gt;'"</definedName>
    <definedName name="_AMO_ContentDefinition_527132092.11" hidden="1">"'_x000D_
  &lt;param n=""ExcelFormattingHash"" v=""-2144040110"" /&gt;_x000D_
  &lt;param n=""ExcelFormatting"" v=""Automatic"" /&gt;_x000D_
  &lt;ExcelXMLOptions AdjColWidths=""True"" RowOpt=""InsertCells"" ColOpt=""InsertCells"" /&gt;_x000D_
&lt;/ContentDefinition&gt;'"</definedName>
    <definedName name="_AMO_ContentDefinition_527132092.2" hidden="1">"' nFmt=""False"" grphSet=""True"" imgY=""0"" imgX=""0"" redirect=""False""&gt;_x000D_
  &lt;files /&gt;_x000D_
  &lt;parents /&gt;_x000D_
  &lt;children /&gt;_x000D_
  &lt;param n=""DisplayName"" v=""E:\Fcst20_6+6\Demand\chartjunk\data\booked_normal.sas7bdat"" /&gt;_x000D_
  &lt;param n=""DisplayType"" v=""Dat'"</definedName>
    <definedName name="_AMO_ContentDefinition_527132092.3" hidden="1">"'a Set"" /&gt;_x000D_
  &lt;param n=""AMO_Version"" v=""8.0"" /&gt;_x000D_
  &lt;param n=""ServerHostName"" v=""sasmdnap01.aepsc.com"" /&gt;_x000D_
  &lt;param n=""DataSourceType"" v=""SAS DATASET"" /&gt;_x000D_
  &lt;param n=""SASFilter"" v="""" /&gt;_x000D_
  &lt;param n=""MoreSheetsForRows"" v=""True"" /&gt;_x000D_'"</definedName>
    <definedName name="_AMO_ContentDefinition_527132092.4" hidden="1">"'
  &lt;param n=""PageSize"" v=""500"" /&gt;_x000D_
  &lt;param n=""ShowRowNumbers"" v=""False"" /&gt;_x000D_
  &lt;param n=""ShowInfoInSheet"" v=""False"" /&gt;_x000D_
  &lt;param n=""CredKey"" v=""E:\Fcst20_6+6\Demand\chartjunk\data\booked_normal.sas7bdat"" /&gt;_x000D_
  &lt;param n=""ClassName"" v'"</definedName>
    <definedName name="_AMO_ContentDefinition_527132092.5" hidden="1">"'=""SAS.OfficeAddin.DataViewItem"" /&gt;_x000D_
  &lt;param n=""ServerName"" v="""" /&gt;_x000D_
  &lt;param n=""DataSource"" v=""&amp;lt;SasDataSource Version=&amp;quot;4.2&amp;quot; Type=&amp;quot;SAS.Servers.Dataset&amp;quot; FilterDS=&amp;quot;&amp;amp;lt;?xml version=&amp;amp;quot;1.0&amp;amp;quot; encodin'"</definedName>
    <definedName name="_AMO_ContentDefinition_527132092.6" hidden="1">"'g=&amp;amp;quot;utf-16&amp;amp;quot;?&amp;amp;gt;&amp;amp;lt;FilterTree&amp;amp;gt;&amp;amp;lt;TreeRoot /&amp;amp;gt;&amp;amp;lt;/FilterTree&amp;amp;gt;&amp;quot; ColSelFlg=&amp;quot;0&amp;quot; DNA=&amp;quot;&amp;amp;lt;DNA&amp;amp;gt;&amp;amp;#xD;&amp;amp;#xA;  &amp;amp;lt;Type&amp;amp;gt;LocalFile&amp;amp;lt;/Type&amp;amp;gt;&amp;amp;'"</definedName>
    <definedName name="_AMO_ContentDefinition_527132092.7" hidden="1">"'#xD;&amp;amp;#xA;  &amp;amp;lt;Name&amp;amp;gt;booked_normal.sas7bdat&amp;amp;lt;/Name&amp;amp;gt;&amp;amp;#xD;&amp;amp;#xA;  &amp;amp;lt;Version&amp;amp;gt;1&amp;amp;lt;/Version&amp;amp;gt;&amp;amp;#xD;&amp;amp;#xA;  &amp;amp;lt;Assembly /&amp;amp;gt;&amp;amp;#xD;&amp;amp;#xA;  &amp;amp;lt;Factory /&amp;amp;gt;&amp;amp;#xD;&amp;amp;'"</definedName>
    <definedName name="_AMO_ContentDefinition_527132092.8" hidden="1">"'#xA;  &amp;amp;lt;ParentName&amp;amp;gt;data&amp;amp;lt;/ParentName&amp;amp;gt;&amp;amp;#xD;&amp;amp;#xA;  &amp;amp;lt;Delimiter&amp;amp;gt;\&amp;amp;lt;/Delimiter&amp;amp;gt;&amp;amp;#xD;&amp;amp;#xA;  &amp;amp;lt;FullPath&amp;amp;gt;E:\Fcst20_6+6\Demand\chartjunk\data\booked_normal.sas7bdat&amp;amp;lt;/FullP'"</definedName>
    <definedName name="_AMO_ContentDefinition_527132092.9" hidden="1">"'ath&amp;amp;gt;&amp;amp;#xD;&amp;amp;#xA;  &amp;amp;lt;RelativePath&amp;amp;gt;E:\Fcst20_6+6\Demand\chartjunk\data\booked_normal.sas7bdat&amp;amp;lt;/RelativePath&amp;amp;gt;&amp;amp;#xD;&amp;amp;#xA;&amp;amp;lt;/DNA&amp;amp;gt;&amp;quot; Name=&amp;quot;E:\Fcst20_6+6\Demand\chartjunk\data\booked_normal'"</definedName>
    <definedName name="_AMO_ContentLocation_335042165__A1" hidden="1">"'Partitions:2'"</definedName>
    <definedName name="_AMO_ContentLocation_335042165__A1.0" hidden="1">"'&lt;ContentLocation path=""A1"" rsid=""335042165"" tag="""" fid=""0""&gt;_x000D_
  &lt;param n=""_NumRows"" v=""1467"" /&gt;_x000D_
  &lt;param n=""_NumCols"" v=""10"" /&gt;_x000D_
  &lt;param n=""SASDataState"" v=""none"" /&gt;_x000D_
  &lt;param n=""SASDataStart"" v=""1"" /&gt;_x000D_
  &lt;param n=""SASData'"</definedName>
    <definedName name="_AMO_ContentLocation_335042165__A1.1" hidden="1">"'End"" v=""1466"" /&gt;_x000D_
&lt;/ContentLocation&gt;'"</definedName>
    <definedName name="_AMO_ContentLocation_527132092__A1" hidden="1">"'Partitions:2'"</definedName>
    <definedName name="_AMO_ContentLocation_527132092__A1.0" hidden="1">"'&lt;ContentLocation path=""A1"" rsid=""527132092"" tag="""" fid=""0""&gt;_x000D_
  &lt;param n=""_NumRows"" v=""1467"" /&gt;_x000D_
  &lt;param n=""_NumCols"" v=""10"" /&gt;_x000D_
  &lt;param n=""SASDataState"" v=""none"" /&gt;_x000D_
  &lt;param n=""SASDataStart"" v=""1"" /&gt;_x000D_
  &lt;param n=""SASData'"</definedName>
    <definedName name="_AMO_ContentLocation_527132092__A1.1" hidden="1">"'End"" v=""1466"" /&gt;_x000D_
&lt;/ContentLocation&gt;'"</definedName>
    <definedName name="_AMO_XmlVersion" hidden="1">"'1'"</definedName>
    <definedName name="_LOB1" localSheetId="15">#REF!</definedName>
    <definedName name="_LOB1">'General Inputs'!#REF!</definedName>
    <definedName name="_LOB2" localSheetId="15">#REF!</definedName>
    <definedName name="_LOB2">'General Inputs'!#REF!</definedName>
    <definedName name="AfterTaxWACC" localSheetId="19">#REF!</definedName>
    <definedName name="AfterTaxWACC" localSheetId="15">#REF!</definedName>
    <definedName name="AfterTaxWACC">'General Inputs'!#REF!</definedName>
    <definedName name="AnnualInflationFactors">#REF!</definedName>
    <definedName name="BaseYear">#REF!</definedName>
    <definedName name="C_I_losses_E">#REF!</definedName>
    <definedName name="C_I_losses_peak">#REF!</definedName>
    <definedName name="CaseName">#REF!</definedName>
    <definedName name="CIQWBGuid" hidden="1">"812af9b5-bf94-405f-8ade-7e2e0a46ddb4"</definedName>
    <definedName name="CommsCostGrowth" localSheetId="19">#REF!</definedName>
    <definedName name="CommsCostGrowth" localSheetId="15">#REF!</definedName>
    <definedName name="CommsCostGrowth">'General Inputs'!#REF!</definedName>
    <definedName name="DepreciationInputs">#REF!</definedName>
    <definedName name="DiscountRate" localSheetId="19">#REF!</definedName>
    <definedName name="DiscountRate" localSheetId="15">#REF!</definedName>
    <definedName name="DiscountRate">'General Inputs'!#REF!</definedName>
    <definedName name="DREECostGrowth" localSheetId="19">#REF!</definedName>
    <definedName name="DREECostGrowth" localSheetId="15">#REF!</definedName>
    <definedName name="DREECostGrowth">'General Inputs'!#REF!</definedName>
    <definedName name="EI_ZonesToInclude">#REF!</definedName>
    <definedName name="FringeLoadingFactor" localSheetId="15">#REF!</definedName>
    <definedName name="FringeLoadingFactor">'Benefit Inputs'!$D$21</definedName>
    <definedName name="Fuel_Labels">#REF!</definedName>
    <definedName name="GeneralInputs">'General Inputs'!$A:$C</definedName>
    <definedName name="GHG_Price_Grid">#REF!</definedName>
    <definedName name="IncomeTax" localSheetId="19">#REF!</definedName>
    <definedName name="IncomeTax" localSheetId="15">#REF!</definedName>
    <definedName name="IncomeTax">'General Inputs'!#REF!</definedName>
    <definedName name="InflationFactors">#REF!</definedName>
    <definedName name="InfrastructureCostGrowth" localSheetId="19">#REF!</definedName>
    <definedName name="InfrastructureCostGrowth" localSheetId="15">#REF!</definedName>
    <definedName name="InfrastructureCostGrowth">'General Inputs'!#REF!</definedName>
    <definedName name="InstallationCostGrowth" localSheetId="19">#REF!</definedName>
    <definedName name="InstallationCostGrowth" localSheetId="15">#REF!</definedName>
    <definedName name="InstallationCostGrowth">'General Inputs'!#REF!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FAX" hidden="1">"c2100"</definedName>
    <definedName name="IQ_BOARD_MEMBER_OFFICE" hidden="1">"c2098"</definedName>
    <definedName name="IQ_BOARD_MEMBER_PHONE" hidden="1">"c2099"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LT_DEBT" hidden="1">"c2086"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41309.6720601852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UTSTANDING_FILING_DATE_TOTAL" hidden="1">"c2107"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38911.5231944444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LASTCLOSE" hidden="1">"c1855"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CostGrowth" localSheetId="19">#REF!</definedName>
    <definedName name="ITCostGrowth" localSheetId="15">#REF!</definedName>
    <definedName name="ITCostGrowth">'General Inputs'!#REF!</definedName>
    <definedName name="Juris1" localSheetId="15">#REF!</definedName>
    <definedName name="Juris1">'General Inputs'!#REF!</definedName>
    <definedName name="Juris2" localSheetId="15">#REF!</definedName>
    <definedName name="Juris2">'General Inputs'!#REF!</definedName>
    <definedName name="KPCLaborCostGrowth">#REF!</definedName>
    <definedName name="LaborCostGrowth" localSheetId="19">#REF!</definedName>
    <definedName name="LaborCostGrowth" localSheetId="15">#REF!</definedName>
    <definedName name="LaborCostGrowth">'General Inputs'!$C$6</definedName>
    <definedName name="MACRSSchedule">'General Inputs'!$A$9:$IT$18</definedName>
    <definedName name="MACRSTitle">'General Inputs'!$A$9:$IT$9</definedName>
    <definedName name="MarketGrowth" localSheetId="19">#REF!</definedName>
    <definedName name="MarketGrowth" localSheetId="15">#REF!</definedName>
    <definedName name="MarketGrowth">'General Inputs'!#REF!</definedName>
    <definedName name="MetersCostGrowth" localSheetId="19">#REF!</definedName>
    <definedName name="MetersCostGrowth" localSheetId="15">#REF!</definedName>
    <definedName name="MetersCostGrowth">'General Inputs'!#REF!</definedName>
    <definedName name="MonthlyInflationFactors">#REF!</definedName>
    <definedName name="NonLaborCostGrowth" localSheetId="19">#REF!</definedName>
    <definedName name="NonLaborCostGrowth" localSheetId="15">#REF!</definedName>
    <definedName name="NonLaborCostGrowth">'General Inputs'!$C$7</definedName>
    <definedName name="NOxAnnual_AEP_Price_Grid">#REF!</definedName>
    <definedName name="NOxAnnual_Price_Grid">#REF!</definedName>
    <definedName name="NOxSummer_Price_Grid">#REF!</definedName>
    <definedName name="PreTaxWACC" localSheetId="19">#REF!</definedName>
    <definedName name="PreTaxWACC" localSheetId="15">#REF!</definedName>
    <definedName name="PreTaxWACC">'General Inputs'!$E$37</definedName>
    <definedName name="PreTaxWACCDiscountRate">'General Inputs'!$E$37</definedName>
    <definedName name="Prices_EI" localSheetId="15">#REF!</definedName>
    <definedName name="Prices_EI">#REF!</definedName>
    <definedName name="Prices_ERCOT" localSheetId="15">#REF!</definedName>
    <definedName name="Prices_ERCOT">#REF!</definedName>
    <definedName name="Prices_WECC">#REF!</definedName>
    <definedName name="_xlnm.Print_Area" localSheetId="10">'Benefit Inputs'!$C:$E</definedName>
    <definedName name="_xlnm.Print_Area" localSheetId="22">'Price Forecasts'!$A$1:$F$29</definedName>
    <definedName name="Print_Area_0">#REF!</definedName>
    <definedName name="Print_Area_10">#REF!</definedName>
    <definedName name="Print_Area_11">#REF!</definedName>
    <definedName name="Print_Area_12">#REF!</definedName>
    <definedName name="Print_Area_2">#REF!</definedName>
    <definedName name="Print_Area_3">#REF!</definedName>
    <definedName name="Print_Area_4">#REF!</definedName>
    <definedName name="Print_Area_5">#REF!</definedName>
    <definedName name="Print_Area_7">#REF!</definedName>
    <definedName name="Print_Area_8">#REF!</definedName>
    <definedName name="Print_Area_9">#REF!</definedName>
    <definedName name="_xlnm.Print_Titles" localSheetId="10">'Benefit Inputs'!$1:$2</definedName>
    <definedName name="PropertyTax" localSheetId="15">#REF!</definedName>
    <definedName name="PropertyTax">'General Inputs'!#REF!</definedName>
    <definedName name="res_losses_E">#REF!</definedName>
    <definedName name="Res_losses_peak">#REF!</definedName>
    <definedName name="StartYear" localSheetId="19">#REF!</definedName>
    <definedName name="StartYear" localSheetId="15">#REF!</definedName>
    <definedName name="StartYear">'General Inputs'!#REF!</definedName>
    <definedName name="StateTax" localSheetId="19">#REF!</definedName>
    <definedName name="StateTax" localSheetId="15">#REF!</definedName>
    <definedName name="StateTax">'General Inputs'!#REF!</definedName>
    <definedName name="SystemGrowth" localSheetId="19">#REF!</definedName>
    <definedName name="SystemGrowth" localSheetId="15">#REF!</definedName>
    <definedName name="SystemGrowth">'General Inputs'!#REF!</definedName>
    <definedName name="TaxRate" localSheetId="15">#REF!</definedName>
    <definedName name="TaxRate">'General Inputs'!#REF!</definedName>
    <definedName name="Year10" localSheetId="15">#REF!</definedName>
    <definedName name="Year10">'General Inputs'!#REF!</definedName>
    <definedName name="Year11" localSheetId="15">#REF!</definedName>
    <definedName name="Year11">'General Inputs'!#REF!</definedName>
    <definedName name="Year12" localSheetId="15">#REF!</definedName>
    <definedName name="Year12">'General Inputs'!#REF!</definedName>
    <definedName name="Year13" localSheetId="15">#REF!</definedName>
    <definedName name="Year13">'General Inputs'!#REF!</definedName>
    <definedName name="Year14" localSheetId="15">#REF!</definedName>
    <definedName name="Year14">'General Inputs'!#REF!</definedName>
    <definedName name="Year15" localSheetId="15">#REF!</definedName>
    <definedName name="Year15">'General Inputs'!#REF!</definedName>
    <definedName name="Year16" localSheetId="15">#REF!</definedName>
    <definedName name="Year16">'General Inputs'!#REF!</definedName>
    <definedName name="Year17" localSheetId="15">#REF!</definedName>
    <definedName name="Year17">'General Inputs'!#REF!</definedName>
    <definedName name="Year18" localSheetId="15">#REF!</definedName>
    <definedName name="Year18">'General Inputs'!#REF!</definedName>
    <definedName name="Year19" localSheetId="15">#REF!</definedName>
    <definedName name="Year19">'General Inputs'!#REF!</definedName>
    <definedName name="Year2" localSheetId="15">#REF!</definedName>
    <definedName name="Year2">'General Inputs'!#REF!</definedName>
    <definedName name="Year20" localSheetId="15">#REF!</definedName>
    <definedName name="Year20">'General Inputs'!#REF!</definedName>
    <definedName name="Year3" localSheetId="15">#REF!</definedName>
    <definedName name="Year3">'General Inputs'!#REF!</definedName>
    <definedName name="Year4" localSheetId="15">#REF!</definedName>
    <definedName name="Year4">'General Inputs'!#REF!</definedName>
    <definedName name="Year5" localSheetId="15">#REF!</definedName>
    <definedName name="Year5">'General Inputs'!#REF!</definedName>
    <definedName name="Year6" localSheetId="15">#REF!</definedName>
    <definedName name="Year6">'General Inputs'!#REF!</definedName>
    <definedName name="Year7" localSheetId="15">#REF!</definedName>
    <definedName name="Year7">'General Inputs'!#REF!</definedName>
    <definedName name="Year8" localSheetId="15">#REF!</definedName>
    <definedName name="Year8">'General Inputs'!#REF!</definedName>
    <definedName name="Year9" localSheetId="15">#REF!</definedName>
    <definedName name="Year9">'General Inputs'!#REF!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70" l="1"/>
  <c r="C15" i="70"/>
  <c r="D15" i="70"/>
  <c r="E15" i="70"/>
  <c r="F15" i="70"/>
  <c r="G15" i="70"/>
  <c r="H15" i="70"/>
  <c r="I15" i="70"/>
  <c r="J15" i="70"/>
  <c r="J41" i="95"/>
  <c r="K41" i="95" s="1"/>
  <c r="L41" i="95" s="1"/>
  <c r="M41" i="95" s="1"/>
  <c r="N41" i="95" s="1"/>
  <c r="O41" i="95" s="1"/>
  <c r="P41" i="95" s="1"/>
  <c r="Q41" i="95" s="1"/>
  <c r="R41" i="95" s="1"/>
  <c r="S41" i="95" s="1"/>
  <c r="T41" i="95" s="1"/>
  <c r="U41" i="95" s="1"/>
  <c r="V41" i="95" s="1"/>
  <c r="W41" i="95" s="1"/>
  <c r="X41" i="95" s="1"/>
  <c r="Y41" i="95" s="1"/>
  <c r="Z41" i="95" s="1"/>
  <c r="AA41" i="95" s="1"/>
  <c r="I41" i="95"/>
  <c r="E26" i="70" l="1"/>
  <c r="D26" i="70"/>
  <c r="C26" i="70"/>
  <c r="B26" i="70"/>
  <c r="F26" i="70"/>
  <c r="G26" i="70"/>
  <c r="H26" i="70"/>
  <c r="I26" i="70"/>
  <c r="J26" i="70"/>
  <c r="K26" i="70"/>
  <c r="L26" i="70"/>
  <c r="M26" i="70"/>
  <c r="N26" i="70"/>
  <c r="O26" i="70"/>
  <c r="P26" i="70"/>
  <c r="Q26" i="70"/>
  <c r="R26" i="70"/>
  <c r="S26" i="70"/>
  <c r="T26" i="70"/>
  <c r="U26" i="70"/>
  <c r="N175" i="8" l="1"/>
  <c r="N161" i="8"/>
  <c r="N155" i="8"/>
  <c r="I1" i="95" l="1"/>
  <c r="J1" i="95" s="1"/>
  <c r="K1" i="95" s="1"/>
  <c r="L1" i="95" s="1"/>
  <c r="M1" i="95" s="1"/>
  <c r="N1" i="95" s="1"/>
  <c r="O1" i="95" s="1"/>
  <c r="P1" i="95" s="1"/>
  <c r="Q1" i="95" s="1"/>
  <c r="R1" i="95" s="1"/>
  <c r="S1" i="95" s="1"/>
  <c r="T1" i="95" s="1"/>
  <c r="U1" i="95" s="1"/>
  <c r="V1" i="95" s="1"/>
  <c r="W1" i="95" s="1"/>
  <c r="X1" i="95" s="1"/>
  <c r="Y1" i="95" s="1"/>
  <c r="Z1" i="95" s="1"/>
  <c r="AA1" i="95" s="1"/>
  <c r="AA39" i="95"/>
  <c r="Z39" i="95"/>
  <c r="Y39" i="95"/>
  <c r="X39" i="95"/>
  <c r="W39" i="95"/>
  <c r="V39" i="95"/>
  <c r="U39" i="95"/>
  <c r="T39" i="95"/>
  <c r="S39" i="95"/>
  <c r="R39" i="95"/>
  <c r="Q39" i="95"/>
  <c r="P39" i="95"/>
  <c r="O39" i="95"/>
  <c r="N39" i="95"/>
  <c r="M39" i="95"/>
  <c r="L39" i="95"/>
  <c r="K39" i="95"/>
  <c r="J39" i="95"/>
  <c r="I39" i="95"/>
  <c r="G35" i="95"/>
  <c r="G16" i="95"/>
  <c r="B7" i="70"/>
  <c r="B8" i="70"/>
  <c r="D20" i="9" l="1"/>
  <c r="D19" i="9"/>
  <c r="J25" i="85"/>
  <c r="G25" i="85"/>
  <c r="E25" i="85"/>
  <c r="C25" i="85"/>
  <c r="E25" i="22"/>
  <c r="C25" i="22"/>
  <c r="D25" i="22"/>
  <c r="B25" i="22"/>
  <c r="A12" i="36"/>
  <c r="A13" i="36"/>
  <c r="A14" i="36"/>
  <c r="A15" i="36"/>
  <c r="A16" i="36"/>
  <c r="A17" i="36"/>
  <c r="A18" i="36"/>
  <c r="A19" i="36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11" i="36"/>
  <c r="D20" i="26"/>
  <c r="D23" i="26"/>
  <c r="D24" i="26"/>
  <c r="D12" i="26"/>
  <c r="F13" i="25"/>
  <c r="E13" i="25"/>
  <c r="E51" i="74" l="1"/>
  <c r="H46" i="74"/>
  <c r="I46" i="74" s="1"/>
  <c r="J46" i="74" s="1"/>
  <c r="K46" i="74" s="1"/>
  <c r="L46" i="74" s="1"/>
  <c r="M46" i="74" s="1"/>
  <c r="N46" i="74" s="1"/>
  <c r="O46" i="74" s="1"/>
  <c r="P46" i="74" s="1"/>
  <c r="Q46" i="74" s="1"/>
  <c r="R46" i="74" s="1"/>
  <c r="S46" i="74" s="1"/>
  <c r="T46" i="74" s="1"/>
  <c r="U46" i="74" s="1"/>
  <c r="V46" i="74" s="1"/>
  <c r="W46" i="74" s="1"/>
  <c r="X46" i="74" s="1"/>
  <c r="Y46" i="74" s="1"/>
  <c r="Z46" i="74" s="1"/>
  <c r="E23" i="26" l="1"/>
  <c r="F23" i="26"/>
  <c r="G23" i="26"/>
  <c r="G19" i="74" s="1"/>
  <c r="H23" i="26"/>
  <c r="H19" i="74" s="1"/>
  <c r="I23" i="26"/>
  <c r="I19" i="74" s="1"/>
  <c r="J23" i="26"/>
  <c r="J19" i="74" s="1"/>
  <c r="K23" i="26"/>
  <c r="K19" i="74" s="1"/>
  <c r="L23" i="26"/>
  <c r="L19" i="74" s="1"/>
  <c r="M23" i="26"/>
  <c r="M19" i="74" s="1"/>
  <c r="N23" i="26"/>
  <c r="N19" i="74" s="1"/>
  <c r="O23" i="26"/>
  <c r="O19" i="74" s="1"/>
  <c r="P23" i="26"/>
  <c r="P19" i="74" s="1"/>
  <c r="Q23" i="26"/>
  <c r="Q19" i="74" s="1"/>
  <c r="R23" i="26"/>
  <c r="R19" i="74" s="1"/>
  <c r="S23" i="26"/>
  <c r="S19" i="74" s="1"/>
  <c r="T23" i="26"/>
  <c r="T19" i="74" s="1"/>
  <c r="U23" i="26"/>
  <c r="U19" i="74" s="1"/>
  <c r="V23" i="26"/>
  <c r="V19" i="74" s="1"/>
  <c r="W23" i="26"/>
  <c r="W19" i="74" s="1"/>
  <c r="X23" i="26"/>
  <c r="X19" i="74" s="1"/>
  <c r="E24" i="26"/>
  <c r="F24" i="26"/>
  <c r="G24" i="26"/>
  <c r="G47" i="74" s="1"/>
  <c r="H24" i="26"/>
  <c r="H47" i="74" s="1"/>
  <c r="I24" i="26"/>
  <c r="I47" i="74" s="1"/>
  <c r="J24" i="26"/>
  <c r="J47" i="74" s="1"/>
  <c r="K24" i="26"/>
  <c r="K47" i="74" s="1"/>
  <c r="L24" i="26"/>
  <c r="L47" i="74" s="1"/>
  <c r="M24" i="26"/>
  <c r="M47" i="74" s="1"/>
  <c r="N24" i="26"/>
  <c r="N47" i="74" s="1"/>
  <c r="O24" i="26"/>
  <c r="O47" i="74" s="1"/>
  <c r="P24" i="26"/>
  <c r="P47" i="74" s="1"/>
  <c r="Q24" i="26"/>
  <c r="Q47" i="74" s="1"/>
  <c r="R24" i="26"/>
  <c r="R47" i="74" s="1"/>
  <c r="S24" i="26"/>
  <c r="S47" i="74" s="1"/>
  <c r="T24" i="26"/>
  <c r="T47" i="74" s="1"/>
  <c r="U24" i="26"/>
  <c r="U47" i="74" s="1"/>
  <c r="V24" i="26"/>
  <c r="V47" i="74" s="1"/>
  <c r="W24" i="26"/>
  <c r="W47" i="74" s="1"/>
  <c r="X24" i="26"/>
  <c r="X47" i="74" s="1"/>
  <c r="E39" i="74"/>
  <c r="H35" i="74"/>
  <c r="H37" i="74" s="1"/>
  <c r="I35" i="74"/>
  <c r="I37" i="74" s="1"/>
  <c r="J35" i="74"/>
  <c r="J37" i="74" s="1"/>
  <c r="K35" i="74"/>
  <c r="K37" i="74" s="1"/>
  <c r="L35" i="74"/>
  <c r="L37" i="74" s="1"/>
  <c r="M35" i="74"/>
  <c r="M37" i="74" s="1"/>
  <c r="N35" i="74"/>
  <c r="N37" i="74" s="1"/>
  <c r="O35" i="74"/>
  <c r="O37" i="74" s="1"/>
  <c r="P35" i="74"/>
  <c r="P37" i="74" s="1"/>
  <c r="Q35" i="74"/>
  <c r="Q37" i="74" s="1"/>
  <c r="R35" i="74"/>
  <c r="R37" i="74" s="1"/>
  <c r="S35" i="74"/>
  <c r="S37" i="74" s="1"/>
  <c r="T35" i="74"/>
  <c r="T37" i="74" s="1"/>
  <c r="U35" i="74"/>
  <c r="U37" i="74" s="1"/>
  <c r="V35" i="74"/>
  <c r="V37" i="74" s="1"/>
  <c r="W35" i="74"/>
  <c r="W37" i="74" s="1"/>
  <c r="X35" i="74"/>
  <c r="X37" i="74" s="1"/>
  <c r="G35" i="74"/>
  <c r="G37" i="74" s="1"/>
  <c r="H9" i="74"/>
  <c r="I9" i="74"/>
  <c r="J9" i="74"/>
  <c r="K9" i="74"/>
  <c r="L9" i="74"/>
  <c r="M9" i="74"/>
  <c r="N9" i="74"/>
  <c r="O9" i="74"/>
  <c r="P9" i="74"/>
  <c r="Q9" i="74"/>
  <c r="R9" i="74"/>
  <c r="S9" i="74"/>
  <c r="T9" i="74"/>
  <c r="U9" i="74"/>
  <c r="V9" i="74"/>
  <c r="W9" i="74"/>
  <c r="X9" i="74"/>
  <c r="G9" i="74"/>
  <c r="I5" i="85"/>
  <c r="I6" i="85"/>
  <c r="I7" i="85"/>
  <c r="I8" i="85"/>
  <c r="I9" i="85"/>
  <c r="I10" i="85"/>
  <c r="I11" i="85"/>
  <c r="I12" i="85"/>
  <c r="I13" i="85"/>
  <c r="I14" i="85"/>
  <c r="I15" i="85"/>
  <c r="I16" i="85"/>
  <c r="I17" i="85"/>
  <c r="I18" i="85"/>
  <c r="I19" i="85"/>
  <c r="I20" i="85"/>
  <c r="I21" i="85"/>
  <c r="I22" i="85"/>
  <c r="I23" i="85"/>
  <c r="I24" i="85"/>
  <c r="I25" i="85"/>
  <c r="L6" i="85"/>
  <c r="L7" i="85"/>
  <c r="L8" i="85"/>
  <c r="L9" i="85"/>
  <c r="L10" i="85"/>
  <c r="L11" i="85"/>
  <c r="L12" i="85"/>
  <c r="L13" i="85"/>
  <c r="L14" i="85"/>
  <c r="L15" i="85"/>
  <c r="L16" i="85"/>
  <c r="L17" i="85"/>
  <c r="L18" i="85"/>
  <c r="L19" i="85"/>
  <c r="L20" i="85"/>
  <c r="L21" i="85"/>
  <c r="L22" i="85"/>
  <c r="L23" i="85"/>
  <c r="L24" i="85"/>
  <c r="L25" i="85"/>
  <c r="L5" i="85"/>
  <c r="L4" i="85"/>
  <c r="I4" i="85"/>
  <c r="G40" i="74" l="1"/>
  <c r="G45" i="74"/>
  <c r="G49" i="74" s="1"/>
  <c r="G52" i="74" s="1"/>
  <c r="U45" i="74"/>
  <c r="U49" i="74" s="1"/>
  <c r="U52" i="74" s="1"/>
  <c r="U40" i="74"/>
  <c r="Q45" i="74"/>
  <c r="Q49" i="74" s="1"/>
  <c r="Q52" i="74" s="1"/>
  <c r="Q40" i="74"/>
  <c r="M45" i="74"/>
  <c r="M49" i="74" s="1"/>
  <c r="M52" i="74" s="1"/>
  <c r="M40" i="74"/>
  <c r="I45" i="74"/>
  <c r="I49" i="74" s="1"/>
  <c r="I52" i="74" s="1"/>
  <c r="I40" i="74"/>
  <c r="X45" i="74"/>
  <c r="X49" i="74" s="1"/>
  <c r="X52" i="74" s="1"/>
  <c r="X40" i="74"/>
  <c r="T45" i="74"/>
  <c r="T49" i="74" s="1"/>
  <c r="T52" i="74" s="1"/>
  <c r="T40" i="74"/>
  <c r="P45" i="74"/>
  <c r="P49" i="74" s="1"/>
  <c r="P52" i="74" s="1"/>
  <c r="P40" i="74"/>
  <c r="L45" i="74"/>
  <c r="L49" i="74" s="1"/>
  <c r="L52" i="74" s="1"/>
  <c r="L40" i="74"/>
  <c r="H45" i="74"/>
  <c r="H49" i="74" s="1"/>
  <c r="H52" i="74" s="1"/>
  <c r="H40" i="74"/>
  <c r="W45" i="74"/>
  <c r="W49" i="74" s="1"/>
  <c r="W52" i="74" s="1"/>
  <c r="W40" i="74"/>
  <c r="S45" i="74"/>
  <c r="S49" i="74" s="1"/>
  <c r="S52" i="74" s="1"/>
  <c r="S40" i="74"/>
  <c r="O45" i="74"/>
  <c r="O49" i="74" s="1"/>
  <c r="O52" i="74" s="1"/>
  <c r="O40" i="74"/>
  <c r="K45" i="74"/>
  <c r="K49" i="74" s="1"/>
  <c r="K52" i="74" s="1"/>
  <c r="K40" i="74"/>
  <c r="V40" i="74"/>
  <c r="V45" i="74"/>
  <c r="V49" i="74" s="1"/>
  <c r="V52" i="74" s="1"/>
  <c r="R45" i="74"/>
  <c r="R49" i="74" s="1"/>
  <c r="R52" i="74" s="1"/>
  <c r="R40" i="74"/>
  <c r="N45" i="74"/>
  <c r="N49" i="74" s="1"/>
  <c r="N52" i="74" s="1"/>
  <c r="N40" i="74"/>
  <c r="J45" i="74"/>
  <c r="J49" i="74" s="1"/>
  <c r="J52" i="74" s="1"/>
  <c r="J40" i="74"/>
  <c r="G25" i="74"/>
  <c r="G54" i="74" s="1"/>
  <c r="G55" i="74" s="1"/>
  <c r="G56" i="74" l="1"/>
  <c r="G26" i="74"/>
  <c r="E22" i="74"/>
  <c r="E11" i="74"/>
  <c r="G14" i="74" l="1"/>
  <c r="G42" i="74" s="1"/>
  <c r="G43" i="74" s="1"/>
  <c r="G58" i="74" s="1"/>
  <c r="H10" i="74"/>
  <c r="H17" i="74" s="1"/>
  <c r="I10" i="74"/>
  <c r="I17" i="74" s="1"/>
  <c r="J10" i="74"/>
  <c r="J17" i="74" s="1"/>
  <c r="K10" i="74"/>
  <c r="K17" i="74" s="1"/>
  <c r="L10" i="74"/>
  <c r="L17" i="74" s="1"/>
  <c r="M10" i="74"/>
  <c r="M17" i="74" s="1"/>
  <c r="N10" i="74"/>
  <c r="N17" i="74" s="1"/>
  <c r="O10" i="74"/>
  <c r="O17" i="74" s="1"/>
  <c r="P10" i="74"/>
  <c r="P17" i="74" s="1"/>
  <c r="R10" i="74"/>
  <c r="R17" i="74" s="1"/>
  <c r="S10" i="74"/>
  <c r="S17" i="74" s="1"/>
  <c r="T10" i="74"/>
  <c r="T17" i="74" s="1"/>
  <c r="U10" i="74"/>
  <c r="U17" i="74" s="1"/>
  <c r="V10" i="74"/>
  <c r="V17" i="74" s="1"/>
  <c r="W10" i="74"/>
  <c r="W17" i="74" s="1"/>
  <c r="X10" i="74"/>
  <c r="X17" i="74" s="1"/>
  <c r="Q10" i="74"/>
  <c r="Q17" i="74" s="1"/>
  <c r="N187" i="8" l="1"/>
  <c r="P20" i="74"/>
  <c r="P23" i="74" s="1"/>
  <c r="P12" i="74"/>
  <c r="L20" i="74"/>
  <c r="L23" i="74" s="1"/>
  <c r="L12" i="74"/>
  <c r="X20" i="74"/>
  <c r="X23" i="74" s="1"/>
  <c r="X12" i="74"/>
  <c r="T20" i="74"/>
  <c r="T23" i="74" s="1"/>
  <c r="T12" i="74"/>
  <c r="O12" i="74"/>
  <c r="O20" i="74"/>
  <c r="O23" i="74" s="1"/>
  <c r="K12" i="74"/>
  <c r="K20" i="74"/>
  <c r="K23" i="74" s="1"/>
  <c r="V12" i="74"/>
  <c r="V20" i="74"/>
  <c r="V23" i="74" s="1"/>
  <c r="R12" i="74"/>
  <c r="R20" i="74"/>
  <c r="R23" i="74" s="1"/>
  <c r="M12" i="74"/>
  <c r="M20" i="74"/>
  <c r="M23" i="74" s="1"/>
  <c r="I20" i="74"/>
  <c r="I23" i="74" s="1"/>
  <c r="I12" i="74"/>
  <c r="U20" i="74"/>
  <c r="U23" i="74" s="1"/>
  <c r="U12" i="74"/>
  <c r="H20" i="74"/>
  <c r="H23" i="74" s="1"/>
  <c r="H12" i="74"/>
  <c r="Q20" i="74"/>
  <c r="Q23" i="74" s="1"/>
  <c r="Q12" i="74"/>
  <c r="W12" i="74"/>
  <c r="W20" i="74"/>
  <c r="W23" i="74" s="1"/>
  <c r="S20" i="74"/>
  <c r="S23" i="74" s="1"/>
  <c r="S12" i="74"/>
  <c r="N12" i="74"/>
  <c r="N20" i="74"/>
  <c r="N23" i="74" s="1"/>
  <c r="J12" i="74"/>
  <c r="J20" i="74"/>
  <c r="J23" i="74" s="1"/>
  <c r="G10" i="74"/>
  <c r="G17" i="74" s="1"/>
  <c r="G20" i="74" l="1"/>
  <c r="G23" i="74" s="1"/>
  <c r="G27" i="74" s="1"/>
  <c r="G12" i="74"/>
  <c r="G15" i="74" s="1"/>
  <c r="G29" i="74" l="1"/>
  <c r="N183" i="8" s="1"/>
  <c r="H80" i="8" l="1"/>
  <c r="N133" i="8" l="1"/>
  <c r="H133" i="8" s="1"/>
  <c r="H92" i="8"/>
  <c r="H78" i="8"/>
  <c r="O80" i="8"/>
  <c r="H83" i="8"/>
  <c r="D86" i="8"/>
  <c r="B9" i="70"/>
  <c r="N80" i="8" l="1"/>
  <c r="Z80" i="8"/>
  <c r="R80" i="8"/>
  <c r="AG80" i="8"/>
  <c r="AC80" i="8"/>
  <c r="Y80" i="8"/>
  <c r="U80" i="8"/>
  <c r="Q80" i="8"/>
  <c r="AD80" i="8"/>
  <c r="V80" i="8"/>
  <c r="AF80" i="8"/>
  <c r="AB80" i="8"/>
  <c r="X80" i="8"/>
  <c r="T80" i="8"/>
  <c r="P80" i="8"/>
  <c r="AE80" i="8"/>
  <c r="AA80" i="8"/>
  <c r="W80" i="8"/>
  <c r="S80" i="8"/>
  <c r="H81" i="8"/>
  <c r="H3" i="74" l="1"/>
  <c r="H14" i="74" l="1"/>
  <c r="H25" i="74"/>
  <c r="I3" i="74"/>
  <c r="H119" i="8"/>
  <c r="H105" i="8"/>
  <c r="H104" i="8"/>
  <c r="H101" i="8"/>
  <c r="H82" i="8"/>
  <c r="H26" i="74" l="1"/>
  <c r="H27" i="74" s="1"/>
  <c r="H54" i="74"/>
  <c r="H55" i="74" s="1"/>
  <c r="H56" i="74" s="1"/>
  <c r="H15" i="74"/>
  <c r="H42" i="74"/>
  <c r="H43" i="74" s="1"/>
  <c r="I14" i="74"/>
  <c r="I25" i="74"/>
  <c r="J3" i="74"/>
  <c r="AG82" i="8"/>
  <c r="X82" i="8"/>
  <c r="AA82" i="8"/>
  <c r="AD82" i="8"/>
  <c r="Y82" i="8"/>
  <c r="P82" i="8"/>
  <c r="W82" i="8"/>
  <c r="Z82" i="8"/>
  <c r="U82" i="8"/>
  <c r="N82" i="8"/>
  <c r="AB82" i="8"/>
  <c r="S82" i="8"/>
  <c r="V82" i="8"/>
  <c r="AC82" i="8"/>
  <c r="T82" i="8"/>
  <c r="AF82" i="8"/>
  <c r="O82" i="8"/>
  <c r="Q82" i="8"/>
  <c r="AE82" i="8"/>
  <c r="R82" i="8"/>
  <c r="H84" i="8"/>
  <c r="H86" i="8" s="1"/>
  <c r="H96" i="8"/>
  <c r="H29" i="74" l="1"/>
  <c r="O183" i="8" s="1"/>
  <c r="I26" i="74"/>
  <c r="I27" i="74" s="1"/>
  <c r="I54" i="74"/>
  <c r="I55" i="74" s="1"/>
  <c r="I56" i="74" s="1"/>
  <c r="H58" i="74"/>
  <c r="I15" i="74"/>
  <c r="I42" i="74"/>
  <c r="I43" i="74" s="1"/>
  <c r="J14" i="74"/>
  <c r="J25" i="74"/>
  <c r="K3" i="74"/>
  <c r="I29" i="74" l="1"/>
  <c r="P183" i="8" s="1"/>
  <c r="O187" i="8"/>
  <c r="I58" i="74"/>
  <c r="P187" i="8" s="1"/>
  <c r="J26" i="74"/>
  <c r="J27" i="74" s="1"/>
  <c r="J54" i="74"/>
  <c r="J55" i="74" s="1"/>
  <c r="J56" i="74" s="1"/>
  <c r="J15" i="74"/>
  <c r="J42" i="74"/>
  <c r="J43" i="74" s="1"/>
  <c r="K14" i="74"/>
  <c r="K25" i="74"/>
  <c r="L3" i="74"/>
  <c r="D25" i="85"/>
  <c r="F25" i="85"/>
  <c r="H25" i="85"/>
  <c r="K25" i="85"/>
  <c r="J29" i="74" l="1"/>
  <c r="Q183" i="8" s="1"/>
  <c r="K26" i="74"/>
  <c r="K27" i="74" s="1"/>
  <c r="K54" i="74"/>
  <c r="K55" i="74" s="1"/>
  <c r="K56" i="74" s="1"/>
  <c r="J58" i="74"/>
  <c r="Q187" i="8" s="1"/>
  <c r="K15" i="74"/>
  <c r="K42" i="74"/>
  <c r="K43" i="74" s="1"/>
  <c r="L14" i="74"/>
  <c r="L25" i="74"/>
  <c r="M3" i="74"/>
  <c r="K29" i="74" l="1"/>
  <c r="R183" i="8" s="1"/>
  <c r="K58" i="74"/>
  <c r="R187" i="8" s="1"/>
  <c r="L26" i="74"/>
  <c r="L27" i="74" s="1"/>
  <c r="L54" i="74"/>
  <c r="L55" i="74" s="1"/>
  <c r="L56" i="74" s="1"/>
  <c r="L15" i="74"/>
  <c r="L42" i="74"/>
  <c r="L43" i="74" s="1"/>
  <c r="M14" i="74"/>
  <c r="M25" i="74"/>
  <c r="N3" i="74"/>
  <c r="L29" i="74" l="1"/>
  <c r="S183" i="8" s="1"/>
  <c r="M26" i="74"/>
  <c r="M27" i="74" s="1"/>
  <c r="M54" i="74"/>
  <c r="M55" i="74" s="1"/>
  <c r="M56" i="74" s="1"/>
  <c r="L58" i="74"/>
  <c r="S187" i="8" s="1"/>
  <c r="M15" i="74"/>
  <c r="M42" i="74"/>
  <c r="M43" i="74" s="1"/>
  <c r="N14" i="74"/>
  <c r="N25" i="74"/>
  <c r="O3" i="74"/>
  <c r="M29" i="74" l="1"/>
  <c r="T183" i="8" s="1"/>
  <c r="M58" i="74"/>
  <c r="T187" i="8" s="1"/>
  <c r="N26" i="74"/>
  <c r="N27" i="74" s="1"/>
  <c r="N54" i="74"/>
  <c r="N55" i="74" s="1"/>
  <c r="N56" i="74" s="1"/>
  <c r="N15" i="74"/>
  <c r="N42" i="74"/>
  <c r="N43" i="74" s="1"/>
  <c r="O14" i="74"/>
  <c r="O25" i="74"/>
  <c r="P3" i="74"/>
  <c r="B5" i="85"/>
  <c r="B6" i="85" l="1"/>
  <c r="B7" i="85" s="1"/>
  <c r="B8" i="85" s="1"/>
  <c r="B9" i="85" s="1"/>
  <c r="B10" i="85" s="1"/>
  <c r="B11" i="85" s="1"/>
  <c r="B12" i="85" s="1"/>
  <c r="B13" i="85" s="1"/>
  <c r="B14" i="85" s="1"/>
  <c r="B15" i="85" s="1"/>
  <c r="B16" i="85" s="1"/>
  <c r="B17" i="85" s="1"/>
  <c r="B18" i="85" s="1"/>
  <c r="B19" i="85" s="1"/>
  <c r="B20" i="85" s="1"/>
  <c r="B21" i="85" s="1"/>
  <c r="B22" i="85" s="1"/>
  <c r="B23" i="85" s="1"/>
  <c r="B24" i="85" s="1"/>
  <c r="B25" i="85" s="1"/>
  <c r="G33" i="74"/>
  <c r="G7" i="74"/>
  <c r="H33" i="74"/>
  <c r="H7" i="74"/>
  <c r="I33" i="74"/>
  <c r="I7" i="74"/>
  <c r="J33" i="74"/>
  <c r="J7" i="74"/>
  <c r="K33" i="74"/>
  <c r="K7" i="74"/>
  <c r="L33" i="74"/>
  <c r="L7" i="74"/>
  <c r="M33" i="74"/>
  <c r="M7" i="74"/>
  <c r="N33" i="74"/>
  <c r="N7" i="74"/>
  <c r="P33" i="74"/>
  <c r="O33" i="74"/>
  <c r="N29" i="74"/>
  <c r="U183" i="8" s="1"/>
  <c r="O26" i="74"/>
  <c r="O27" i="74" s="1"/>
  <c r="O54" i="74"/>
  <c r="O55" i="74" s="1"/>
  <c r="O56" i="74" s="1"/>
  <c r="N58" i="74"/>
  <c r="U187" i="8" s="1"/>
  <c r="O15" i="74"/>
  <c r="O42" i="74"/>
  <c r="O43" i="74" s="1"/>
  <c r="P14" i="74"/>
  <c r="P25" i="74"/>
  <c r="Q3" i="74"/>
  <c r="Q33" i="74" s="1"/>
  <c r="P7" i="74"/>
  <c r="O29" i="74" l="1"/>
  <c r="V183" i="8" s="1"/>
  <c r="O7" i="74"/>
  <c r="O58" i="74"/>
  <c r="V187" i="8" s="1"/>
  <c r="P26" i="74"/>
  <c r="P27" i="74" s="1"/>
  <c r="P54" i="74"/>
  <c r="P55" i="74" s="1"/>
  <c r="P56" i="74" s="1"/>
  <c r="P15" i="74"/>
  <c r="P42" i="74"/>
  <c r="P43" i="74" s="1"/>
  <c r="Q14" i="74"/>
  <c r="Q25" i="74"/>
  <c r="R3" i="74"/>
  <c r="R33" i="74" s="1"/>
  <c r="Q7" i="74"/>
  <c r="P29" i="74" l="1"/>
  <c r="W183" i="8" s="1"/>
  <c r="Q26" i="74"/>
  <c r="Q27" i="74" s="1"/>
  <c r="Q54" i="74"/>
  <c r="Q55" i="74" s="1"/>
  <c r="Q56" i="74" s="1"/>
  <c r="P58" i="74"/>
  <c r="W187" i="8" s="1"/>
  <c r="Q15" i="74"/>
  <c r="Q42" i="74"/>
  <c r="Q43" i="74" s="1"/>
  <c r="R14" i="74"/>
  <c r="R25" i="74"/>
  <c r="S3" i="74"/>
  <c r="S33" i="74" s="1"/>
  <c r="R7" i="74"/>
  <c r="B13" i="84"/>
  <c r="D10" i="84" s="1"/>
  <c r="F10" i="84" s="1"/>
  <c r="B35" i="5"/>
  <c r="C34" i="5" s="1"/>
  <c r="E34" i="5" s="1"/>
  <c r="Q29" i="74" l="1"/>
  <c r="X183" i="8" s="1"/>
  <c r="D11" i="84"/>
  <c r="F11" i="84" s="1"/>
  <c r="D8" i="84"/>
  <c r="F8" i="84" s="1"/>
  <c r="D11" i="9" s="1"/>
  <c r="D12" i="84"/>
  <c r="F12" i="84" s="1"/>
  <c r="D9" i="84"/>
  <c r="F9" i="84" s="1"/>
  <c r="D13" i="84"/>
  <c r="Q58" i="74"/>
  <c r="X187" i="8" s="1"/>
  <c r="R15" i="74"/>
  <c r="R42" i="74"/>
  <c r="R43" i="74" s="1"/>
  <c r="R26" i="74"/>
  <c r="R27" i="74" s="1"/>
  <c r="R54" i="74"/>
  <c r="R55" i="74" s="1"/>
  <c r="R56" i="74" s="1"/>
  <c r="S14" i="74"/>
  <c r="S25" i="74"/>
  <c r="T3" i="74"/>
  <c r="T33" i="74" s="1"/>
  <c r="S7" i="74"/>
  <c r="C30" i="5"/>
  <c r="B5" i="70" s="1"/>
  <c r="C32" i="5"/>
  <c r="E32" i="5" s="1"/>
  <c r="D12" i="9" l="1"/>
  <c r="R29" i="74"/>
  <c r="Y183" i="8" s="1"/>
  <c r="R58" i="74"/>
  <c r="Y187" i="8" s="1"/>
  <c r="S26" i="74"/>
  <c r="S27" i="74" s="1"/>
  <c r="S54" i="74"/>
  <c r="S55" i="74" s="1"/>
  <c r="S56" i="74" s="1"/>
  <c r="S15" i="74"/>
  <c r="S42" i="74"/>
  <c r="S43" i="74" s="1"/>
  <c r="T14" i="74"/>
  <c r="T25" i="74"/>
  <c r="U3" i="74"/>
  <c r="U33" i="74" s="1"/>
  <c r="T7" i="74"/>
  <c r="E30" i="5"/>
  <c r="E35" i="5" s="1"/>
  <c r="E37" i="5" s="1"/>
  <c r="C35" i="5"/>
  <c r="B10" i="70" l="1"/>
  <c r="S29" i="74"/>
  <c r="Z183" i="8" s="1"/>
  <c r="T26" i="74"/>
  <c r="T27" i="74" s="1"/>
  <c r="T54" i="74"/>
  <c r="T55" i="74" s="1"/>
  <c r="T56" i="74" s="1"/>
  <c r="T15" i="74"/>
  <c r="T42" i="74"/>
  <c r="T43" i="74" s="1"/>
  <c r="S58" i="74"/>
  <c r="Z187" i="8" s="1"/>
  <c r="U14" i="74"/>
  <c r="U25" i="74"/>
  <c r="V3" i="74"/>
  <c r="V33" i="74" s="1"/>
  <c r="U7" i="74"/>
  <c r="T29" i="74" l="1"/>
  <c r="AA183" i="8" s="1"/>
  <c r="U26" i="74"/>
  <c r="U27" i="74" s="1"/>
  <c r="U54" i="74"/>
  <c r="U55" i="74" s="1"/>
  <c r="U56" i="74" s="1"/>
  <c r="U15" i="74"/>
  <c r="U42" i="74"/>
  <c r="U43" i="74" s="1"/>
  <c r="T58" i="74"/>
  <c r="AA187" i="8" s="1"/>
  <c r="V14" i="74"/>
  <c r="V25" i="74"/>
  <c r="W3" i="74"/>
  <c r="W33" i="74" s="1"/>
  <c r="V7" i="74"/>
  <c r="U29" i="74" l="1"/>
  <c r="AB183" i="8" s="1"/>
  <c r="V26" i="74"/>
  <c r="V27" i="74" s="1"/>
  <c r="V54" i="74"/>
  <c r="V55" i="74" s="1"/>
  <c r="V56" i="74" s="1"/>
  <c r="V15" i="74"/>
  <c r="V42" i="74"/>
  <c r="V43" i="74" s="1"/>
  <c r="U58" i="74"/>
  <c r="AB187" i="8" s="1"/>
  <c r="W14" i="74"/>
  <c r="W25" i="74"/>
  <c r="X3" i="74"/>
  <c r="X33" i="74" s="1"/>
  <c r="W7" i="74"/>
  <c r="H151" i="8"/>
  <c r="V29" i="74" l="1"/>
  <c r="AC183" i="8" s="1"/>
  <c r="W26" i="74"/>
  <c r="W27" i="74" s="1"/>
  <c r="W54" i="74"/>
  <c r="W55" i="74" s="1"/>
  <c r="W56" i="74" s="1"/>
  <c r="W15" i="74"/>
  <c r="W42" i="74"/>
  <c r="W43" i="74" s="1"/>
  <c r="V58" i="74"/>
  <c r="AC187" i="8" s="1"/>
  <c r="X14" i="74"/>
  <c r="X25" i="74"/>
  <c r="Y3" i="74"/>
  <c r="Y33" i="74" s="1"/>
  <c r="X7" i="74"/>
  <c r="W29" i="74" l="1"/>
  <c r="AD183" i="8" s="1"/>
  <c r="X26" i="74"/>
  <c r="X27" i="74" s="1"/>
  <c r="X54" i="74"/>
  <c r="X55" i="74" s="1"/>
  <c r="X56" i="74" s="1"/>
  <c r="X15" i="74"/>
  <c r="X42" i="74"/>
  <c r="X43" i="74" s="1"/>
  <c r="W58" i="74"/>
  <c r="AD187" i="8" s="1"/>
  <c r="Y14" i="74"/>
  <c r="Y42" i="74" s="1"/>
  <c r="Y25" i="74"/>
  <c r="Z3" i="74"/>
  <c r="Y7" i="74"/>
  <c r="E12" i="26"/>
  <c r="F12" i="26"/>
  <c r="G12" i="26"/>
  <c r="H12" i="26"/>
  <c r="I12" i="26"/>
  <c r="J12" i="26"/>
  <c r="K12" i="26"/>
  <c r="L12" i="26"/>
  <c r="M12" i="26"/>
  <c r="N12" i="26"/>
  <c r="O12" i="26"/>
  <c r="P12" i="26"/>
  <c r="Q12" i="26"/>
  <c r="R12" i="26"/>
  <c r="S12" i="26"/>
  <c r="T12" i="26"/>
  <c r="U12" i="26"/>
  <c r="V12" i="26"/>
  <c r="W12" i="26"/>
  <c r="X12" i="26"/>
  <c r="D133" i="9"/>
  <c r="D131" i="9"/>
  <c r="D127" i="9"/>
  <c r="H126" i="8"/>
  <c r="N126" i="8" s="1"/>
  <c r="H129" i="8"/>
  <c r="H128" i="8"/>
  <c r="X29" i="74" l="1"/>
  <c r="AE183" i="8" s="1"/>
  <c r="Y26" i="74"/>
  <c r="Y54" i="74"/>
  <c r="Y55" i="74" s="1"/>
  <c r="X58" i="74"/>
  <c r="AE187" i="8" s="1"/>
  <c r="Z25" i="74"/>
  <c r="Z33" i="74"/>
  <c r="Z7" i="74"/>
  <c r="Z14" i="74"/>
  <c r="Z42" i="74" s="1"/>
  <c r="T13" i="26"/>
  <c r="S13" i="26"/>
  <c r="G13" i="26"/>
  <c r="P13" i="26"/>
  <c r="H13" i="26"/>
  <c r="K13" i="26"/>
  <c r="V13" i="26"/>
  <c r="R13" i="26"/>
  <c r="N13" i="26"/>
  <c r="J13" i="26"/>
  <c r="F13" i="26"/>
  <c r="X13" i="26"/>
  <c r="Y12" i="26" s="1"/>
  <c r="L13" i="26"/>
  <c r="W13" i="26"/>
  <c r="O13" i="26"/>
  <c r="U13" i="26"/>
  <c r="Q13" i="26"/>
  <c r="M13" i="26"/>
  <c r="I13" i="26"/>
  <c r="E13" i="26"/>
  <c r="D13" i="26" s="1"/>
  <c r="H147" i="8"/>
  <c r="Z26" i="74" l="1"/>
  <c r="Z54" i="74"/>
  <c r="Z55" i="74" s="1"/>
  <c r="Y13" i="26"/>
  <c r="Z12" i="26"/>
  <c r="Z13" i="26" s="1"/>
  <c r="Y10" i="26"/>
  <c r="Y9" i="26"/>
  <c r="Y11" i="26"/>
  <c r="Z11" i="26" s="1"/>
  <c r="Z9" i="26" l="1"/>
  <c r="Y9" i="74"/>
  <c r="Y10" i="74" s="1"/>
  <c r="Z10" i="26"/>
  <c r="Y35" i="74"/>
  <c r="Y37" i="74" s="1"/>
  <c r="F28" i="25"/>
  <c r="F21" i="25"/>
  <c r="Y17" i="74" l="1"/>
  <c r="Y12" i="74"/>
  <c r="Y15" i="74" s="1"/>
  <c r="Z9" i="74"/>
  <c r="Z10" i="74" s="1"/>
  <c r="Z35" i="74"/>
  <c r="Z37" i="74" s="1"/>
  <c r="Z45" i="74" s="1"/>
  <c r="Y45" i="74"/>
  <c r="Y40" i="74"/>
  <c r="Y43" i="74" s="1"/>
  <c r="Z40" i="74" l="1"/>
  <c r="Z43" i="74" s="1"/>
  <c r="Z17" i="74"/>
  <c r="Z12" i="74"/>
  <c r="Z15" i="74" s="1"/>
  <c r="D77" i="9"/>
  <c r="H118" i="8" s="1"/>
  <c r="H17" i="8" l="1"/>
  <c r="AA17" i="8" s="1"/>
  <c r="H15" i="8"/>
  <c r="AA15" i="8" s="1"/>
  <c r="T17" i="8" l="1"/>
  <c r="U17" i="8"/>
  <c r="V17" i="8"/>
  <c r="W17" i="8"/>
  <c r="AB17" i="8"/>
  <c r="AC17" i="8"/>
  <c r="N17" i="8"/>
  <c r="AD17" i="8"/>
  <c r="O17" i="8"/>
  <c r="AE17" i="8"/>
  <c r="T15" i="8"/>
  <c r="AB15" i="8"/>
  <c r="P17" i="8"/>
  <c r="X17" i="8"/>
  <c r="AF17" i="8"/>
  <c r="U15" i="8"/>
  <c r="AC15" i="8"/>
  <c r="Q17" i="8"/>
  <c r="Y17" i="8"/>
  <c r="AG17" i="8"/>
  <c r="N15" i="8"/>
  <c r="V15" i="8"/>
  <c r="AD15" i="8"/>
  <c r="R17" i="8"/>
  <c r="Z17" i="8"/>
  <c r="O15" i="8"/>
  <c r="W15" i="8"/>
  <c r="AE15" i="8"/>
  <c r="S17" i="8"/>
  <c r="P15" i="8"/>
  <c r="X15" i="8"/>
  <c r="AF15" i="8"/>
  <c r="Q15" i="8"/>
  <c r="Y15" i="8"/>
  <c r="AG15" i="8"/>
  <c r="R15" i="8"/>
  <c r="Z15" i="8"/>
  <c r="S15" i="8"/>
  <c r="E21" i="25" l="1"/>
  <c r="H97" i="8" l="1"/>
  <c r="O97" i="8" l="1"/>
  <c r="S97" i="8"/>
  <c r="W97" i="8"/>
  <c r="AA97" i="8"/>
  <c r="AE97" i="8"/>
  <c r="P97" i="8"/>
  <c r="T97" i="8"/>
  <c r="X97" i="8"/>
  <c r="AB97" i="8"/>
  <c r="AF97" i="8"/>
  <c r="Q97" i="8"/>
  <c r="U97" i="8"/>
  <c r="Y97" i="8"/>
  <c r="AC97" i="8"/>
  <c r="AG97" i="8"/>
  <c r="R97" i="8"/>
  <c r="V97" i="8"/>
  <c r="Z97" i="8"/>
  <c r="AD97" i="8"/>
  <c r="N97" i="8"/>
  <c r="E28" i="25" l="1"/>
  <c r="H125" i="8" l="1"/>
  <c r="N129" i="8"/>
  <c r="O129" i="8" s="1"/>
  <c r="P129" i="8" s="1"/>
  <c r="Q129" i="8" s="1"/>
  <c r="R129" i="8" s="1"/>
  <c r="S129" i="8" s="1"/>
  <c r="T129" i="8" s="1"/>
  <c r="U129" i="8" s="1"/>
  <c r="V129" i="8" s="1"/>
  <c r="W129" i="8" s="1"/>
  <c r="X129" i="8" s="1"/>
  <c r="Y129" i="8" s="1"/>
  <c r="Z129" i="8" s="1"/>
  <c r="AA129" i="8" s="1"/>
  <c r="AB129" i="8" s="1"/>
  <c r="AC129" i="8" s="1"/>
  <c r="AD129" i="8" s="1"/>
  <c r="AE129" i="8" s="1"/>
  <c r="AF129" i="8" s="1"/>
  <c r="AG129" i="8" s="1"/>
  <c r="N128" i="8"/>
  <c r="O128" i="8" s="1"/>
  <c r="P128" i="8" s="1"/>
  <c r="Q128" i="8" s="1"/>
  <c r="R128" i="8" s="1"/>
  <c r="S128" i="8" s="1"/>
  <c r="T128" i="8" s="1"/>
  <c r="U128" i="8" s="1"/>
  <c r="V128" i="8" s="1"/>
  <c r="W128" i="8" s="1"/>
  <c r="X128" i="8" s="1"/>
  <c r="Y128" i="8" s="1"/>
  <c r="Z128" i="8" s="1"/>
  <c r="AA128" i="8" s="1"/>
  <c r="AB128" i="8" s="1"/>
  <c r="AC128" i="8" s="1"/>
  <c r="AD128" i="8" s="1"/>
  <c r="AE128" i="8" s="1"/>
  <c r="AF128" i="8" s="1"/>
  <c r="AG128" i="8" s="1"/>
  <c r="AG126" i="8"/>
  <c r="AF126" i="8"/>
  <c r="AE126" i="8"/>
  <c r="AD126" i="8"/>
  <c r="AC126" i="8"/>
  <c r="AB126" i="8"/>
  <c r="AA126" i="8"/>
  <c r="Z126" i="8"/>
  <c r="Y126" i="8"/>
  <c r="X126" i="8"/>
  <c r="W126" i="8"/>
  <c r="V126" i="8"/>
  <c r="U126" i="8"/>
  <c r="T126" i="8"/>
  <c r="S126" i="8"/>
  <c r="R126" i="8"/>
  <c r="Q126" i="8"/>
  <c r="P126" i="8"/>
  <c r="O126" i="8"/>
  <c r="K27" i="85"/>
  <c r="H27" i="85"/>
  <c r="F27" i="85"/>
  <c r="D27" i="85"/>
  <c r="K24" i="85"/>
  <c r="H24" i="85"/>
  <c r="F24" i="85"/>
  <c r="D24" i="85"/>
  <c r="K23" i="85"/>
  <c r="H23" i="85"/>
  <c r="F23" i="85"/>
  <c r="D23" i="85"/>
  <c r="K22" i="85"/>
  <c r="H22" i="85"/>
  <c r="F22" i="85"/>
  <c r="D22" i="85"/>
  <c r="K21" i="85"/>
  <c r="H21" i="85"/>
  <c r="F21" i="85"/>
  <c r="D21" i="85"/>
  <c r="K20" i="85"/>
  <c r="H20" i="85"/>
  <c r="F20" i="85"/>
  <c r="D20" i="85"/>
  <c r="K19" i="85"/>
  <c r="H19" i="85"/>
  <c r="F19" i="85"/>
  <c r="D19" i="85"/>
  <c r="K18" i="85"/>
  <c r="H18" i="85"/>
  <c r="F18" i="85"/>
  <c r="D18" i="85"/>
  <c r="K17" i="85"/>
  <c r="H17" i="85"/>
  <c r="F17" i="85"/>
  <c r="D17" i="85"/>
  <c r="K16" i="85"/>
  <c r="H16" i="85"/>
  <c r="F16" i="85"/>
  <c r="D16" i="85"/>
  <c r="K15" i="85"/>
  <c r="H15" i="85"/>
  <c r="F15" i="85"/>
  <c r="D15" i="85"/>
  <c r="K14" i="85"/>
  <c r="H14" i="85"/>
  <c r="F14" i="85"/>
  <c r="D14" i="85"/>
  <c r="K13" i="85"/>
  <c r="H13" i="85"/>
  <c r="F13" i="85"/>
  <c r="D13" i="85"/>
  <c r="K12" i="85"/>
  <c r="H12" i="85"/>
  <c r="F12" i="85"/>
  <c r="D12" i="85"/>
  <c r="K11" i="85"/>
  <c r="H11" i="85"/>
  <c r="F11" i="85"/>
  <c r="D11" i="85"/>
  <c r="K10" i="85"/>
  <c r="H10" i="85"/>
  <c r="F10" i="85"/>
  <c r="D10" i="85"/>
  <c r="K9" i="85"/>
  <c r="H9" i="85"/>
  <c r="F9" i="85"/>
  <c r="D9" i="85"/>
  <c r="K8" i="85"/>
  <c r="H8" i="85"/>
  <c r="F8" i="85"/>
  <c r="D8" i="85"/>
  <c r="K7" i="85"/>
  <c r="H7" i="85"/>
  <c r="F7" i="85"/>
  <c r="D7" i="85"/>
  <c r="K6" i="85"/>
  <c r="H6" i="85"/>
  <c r="F6" i="85"/>
  <c r="D6" i="85"/>
  <c r="K5" i="85"/>
  <c r="H5" i="85"/>
  <c r="F5" i="85"/>
  <c r="D5" i="85"/>
  <c r="M18" i="85" l="1"/>
  <c r="M22" i="85"/>
  <c r="M24" i="85"/>
  <c r="M25" i="85"/>
  <c r="M15" i="85"/>
  <c r="M8" i="85"/>
  <c r="M20" i="85"/>
  <c r="AG125" i="8"/>
  <c r="AG132" i="8" s="1"/>
  <c r="Y125" i="8"/>
  <c r="Y132" i="8" s="1"/>
  <c r="Q125" i="8"/>
  <c r="Q132" i="8" s="1"/>
  <c r="S125" i="8"/>
  <c r="S132" i="8" s="1"/>
  <c r="AF125" i="8"/>
  <c r="AF132" i="8" s="1"/>
  <c r="X125" i="8"/>
  <c r="X132" i="8" s="1"/>
  <c r="P125" i="8"/>
  <c r="P132" i="8" s="1"/>
  <c r="Z125" i="8"/>
  <c r="Z132" i="8" s="1"/>
  <c r="AE125" i="8"/>
  <c r="AE132" i="8" s="1"/>
  <c r="W125" i="8"/>
  <c r="W132" i="8" s="1"/>
  <c r="O125" i="8"/>
  <c r="O132" i="8" s="1"/>
  <c r="R125" i="8"/>
  <c r="R132" i="8" s="1"/>
  <c r="AD125" i="8"/>
  <c r="AD132" i="8" s="1"/>
  <c r="V125" i="8"/>
  <c r="V132" i="8" s="1"/>
  <c r="AC125" i="8"/>
  <c r="AC132" i="8" s="1"/>
  <c r="U125" i="8"/>
  <c r="U132" i="8" s="1"/>
  <c r="AB125" i="8"/>
  <c r="AB132" i="8" s="1"/>
  <c r="T125" i="8"/>
  <c r="T132" i="8" s="1"/>
  <c r="AA125" i="8"/>
  <c r="AA132" i="8" s="1"/>
  <c r="N125" i="8"/>
  <c r="N132" i="8" s="1"/>
  <c r="H132" i="8"/>
  <c r="H127" i="8"/>
  <c r="H130" i="8" s="1"/>
  <c r="M19" i="85"/>
  <c r="M10" i="85"/>
  <c r="M17" i="85" l="1"/>
  <c r="M13" i="85"/>
  <c r="M14" i="85"/>
  <c r="M23" i="85"/>
  <c r="M9" i="85"/>
  <c r="M6" i="85"/>
  <c r="M11" i="85"/>
  <c r="M27" i="85"/>
  <c r="D16" i="9" s="1"/>
  <c r="M21" i="85"/>
  <c r="M12" i="85"/>
  <c r="M16" i="85"/>
  <c r="M5" i="85"/>
  <c r="M7" i="85"/>
  <c r="N127" i="8"/>
  <c r="N130" i="8" s="1"/>
  <c r="D25" i="9" l="1"/>
  <c r="D26" i="9"/>
  <c r="H14" i="8" s="1"/>
  <c r="N14" i="8" s="1"/>
  <c r="H79" i="8"/>
  <c r="H13" i="8"/>
  <c r="H67" i="8"/>
  <c r="H31" i="8"/>
  <c r="H168" i="8"/>
  <c r="H9" i="8"/>
  <c r="H39" i="8"/>
  <c r="H59" i="8"/>
  <c r="H23" i="8"/>
  <c r="H51" i="8"/>
  <c r="H90" i="8"/>
  <c r="O127" i="8"/>
  <c r="N13" i="8" l="1"/>
  <c r="N16" i="8" s="1"/>
  <c r="N18" i="8" s="1"/>
  <c r="H16" i="8"/>
  <c r="H18" i="8" s="1"/>
  <c r="N79" i="8"/>
  <c r="N78" i="8" s="1"/>
  <c r="S79" i="8"/>
  <c r="P79" i="8"/>
  <c r="T79" i="8"/>
  <c r="X79" i="8"/>
  <c r="U79" i="8"/>
  <c r="AE79" i="8"/>
  <c r="V79" i="8"/>
  <c r="AA79" i="8"/>
  <c r="W79" i="8"/>
  <c r="Q79" i="8"/>
  <c r="AG79" i="8"/>
  <c r="AB79" i="8"/>
  <c r="R79" i="8"/>
  <c r="Y79" i="8"/>
  <c r="AF79" i="8"/>
  <c r="AD79" i="8"/>
  <c r="Z79" i="8"/>
  <c r="AC79" i="8"/>
  <c r="O79" i="8"/>
  <c r="P127" i="8"/>
  <c r="P130" i="8" s="1"/>
  <c r="O130" i="8"/>
  <c r="O78" i="8" l="1"/>
  <c r="N81" i="8"/>
  <c r="N84" i="8" s="1"/>
  <c r="N86" i="8" s="1"/>
  <c r="P78" i="8" l="1"/>
  <c r="O81" i="8"/>
  <c r="O84" i="8" s="1"/>
  <c r="O86" i="8" s="1"/>
  <c r="Q127" i="8"/>
  <c r="Q130" i="8" s="1"/>
  <c r="Q78" i="8" l="1"/>
  <c r="P81" i="8"/>
  <c r="P84" i="8" s="1"/>
  <c r="P86" i="8" s="1"/>
  <c r="R78" i="8" l="1"/>
  <c r="Q81" i="8"/>
  <c r="Q84" i="8" s="1"/>
  <c r="Q86" i="8" s="1"/>
  <c r="R127" i="8"/>
  <c r="R130" i="8" s="1"/>
  <c r="S78" i="8" l="1"/>
  <c r="R81" i="8"/>
  <c r="R84" i="8" s="1"/>
  <c r="R86" i="8" s="1"/>
  <c r="T78" i="8" l="1"/>
  <c r="S81" i="8"/>
  <c r="S84" i="8" s="1"/>
  <c r="S86" i="8" s="1"/>
  <c r="S127" i="8"/>
  <c r="U78" i="8" l="1"/>
  <c r="T81" i="8"/>
  <c r="T84" i="8" s="1"/>
  <c r="T86" i="8" s="1"/>
  <c r="S130" i="8"/>
  <c r="V78" i="8" l="1"/>
  <c r="U81" i="8"/>
  <c r="U84" i="8" s="1"/>
  <c r="U86" i="8" s="1"/>
  <c r="T127" i="8"/>
  <c r="W78" i="8" l="1"/>
  <c r="V81" i="8"/>
  <c r="V84" i="8" s="1"/>
  <c r="V86" i="8" s="1"/>
  <c r="T130" i="8"/>
  <c r="U127" i="8"/>
  <c r="U130" i="8" s="1"/>
  <c r="X78" i="8" l="1"/>
  <c r="W81" i="8"/>
  <c r="W84" i="8" s="1"/>
  <c r="W86" i="8" s="1"/>
  <c r="Y78" i="8" l="1"/>
  <c r="X81" i="8"/>
  <c r="X84" i="8" s="1"/>
  <c r="X86" i="8" s="1"/>
  <c r="V127" i="8"/>
  <c r="V130" i="8" s="1"/>
  <c r="Z78" i="8" l="1"/>
  <c r="Y81" i="8"/>
  <c r="Y84" i="8" s="1"/>
  <c r="Y86" i="8" s="1"/>
  <c r="AA78" i="8" l="1"/>
  <c r="Z81" i="8"/>
  <c r="Z84" i="8" s="1"/>
  <c r="Z86" i="8" s="1"/>
  <c r="W127" i="8"/>
  <c r="W130" i="8" s="1"/>
  <c r="AB78" i="8" l="1"/>
  <c r="AA81" i="8"/>
  <c r="AA84" i="8" s="1"/>
  <c r="AA86" i="8" s="1"/>
  <c r="X127" i="8"/>
  <c r="AC78" i="8" l="1"/>
  <c r="AB81" i="8"/>
  <c r="AB84" i="8" s="1"/>
  <c r="AB86" i="8" s="1"/>
  <c r="X130" i="8"/>
  <c r="AD78" i="8" l="1"/>
  <c r="AC81" i="8"/>
  <c r="AC84" i="8" s="1"/>
  <c r="AC86" i="8" s="1"/>
  <c r="Y127" i="8"/>
  <c r="AE78" i="8" l="1"/>
  <c r="AD81" i="8"/>
  <c r="AD84" i="8" s="1"/>
  <c r="AD86" i="8" s="1"/>
  <c r="Y130" i="8"/>
  <c r="AF78" i="8" l="1"/>
  <c r="AE81" i="8"/>
  <c r="AE84" i="8" s="1"/>
  <c r="AE86" i="8" s="1"/>
  <c r="Z127" i="8"/>
  <c r="AG78" i="8" l="1"/>
  <c r="AG81" i="8" s="1"/>
  <c r="AG84" i="8" s="1"/>
  <c r="AG86" i="8" s="1"/>
  <c r="AF81" i="8"/>
  <c r="AF84" i="8" s="1"/>
  <c r="AF86" i="8" s="1"/>
  <c r="AA127" i="8"/>
  <c r="AA130" i="8" s="1"/>
  <c r="Z130" i="8"/>
  <c r="AB127" i="8" l="1"/>
  <c r="AB130" i="8" s="1"/>
  <c r="AC127" i="8" l="1"/>
  <c r="AC130" i="8" s="1"/>
  <c r="AD127" i="8" l="1"/>
  <c r="AD130" i="8" s="1"/>
  <c r="AE127" i="8" l="1"/>
  <c r="AE130" i="8" l="1"/>
  <c r="AF127" i="8" l="1"/>
  <c r="AF130" i="8" l="1"/>
  <c r="AG127" i="8"/>
  <c r="AG130" i="8" s="1"/>
  <c r="Z19" i="11" l="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G19" i="11"/>
  <c r="G16" i="11"/>
  <c r="J19" i="11"/>
  <c r="I19" i="11"/>
  <c r="H19" i="11"/>
  <c r="B16" i="11"/>
  <c r="H16" i="11" l="1"/>
  <c r="I16" i="11" s="1"/>
  <c r="J16" i="11" s="1"/>
  <c r="K16" i="11" l="1"/>
  <c r="L16" i="11" s="1"/>
  <c r="M16" i="11" s="1"/>
  <c r="N16" i="11" s="1"/>
  <c r="O16" i="11" s="1"/>
  <c r="P16" i="11" s="1"/>
  <c r="Q16" i="11" s="1"/>
  <c r="R16" i="11" s="1"/>
  <c r="S16" i="11" s="1"/>
  <c r="T16" i="11" s="1"/>
  <c r="U16" i="11" s="1"/>
  <c r="V16" i="11" s="1"/>
  <c r="W16" i="11" s="1"/>
  <c r="X16" i="11" s="1"/>
  <c r="Y16" i="11" s="1"/>
  <c r="Z16" i="11" s="1"/>
  <c r="B39" i="26"/>
  <c r="B37" i="26"/>
  <c r="G20" i="11" l="1"/>
  <c r="G39" i="11" l="1"/>
  <c r="G40" i="11"/>
  <c r="G38" i="11"/>
  <c r="H38" i="11"/>
  <c r="G37" i="11"/>
  <c r="G36" i="11"/>
  <c r="N184" i="8" s="1" a="1"/>
  <c r="N184" i="8" s="1"/>
  <c r="G34" i="11"/>
  <c r="G31" i="11"/>
  <c r="G29" i="11"/>
  <c r="G30" i="11"/>
  <c r="G32" i="11"/>
  <c r="G26" i="11"/>
  <c r="N19" i="8" a="1"/>
  <c r="N19" i="8" s="1"/>
  <c r="N20" i="8" s="1"/>
  <c r="G25" i="11"/>
  <c r="G27" i="11"/>
  <c r="N87" i="8" s="1" a="1"/>
  <c r="N87" i="8" s="1"/>
  <c r="N137" i="8" a="1"/>
  <c r="N137" i="8" s="1"/>
  <c r="H20" i="11"/>
  <c r="F12" i="25"/>
  <c r="E12" i="25"/>
  <c r="C37" i="11"/>
  <c r="H39" i="11" l="1"/>
  <c r="H40" i="11"/>
  <c r="N188" i="8"/>
  <c r="N189" i="8" s="1"/>
  <c r="N185" i="8"/>
  <c r="H36" i="11"/>
  <c r="O184" i="8" s="1" a="1"/>
  <c r="O184" i="8" s="1"/>
  <c r="H34" i="11"/>
  <c r="H37" i="11"/>
  <c r="O137" i="8" a="1"/>
  <c r="O137" i="8" s="1"/>
  <c r="H31" i="11"/>
  <c r="H30" i="11"/>
  <c r="H32" i="11"/>
  <c r="H29" i="11"/>
  <c r="H25" i="11"/>
  <c r="H26" i="11"/>
  <c r="H27" i="11"/>
  <c r="O87" i="8" s="1" a="1"/>
  <c r="O87" i="8" s="1"/>
  <c r="O19" i="8" a="1"/>
  <c r="O19" i="8" s="1"/>
  <c r="I20" i="11"/>
  <c r="I38" i="11" l="1"/>
  <c r="I40" i="11"/>
  <c r="I39" i="11"/>
  <c r="O188" i="8"/>
  <c r="O189" i="8" s="1"/>
  <c r="O185" i="8"/>
  <c r="I30" i="11"/>
  <c r="P137" i="8" a="1"/>
  <c r="P137" i="8" s="1"/>
  <c r="I32" i="11"/>
  <c r="I31" i="11"/>
  <c r="I29" i="11"/>
  <c r="I25" i="11"/>
  <c r="I26" i="11"/>
  <c r="I27" i="11"/>
  <c r="P87" i="8" s="1" a="1"/>
  <c r="P87" i="8" s="1"/>
  <c r="I34" i="11"/>
  <c r="I36" i="11"/>
  <c r="P184" i="8" s="1" a="1"/>
  <c r="P184" i="8" s="1"/>
  <c r="I37" i="11"/>
  <c r="J20" i="11"/>
  <c r="J38" i="11" l="1"/>
  <c r="J40" i="11"/>
  <c r="J39" i="11"/>
  <c r="P188" i="8"/>
  <c r="P189" i="8" s="1"/>
  <c r="P185" i="8"/>
  <c r="J31" i="11"/>
  <c r="J32" i="11"/>
  <c r="J30" i="11"/>
  <c r="Q137" i="8" a="1"/>
  <c r="Q137" i="8" s="1"/>
  <c r="J29" i="11"/>
  <c r="J25" i="11"/>
  <c r="J26" i="11"/>
  <c r="J27" i="11"/>
  <c r="Q87" i="8" s="1" a="1"/>
  <c r="Q87" i="8" s="1"/>
  <c r="J34" i="11"/>
  <c r="J37" i="11"/>
  <c r="J36" i="11"/>
  <c r="Q184" i="8" s="1" a="1"/>
  <c r="Q184" i="8" s="1"/>
  <c r="K20" i="11"/>
  <c r="K38" i="11" l="1"/>
  <c r="K40" i="11"/>
  <c r="K39" i="11"/>
  <c r="Q188" i="8"/>
  <c r="Q189" i="8" s="1"/>
  <c r="Q185" i="8"/>
  <c r="K32" i="11"/>
  <c r="K30" i="11"/>
  <c r="R137" i="8" a="1"/>
  <c r="R137" i="8" s="1"/>
  <c r="K31" i="11"/>
  <c r="K27" i="11"/>
  <c r="R87" i="8" s="1" a="1"/>
  <c r="R87" i="8" s="1"/>
  <c r="K24" i="11"/>
  <c r="K29" i="11"/>
  <c r="K25" i="11"/>
  <c r="K26" i="11"/>
  <c r="K34" i="11"/>
  <c r="K37" i="11"/>
  <c r="K36" i="11"/>
  <c r="R184" i="8" s="1" a="1"/>
  <c r="R184" i="8" s="1"/>
  <c r="L20" i="11"/>
  <c r="L40" i="11" l="1"/>
  <c r="L38" i="11"/>
  <c r="L39" i="11"/>
  <c r="R188" i="8"/>
  <c r="R189" i="8" s="1"/>
  <c r="R185" i="8"/>
  <c r="S137" i="8" a="1"/>
  <c r="S137" i="8" s="1"/>
  <c r="L32" i="11"/>
  <c r="L31" i="11"/>
  <c r="L30" i="11"/>
  <c r="L29" i="11"/>
  <c r="L25" i="11"/>
  <c r="L26" i="11"/>
  <c r="L27" i="11"/>
  <c r="S87" i="8" s="1" a="1"/>
  <c r="S87" i="8" s="1"/>
  <c r="L24" i="11"/>
  <c r="L34" i="11"/>
  <c r="L36" i="11"/>
  <c r="S184" i="8" s="1" a="1"/>
  <c r="S184" i="8" s="1"/>
  <c r="L37" i="11"/>
  <c r="M20" i="11"/>
  <c r="M38" i="11" l="1"/>
  <c r="M40" i="11"/>
  <c r="M39" i="11"/>
  <c r="S188" i="8"/>
  <c r="S189" i="8" s="1"/>
  <c r="S185" i="8"/>
  <c r="M30" i="11"/>
  <c r="M32" i="11"/>
  <c r="M31" i="11"/>
  <c r="T137" i="8" a="1"/>
  <c r="T137" i="8" s="1"/>
  <c r="M24" i="11"/>
  <c r="M29" i="11"/>
  <c r="M25" i="11"/>
  <c r="M26" i="11"/>
  <c r="M27" i="11"/>
  <c r="T87" i="8" s="1" a="1"/>
  <c r="T87" i="8" s="1"/>
  <c r="M34" i="11"/>
  <c r="M37" i="11"/>
  <c r="M36" i="11"/>
  <c r="T184" i="8" s="1" a="1"/>
  <c r="T184" i="8" s="1"/>
  <c r="N20" i="11"/>
  <c r="N38" i="11" l="1"/>
  <c r="N39" i="11"/>
  <c r="N40" i="11"/>
  <c r="T188" i="8"/>
  <c r="T189" i="8" s="1"/>
  <c r="T185" i="8"/>
  <c r="N31" i="11"/>
  <c r="N30" i="11"/>
  <c r="U137" i="8" a="1"/>
  <c r="U137" i="8" s="1"/>
  <c r="N32" i="11"/>
  <c r="N24" i="11"/>
  <c r="N29" i="11"/>
  <c r="N25" i="11"/>
  <c r="N26" i="11"/>
  <c r="N27" i="11"/>
  <c r="U87" i="8" s="1" a="1"/>
  <c r="U87" i="8" s="1"/>
  <c r="N34" i="11"/>
  <c r="N37" i="11"/>
  <c r="O20" i="11"/>
  <c r="O40" i="11" s="1"/>
  <c r="N36" i="11"/>
  <c r="U184" i="8" s="1" a="1"/>
  <c r="U184" i="8" s="1"/>
  <c r="O38" i="11" l="1"/>
  <c r="O39" i="11"/>
  <c r="U188" i="8"/>
  <c r="U189" i="8" s="1"/>
  <c r="U185" i="8"/>
  <c r="O32" i="11"/>
  <c r="O31" i="11"/>
  <c r="O30" i="11"/>
  <c r="O25" i="11"/>
  <c r="O26" i="11"/>
  <c r="O24" i="11"/>
  <c r="O29" i="11"/>
  <c r="O27" i="11"/>
  <c r="V87" i="8" s="1" a="1"/>
  <c r="V87" i="8" s="1"/>
  <c r="O34" i="11"/>
  <c r="V137" i="8" a="1"/>
  <c r="V137" i="8" s="1"/>
  <c r="O37" i="11"/>
  <c r="O36" i="11"/>
  <c r="V184" i="8" s="1" a="1"/>
  <c r="V184" i="8" s="1"/>
  <c r="P20" i="11"/>
  <c r="P38" i="11" l="1"/>
  <c r="P39" i="11"/>
  <c r="P40" i="11"/>
  <c r="W137" i="8" s="1" a="1"/>
  <c r="W137" i="8" s="1"/>
  <c r="V188" i="8"/>
  <c r="V189" i="8" s="1"/>
  <c r="V185" i="8"/>
  <c r="P31" i="11"/>
  <c r="P30" i="11"/>
  <c r="P32" i="11"/>
  <c r="P29" i="11"/>
  <c r="P25" i="11"/>
  <c r="P26" i="11"/>
  <c r="P27" i="11"/>
  <c r="W87" i="8" s="1" a="1"/>
  <c r="W87" i="8" s="1"/>
  <c r="P24" i="11"/>
  <c r="P34" i="11"/>
  <c r="P36" i="11"/>
  <c r="W184" i="8" s="1" a="1"/>
  <c r="W184" i="8" s="1"/>
  <c r="P37" i="11"/>
  <c r="Q20" i="11"/>
  <c r="Q38" i="11" l="1"/>
  <c r="Q40" i="11"/>
  <c r="Q39" i="11"/>
  <c r="W188" i="8"/>
  <c r="W189" i="8" s="1"/>
  <c r="W185" i="8"/>
  <c r="Q30" i="11"/>
  <c r="X137" i="8" a="1"/>
  <c r="X137" i="8" s="1"/>
  <c r="Q32" i="11"/>
  <c r="Q31" i="11"/>
  <c r="Q24" i="11"/>
  <c r="Q29" i="11"/>
  <c r="Q25" i="11"/>
  <c r="Q26" i="11"/>
  <c r="Q27" i="11"/>
  <c r="X87" i="8" s="1" a="1"/>
  <c r="X87" i="8" s="1"/>
  <c r="Q34" i="11"/>
  <c r="R20" i="11"/>
  <c r="Q36" i="11"/>
  <c r="X184" i="8" s="1" a="1"/>
  <c r="X184" i="8" s="1"/>
  <c r="Q37" i="11"/>
  <c r="R38" i="11" l="1"/>
  <c r="R40" i="11"/>
  <c r="R39" i="11"/>
  <c r="X188" i="8"/>
  <c r="X189" i="8" s="1"/>
  <c r="X185" i="8"/>
  <c r="R31" i="11"/>
  <c r="R32" i="11"/>
  <c r="R30" i="11"/>
  <c r="Y137" i="8" a="1"/>
  <c r="Y137" i="8" s="1"/>
  <c r="R24" i="11"/>
  <c r="R29" i="11"/>
  <c r="R25" i="11"/>
  <c r="R26" i="11"/>
  <c r="R27" i="11"/>
  <c r="Y87" i="8" s="1" a="1"/>
  <c r="Y87" i="8" s="1"/>
  <c r="R34" i="11"/>
  <c r="R37" i="11"/>
  <c r="R36" i="11"/>
  <c r="Y184" i="8" s="1" a="1"/>
  <c r="Y184" i="8" s="1"/>
  <c r="S20" i="11"/>
  <c r="S38" i="11" l="1"/>
  <c r="S40" i="11"/>
  <c r="S39" i="11"/>
  <c r="Y188" i="8"/>
  <c r="Y189" i="8" s="1"/>
  <c r="Y185" i="8"/>
  <c r="S32" i="11"/>
  <c r="S30" i="11"/>
  <c r="S31" i="11"/>
  <c r="S27" i="11"/>
  <c r="Z87" i="8" s="1" a="1"/>
  <c r="Z87" i="8" s="1"/>
  <c r="S24" i="11"/>
  <c r="S29" i="11"/>
  <c r="S25" i="11"/>
  <c r="S26" i="11"/>
  <c r="S34" i="11"/>
  <c r="Z137" i="8" a="1"/>
  <c r="Z137" i="8" s="1"/>
  <c r="S36" i="11"/>
  <c r="Z184" i="8" s="1" a="1"/>
  <c r="Z184" i="8" s="1"/>
  <c r="T20" i="11"/>
  <c r="S37" i="11"/>
  <c r="T38" i="11" l="1"/>
  <c r="T39" i="11"/>
  <c r="T40" i="11"/>
  <c r="Z188" i="8"/>
  <c r="Z189" i="8" s="1"/>
  <c r="Z185" i="8"/>
  <c r="T34" i="11"/>
  <c r="AA137" i="8" a="1"/>
  <c r="AA137" i="8" s="1"/>
  <c r="T32" i="11"/>
  <c r="T31" i="11"/>
  <c r="T30" i="11"/>
  <c r="T29" i="11"/>
  <c r="T25" i="11"/>
  <c r="T26" i="11"/>
  <c r="T27" i="11"/>
  <c r="AA87" i="8" s="1" a="1"/>
  <c r="AA87" i="8" s="1"/>
  <c r="T24" i="11"/>
  <c r="U20" i="11"/>
  <c r="T36" i="11"/>
  <c r="AA184" i="8" s="1" a="1"/>
  <c r="AA184" i="8" s="1"/>
  <c r="T37" i="11"/>
  <c r="U38" i="11" l="1"/>
  <c r="U39" i="11"/>
  <c r="U40" i="11"/>
  <c r="AB137" i="8" s="1" a="1"/>
  <c r="AB137" i="8" s="1"/>
  <c r="AA188" i="8"/>
  <c r="AA189" i="8" s="1"/>
  <c r="AA185" i="8"/>
  <c r="U34" i="11"/>
  <c r="U30" i="11"/>
  <c r="U32" i="11"/>
  <c r="U31" i="11"/>
  <c r="U24" i="11"/>
  <c r="U29" i="11"/>
  <c r="U25" i="11"/>
  <c r="U26" i="11"/>
  <c r="U27" i="11"/>
  <c r="AB87" i="8" s="1" a="1"/>
  <c r="AB87" i="8" s="1"/>
  <c r="V20" i="11"/>
  <c r="V38" i="11" s="1"/>
  <c r="U36" i="11"/>
  <c r="AB184" i="8" s="1" a="1"/>
  <c r="AB184" i="8" s="1"/>
  <c r="U37" i="11"/>
  <c r="V39" i="11" l="1"/>
  <c r="V40" i="11"/>
  <c r="AB188" i="8"/>
  <c r="AB189" i="8" s="1"/>
  <c r="AB185" i="8"/>
  <c r="V34" i="11"/>
  <c r="V31" i="11"/>
  <c r="V30" i="11"/>
  <c r="AC137" i="8" a="1"/>
  <c r="AC137" i="8" s="1"/>
  <c r="V32" i="11"/>
  <c r="V24" i="11"/>
  <c r="V29" i="11"/>
  <c r="V25" i="11"/>
  <c r="V26" i="11"/>
  <c r="V27" i="11"/>
  <c r="AC87" i="8" s="1" a="1"/>
  <c r="AC87" i="8" s="1"/>
  <c r="V36" i="11"/>
  <c r="AC184" i="8" s="1" a="1"/>
  <c r="AC184" i="8" s="1"/>
  <c r="V37" i="11"/>
  <c r="W20" i="11"/>
  <c r="W38" i="11" l="1"/>
  <c r="W40" i="11"/>
  <c r="W39" i="11"/>
  <c r="AC188" i="8"/>
  <c r="AC189" i="8" s="1"/>
  <c r="AC185" i="8"/>
  <c r="W34" i="11"/>
  <c r="W32" i="11"/>
  <c r="AD137" i="8" a="1"/>
  <c r="AD137" i="8" s="1"/>
  <c r="W31" i="11"/>
  <c r="W30" i="11"/>
  <c r="W26" i="11"/>
  <c r="W24" i="11"/>
  <c r="W29" i="11"/>
  <c r="W25" i="11"/>
  <c r="W27" i="11"/>
  <c r="AD87" i="8" s="1" a="1"/>
  <c r="AD87" i="8" s="1"/>
  <c r="W37" i="11"/>
  <c r="W36" i="11"/>
  <c r="AD184" i="8" s="1" a="1"/>
  <c r="AD184" i="8" s="1"/>
  <c r="X20" i="11"/>
  <c r="X38" i="11" l="1"/>
  <c r="X40" i="11"/>
  <c r="X39" i="11"/>
  <c r="AD188" i="8"/>
  <c r="AD189" i="8" s="1"/>
  <c r="AD185" i="8"/>
  <c r="X34" i="11"/>
  <c r="AE137" i="8" a="1"/>
  <c r="AE137" i="8" s="1"/>
  <c r="X31" i="11"/>
  <c r="X30" i="11"/>
  <c r="X32" i="11"/>
  <c r="X29" i="11"/>
  <c r="X25" i="11"/>
  <c r="X26" i="11"/>
  <c r="X27" i="11"/>
  <c r="AE87" i="8" s="1" a="1"/>
  <c r="AE87" i="8" s="1"/>
  <c r="X24" i="11"/>
  <c r="X37" i="11"/>
  <c r="Y20" i="11"/>
  <c r="X36" i="11"/>
  <c r="AE184" i="8" s="1" a="1"/>
  <c r="AE184" i="8" s="1"/>
  <c r="Y38" i="11" l="1"/>
  <c r="Y40" i="11"/>
  <c r="Y39" i="11"/>
  <c r="AE188" i="8"/>
  <c r="AE189" i="8" s="1"/>
  <c r="AE185" i="8"/>
  <c r="Y30" i="11"/>
  <c r="AF137" i="8" a="1"/>
  <c r="AF137" i="8" s="1"/>
  <c r="Y32" i="11"/>
  <c r="Y31" i="11"/>
  <c r="Y24" i="11"/>
  <c r="Y27" i="11"/>
  <c r="AF87" i="8" s="1" a="1"/>
  <c r="AF87" i="8" s="1"/>
  <c r="Y29" i="11"/>
  <c r="Y25" i="11"/>
  <c r="Y26" i="11"/>
  <c r="Y34" i="11"/>
  <c r="Y36" i="11"/>
  <c r="AF184" i="8" s="1" a="1"/>
  <c r="AF184" i="8" s="1"/>
  <c r="Y37" i="11"/>
  <c r="Z20" i="11"/>
  <c r="Z39" i="11" s="1"/>
  <c r="Z38" i="11" l="1"/>
  <c r="Z40" i="11"/>
  <c r="AF188" i="8"/>
  <c r="Z31" i="11"/>
  <c r="Z32" i="11"/>
  <c r="Z30" i="11"/>
  <c r="AG137" i="8" a="1"/>
  <c r="AG137" i="8" s="1"/>
  <c r="Z24" i="11"/>
  <c r="Z29" i="11"/>
  <c r="Z25" i="11"/>
  <c r="Z26" i="11"/>
  <c r="Z27" i="11"/>
  <c r="AG87" i="8" s="1" a="1"/>
  <c r="AG87" i="8" s="1"/>
  <c r="Z34" i="11"/>
  <c r="Z37" i="11"/>
  <c r="Z36" i="11"/>
  <c r="AG184" i="8" s="1" a="1"/>
  <c r="AG184" i="8" s="1"/>
  <c r="AG188" i="8" s="1"/>
  <c r="H7" i="11" l="1"/>
  <c r="I7" i="11" s="1"/>
  <c r="J7" i="11" s="1"/>
  <c r="K7" i="11" s="1"/>
  <c r="L7" i="11" s="1"/>
  <c r="M7" i="11" s="1"/>
  <c r="N7" i="11" s="1"/>
  <c r="O7" i="11" s="1"/>
  <c r="P7" i="11" s="1"/>
  <c r="Q7" i="11" s="1"/>
  <c r="R7" i="11" s="1"/>
  <c r="S7" i="11" s="1"/>
  <c r="T7" i="11" s="1"/>
  <c r="U7" i="11" s="1"/>
  <c r="V7" i="11" s="1"/>
  <c r="W7" i="11" s="1"/>
  <c r="X7" i="11" s="1"/>
  <c r="Y7" i="11" s="1"/>
  <c r="Z7" i="11" s="1"/>
  <c r="AA119" i="8"/>
  <c r="AD118" i="8"/>
  <c r="R118" i="8" l="1"/>
  <c r="Z118" i="8"/>
  <c r="O119" i="8"/>
  <c r="W119" i="8"/>
  <c r="AE119" i="8"/>
  <c r="O118" i="8"/>
  <c r="W118" i="8"/>
  <c r="AE118" i="8"/>
  <c r="T119" i="8"/>
  <c r="AB119" i="8"/>
  <c r="P118" i="8"/>
  <c r="X118" i="8"/>
  <c r="AF118" i="8"/>
  <c r="U119" i="8"/>
  <c r="AC119" i="8"/>
  <c r="Q118" i="8"/>
  <c r="V119" i="8"/>
  <c r="S118" i="8"/>
  <c r="P119" i="8"/>
  <c r="AF119" i="8"/>
  <c r="T118" i="8"/>
  <c r="Q119" i="8"/>
  <c r="AG119" i="8"/>
  <c r="N118" i="8"/>
  <c r="U118" i="8"/>
  <c r="AC118" i="8"/>
  <c r="R119" i="8"/>
  <c r="Z119" i="8"/>
  <c r="Y118" i="8"/>
  <c r="AG118" i="8"/>
  <c r="AD119" i="8"/>
  <c r="AA118" i="8"/>
  <c r="X119" i="8"/>
  <c r="AB118" i="8"/>
  <c r="Y119" i="8"/>
  <c r="N119" i="8"/>
  <c r="V118" i="8"/>
  <c r="S119" i="8"/>
  <c r="L28" i="26" l="1"/>
  <c r="K28" i="26"/>
  <c r="J28" i="26"/>
  <c r="I28" i="26"/>
  <c r="H28" i="26"/>
  <c r="G28" i="26"/>
  <c r="F28" i="26"/>
  <c r="E28" i="26"/>
  <c r="M27" i="26"/>
  <c r="X20" i="26"/>
  <c r="W20" i="26"/>
  <c r="V20" i="26"/>
  <c r="U20" i="26"/>
  <c r="T20" i="26"/>
  <c r="S20" i="26"/>
  <c r="R20" i="26"/>
  <c r="R21" i="26" s="1"/>
  <c r="Q20" i="26"/>
  <c r="P20" i="26"/>
  <c r="O20" i="26"/>
  <c r="N20" i="26"/>
  <c r="M20" i="26"/>
  <c r="L20" i="26"/>
  <c r="K20" i="26"/>
  <c r="J20" i="26"/>
  <c r="J21" i="26" s="1"/>
  <c r="I20" i="26"/>
  <c r="H20" i="26"/>
  <c r="G20" i="26"/>
  <c r="F20" i="26"/>
  <c r="E20" i="26"/>
  <c r="F3" i="26"/>
  <c r="F2" i="26"/>
  <c r="G2" i="26" s="1"/>
  <c r="H2" i="26" s="1"/>
  <c r="I2" i="26" s="1"/>
  <c r="J2" i="26" s="1"/>
  <c r="K2" i="26" s="1"/>
  <c r="L2" i="26" s="1"/>
  <c r="M2" i="26" s="1"/>
  <c r="N2" i="26" s="1"/>
  <c r="O2" i="26" s="1"/>
  <c r="P2" i="26" s="1"/>
  <c r="Q2" i="26" s="1"/>
  <c r="R2" i="26" s="1"/>
  <c r="S2" i="26" s="1"/>
  <c r="T2" i="26" s="1"/>
  <c r="U2" i="26" s="1"/>
  <c r="V2" i="26" s="1"/>
  <c r="W2" i="26" s="1"/>
  <c r="X2" i="26" s="1"/>
  <c r="Y2" i="26" s="1"/>
  <c r="C40" i="11"/>
  <c r="AG122" i="8" a="1"/>
  <c r="AG122" i="8" s="1"/>
  <c r="AF122" i="8" a="1"/>
  <c r="AF122" i="8" s="1"/>
  <c r="AE122" i="8" a="1"/>
  <c r="AE122" i="8" s="1"/>
  <c r="AD122" i="8" a="1"/>
  <c r="AD122" i="8" s="1"/>
  <c r="AC122" i="8" a="1"/>
  <c r="AC122" i="8" s="1"/>
  <c r="AB122" i="8" a="1"/>
  <c r="AB122" i="8" s="1"/>
  <c r="AA122" i="8" a="1"/>
  <c r="AA122" i="8" s="1"/>
  <c r="Z122" i="8" a="1"/>
  <c r="Z122" i="8" s="1"/>
  <c r="Y122" i="8" a="1"/>
  <c r="Y122" i="8" s="1"/>
  <c r="X122" i="8" a="1"/>
  <c r="X122" i="8" s="1"/>
  <c r="W122" i="8" a="1"/>
  <c r="W122" i="8" s="1"/>
  <c r="V122" i="8" a="1"/>
  <c r="V122" i="8" s="1"/>
  <c r="U122" i="8" a="1"/>
  <c r="U122" i="8" s="1"/>
  <c r="T122" i="8" a="1"/>
  <c r="T122" i="8" s="1"/>
  <c r="S122" i="8" a="1"/>
  <c r="S122" i="8" s="1"/>
  <c r="R122" i="8" a="1"/>
  <c r="R122" i="8" s="1"/>
  <c r="C34" i="11"/>
  <c r="AG177" i="8" a="1"/>
  <c r="AG177" i="8" s="1"/>
  <c r="AD177" i="8" a="1"/>
  <c r="AD177" i="8" s="1"/>
  <c r="AB177" i="8" a="1"/>
  <c r="AB177" i="8" s="1"/>
  <c r="Y177" i="8" a="1"/>
  <c r="Y177" i="8" s="1"/>
  <c r="V177" i="8" a="1"/>
  <c r="V177" i="8" s="1"/>
  <c r="Q177" i="8" a="1"/>
  <c r="Q177" i="8" s="1"/>
  <c r="C32" i="11"/>
  <c r="N165" i="8" a="1"/>
  <c r="N165" i="8" s="1"/>
  <c r="C31" i="11"/>
  <c r="C29" i="11"/>
  <c r="AG75" i="8" a="1"/>
  <c r="AG75" i="8" s="1"/>
  <c r="AF75" i="8" a="1"/>
  <c r="AF75" i="8" s="1"/>
  <c r="AE75" i="8" a="1"/>
  <c r="AE75" i="8" s="1"/>
  <c r="AD75" i="8" a="1"/>
  <c r="AD75" i="8" s="1"/>
  <c r="AC75" i="8" a="1"/>
  <c r="AC75" i="8" s="1"/>
  <c r="AB75" i="8" a="1"/>
  <c r="AB75" i="8" s="1"/>
  <c r="AA75" i="8" a="1"/>
  <c r="AA75" i="8" s="1"/>
  <c r="Z75" i="8" a="1"/>
  <c r="Z75" i="8" s="1"/>
  <c r="Y75" i="8" a="1"/>
  <c r="Y75" i="8" s="1"/>
  <c r="X75" i="8" a="1"/>
  <c r="X75" i="8" s="1"/>
  <c r="W75" i="8" a="1"/>
  <c r="W75" i="8" s="1"/>
  <c r="V75" i="8" a="1"/>
  <c r="V75" i="8" s="1"/>
  <c r="U75" i="8" a="1"/>
  <c r="U75" i="8" s="1"/>
  <c r="T75" i="8" a="1"/>
  <c r="T75" i="8" s="1"/>
  <c r="S75" i="8" a="1"/>
  <c r="S75" i="8" s="1"/>
  <c r="R75" i="8" a="1"/>
  <c r="R75" i="8" s="1"/>
  <c r="Q75" i="8" a="1"/>
  <c r="Q75" i="8" s="1"/>
  <c r="C26" i="11"/>
  <c r="AF47" i="8" a="1"/>
  <c r="AF47" i="8" s="1"/>
  <c r="AE47" i="8" a="1"/>
  <c r="AE47" i="8" s="1"/>
  <c r="AB47" i="8" a="1"/>
  <c r="AB47" i="8" s="1"/>
  <c r="X47" i="8" a="1"/>
  <c r="X47" i="8" s="1"/>
  <c r="W47" i="8" a="1"/>
  <c r="W47" i="8" s="1"/>
  <c r="R47" i="8" a="1"/>
  <c r="R47" i="8" s="1"/>
  <c r="C25" i="11"/>
  <c r="AG19" i="8" a="1"/>
  <c r="AG19" i="8" s="1"/>
  <c r="AF19" i="8" a="1"/>
  <c r="AF19" i="8" s="1"/>
  <c r="AE19" i="8" a="1"/>
  <c r="AE19" i="8" s="1"/>
  <c r="AD19" i="8" a="1"/>
  <c r="AD19" i="8" s="1"/>
  <c r="AC19" i="8" a="1"/>
  <c r="AC19" i="8" s="1"/>
  <c r="AB19" i="8" a="1"/>
  <c r="AB19" i="8" s="1"/>
  <c r="AA19" i="8" a="1"/>
  <c r="AA19" i="8" s="1"/>
  <c r="Z19" i="8" a="1"/>
  <c r="Z19" i="8" s="1"/>
  <c r="Y19" i="8" a="1"/>
  <c r="Y19" i="8" s="1"/>
  <c r="X19" i="8" a="1"/>
  <c r="X19" i="8" s="1"/>
  <c r="W19" i="8" a="1"/>
  <c r="W19" i="8" s="1"/>
  <c r="V19" i="8" a="1"/>
  <c r="V19" i="8" s="1"/>
  <c r="U19" i="8" a="1"/>
  <c r="U19" i="8" s="1"/>
  <c r="T19" i="8" a="1"/>
  <c r="T19" i="8" s="1"/>
  <c r="S19" i="8" a="1"/>
  <c r="S19" i="8" s="1"/>
  <c r="R19" i="8" a="1"/>
  <c r="R19" i="8" s="1"/>
  <c r="Q19" i="8" a="1"/>
  <c r="Q19" i="8" s="1"/>
  <c r="C24" i="11"/>
  <c r="L5" i="38"/>
  <c r="L4" i="38"/>
  <c r="M4" i="38" s="1"/>
  <c r="N4" i="38" s="1"/>
  <c r="O4" i="38" s="1"/>
  <c r="P4" i="38" s="1"/>
  <c r="Q4" i="38" s="1"/>
  <c r="R4" i="38" s="1"/>
  <c r="S4" i="38" s="1"/>
  <c r="T4" i="38" s="1"/>
  <c r="U4" i="38" s="1"/>
  <c r="V4" i="38" s="1"/>
  <c r="W4" i="38" s="1"/>
  <c r="X4" i="38" s="1"/>
  <c r="Y4" i="38" s="1"/>
  <c r="Z4" i="38" s="1"/>
  <c r="AA4" i="38" s="1"/>
  <c r="AB4" i="38" s="1"/>
  <c r="AC4" i="38" s="1"/>
  <c r="AD4" i="38" s="1"/>
  <c r="C8" i="37"/>
  <c r="C9" i="37" s="1"/>
  <c r="C10" i="37" s="1"/>
  <c r="C11" i="37" s="1"/>
  <c r="C12" i="37" s="1"/>
  <c r="C13" i="37" s="1"/>
  <c r="C14" i="37" s="1"/>
  <c r="C15" i="37" s="1"/>
  <c r="C16" i="37" s="1"/>
  <c r="C17" i="37" s="1"/>
  <c r="C18" i="37" s="1"/>
  <c r="C19" i="37" s="1"/>
  <c r="C20" i="37" s="1"/>
  <c r="C21" i="37" s="1"/>
  <c r="K7" i="37"/>
  <c r="L7" i="37" s="1"/>
  <c r="M7" i="37" s="1"/>
  <c r="N7" i="37" s="1"/>
  <c r="O7" i="37" s="1"/>
  <c r="P7" i="37" s="1"/>
  <c r="Q7" i="37" s="1"/>
  <c r="R7" i="37" s="1"/>
  <c r="S7" i="37" s="1"/>
  <c r="T7" i="37" s="1"/>
  <c r="U7" i="37" s="1"/>
  <c r="V7" i="37" s="1"/>
  <c r="W7" i="37" s="1"/>
  <c r="X7" i="37" s="1"/>
  <c r="Y7" i="37" s="1"/>
  <c r="Z7" i="37" s="1"/>
  <c r="AA7" i="37" s="1"/>
  <c r="AB7" i="37" s="1"/>
  <c r="AC7" i="37" s="1"/>
  <c r="D109" i="9"/>
  <c r="H154" i="8" s="1"/>
  <c r="AC154" i="8" s="1"/>
  <c r="D106" i="9"/>
  <c r="H58" i="8"/>
  <c r="D55" i="9"/>
  <c r="D13" i="9"/>
  <c r="C36" i="11"/>
  <c r="AF177" i="8" a="1"/>
  <c r="AF177" i="8" s="1"/>
  <c r="AE177" i="8" a="1"/>
  <c r="AE177" i="8" s="1"/>
  <c r="AC177" i="8" a="1"/>
  <c r="AC177" i="8" s="1"/>
  <c r="AA177" i="8" a="1"/>
  <c r="AA177" i="8" s="1"/>
  <c r="Z177" i="8" a="1"/>
  <c r="Z177" i="8" s="1"/>
  <c r="X177" i="8" a="1"/>
  <c r="X177" i="8" s="1"/>
  <c r="W177" i="8" a="1"/>
  <c r="W177" i="8" s="1"/>
  <c r="U177" i="8" a="1"/>
  <c r="U177" i="8" s="1"/>
  <c r="T177" i="8" a="1"/>
  <c r="T177" i="8" s="1"/>
  <c r="S177" i="8" a="1"/>
  <c r="S177" i="8" s="1"/>
  <c r="R177" i="8" a="1"/>
  <c r="R177" i="8" s="1"/>
  <c r="N177" i="8" a="1"/>
  <c r="N177" i="8" s="1"/>
  <c r="H171" i="8"/>
  <c r="AB171" i="8" s="1"/>
  <c r="H170" i="8"/>
  <c r="AF170" i="8" s="1"/>
  <c r="H159" i="8"/>
  <c r="AC159" i="8" s="1"/>
  <c r="AG147" i="8"/>
  <c r="AF147" i="8"/>
  <c r="AE147" i="8"/>
  <c r="AD147" i="8"/>
  <c r="AC147" i="8"/>
  <c r="AB147" i="8"/>
  <c r="AA147" i="8"/>
  <c r="Z147" i="8"/>
  <c r="Y147" i="8"/>
  <c r="X147" i="8"/>
  <c r="W147" i="8"/>
  <c r="V147" i="8"/>
  <c r="U147" i="8"/>
  <c r="T147" i="8"/>
  <c r="S147" i="8"/>
  <c r="R147" i="8"/>
  <c r="Q147" i="8"/>
  <c r="P147" i="8"/>
  <c r="O147" i="8"/>
  <c r="N147" i="8"/>
  <c r="Q122" i="8" a="1"/>
  <c r="Q122" i="8" s="1"/>
  <c r="N122" i="8" a="1"/>
  <c r="N122" i="8" s="1"/>
  <c r="H114" i="8"/>
  <c r="H116" i="8"/>
  <c r="H115" i="8"/>
  <c r="AG105" i="8"/>
  <c r="Z104" i="8"/>
  <c r="H100" i="8"/>
  <c r="H95" i="8"/>
  <c r="AD92" i="8"/>
  <c r="H91" i="8"/>
  <c r="N91" i="8" s="1"/>
  <c r="O91" i="8" s="1"/>
  <c r="P91" i="8" s="1"/>
  <c r="Q91" i="8" s="1"/>
  <c r="R91" i="8" s="1"/>
  <c r="S91" i="8" s="1"/>
  <c r="T91" i="8" s="1"/>
  <c r="U91" i="8" s="1"/>
  <c r="V91" i="8" s="1"/>
  <c r="W91" i="8" s="1"/>
  <c r="X91" i="8" s="1"/>
  <c r="Y91" i="8" s="1"/>
  <c r="Z91" i="8" s="1"/>
  <c r="AA91" i="8" s="1"/>
  <c r="AB91" i="8" s="1"/>
  <c r="AC91" i="8" s="1"/>
  <c r="AD91" i="8" s="1"/>
  <c r="AE91" i="8" s="1"/>
  <c r="AF91" i="8" s="1"/>
  <c r="AG91" i="8" s="1"/>
  <c r="C27" i="11"/>
  <c r="O75" i="8" a="1"/>
  <c r="O75" i="8" s="1"/>
  <c r="N75" i="8" a="1"/>
  <c r="N75" i="8" s="1"/>
  <c r="H71" i="8"/>
  <c r="H70" i="8"/>
  <c r="H68" i="8"/>
  <c r="AG68" i="8" s="1"/>
  <c r="AA67" i="8"/>
  <c r="H66" i="8"/>
  <c r="N66" i="8" s="1"/>
  <c r="H63" i="8"/>
  <c r="H62" i="8"/>
  <c r="H60" i="8"/>
  <c r="AE60" i="8" s="1"/>
  <c r="AA59" i="8"/>
  <c r="H55" i="8"/>
  <c r="H54" i="8"/>
  <c r="H52" i="8"/>
  <c r="AC52" i="8" s="1"/>
  <c r="Z51" i="8"/>
  <c r="AG47" i="8" a="1"/>
  <c r="AG47" i="8" s="1"/>
  <c r="AD47" i="8" a="1"/>
  <c r="AD47" i="8" s="1"/>
  <c r="AC47" i="8" a="1"/>
  <c r="AC47" i="8" s="1"/>
  <c r="AA47" i="8" a="1"/>
  <c r="AA47" i="8" s="1"/>
  <c r="Z47" i="8" a="1"/>
  <c r="Z47" i="8" s="1"/>
  <c r="Y47" i="8" a="1"/>
  <c r="Y47" i="8" s="1"/>
  <c r="V47" i="8" a="1"/>
  <c r="V47" i="8" s="1"/>
  <c r="U47" i="8" a="1"/>
  <c r="U47" i="8" s="1"/>
  <c r="T47" i="8" a="1"/>
  <c r="T47" i="8" s="1"/>
  <c r="S47" i="8" a="1"/>
  <c r="S47" i="8" s="1"/>
  <c r="Q47" i="8" a="1"/>
  <c r="Q47" i="8" s="1"/>
  <c r="H43" i="8"/>
  <c r="H42" i="8"/>
  <c r="H40" i="8"/>
  <c r="AG40" i="8" s="1"/>
  <c r="U39" i="8"/>
  <c r="H38" i="8"/>
  <c r="H35" i="8"/>
  <c r="H34" i="8"/>
  <c r="H32" i="8"/>
  <c r="AF32" i="8" s="1"/>
  <c r="AC31" i="8"/>
  <c r="H30" i="8"/>
  <c r="H27" i="8"/>
  <c r="H26" i="8"/>
  <c r="H24" i="8"/>
  <c r="AE24" i="8" s="1"/>
  <c r="AC23" i="8"/>
  <c r="H22" i="8"/>
  <c r="H11" i="8"/>
  <c r="O14" i="8" s="1"/>
  <c r="P14" i="8" s="1"/>
  <c r="Q14" i="8" s="1"/>
  <c r="R14" i="8" s="1"/>
  <c r="S14" i="8" s="1"/>
  <c r="T14" i="8" s="1"/>
  <c r="U14" i="8" s="1"/>
  <c r="V14" i="8" s="1"/>
  <c r="W14" i="8" s="1"/>
  <c r="X14" i="8" s="1"/>
  <c r="Y14" i="8" s="1"/>
  <c r="Z14" i="8" s="1"/>
  <c r="AA14" i="8" s="1"/>
  <c r="AB14" i="8" s="1"/>
  <c r="AC14" i="8" s="1"/>
  <c r="AD14" i="8" s="1"/>
  <c r="AE14" i="8" s="1"/>
  <c r="AF14" i="8" s="1"/>
  <c r="AG14" i="8" s="1"/>
  <c r="H10" i="8"/>
  <c r="O13" i="8" s="1"/>
  <c r="O4" i="8"/>
  <c r="F26" i="25"/>
  <c r="E26" i="25"/>
  <c r="F20" i="25"/>
  <c r="E20" i="25"/>
  <c r="F17" i="25"/>
  <c r="E17" i="25"/>
  <c r="F16" i="25"/>
  <c r="E16" i="25"/>
  <c r="F11" i="25"/>
  <c r="E11" i="25"/>
  <c r="F10" i="25"/>
  <c r="E10" i="25"/>
  <c r="F9" i="25"/>
  <c r="F8" i="25"/>
  <c r="E8" i="25"/>
  <c r="F7" i="25"/>
  <c r="E7" i="25"/>
  <c r="F6" i="25"/>
  <c r="E6" i="25"/>
  <c r="C6" i="25"/>
  <c r="C7" i="25" s="1"/>
  <c r="J5" i="25"/>
  <c r="K5" i="25" s="1"/>
  <c r="L5" i="25" s="1"/>
  <c r="M5" i="25" s="1"/>
  <c r="N5" i="25" s="1"/>
  <c r="O5" i="25" s="1"/>
  <c r="P5" i="25" s="1"/>
  <c r="Q5" i="25" s="1"/>
  <c r="R5" i="25" s="1"/>
  <c r="S5" i="25" s="1"/>
  <c r="T5" i="25" s="1"/>
  <c r="U5" i="25" s="1"/>
  <c r="V5" i="25" s="1"/>
  <c r="W5" i="25" s="1"/>
  <c r="X5" i="25" s="1"/>
  <c r="Y5" i="25" s="1"/>
  <c r="Z5" i="25" s="1"/>
  <c r="AA5" i="25" s="1"/>
  <c r="AB5" i="25" s="1"/>
  <c r="E74" i="64"/>
  <c r="AR69" i="64"/>
  <c r="AQ69" i="64"/>
  <c r="AP69" i="64"/>
  <c r="AO69" i="64"/>
  <c r="AN69" i="64"/>
  <c r="AM69" i="64"/>
  <c r="AL69" i="64"/>
  <c r="AK69" i="64"/>
  <c r="AJ69" i="64"/>
  <c r="AI69" i="64"/>
  <c r="AH69" i="64"/>
  <c r="AG69" i="64"/>
  <c r="AF69" i="64"/>
  <c r="AE69" i="64"/>
  <c r="AD69" i="64"/>
  <c r="AC69" i="64"/>
  <c r="AB69" i="64"/>
  <c r="AA69" i="64"/>
  <c r="Z69" i="64"/>
  <c r="Y69" i="64"/>
  <c r="X69" i="64"/>
  <c r="W69" i="64"/>
  <c r="V69" i="64"/>
  <c r="U69" i="64"/>
  <c r="T69" i="64"/>
  <c r="S69" i="64"/>
  <c r="R69" i="64"/>
  <c r="Q69" i="64"/>
  <c r="P69" i="64"/>
  <c r="O69" i="64"/>
  <c r="N69" i="64"/>
  <c r="M69" i="64"/>
  <c r="L69" i="64"/>
  <c r="K69" i="64"/>
  <c r="J69" i="64"/>
  <c r="I69" i="64"/>
  <c r="H69" i="64"/>
  <c r="G69" i="64"/>
  <c r="F69" i="64"/>
  <c r="E69" i="64"/>
  <c r="AR68" i="64"/>
  <c r="AQ68" i="64"/>
  <c r="AP68" i="64"/>
  <c r="AO68" i="64"/>
  <c r="AN68" i="64"/>
  <c r="AM68" i="64"/>
  <c r="AL68" i="64"/>
  <c r="AK68" i="64"/>
  <c r="AJ68" i="64"/>
  <c r="AI68" i="64"/>
  <c r="AH68" i="64"/>
  <c r="AG68" i="64"/>
  <c r="AF68" i="64"/>
  <c r="AE68" i="64"/>
  <c r="AD68" i="64"/>
  <c r="AC68" i="64"/>
  <c r="AB68" i="64"/>
  <c r="AA68" i="64"/>
  <c r="Z68" i="64"/>
  <c r="Y68" i="64"/>
  <c r="X68" i="64"/>
  <c r="W68" i="64"/>
  <c r="V68" i="64"/>
  <c r="U68" i="64"/>
  <c r="T68" i="64"/>
  <c r="S68" i="64"/>
  <c r="R68" i="64"/>
  <c r="Q68" i="64"/>
  <c r="P68" i="64"/>
  <c r="O68" i="64"/>
  <c r="N68" i="64"/>
  <c r="M68" i="64"/>
  <c r="L68" i="64"/>
  <c r="K68" i="64"/>
  <c r="J68" i="64"/>
  <c r="I68" i="64"/>
  <c r="H68" i="64"/>
  <c r="G68" i="64"/>
  <c r="F68" i="64"/>
  <c r="E68" i="64"/>
  <c r="AR67" i="64"/>
  <c r="AQ67" i="64"/>
  <c r="AP67" i="64"/>
  <c r="AO67" i="64"/>
  <c r="AN67" i="64"/>
  <c r="AM67" i="64"/>
  <c r="AL67" i="64"/>
  <c r="AK67" i="64"/>
  <c r="AJ67" i="64"/>
  <c r="AI67" i="64"/>
  <c r="AH67" i="64"/>
  <c r="AG67" i="64"/>
  <c r="AF67" i="64"/>
  <c r="AE67" i="64"/>
  <c r="AD67" i="64"/>
  <c r="AC67" i="64"/>
  <c r="AB67" i="64"/>
  <c r="AA67" i="64"/>
  <c r="Z67" i="64"/>
  <c r="Y67" i="64"/>
  <c r="X67" i="64"/>
  <c r="W67" i="64"/>
  <c r="V67" i="64"/>
  <c r="U67" i="64"/>
  <c r="T67" i="64"/>
  <c r="S67" i="64"/>
  <c r="R67" i="64"/>
  <c r="Q67" i="64"/>
  <c r="P67" i="64"/>
  <c r="O67" i="64"/>
  <c r="N67" i="64"/>
  <c r="M67" i="64"/>
  <c r="L67" i="64"/>
  <c r="K67" i="64"/>
  <c r="J67" i="64"/>
  <c r="I67" i="64"/>
  <c r="H67" i="64"/>
  <c r="G67" i="64"/>
  <c r="F67" i="64"/>
  <c r="E67" i="64"/>
  <c r="AR66" i="64"/>
  <c r="AQ66" i="64"/>
  <c r="AP66" i="64"/>
  <c r="AO66" i="64"/>
  <c r="AN66" i="64"/>
  <c r="AM66" i="64"/>
  <c r="AL66" i="64"/>
  <c r="AK66" i="64"/>
  <c r="AJ66" i="64"/>
  <c r="AI66" i="64"/>
  <c r="AH66" i="64"/>
  <c r="AG66" i="64"/>
  <c r="AF66" i="64"/>
  <c r="AE66" i="64"/>
  <c r="AD66" i="64"/>
  <c r="AC66" i="64"/>
  <c r="AB66" i="64"/>
  <c r="AA66" i="64"/>
  <c r="Z66" i="64"/>
  <c r="Y66" i="64"/>
  <c r="X66" i="64"/>
  <c r="W66" i="64"/>
  <c r="V66" i="64"/>
  <c r="U66" i="64"/>
  <c r="T66" i="64"/>
  <c r="S66" i="64"/>
  <c r="R66" i="64"/>
  <c r="Q66" i="64"/>
  <c r="P66" i="64"/>
  <c r="O66" i="64"/>
  <c r="N66" i="64"/>
  <c r="M66" i="64"/>
  <c r="L66" i="64"/>
  <c r="K66" i="64"/>
  <c r="J66" i="64"/>
  <c r="I66" i="64"/>
  <c r="H66" i="64"/>
  <c r="G66" i="64"/>
  <c r="F66" i="64"/>
  <c r="E66" i="64"/>
  <c r="AR65" i="64"/>
  <c r="AQ65" i="64"/>
  <c r="AP65" i="64"/>
  <c r="AO65" i="64"/>
  <c r="AN65" i="64"/>
  <c r="AM65" i="64"/>
  <c r="AL65" i="64"/>
  <c r="AK65" i="64"/>
  <c r="AJ65" i="64"/>
  <c r="AI65" i="64"/>
  <c r="AH65" i="64"/>
  <c r="AG65" i="64"/>
  <c r="AF65" i="64"/>
  <c r="AE65" i="64"/>
  <c r="AD65" i="64"/>
  <c r="AC65" i="64"/>
  <c r="AB65" i="64"/>
  <c r="AA65" i="64"/>
  <c r="Z65" i="64"/>
  <c r="Y65" i="64"/>
  <c r="X65" i="64"/>
  <c r="W65" i="64"/>
  <c r="V65" i="64"/>
  <c r="U65" i="64"/>
  <c r="T65" i="64"/>
  <c r="S65" i="64"/>
  <c r="R65" i="64"/>
  <c r="Q65" i="64"/>
  <c r="P65" i="64"/>
  <c r="O65" i="64"/>
  <c r="N65" i="64"/>
  <c r="M65" i="64"/>
  <c r="L65" i="64"/>
  <c r="K65" i="64"/>
  <c r="J65" i="64"/>
  <c r="I65" i="64"/>
  <c r="H65" i="64"/>
  <c r="G65" i="64"/>
  <c r="F65" i="64"/>
  <c r="E65" i="64"/>
  <c r="AR64" i="64"/>
  <c r="AQ64" i="64"/>
  <c r="AP64" i="64"/>
  <c r="AO64" i="64"/>
  <c r="AN64" i="64"/>
  <c r="AM64" i="64"/>
  <c r="AL64" i="64"/>
  <c r="AK64" i="64"/>
  <c r="AJ64" i="64"/>
  <c r="AI64" i="64"/>
  <c r="AH64" i="64"/>
  <c r="AG64" i="64"/>
  <c r="AF64" i="64"/>
  <c r="AE64" i="64"/>
  <c r="AD64" i="64"/>
  <c r="AC64" i="64"/>
  <c r="AB64" i="64"/>
  <c r="AA64" i="64"/>
  <c r="Z64" i="64"/>
  <c r="Y64" i="64"/>
  <c r="X64" i="64"/>
  <c r="W64" i="64"/>
  <c r="V64" i="64"/>
  <c r="U64" i="64"/>
  <c r="T64" i="64"/>
  <c r="S64" i="64"/>
  <c r="R64" i="64"/>
  <c r="Q64" i="64"/>
  <c r="P64" i="64"/>
  <c r="O64" i="64"/>
  <c r="N64" i="64"/>
  <c r="M64" i="64"/>
  <c r="L64" i="64"/>
  <c r="K64" i="64"/>
  <c r="J64" i="64"/>
  <c r="I64" i="64"/>
  <c r="H64" i="64"/>
  <c r="G64" i="64"/>
  <c r="F64" i="64"/>
  <c r="E64" i="64"/>
  <c r="F63" i="64"/>
  <c r="F74" i="64" s="1"/>
  <c r="F19" i="64"/>
  <c r="G19" i="64" s="1"/>
  <c r="H19" i="64" s="1"/>
  <c r="E14" i="64"/>
  <c r="E75" i="63"/>
  <c r="AR70" i="63"/>
  <c r="AQ70" i="63"/>
  <c r="AP70" i="63"/>
  <c r="AO70" i="63"/>
  <c r="AN70" i="63"/>
  <c r="AM70" i="63"/>
  <c r="AL70" i="63"/>
  <c r="AK70" i="63"/>
  <c r="AJ70" i="63"/>
  <c r="AI70" i="63"/>
  <c r="AH70" i="63"/>
  <c r="AG70" i="63"/>
  <c r="AF70" i="63"/>
  <c r="AE70" i="63"/>
  <c r="AD70" i="63"/>
  <c r="AC70" i="63"/>
  <c r="AB70" i="63"/>
  <c r="AA70" i="63"/>
  <c r="Z70" i="63"/>
  <c r="Y70" i="63"/>
  <c r="X70" i="63"/>
  <c r="W70" i="63"/>
  <c r="V70" i="63"/>
  <c r="U70" i="63"/>
  <c r="T70" i="63"/>
  <c r="S70" i="63"/>
  <c r="R70" i="63"/>
  <c r="Q70" i="63"/>
  <c r="P70" i="63"/>
  <c r="O70" i="63"/>
  <c r="N70" i="63"/>
  <c r="M70" i="63"/>
  <c r="L70" i="63"/>
  <c r="K70" i="63"/>
  <c r="J70" i="63"/>
  <c r="I70" i="63"/>
  <c r="H70" i="63"/>
  <c r="G70" i="63"/>
  <c r="F70" i="63"/>
  <c r="E70" i="63"/>
  <c r="AR69" i="63"/>
  <c r="AQ69" i="63"/>
  <c r="AP69" i="63"/>
  <c r="AO69" i="63"/>
  <c r="AN69" i="63"/>
  <c r="AM69" i="63"/>
  <c r="AL69" i="63"/>
  <c r="AK69" i="63"/>
  <c r="AJ69" i="63"/>
  <c r="AI69" i="63"/>
  <c r="AH69" i="63"/>
  <c r="AG69" i="63"/>
  <c r="AF69" i="63"/>
  <c r="AE69" i="63"/>
  <c r="AD69" i="63"/>
  <c r="AC69" i="63"/>
  <c r="AB69" i="63"/>
  <c r="AA69" i="63"/>
  <c r="Z69" i="63"/>
  <c r="Y69" i="63"/>
  <c r="X69" i="63"/>
  <c r="W69" i="63"/>
  <c r="V69" i="63"/>
  <c r="U69" i="63"/>
  <c r="T69" i="63"/>
  <c r="S69" i="63"/>
  <c r="R69" i="63"/>
  <c r="Q69" i="63"/>
  <c r="P69" i="63"/>
  <c r="O69" i="63"/>
  <c r="N69" i="63"/>
  <c r="M69" i="63"/>
  <c r="L69" i="63"/>
  <c r="K69" i="63"/>
  <c r="J69" i="63"/>
  <c r="I69" i="63"/>
  <c r="H69" i="63"/>
  <c r="G69" i="63"/>
  <c r="F69" i="63"/>
  <c r="E69" i="63"/>
  <c r="AR68" i="63"/>
  <c r="AQ68" i="63"/>
  <c r="AP68" i="63"/>
  <c r="AO68" i="63"/>
  <c r="AN68" i="63"/>
  <c r="AM68" i="63"/>
  <c r="AL68" i="63"/>
  <c r="AK68" i="63"/>
  <c r="AJ68" i="63"/>
  <c r="AI68" i="63"/>
  <c r="AH68" i="63"/>
  <c r="AG68" i="63"/>
  <c r="AF68" i="63"/>
  <c r="AE68" i="63"/>
  <c r="AD68" i="63"/>
  <c r="AC68" i="63"/>
  <c r="AB68" i="63"/>
  <c r="AA68" i="63"/>
  <c r="Z68" i="63"/>
  <c r="Y68" i="63"/>
  <c r="X68" i="63"/>
  <c r="W68" i="63"/>
  <c r="V68" i="63"/>
  <c r="U68" i="63"/>
  <c r="T68" i="63"/>
  <c r="S68" i="63"/>
  <c r="R68" i="63"/>
  <c r="Q68" i="63"/>
  <c r="P68" i="63"/>
  <c r="O68" i="63"/>
  <c r="N68" i="63"/>
  <c r="M68" i="63"/>
  <c r="L68" i="63"/>
  <c r="K68" i="63"/>
  <c r="J68" i="63"/>
  <c r="I68" i="63"/>
  <c r="H68" i="63"/>
  <c r="G68" i="63"/>
  <c r="F68" i="63"/>
  <c r="E68" i="63"/>
  <c r="AR67" i="63"/>
  <c r="AQ67" i="63"/>
  <c r="AP67" i="63"/>
  <c r="AO67" i="63"/>
  <c r="AN67" i="63"/>
  <c r="AM67" i="63"/>
  <c r="AL67" i="63"/>
  <c r="AK67" i="63"/>
  <c r="AJ67" i="63"/>
  <c r="AI67" i="63"/>
  <c r="AH67" i="63"/>
  <c r="AG67" i="63"/>
  <c r="AF67" i="63"/>
  <c r="AE67" i="63"/>
  <c r="AD67" i="63"/>
  <c r="AC67" i="63"/>
  <c r="AB67" i="63"/>
  <c r="AA67" i="63"/>
  <c r="Z67" i="63"/>
  <c r="Y67" i="63"/>
  <c r="X67" i="63"/>
  <c r="W67" i="63"/>
  <c r="V67" i="63"/>
  <c r="U67" i="63"/>
  <c r="T67" i="63"/>
  <c r="S67" i="63"/>
  <c r="R67" i="63"/>
  <c r="Q67" i="63"/>
  <c r="P67" i="63"/>
  <c r="O67" i="63"/>
  <c r="N67" i="63"/>
  <c r="M67" i="63"/>
  <c r="L67" i="63"/>
  <c r="K67" i="63"/>
  <c r="J67" i="63"/>
  <c r="I67" i="63"/>
  <c r="H67" i="63"/>
  <c r="G67" i="63"/>
  <c r="F67" i="63"/>
  <c r="E67" i="63"/>
  <c r="AR66" i="63"/>
  <c r="AQ66" i="63"/>
  <c r="AP66" i="63"/>
  <c r="AO66" i="63"/>
  <c r="AN66" i="63"/>
  <c r="AM66" i="63"/>
  <c r="AL66" i="63"/>
  <c r="AK66" i="63"/>
  <c r="AJ66" i="63"/>
  <c r="AI66" i="63"/>
  <c r="AH66" i="63"/>
  <c r="AG66" i="63"/>
  <c r="AF66" i="63"/>
  <c r="AE66" i="63"/>
  <c r="AD66" i="63"/>
  <c r="AC66" i="63"/>
  <c r="AB66" i="63"/>
  <c r="AA66" i="63"/>
  <c r="Z66" i="63"/>
  <c r="Y66" i="63"/>
  <c r="X66" i="63"/>
  <c r="W66" i="63"/>
  <c r="V66" i="63"/>
  <c r="U66" i="63"/>
  <c r="T66" i="63"/>
  <c r="S66" i="63"/>
  <c r="R66" i="63"/>
  <c r="Q66" i="63"/>
  <c r="P66" i="63"/>
  <c r="O66" i="63"/>
  <c r="N66" i="63"/>
  <c r="M66" i="63"/>
  <c r="L66" i="63"/>
  <c r="K66" i="63"/>
  <c r="J66" i="63"/>
  <c r="I66" i="63"/>
  <c r="H66" i="63"/>
  <c r="G66" i="63"/>
  <c r="F66" i="63"/>
  <c r="E66" i="63"/>
  <c r="AR65" i="63"/>
  <c r="AQ65" i="63"/>
  <c r="AP65" i="63"/>
  <c r="AO65" i="63"/>
  <c r="AN65" i="63"/>
  <c r="AM65" i="63"/>
  <c r="AL65" i="63"/>
  <c r="AK65" i="63"/>
  <c r="AJ65" i="63"/>
  <c r="AI65" i="63"/>
  <c r="AH65" i="63"/>
  <c r="AG65" i="63"/>
  <c r="AF65" i="63"/>
  <c r="AE65" i="63"/>
  <c r="AD65" i="63"/>
  <c r="AC65" i="63"/>
  <c r="AB65" i="63"/>
  <c r="AA65" i="63"/>
  <c r="Z65" i="63"/>
  <c r="Y65" i="63"/>
  <c r="X65" i="63"/>
  <c r="W65" i="63"/>
  <c r="V65" i="63"/>
  <c r="U65" i="63"/>
  <c r="T65" i="63"/>
  <c r="S65" i="63"/>
  <c r="R65" i="63"/>
  <c r="Q65" i="63"/>
  <c r="P65" i="63"/>
  <c r="O65" i="63"/>
  <c r="N65" i="63"/>
  <c r="M65" i="63"/>
  <c r="L65" i="63"/>
  <c r="K65" i="63"/>
  <c r="J65" i="63"/>
  <c r="I65" i="63"/>
  <c r="H65" i="63"/>
  <c r="G65" i="63"/>
  <c r="F65" i="63"/>
  <c r="E65" i="63"/>
  <c r="F63" i="63"/>
  <c r="G63" i="63" s="1"/>
  <c r="G75" i="63" s="1"/>
  <c r="F19" i="63"/>
  <c r="G19" i="63" s="1"/>
  <c r="E14" i="63"/>
  <c r="E74" i="62"/>
  <c r="AR69" i="62"/>
  <c r="AQ69" i="62"/>
  <c r="AP69" i="62"/>
  <c r="AO69" i="62"/>
  <c r="AN69" i="62"/>
  <c r="AM69" i="62"/>
  <c r="AL69" i="62"/>
  <c r="AK69" i="62"/>
  <c r="AJ69" i="62"/>
  <c r="AI69" i="62"/>
  <c r="AH69" i="62"/>
  <c r="AG69" i="62"/>
  <c r="AF69" i="62"/>
  <c r="AE69" i="62"/>
  <c r="AD69" i="62"/>
  <c r="AC69" i="62"/>
  <c r="AB69" i="62"/>
  <c r="AA69" i="62"/>
  <c r="Z69" i="62"/>
  <c r="Y69" i="62"/>
  <c r="X69" i="62"/>
  <c r="W69" i="62"/>
  <c r="V69" i="62"/>
  <c r="U69" i="62"/>
  <c r="T69" i="62"/>
  <c r="S69" i="62"/>
  <c r="R69" i="62"/>
  <c r="Q69" i="62"/>
  <c r="P69" i="62"/>
  <c r="O69" i="62"/>
  <c r="N69" i="62"/>
  <c r="M69" i="62"/>
  <c r="L69" i="62"/>
  <c r="K69" i="62"/>
  <c r="J69" i="62"/>
  <c r="I69" i="62"/>
  <c r="H69" i="62"/>
  <c r="G69" i="62"/>
  <c r="F69" i="62"/>
  <c r="E69" i="62"/>
  <c r="AR68" i="62"/>
  <c r="AQ68" i="62"/>
  <c r="AP68" i="62"/>
  <c r="AO68" i="62"/>
  <c r="AN68" i="62"/>
  <c r="AM68" i="62"/>
  <c r="AL68" i="62"/>
  <c r="AK68" i="62"/>
  <c r="AJ68" i="62"/>
  <c r="AI68" i="62"/>
  <c r="AH68" i="62"/>
  <c r="AG68" i="62"/>
  <c r="AF68" i="62"/>
  <c r="AE68" i="62"/>
  <c r="AD68" i="62"/>
  <c r="AC68" i="62"/>
  <c r="AB68" i="62"/>
  <c r="AA68" i="62"/>
  <c r="Z68" i="62"/>
  <c r="Y68" i="62"/>
  <c r="X68" i="62"/>
  <c r="W68" i="62"/>
  <c r="V68" i="62"/>
  <c r="U68" i="62"/>
  <c r="T68" i="62"/>
  <c r="S68" i="62"/>
  <c r="R68" i="62"/>
  <c r="Q68" i="62"/>
  <c r="P68" i="62"/>
  <c r="O68" i="62"/>
  <c r="N68" i="62"/>
  <c r="M68" i="62"/>
  <c r="L68" i="62"/>
  <c r="K68" i="62"/>
  <c r="J68" i="62"/>
  <c r="I68" i="62"/>
  <c r="H68" i="62"/>
  <c r="G68" i="62"/>
  <c r="F68" i="62"/>
  <c r="E68" i="62"/>
  <c r="AR67" i="62"/>
  <c r="AQ67" i="62"/>
  <c r="AP67" i="62"/>
  <c r="AO67" i="62"/>
  <c r="AN67" i="62"/>
  <c r="AM67" i="62"/>
  <c r="AL67" i="62"/>
  <c r="AK67" i="62"/>
  <c r="AJ67" i="62"/>
  <c r="AI67" i="62"/>
  <c r="AH67" i="62"/>
  <c r="AG67" i="62"/>
  <c r="AF67" i="62"/>
  <c r="AE67" i="62"/>
  <c r="AD67" i="62"/>
  <c r="AC67" i="62"/>
  <c r="AB67" i="62"/>
  <c r="AA67" i="62"/>
  <c r="Z67" i="62"/>
  <c r="Y67" i="62"/>
  <c r="X67" i="62"/>
  <c r="W67" i="62"/>
  <c r="V67" i="62"/>
  <c r="U67" i="62"/>
  <c r="T67" i="62"/>
  <c r="S67" i="62"/>
  <c r="R67" i="62"/>
  <c r="Q67" i="62"/>
  <c r="P67" i="62"/>
  <c r="O67" i="62"/>
  <c r="N67" i="62"/>
  <c r="M67" i="62"/>
  <c r="L67" i="62"/>
  <c r="K67" i="62"/>
  <c r="J67" i="62"/>
  <c r="I67" i="62"/>
  <c r="H67" i="62"/>
  <c r="G67" i="62"/>
  <c r="F67" i="62"/>
  <c r="E67" i="62"/>
  <c r="AR66" i="62"/>
  <c r="AQ66" i="62"/>
  <c r="AP66" i="62"/>
  <c r="AO66" i="62"/>
  <c r="AN66" i="62"/>
  <c r="AM66" i="62"/>
  <c r="AL66" i="62"/>
  <c r="AK66" i="62"/>
  <c r="AJ66" i="62"/>
  <c r="AI66" i="62"/>
  <c r="AH66" i="62"/>
  <c r="AG66" i="62"/>
  <c r="AF66" i="62"/>
  <c r="AE66" i="62"/>
  <c r="AD66" i="62"/>
  <c r="AC66" i="62"/>
  <c r="AB66" i="62"/>
  <c r="AA66" i="62"/>
  <c r="Z66" i="62"/>
  <c r="Y66" i="62"/>
  <c r="X66" i="62"/>
  <c r="W66" i="62"/>
  <c r="V66" i="62"/>
  <c r="U66" i="62"/>
  <c r="T66" i="62"/>
  <c r="S66" i="62"/>
  <c r="R66" i="62"/>
  <c r="Q66" i="62"/>
  <c r="P66" i="62"/>
  <c r="O66" i="62"/>
  <c r="N66" i="62"/>
  <c r="M66" i="62"/>
  <c r="L66" i="62"/>
  <c r="K66" i="62"/>
  <c r="J66" i="62"/>
  <c r="I66" i="62"/>
  <c r="H66" i="62"/>
  <c r="G66" i="62"/>
  <c r="F66" i="62"/>
  <c r="E66" i="62"/>
  <c r="AR65" i="62"/>
  <c r="AQ65" i="62"/>
  <c r="AP65" i="62"/>
  <c r="AO65" i="62"/>
  <c r="AN65" i="62"/>
  <c r="AM65" i="62"/>
  <c r="AL65" i="62"/>
  <c r="AK65" i="62"/>
  <c r="AJ65" i="62"/>
  <c r="AI65" i="62"/>
  <c r="AH65" i="62"/>
  <c r="AG65" i="62"/>
  <c r="AF65" i="62"/>
  <c r="AE65" i="62"/>
  <c r="AD65" i="62"/>
  <c r="AC65" i="62"/>
  <c r="AB65" i="62"/>
  <c r="AA65" i="62"/>
  <c r="Z65" i="62"/>
  <c r="Y65" i="62"/>
  <c r="X65" i="62"/>
  <c r="W65" i="62"/>
  <c r="V65" i="62"/>
  <c r="U65" i="62"/>
  <c r="T65" i="62"/>
  <c r="S65" i="62"/>
  <c r="R65" i="62"/>
  <c r="Q65" i="62"/>
  <c r="P65" i="62"/>
  <c r="O65" i="62"/>
  <c r="N65" i="62"/>
  <c r="M65" i="62"/>
  <c r="L65" i="62"/>
  <c r="K65" i="62"/>
  <c r="J65" i="62"/>
  <c r="I65" i="62"/>
  <c r="H65" i="62"/>
  <c r="G65" i="62"/>
  <c r="F65" i="62"/>
  <c r="E65" i="62"/>
  <c r="AR64" i="62"/>
  <c r="AQ64" i="62"/>
  <c r="AP64" i="62"/>
  <c r="AO64" i="62"/>
  <c r="AN64" i="62"/>
  <c r="AM64" i="62"/>
  <c r="AL64" i="62"/>
  <c r="AK64" i="62"/>
  <c r="AJ64" i="62"/>
  <c r="AI64" i="62"/>
  <c r="AH64" i="62"/>
  <c r="AG64" i="62"/>
  <c r="AF64" i="62"/>
  <c r="AE64" i="62"/>
  <c r="AD64" i="62"/>
  <c r="AC64" i="62"/>
  <c r="AB64" i="62"/>
  <c r="AA64" i="62"/>
  <c r="Z64" i="62"/>
  <c r="Y64" i="62"/>
  <c r="X64" i="62"/>
  <c r="W64" i="62"/>
  <c r="V64" i="62"/>
  <c r="U64" i="62"/>
  <c r="T64" i="62"/>
  <c r="S64" i="62"/>
  <c r="R64" i="62"/>
  <c r="Q64" i="62"/>
  <c r="P64" i="62"/>
  <c r="O64" i="62"/>
  <c r="N64" i="62"/>
  <c r="M64" i="62"/>
  <c r="L64" i="62"/>
  <c r="K64" i="62"/>
  <c r="J64" i="62"/>
  <c r="I64" i="62"/>
  <c r="H64" i="62"/>
  <c r="G64" i="62"/>
  <c r="F64" i="62"/>
  <c r="E64" i="62"/>
  <c r="F63" i="62"/>
  <c r="G63" i="62" s="1"/>
  <c r="F19" i="62"/>
  <c r="E14" i="62"/>
  <c r="A39" i="70"/>
  <c r="A38" i="70"/>
  <c r="C13" i="70"/>
  <c r="D13" i="70" s="1"/>
  <c r="E13" i="70" s="1"/>
  <c r="F13" i="70" s="1"/>
  <c r="G13" i="70" s="1"/>
  <c r="H13" i="70" s="1"/>
  <c r="I13" i="70" s="1"/>
  <c r="J13" i="70" s="1"/>
  <c r="K13" i="70" s="1"/>
  <c r="L13" i="70" s="1"/>
  <c r="M13" i="70" s="1"/>
  <c r="N13" i="70" s="1"/>
  <c r="O13" i="70" s="1"/>
  <c r="P13" i="70" s="1"/>
  <c r="Q13" i="70" s="1"/>
  <c r="R13" i="70" s="1"/>
  <c r="S13" i="70" s="1"/>
  <c r="T13" i="70" s="1"/>
  <c r="U13" i="70" s="1"/>
  <c r="C12" i="70"/>
  <c r="D12" i="70" s="1"/>
  <c r="E12" i="70" s="1"/>
  <c r="F12" i="70" s="1"/>
  <c r="G12" i="70" s="1"/>
  <c r="H12" i="70" s="1"/>
  <c r="I12" i="70" s="1"/>
  <c r="J12" i="70" s="1"/>
  <c r="K12" i="70" s="1"/>
  <c r="L12" i="70" s="1"/>
  <c r="M12" i="70" s="1"/>
  <c r="N12" i="70" s="1"/>
  <c r="O12" i="70" s="1"/>
  <c r="P12" i="70" s="1"/>
  <c r="Q12" i="70" s="1"/>
  <c r="R12" i="70" s="1"/>
  <c r="S12" i="70" s="1"/>
  <c r="T12" i="70" s="1"/>
  <c r="U12" i="70" s="1"/>
  <c r="F9" i="5"/>
  <c r="G9" i="5" s="1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F21" i="26" l="1"/>
  <c r="N21" i="26"/>
  <c r="V21" i="26"/>
  <c r="G21" i="26"/>
  <c r="K21" i="26"/>
  <c r="O21" i="26"/>
  <c r="S21" i="26"/>
  <c r="W21" i="26"/>
  <c r="H21" i="26"/>
  <c r="L21" i="26"/>
  <c r="P21" i="26"/>
  <c r="T21" i="26"/>
  <c r="X21" i="26"/>
  <c r="Y20" i="26" s="1"/>
  <c r="E21" i="26"/>
  <c r="I21" i="26"/>
  <c r="M21" i="26"/>
  <c r="Q21" i="26"/>
  <c r="U21" i="26"/>
  <c r="N54" i="8"/>
  <c r="O54" i="8" s="1"/>
  <c r="P54" i="8" s="1"/>
  <c r="Q54" i="8" s="1"/>
  <c r="R54" i="8" s="1"/>
  <c r="S54" i="8" s="1"/>
  <c r="T54" i="8" s="1"/>
  <c r="U54" i="8" s="1"/>
  <c r="V54" i="8" s="1"/>
  <c r="W54" i="8" s="1"/>
  <c r="X54" i="8" s="1"/>
  <c r="Y54" i="8" s="1"/>
  <c r="Z54" i="8" s="1"/>
  <c r="AA54" i="8" s="1"/>
  <c r="AB54" i="8" s="1"/>
  <c r="AC54" i="8" s="1"/>
  <c r="AD54" i="8" s="1"/>
  <c r="AE54" i="8" s="1"/>
  <c r="AF54" i="8" s="1"/>
  <c r="AG54" i="8" s="1"/>
  <c r="N62" i="8"/>
  <c r="O62" i="8" s="1"/>
  <c r="P62" i="8" s="1"/>
  <c r="Q62" i="8" s="1"/>
  <c r="R62" i="8" s="1"/>
  <c r="S62" i="8" s="1"/>
  <c r="T62" i="8" s="1"/>
  <c r="U62" i="8" s="1"/>
  <c r="V62" i="8" s="1"/>
  <c r="W62" i="8" s="1"/>
  <c r="X62" i="8" s="1"/>
  <c r="Y62" i="8" s="1"/>
  <c r="Z62" i="8" s="1"/>
  <c r="AA62" i="8" s="1"/>
  <c r="AB62" i="8" s="1"/>
  <c r="AC62" i="8" s="1"/>
  <c r="AD62" i="8" s="1"/>
  <c r="AE62" i="8" s="1"/>
  <c r="AF62" i="8" s="1"/>
  <c r="AG62" i="8" s="1"/>
  <c r="N70" i="8"/>
  <c r="O70" i="8" s="1"/>
  <c r="P70" i="8" s="1"/>
  <c r="Q70" i="8" s="1"/>
  <c r="R70" i="8" s="1"/>
  <c r="S70" i="8" s="1"/>
  <c r="T70" i="8" s="1"/>
  <c r="U70" i="8" s="1"/>
  <c r="V70" i="8" s="1"/>
  <c r="W70" i="8" s="1"/>
  <c r="X70" i="8" s="1"/>
  <c r="Y70" i="8" s="1"/>
  <c r="Z70" i="8" s="1"/>
  <c r="AA70" i="8" s="1"/>
  <c r="AB70" i="8" s="1"/>
  <c r="AC70" i="8" s="1"/>
  <c r="AD70" i="8" s="1"/>
  <c r="AE70" i="8" s="1"/>
  <c r="AF70" i="8" s="1"/>
  <c r="AG70" i="8" s="1"/>
  <c r="N34" i="8"/>
  <c r="O34" i="8" s="1"/>
  <c r="P34" i="8" s="1"/>
  <c r="Q34" i="8" s="1"/>
  <c r="R34" i="8" s="1"/>
  <c r="S34" i="8" s="1"/>
  <c r="T34" i="8" s="1"/>
  <c r="U34" i="8" s="1"/>
  <c r="V34" i="8" s="1"/>
  <c r="W34" i="8" s="1"/>
  <c r="X34" i="8" s="1"/>
  <c r="Y34" i="8" s="1"/>
  <c r="Z34" i="8" s="1"/>
  <c r="AA34" i="8" s="1"/>
  <c r="AB34" i="8" s="1"/>
  <c r="AC34" i="8" s="1"/>
  <c r="AD34" i="8" s="1"/>
  <c r="AE34" i="8" s="1"/>
  <c r="AF34" i="8" s="1"/>
  <c r="AG34" i="8" s="1"/>
  <c r="N42" i="8"/>
  <c r="O42" i="8" s="1"/>
  <c r="P42" i="8" s="1"/>
  <c r="Q42" i="8" s="1"/>
  <c r="R42" i="8" s="1"/>
  <c r="S42" i="8" s="1"/>
  <c r="T42" i="8" s="1"/>
  <c r="U42" i="8" s="1"/>
  <c r="V42" i="8" s="1"/>
  <c r="W42" i="8" s="1"/>
  <c r="X42" i="8" s="1"/>
  <c r="Y42" i="8" s="1"/>
  <c r="Z42" i="8" s="1"/>
  <c r="AA42" i="8" s="1"/>
  <c r="AB42" i="8" s="1"/>
  <c r="AC42" i="8" s="1"/>
  <c r="AD42" i="8" s="1"/>
  <c r="AE42" i="8" s="1"/>
  <c r="AF42" i="8" s="1"/>
  <c r="AG42" i="8" s="1"/>
  <c r="N26" i="8"/>
  <c r="O26" i="8" s="1"/>
  <c r="P26" i="8" s="1"/>
  <c r="Q26" i="8" s="1"/>
  <c r="R26" i="8" s="1"/>
  <c r="S26" i="8" s="1"/>
  <c r="T26" i="8" s="1"/>
  <c r="U26" i="8" s="1"/>
  <c r="V26" i="8" s="1"/>
  <c r="W26" i="8" s="1"/>
  <c r="X26" i="8" s="1"/>
  <c r="Y26" i="8" s="1"/>
  <c r="Z26" i="8" s="1"/>
  <c r="AA26" i="8" s="1"/>
  <c r="AB26" i="8" s="1"/>
  <c r="AC26" i="8" s="1"/>
  <c r="AD26" i="8" s="1"/>
  <c r="AE26" i="8" s="1"/>
  <c r="AF26" i="8" s="1"/>
  <c r="AG26" i="8" s="1"/>
  <c r="O38" i="8"/>
  <c r="S38" i="8"/>
  <c r="W38" i="8"/>
  <c r="AA38" i="8"/>
  <c r="AE38" i="8"/>
  <c r="Z38" i="8"/>
  <c r="P38" i="8"/>
  <c r="T38" i="8"/>
  <c r="X38" i="8"/>
  <c r="AB38" i="8"/>
  <c r="AF38" i="8"/>
  <c r="V38" i="8"/>
  <c r="N38" i="8"/>
  <c r="Q38" i="8"/>
  <c r="U38" i="8"/>
  <c r="Y38" i="8"/>
  <c r="AC38" i="8"/>
  <c r="AG38" i="8"/>
  <c r="R38" i="8"/>
  <c r="AD38" i="8"/>
  <c r="O155" i="8"/>
  <c r="Q160" i="8"/>
  <c r="Q173" i="8"/>
  <c r="Y160" i="8"/>
  <c r="Y173" i="8"/>
  <c r="AG160" i="8"/>
  <c r="H160" i="8" s="1"/>
  <c r="AG173" i="8"/>
  <c r="R173" i="8"/>
  <c r="R160" i="8"/>
  <c r="Z173" i="8"/>
  <c r="Z160" i="8"/>
  <c r="S173" i="8"/>
  <c r="S160" i="8"/>
  <c r="AA160" i="8"/>
  <c r="AA173" i="8"/>
  <c r="T173" i="8"/>
  <c r="T160" i="8"/>
  <c r="AB173" i="8"/>
  <c r="AB160" i="8"/>
  <c r="U173" i="8"/>
  <c r="U160" i="8"/>
  <c r="AC173" i="8"/>
  <c r="AC160" i="8"/>
  <c r="V160" i="8"/>
  <c r="V173" i="8"/>
  <c r="AD160" i="8"/>
  <c r="AD173" i="8"/>
  <c r="O173" i="8"/>
  <c r="O160" i="8"/>
  <c r="W173" i="8"/>
  <c r="W160" i="8"/>
  <c r="AE173" i="8"/>
  <c r="AE160" i="8"/>
  <c r="P160" i="8"/>
  <c r="P173" i="8"/>
  <c r="X173" i="8"/>
  <c r="X160" i="8"/>
  <c r="AF160" i="8"/>
  <c r="AF173" i="8"/>
  <c r="O16" i="8"/>
  <c r="O18" i="8" s="1"/>
  <c r="O20" i="8" s="1"/>
  <c r="P13" i="8"/>
  <c r="G63" i="64"/>
  <c r="M5" i="38"/>
  <c r="H50" i="8"/>
  <c r="N50" i="8" s="1"/>
  <c r="O50" i="8" s="1"/>
  <c r="P50" i="8" s="1"/>
  <c r="H121" i="8"/>
  <c r="H123" i="8" s="1"/>
  <c r="O66" i="8"/>
  <c r="AF68" i="8"/>
  <c r="Q68" i="8"/>
  <c r="N30" i="8"/>
  <c r="O30" i="8" s="1"/>
  <c r="O68" i="8"/>
  <c r="H69" i="8"/>
  <c r="H72" i="8" s="1"/>
  <c r="R68" i="8"/>
  <c r="T68" i="8"/>
  <c r="AD68" i="8"/>
  <c r="Z154" i="8"/>
  <c r="AB154" i="8"/>
  <c r="Q154" i="8"/>
  <c r="S23" i="8"/>
  <c r="Z59" i="8"/>
  <c r="P31" i="8"/>
  <c r="S31" i="8"/>
  <c r="T31" i="8"/>
  <c r="X31" i="8"/>
  <c r="Y31" i="8"/>
  <c r="AD67" i="8"/>
  <c r="AD31" i="8"/>
  <c r="R59" i="8"/>
  <c r="Z68" i="8"/>
  <c r="O154" i="8"/>
  <c r="N68" i="8"/>
  <c r="AC68" i="8"/>
  <c r="T154" i="8"/>
  <c r="W52" i="8"/>
  <c r="X154" i="8"/>
  <c r="V24" i="8"/>
  <c r="U68" i="8"/>
  <c r="Y68" i="8"/>
  <c r="AA31" i="8"/>
  <c r="AE52" i="8"/>
  <c r="AB59" i="8"/>
  <c r="X68" i="8"/>
  <c r="AB105" i="8"/>
  <c r="R154" i="8"/>
  <c r="AD154" i="8"/>
  <c r="P24" i="8"/>
  <c r="O31" i="8"/>
  <c r="AB31" i="8"/>
  <c r="S154" i="8"/>
  <c r="AG154" i="8"/>
  <c r="H106" i="8"/>
  <c r="E9" i="25"/>
  <c r="X24" i="8"/>
  <c r="R31" i="8"/>
  <c r="AG31" i="8"/>
  <c r="S51" i="8"/>
  <c r="H61" i="8"/>
  <c r="H64" i="8" s="1"/>
  <c r="P68" i="8"/>
  <c r="AB68" i="8"/>
  <c r="P104" i="8"/>
  <c r="P170" i="8"/>
  <c r="AB51" i="8"/>
  <c r="T104" i="8"/>
  <c r="Y154" i="8"/>
  <c r="AA170" i="8"/>
  <c r="O52" i="8"/>
  <c r="T59" i="8"/>
  <c r="T67" i="8"/>
  <c r="AF104" i="8"/>
  <c r="N116" i="8"/>
  <c r="O116" i="8" s="1"/>
  <c r="P116" i="8" s="1"/>
  <c r="Q116" i="8" s="1"/>
  <c r="R116" i="8" s="1"/>
  <c r="S116" i="8" s="1"/>
  <c r="T116" i="8" s="1"/>
  <c r="U116" i="8" s="1"/>
  <c r="V116" i="8" s="1"/>
  <c r="W116" i="8" s="1"/>
  <c r="X116" i="8" s="1"/>
  <c r="Y116" i="8" s="1"/>
  <c r="Z116" i="8" s="1"/>
  <c r="AA116" i="8" s="1"/>
  <c r="AB116" i="8" s="1"/>
  <c r="AC116" i="8" s="1"/>
  <c r="AD116" i="8" s="1"/>
  <c r="AE116" i="8" s="1"/>
  <c r="AF116" i="8" s="1"/>
  <c r="AG116" i="8" s="1"/>
  <c r="P154" i="8"/>
  <c r="AA154" i="8"/>
  <c r="Z32" i="8"/>
  <c r="V40" i="8"/>
  <c r="AF40" i="8"/>
  <c r="AA51" i="8"/>
  <c r="V52" i="8"/>
  <c r="AC67" i="8"/>
  <c r="S104" i="8"/>
  <c r="AD104" i="8"/>
  <c r="AA32" i="8"/>
  <c r="W40" i="8"/>
  <c r="H41" i="8"/>
  <c r="H44" i="8" s="1"/>
  <c r="R170" i="8"/>
  <c r="AB170" i="8"/>
  <c r="AA23" i="8"/>
  <c r="Y24" i="8"/>
  <c r="Q31" i="8"/>
  <c r="Z31" i="8"/>
  <c r="O32" i="8"/>
  <c r="AE32" i="8"/>
  <c r="N40" i="8"/>
  <c r="X40" i="8"/>
  <c r="AG51" i="8"/>
  <c r="X52" i="8"/>
  <c r="W68" i="8"/>
  <c r="N101" i="8"/>
  <c r="O101" i="8" s="1"/>
  <c r="P101" i="8" s="1"/>
  <c r="Q101" i="8" s="1"/>
  <c r="R101" i="8" s="1"/>
  <c r="S101" i="8" s="1"/>
  <c r="T101" i="8" s="1"/>
  <c r="U101" i="8" s="1"/>
  <c r="V101" i="8" s="1"/>
  <c r="W101" i="8" s="1"/>
  <c r="X101" i="8" s="1"/>
  <c r="Y101" i="8" s="1"/>
  <c r="Z101" i="8" s="1"/>
  <c r="AA101" i="8" s="1"/>
  <c r="AB101" i="8" s="1"/>
  <c r="AC101" i="8" s="1"/>
  <c r="AD101" i="8" s="1"/>
  <c r="AE101" i="8" s="1"/>
  <c r="AF101" i="8" s="1"/>
  <c r="AG101" i="8" s="1"/>
  <c r="V104" i="8"/>
  <c r="AG104" i="8"/>
  <c r="AG106" i="8" s="1"/>
  <c r="N115" i="8"/>
  <c r="S170" i="8"/>
  <c r="AD170" i="8"/>
  <c r="Z24" i="8"/>
  <c r="Q32" i="8"/>
  <c r="AG32" i="8"/>
  <c r="O40" i="8"/>
  <c r="Z40" i="8"/>
  <c r="AB52" i="8"/>
  <c r="X104" i="8"/>
  <c r="T170" i="8"/>
  <c r="AE170" i="8"/>
  <c r="N24" i="8"/>
  <c r="AD24" i="8"/>
  <c r="R32" i="8"/>
  <c r="P40" i="8"/>
  <c r="AA40" i="8"/>
  <c r="Q51" i="8"/>
  <c r="N52" i="8"/>
  <c r="AD52" i="8"/>
  <c r="R67" i="8"/>
  <c r="N104" i="8"/>
  <c r="Y104" i="8"/>
  <c r="Q105" i="8"/>
  <c r="V170" i="8"/>
  <c r="AF24" i="8"/>
  <c r="S32" i="8"/>
  <c r="R40" i="8"/>
  <c r="AB40" i="8"/>
  <c r="AC170" i="8"/>
  <c r="Z170" i="8"/>
  <c r="Q170" i="8"/>
  <c r="W170" i="8"/>
  <c r="AG170" i="8"/>
  <c r="Q24" i="8"/>
  <c r="AG24" i="8"/>
  <c r="V31" i="8"/>
  <c r="AE31" i="8"/>
  <c r="W32" i="8"/>
  <c r="S40" i="8"/>
  <c r="AD40" i="8"/>
  <c r="T51" i="8"/>
  <c r="P52" i="8"/>
  <c r="AF52" i="8"/>
  <c r="U67" i="8"/>
  <c r="Q104" i="8"/>
  <c r="AA104" i="8"/>
  <c r="V154" i="8"/>
  <c r="AE154" i="8"/>
  <c r="N170" i="8"/>
  <c r="X170" i="8"/>
  <c r="Z171" i="8"/>
  <c r="T171" i="8"/>
  <c r="R24" i="8"/>
  <c r="H25" i="8"/>
  <c r="H28" i="8" s="1"/>
  <c r="N31" i="8"/>
  <c r="W31" i="8"/>
  <c r="AF31" i="8"/>
  <c r="Y32" i="8"/>
  <c r="T40" i="8"/>
  <c r="AE40" i="8"/>
  <c r="Y51" i="8"/>
  <c r="T52" i="8"/>
  <c r="H98" i="8"/>
  <c r="H102" i="8" s="1"/>
  <c r="R104" i="8"/>
  <c r="AB104" i="8"/>
  <c r="N154" i="8"/>
  <c r="W154" i="8"/>
  <c r="AF154" i="8"/>
  <c r="O170" i="8"/>
  <c r="Y170" i="8"/>
  <c r="D147" i="8"/>
  <c r="H88" i="8"/>
  <c r="G19" i="62"/>
  <c r="E12" i="64"/>
  <c r="E12" i="63"/>
  <c r="E12" i="62"/>
  <c r="H19" i="63"/>
  <c r="H63" i="64"/>
  <c r="G74" i="64"/>
  <c r="H63" i="62"/>
  <c r="G74" i="62"/>
  <c r="F74" i="62"/>
  <c r="H63" i="63"/>
  <c r="F75" i="63"/>
  <c r="I19" i="64"/>
  <c r="H20" i="8"/>
  <c r="C8" i="25"/>
  <c r="O175" i="8"/>
  <c r="O161" i="8"/>
  <c r="P4" i="8"/>
  <c r="AB23" i="8"/>
  <c r="T23" i="8"/>
  <c r="Z23" i="8"/>
  <c r="R23" i="8"/>
  <c r="AG23" i="8"/>
  <c r="Y23" i="8"/>
  <c r="Q23" i="8"/>
  <c r="N22" i="8"/>
  <c r="AF23" i="8"/>
  <c r="X23" i="8"/>
  <c r="P23" i="8"/>
  <c r="AE23" i="8"/>
  <c r="W23" i="8"/>
  <c r="O23" i="8"/>
  <c r="AD23" i="8"/>
  <c r="V23" i="8"/>
  <c r="N23" i="8"/>
  <c r="AE39" i="8"/>
  <c r="W39" i="8"/>
  <c r="O39" i="8"/>
  <c r="AD39" i="8"/>
  <c r="V39" i="8"/>
  <c r="N39" i="8"/>
  <c r="AB39" i="8"/>
  <c r="T39" i="8"/>
  <c r="AA39" i="8"/>
  <c r="S39" i="8"/>
  <c r="Z39" i="8"/>
  <c r="R39" i="8"/>
  <c r="AG39" i="8"/>
  <c r="Y39" i="8"/>
  <c r="Q39" i="8"/>
  <c r="AF39" i="8"/>
  <c r="X39" i="8"/>
  <c r="P39" i="8"/>
  <c r="U23" i="8"/>
  <c r="AC39" i="8"/>
  <c r="H33" i="8"/>
  <c r="H36" i="8" s="1"/>
  <c r="U59" i="8"/>
  <c r="AC59" i="8"/>
  <c r="P60" i="8"/>
  <c r="X60" i="8"/>
  <c r="AF60" i="8"/>
  <c r="U51" i="8"/>
  <c r="AC51" i="8"/>
  <c r="N59" i="8"/>
  <c r="V59" i="8"/>
  <c r="AD59" i="8"/>
  <c r="Q60" i="8"/>
  <c r="Y60" i="8"/>
  <c r="AG60" i="8"/>
  <c r="AF67" i="8"/>
  <c r="X67" i="8"/>
  <c r="P67" i="8"/>
  <c r="V67" i="8"/>
  <c r="AE67" i="8"/>
  <c r="S24" i="8"/>
  <c r="AA24" i="8"/>
  <c r="T32" i="8"/>
  <c r="AB32" i="8"/>
  <c r="U40" i="8"/>
  <c r="AC40" i="8"/>
  <c r="N51" i="8"/>
  <c r="V51" i="8"/>
  <c r="AD51" i="8"/>
  <c r="Q52" i="8"/>
  <c r="Y52" i="8"/>
  <c r="AG52" i="8"/>
  <c r="O59" i="8"/>
  <c r="W59" i="8"/>
  <c r="AE59" i="8"/>
  <c r="R60" i="8"/>
  <c r="Z60" i="8"/>
  <c r="N67" i="8"/>
  <c r="W67" i="8"/>
  <c r="AG67" i="8"/>
  <c r="T24" i="8"/>
  <c r="AB24" i="8"/>
  <c r="U32" i="8"/>
  <c r="AC32" i="8"/>
  <c r="O51" i="8"/>
  <c r="W51" i="8"/>
  <c r="AE51" i="8"/>
  <c r="R52" i="8"/>
  <c r="Z52" i="8"/>
  <c r="P59" i="8"/>
  <c r="X59" i="8"/>
  <c r="AF59" i="8"/>
  <c r="S60" i="8"/>
  <c r="AA60" i="8"/>
  <c r="O67" i="8"/>
  <c r="Y67" i="8"/>
  <c r="AA68" i="8"/>
  <c r="S68" i="8"/>
  <c r="V68" i="8"/>
  <c r="AE68" i="8"/>
  <c r="U24" i="8"/>
  <c r="AC24" i="8"/>
  <c r="N32" i="8"/>
  <c r="V32" i="8"/>
  <c r="AD32" i="8"/>
  <c r="P51" i="8"/>
  <c r="X51" i="8"/>
  <c r="AF51" i="8"/>
  <c r="S52" i="8"/>
  <c r="AA52" i="8"/>
  <c r="N58" i="8"/>
  <c r="Q59" i="8"/>
  <c r="Y59" i="8"/>
  <c r="AG59" i="8"/>
  <c r="T60" i="8"/>
  <c r="AB60" i="8"/>
  <c r="Q67" i="8"/>
  <c r="Z67" i="8"/>
  <c r="U60" i="8"/>
  <c r="AC60" i="8"/>
  <c r="O24" i="8"/>
  <c r="W24" i="8"/>
  <c r="U31" i="8"/>
  <c r="P32" i="8"/>
  <c r="X32" i="8"/>
  <c r="Q40" i="8"/>
  <c r="Y40" i="8"/>
  <c r="R51" i="8"/>
  <c r="U52" i="8"/>
  <c r="S59" i="8"/>
  <c r="N60" i="8"/>
  <c r="V60" i="8"/>
  <c r="AD60" i="8"/>
  <c r="S67" i="8"/>
  <c r="AB67" i="8"/>
  <c r="O60" i="8"/>
  <c r="W60" i="8"/>
  <c r="O92" i="8"/>
  <c r="W92" i="8"/>
  <c r="AE92" i="8"/>
  <c r="T105" i="8"/>
  <c r="AD105" i="8"/>
  <c r="P92" i="8"/>
  <c r="X92" i="8"/>
  <c r="AF92" i="8"/>
  <c r="N96" i="8"/>
  <c r="U105" i="8"/>
  <c r="AE105" i="8"/>
  <c r="Q92" i="8"/>
  <c r="Y92" i="8"/>
  <c r="AG92" i="8"/>
  <c r="V105" i="8"/>
  <c r="AA159" i="8"/>
  <c r="S159" i="8"/>
  <c r="Z159" i="8"/>
  <c r="R159" i="8"/>
  <c r="AG159" i="8"/>
  <c r="Y159" i="8"/>
  <c r="Q159" i="8"/>
  <c r="AF159" i="8"/>
  <c r="X159" i="8"/>
  <c r="P159" i="8"/>
  <c r="AE159" i="8"/>
  <c r="W159" i="8"/>
  <c r="O159" i="8"/>
  <c r="AD159" i="8"/>
  <c r="V159" i="8"/>
  <c r="N159" i="8"/>
  <c r="AB159" i="8"/>
  <c r="T159" i="8"/>
  <c r="R92" i="8"/>
  <c r="Z92" i="8"/>
  <c r="H93" i="8"/>
  <c r="Z105" i="8"/>
  <c r="Z106" i="8" s="1"/>
  <c r="R105" i="8"/>
  <c r="AF105" i="8"/>
  <c r="X105" i="8"/>
  <c r="P105" i="8"/>
  <c r="W105" i="8"/>
  <c r="U159" i="8"/>
  <c r="S92" i="8"/>
  <c r="AA92" i="8"/>
  <c r="N105" i="8"/>
  <c r="Y105" i="8"/>
  <c r="T92" i="8"/>
  <c r="AB92" i="8"/>
  <c r="O105" i="8"/>
  <c r="AA105" i="8"/>
  <c r="U92" i="8"/>
  <c r="AC92" i="8"/>
  <c r="N92" i="8"/>
  <c r="V92" i="8"/>
  <c r="S105" i="8"/>
  <c r="AC105" i="8"/>
  <c r="S171" i="8"/>
  <c r="AA171" i="8"/>
  <c r="U171" i="8"/>
  <c r="AC171" i="8"/>
  <c r="N171" i="8"/>
  <c r="V171" i="8"/>
  <c r="AD171" i="8"/>
  <c r="O171" i="8"/>
  <c r="W171" i="8"/>
  <c r="AE171" i="8"/>
  <c r="U104" i="8"/>
  <c r="AC104" i="8"/>
  <c r="U154" i="8"/>
  <c r="U170" i="8"/>
  <c r="P171" i="8"/>
  <c r="X171" i="8"/>
  <c r="AF171" i="8"/>
  <c r="Q171" i="8"/>
  <c r="Y171" i="8"/>
  <c r="AG171" i="8"/>
  <c r="O104" i="8"/>
  <c r="W104" i="8"/>
  <c r="AE104" i="8"/>
  <c r="R171" i="8"/>
  <c r="G3" i="26"/>
  <c r="N27" i="26"/>
  <c r="M28" i="26"/>
  <c r="Y21" i="26" l="1"/>
  <c r="Z20" i="26"/>
  <c r="Z21" i="26" s="1"/>
  <c r="Y19" i="26"/>
  <c r="Z19" i="26" s="1"/>
  <c r="Y17" i="26"/>
  <c r="Y18" i="26"/>
  <c r="P155" i="8"/>
  <c r="N160" i="8"/>
  <c r="N173" i="8"/>
  <c r="H173" i="8" s="1"/>
  <c r="H134" i="8"/>
  <c r="H138" i="8" s="1"/>
  <c r="N134" i="8"/>
  <c r="N136" i="8" s="1"/>
  <c r="P16" i="8"/>
  <c r="P18" i="8" s="1"/>
  <c r="Q13" i="8"/>
  <c r="O133" i="8"/>
  <c r="N5" i="38"/>
  <c r="H53" i="8"/>
  <c r="H56" i="8" s="1"/>
  <c r="H74" i="8" s="1"/>
  <c r="H76" i="8" s="1"/>
  <c r="H108" i="8"/>
  <c r="H112" i="8" s="1"/>
  <c r="N121" i="8"/>
  <c r="N123" i="8" s="1"/>
  <c r="O115" i="8"/>
  <c r="O121" i="8" s="1"/>
  <c r="S106" i="8"/>
  <c r="AB106" i="8"/>
  <c r="N69" i="8"/>
  <c r="N72" i="8" s="1"/>
  <c r="V106" i="8"/>
  <c r="N53" i="8"/>
  <c r="N56" i="8" s="1"/>
  <c r="T106" i="8"/>
  <c r="R106" i="8"/>
  <c r="N41" i="8"/>
  <c r="N44" i="8" s="1"/>
  <c r="P106" i="8"/>
  <c r="N106" i="8"/>
  <c r="AA106" i="8"/>
  <c r="O53" i="8"/>
  <c r="O56" i="8" s="1"/>
  <c r="X106" i="8"/>
  <c r="N33" i="8"/>
  <c r="N36" i="8" s="1"/>
  <c r="H46" i="8"/>
  <c r="H48" i="8" s="1"/>
  <c r="Y106" i="8"/>
  <c r="AD106" i="8"/>
  <c r="O106" i="8"/>
  <c r="AE106" i="8"/>
  <c r="AF106" i="8"/>
  <c r="Q106" i="8"/>
  <c r="W106" i="8"/>
  <c r="O22" i="8"/>
  <c r="N25" i="8"/>
  <c r="N28" i="8" s="1"/>
  <c r="H75" i="63"/>
  <c r="I63" i="63"/>
  <c r="B6" i="70"/>
  <c r="N93" i="8"/>
  <c r="O27" i="26"/>
  <c r="N28" i="26"/>
  <c r="H19" i="62"/>
  <c r="AG151" i="8"/>
  <c r="Y151" i="8"/>
  <c r="Q151" i="8"/>
  <c r="AF151" i="8"/>
  <c r="X151" i="8"/>
  <c r="P151" i="8"/>
  <c r="AE151" i="8"/>
  <c r="W151" i="8"/>
  <c r="O151" i="8"/>
  <c r="AD151" i="8"/>
  <c r="V151" i="8"/>
  <c r="N151" i="8"/>
  <c r="AC151" i="8"/>
  <c r="U151" i="8"/>
  <c r="AB151" i="8"/>
  <c r="T151" i="8"/>
  <c r="Z151" i="8"/>
  <c r="R151" i="8"/>
  <c r="AA151" i="8"/>
  <c r="S151" i="8"/>
  <c r="O58" i="8"/>
  <c r="N61" i="8"/>
  <c r="N64" i="8" s="1"/>
  <c r="N98" i="8"/>
  <c r="N102" i="8" s="1"/>
  <c r="O96" i="8"/>
  <c r="P53" i="8"/>
  <c r="P56" i="8" s="1"/>
  <c r="Q50" i="8"/>
  <c r="O69" i="8"/>
  <c r="P66" i="8"/>
  <c r="P175" i="8"/>
  <c r="P161" i="8"/>
  <c r="Q4" i="8"/>
  <c r="J19" i="64"/>
  <c r="AC106" i="8"/>
  <c r="O41" i="8"/>
  <c r="O44" i="8" s="1"/>
  <c r="I19" i="63"/>
  <c r="H3" i="26"/>
  <c r="H143" i="8"/>
  <c r="U106" i="8"/>
  <c r="P30" i="8"/>
  <c r="O33" i="8"/>
  <c r="O36" i="8" s="1"/>
  <c r="C10" i="25"/>
  <c r="C12" i="25" s="1"/>
  <c r="C9" i="25"/>
  <c r="C11" i="25" s="1"/>
  <c r="C13" i="25" s="1"/>
  <c r="I63" i="62"/>
  <c r="H74" i="62"/>
  <c r="H74" i="64"/>
  <c r="I63" i="64"/>
  <c r="N88" i="8"/>
  <c r="I11" i="25" l="1"/>
  <c r="Z18" i="26"/>
  <c r="Z24" i="26" s="1"/>
  <c r="Z47" i="74" s="1"/>
  <c r="Z49" i="74" s="1"/>
  <c r="Z52" i="74" s="1"/>
  <c r="Z56" i="74" s="1"/>
  <c r="Z58" i="74" s="1"/>
  <c r="Y24" i="26"/>
  <c r="Y47" i="74" s="1"/>
  <c r="Y49" i="74" s="1"/>
  <c r="Y52" i="74" s="1"/>
  <c r="Z17" i="26"/>
  <c r="Z23" i="26" s="1"/>
  <c r="Z19" i="74" s="1"/>
  <c r="Z20" i="74" s="1"/>
  <c r="Z23" i="74" s="1"/>
  <c r="Z27" i="74" s="1"/>
  <c r="Z29" i="74" s="1"/>
  <c r="AG183" i="8" s="1"/>
  <c r="AG185" i="8" s="1"/>
  <c r="Y23" i="26"/>
  <c r="Y19" i="74" s="1"/>
  <c r="Y20" i="74" s="1"/>
  <c r="Y23" i="74" s="1"/>
  <c r="O146" i="8"/>
  <c r="O142" i="8"/>
  <c r="Q155" i="8"/>
  <c r="O143" i="8"/>
  <c r="S143" i="8"/>
  <c r="W143" i="8"/>
  <c r="AA143" i="8"/>
  <c r="AE143" i="8"/>
  <c r="T143" i="8"/>
  <c r="X143" i="8"/>
  <c r="AB143" i="8"/>
  <c r="AF143" i="8"/>
  <c r="Q143" i="8"/>
  <c r="U143" i="8"/>
  <c r="Y143" i="8"/>
  <c r="AC143" i="8"/>
  <c r="AG143" i="8"/>
  <c r="R143" i="8"/>
  <c r="V143" i="8"/>
  <c r="Z143" i="8"/>
  <c r="AD143" i="8"/>
  <c r="N143" i="8"/>
  <c r="P143" i="8"/>
  <c r="O134" i="8"/>
  <c r="O136" i="8" s="1"/>
  <c r="Q16" i="8"/>
  <c r="Q18" i="8" s="1"/>
  <c r="Q20" i="8" s="1"/>
  <c r="R13" i="8"/>
  <c r="P133" i="8"/>
  <c r="H169" i="8"/>
  <c r="N169" i="8" s="1"/>
  <c r="O169" i="8" s="1"/>
  <c r="P169" i="8" s="1"/>
  <c r="Q169" i="8" s="1"/>
  <c r="R169" i="8" s="1"/>
  <c r="S169" i="8" s="1"/>
  <c r="T169" i="8" s="1"/>
  <c r="U169" i="8" s="1"/>
  <c r="V169" i="8" s="1"/>
  <c r="W169" i="8" s="1"/>
  <c r="X169" i="8" s="1"/>
  <c r="Y169" i="8" s="1"/>
  <c r="Z169" i="8" s="1"/>
  <c r="AA169" i="8" s="1"/>
  <c r="AB169" i="8" s="1"/>
  <c r="AC169" i="8" s="1"/>
  <c r="AD169" i="8" s="1"/>
  <c r="AE169" i="8" s="1"/>
  <c r="AF169" i="8" s="1"/>
  <c r="AG169" i="8" s="1"/>
  <c r="O5" i="38"/>
  <c r="P115" i="8"/>
  <c r="P121" i="8" s="1"/>
  <c r="H110" i="8"/>
  <c r="N108" i="8"/>
  <c r="N110" i="8" s="1"/>
  <c r="N46" i="8"/>
  <c r="N138" i="8"/>
  <c r="N74" i="8"/>
  <c r="N76" i="8" s="1"/>
  <c r="I8" i="25" s="1"/>
  <c r="J63" i="64"/>
  <c r="I74" i="64"/>
  <c r="H148" i="8"/>
  <c r="J19" i="63"/>
  <c r="Q66" i="8"/>
  <c r="P69" i="8"/>
  <c r="P58" i="8"/>
  <c r="O61" i="8"/>
  <c r="O64" i="8" s="1"/>
  <c r="O25" i="8"/>
  <c r="O28" i="8" s="1"/>
  <c r="O46" i="8" s="1"/>
  <c r="P22" i="8"/>
  <c r="P41" i="8"/>
  <c r="P44" i="8" s="1"/>
  <c r="Q53" i="8"/>
  <c r="Q56" i="8" s="1"/>
  <c r="R50" i="8"/>
  <c r="O88" i="8"/>
  <c r="J9" i="25" s="1"/>
  <c r="I74" i="62"/>
  <c r="J63" i="62"/>
  <c r="C14" i="25"/>
  <c r="C16" i="25" s="1"/>
  <c r="O72" i="8"/>
  <c r="I9" i="25"/>
  <c r="O98" i="8"/>
  <c r="O102" i="8" s="1"/>
  <c r="P96" i="8"/>
  <c r="O93" i="8"/>
  <c r="O108" i="8" s="1"/>
  <c r="J63" i="63"/>
  <c r="I75" i="63"/>
  <c r="I3" i="26"/>
  <c r="P146" i="8" s="1"/>
  <c r="Q161" i="8"/>
  <c r="Q175" i="8"/>
  <c r="R4" i="8"/>
  <c r="I19" i="62"/>
  <c r="P33" i="8"/>
  <c r="P36" i="8" s="1"/>
  <c r="Q30" i="8"/>
  <c r="K19" i="64"/>
  <c r="P27" i="26"/>
  <c r="O28" i="26"/>
  <c r="AG187" i="8" l="1"/>
  <c r="AG189" i="8" s="1"/>
  <c r="Y56" i="74"/>
  <c r="Y58" i="74" s="1"/>
  <c r="AF187" i="8" s="1"/>
  <c r="Y27" i="74"/>
  <c r="Y29" i="74" s="1"/>
  <c r="AF183" i="8" s="1"/>
  <c r="AF185" i="8" s="1"/>
  <c r="J185" i="8" s="1"/>
  <c r="P142" i="8"/>
  <c r="P144" i="8" s="1"/>
  <c r="H172" i="8"/>
  <c r="H174" i="8" s="1"/>
  <c r="R155" i="8"/>
  <c r="P134" i="8"/>
  <c r="P136" i="8" s="1"/>
  <c r="S13" i="8"/>
  <c r="R16" i="8"/>
  <c r="R18" i="8" s="1"/>
  <c r="R20" i="8" s="1"/>
  <c r="O144" i="8"/>
  <c r="Q133" i="8"/>
  <c r="Q134" i="8" s="1"/>
  <c r="P5" i="38"/>
  <c r="Q115" i="8"/>
  <c r="Q121" i="8" s="1"/>
  <c r="Q123" i="8" s="1"/>
  <c r="L11" i="25" s="1"/>
  <c r="L6" i="25"/>
  <c r="O110" i="8"/>
  <c r="R161" i="8"/>
  <c r="R175" i="8"/>
  <c r="S4" i="8"/>
  <c r="J74" i="62"/>
  <c r="K63" i="62"/>
  <c r="Q58" i="8"/>
  <c r="P61" i="8"/>
  <c r="P64" i="8" s="1"/>
  <c r="L19" i="64"/>
  <c r="S50" i="8"/>
  <c r="R53" i="8"/>
  <c r="R56" i="8" s="1"/>
  <c r="P72" i="8"/>
  <c r="R30" i="8"/>
  <c r="Q33" i="8"/>
  <c r="Q36" i="8" s="1"/>
  <c r="N172" i="8"/>
  <c r="K63" i="63"/>
  <c r="J75" i="63"/>
  <c r="C17" i="25"/>
  <c r="C18" i="25" s="1"/>
  <c r="C19" i="25" s="1"/>
  <c r="C20" i="25" s="1"/>
  <c r="C21" i="25" s="1"/>
  <c r="C22" i="25" s="1"/>
  <c r="C23" i="25" s="1"/>
  <c r="C24" i="25" s="1"/>
  <c r="C25" i="25" s="1"/>
  <c r="C26" i="25" s="1"/>
  <c r="C27" i="25" s="1"/>
  <c r="C28" i="25" s="1"/>
  <c r="C29" i="25" s="1"/>
  <c r="Q96" i="8"/>
  <c r="P98" i="8"/>
  <c r="P102" i="8" s="1"/>
  <c r="J19" i="62"/>
  <c r="R66" i="8"/>
  <c r="Q69" i="8"/>
  <c r="K63" i="64"/>
  <c r="J74" i="64"/>
  <c r="AA148" i="8"/>
  <c r="S148" i="8"/>
  <c r="Z148" i="8"/>
  <c r="R148" i="8"/>
  <c r="AG148" i="8"/>
  <c r="Y148" i="8"/>
  <c r="Q148" i="8"/>
  <c r="AF148" i="8"/>
  <c r="X148" i="8"/>
  <c r="P148" i="8"/>
  <c r="P149" i="8" s="1"/>
  <c r="P152" i="8" s="1"/>
  <c r="AE148" i="8"/>
  <c r="W148" i="8"/>
  <c r="O148" i="8"/>
  <c r="O149" i="8" s="1"/>
  <c r="O152" i="8" s="1"/>
  <c r="AD148" i="8"/>
  <c r="V148" i="8"/>
  <c r="N148" i="8"/>
  <c r="AB148" i="8"/>
  <c r="T148" i="8"/>
  <c r="AC148" i="8"/>
  <c r="U148" i="8"/>
  <c r="P93" i="8"/>
  <c r="P108" i="8" s="1"/>
  <c r="K19" i="63"/>
  <c r="P28" i="26"/>
  <c r="Q27" i="26"/>
  <c r="J3" i="26"/>
  <c r="Q146" i="8" s="1"/>
  <c r="Q41" i="8"/>
  <c r="Q44" i="8" s="1"/>
  <c r="Q22" i="8"/>
  <c r="P25" i="8"/>
  <c r="P28" i="8" s="1"/>
  <c r="P46" i="8" s="1"/>
  <c r="O74" i="8"/>
  <c r="O76" i="8" s="1"/>
  <c r="G61" i="74" l="1"/>
  <c r="AF189" i="8"/>
  <c r="K189" i="8" s="1"/>
  <c r="K185" i="8"/>
  <c r="Q142" i="8"/>
  <c r="Q144" i="8" s="1"/>
  <c r="Q149" i="8"/>
  <c r="Q152" i="8" s="1"/>
  <c r="Q156" i="8" s="1"/>
  <c r="S155" i="8"/>
  <c r="N174" i="8"/>
  <c r="N176" i="8" s="1"/>
  <c r="N178" i="8" s="1"/>
  <c r="T13" i="8"/>
  <c r="S16" i="8"/>
  <c r="S18" i="8" s="1"/>
  <c r="S20" i="8" s="1"/>
  <c r="R133" i="8"/>
  <c r="Q136" i="8"/>
  <c r="Q5" i="38"/>
  <c r="R115" i="8"/>
  <c r="R121" i="8" s="1"/>
  <c r="R123" i="8" s="1"/>
  <c r="M11" i="25" s="1"/>
  <c r="M6" i="25"/>
  <c r="R41" i="8"/>
  <c r="R44" i="8" s="1"/>
  <c r="Q25" i="8"/>
  <c r="Q28" i="8" s="1"/>
  <c r="Q46" i="8" s="1"/>
  <c r="Q48" i="8" s="1"/>
  <c r="L7" i="25" s="1"/>
  <c r="R22" i="8"/>
  <c r="L63" i="64"/>
  <c r="K74" i="64"/>
  <c r="Q72" i="8"/>
  <c r="T50" i="8"/>
  <c r="S53" i="8"/>
  <c r="S56" i="8" s="1"/>
  <c r="R27" i="26"/>
  <c r="Q28" i="26"/>
  <c r="O158" i="8"/>
  <c r="O162" i="8" s="1"/>
  <c r="O156" i="8"/>
  <c r="L19" i="63"/>
  <c r="P110" i="8"/>
  <c r="P74" i="8"/>
  <c r="J8" i="25"/>
  <c r="Q98" i="8"/>
  <c r="Q102" i="8" s="1"/>
  <c r="R96" i="8"/>
  <c r="O172" i="8"/>
  <c r="O174" i="8" s="1"/>
  <c r="O176" i="8" s="1"/>
  <c r="Q61" i="8"/>
  <c r="Q64" i="8" s="1"/>
  <c r="R58" i="8"/>
  <c r="K3" i="26"/>
  <c r="R146" i="8" s="1"/>
  <c r="R149" i="8" s="1"/>
  <c r="R152" i="8" s="1"/>
  <c r="Q93" i="8"/>
  <c r="Q108" i="8" s="1"/>
  <c r="P158" i="8"/>
  <c r="P162" i="8" s="1"/>
  <c r="P156" i="8"/>
  <c r="S66" i="8"/>
  <c r="R69" i="8"/>
  <c r="C15" i="25"/>
  <c r="K19" i="62"/>
  <c r="S161" i="8"/>
  <c r="S175" i="8"/>
  <c r="T4" i="8"/>
  <c r="S30" i="8"/>
  <c r="R33" i="8"/>
  <c r="R36" i="8" s="1"/>
  <c r="L63" i="62"/>
  <c r="K74" i="62"/>
  <c r="K75" i="63"/>
  <c r="L63" i="63"/>
  <c r="M19" i="64"/>
  <c r="Q158" i="8" l="1"/>
  <c r="Q162" i="8" s="1"/>
  <c r="Q164" i="8" s="1"/>
  <c r="J189" i="8"/>
  <c r="R142" i="8"/>
  <c r="R144" i="8" s="1"/>
  <c r="T155" i="8"/>
  <c r="R134" i="8"/>
  <c r="R136" i="8" s="1"/>
  <c r="R156" i="8"/>
  <c r="T16" i="8"/>
  <c r="T18" i="8" s="1"/>
  <c r="T20" i="8" s="1"/>
  <c r="U13" i="8"/>
  <c r="S115" i="8"/>
  <c r="S121" i="8" s="1"/>
  <c r="S123" i="8" s="1"/>
  <c r="N11" i="25" s="1"/>
  <c r="S133" i="8"/>
  <c r="S134" i="8" s="1"/>
  <c r="R5" i="38"/>
  <c r="R158" i="8"/>
  <c r="R162" i="8" s="1"/>
  <c r="O164" i="8"/>
  <c r="P164" i="8"/>
  <c r="Q88" i="8"/>
  <c r="L9" i="25" s="1"/>
  <c r="N6" i="25"/>
  <c r="Q74" i="8"/>
  <c r="Q76" i="8" s="1"/>
  <c r="L8" i="25" s="1"/>
  <c r="L3" i="26"/>
  <c r="S146" i="8" s="1"/>
  <c r="S149" i="8" s="1"/>
  <c r="S152" i="8" s="1"/>
  <c r="R28" i="26"/>
  <c r="S27" i="26"/>
  <c r="P172" i="8"/>
  <c r="P174" i="8" s="1"/>
  <c r="P176" i="8" s="1"/>
  <c r="T161" i="8"/>
  <c r="T175" i="8"/>
  <c r="U4" i="8"/>
  <c r="R98" i="8"/>
  <c r="R102" i="8" s="1"/>
  <c r="S96" i="8"/>
  <c r="Q110" i="8"/>
  <c r="U50" i="8"/>
  <c r="T53" i="8"/>
  <c r="T56" i="8" s="1"/>
  <c r="L19" i="62"/>
  <c r="S41" i="8"/>
  <c r="S44" i="8" s="1"/>
  <c r="M63" i="62"/>
  <c r="L74" i="62"/>
  <c r="R93" i="8"/>
  <c r="R108" i="8" s="1"/>
  <c r="M19" i="63"/>
  <c r="R72" i="8"/>
  <c r="L74" i="64"/>
  <c r="M63" i="64"/>
  <c r="L75" i="63"/>
  <c r="M63" i="63"/>
  <c r="N19" i="64"/>
  <c r="R25" i="8"/>
  <c r="R28" i="8" s="1"/>
  <c r="R46" i="8" s="1"/>
  <c r="R48" i="8" s="1"/>
  <c r="M7" i="25" s="1"/>
  <c r="S22" i="8"/>
  <c r="R61" i="8"/>
  <c r="R64" i="8" s="1"/>
  <c r="S58" i="8"/>
  <c r="S33" i="8"/>
  <c r="S36" i="8" s="1"/>
  <c r="T30" i="8"/>
  <c r="T66" i="8"/>
  <c r="S69" i="8"/>
  <c r="S158" i="8" l="1"/>
  <c r="S162" i="8" s="1"/>
  <c r="S156" i="8"/>
  <c r="S142" i="8"/>
  <c r="S144" i="8" s="1"/>
  <c r="U155" i="8"/>
  <c r="R164" i="8"/>
  <c r="U16" i="8"/>
  <c r="U18" i="8" s="1"/>
  <c r="U20" i="8" s="1"/>
  <c r="V13" i="8"/>
  <c r="T115" i="8"/>
  <c r="T121" i="8" s="1"/>
  <c r="T123" i="8" s="1"/>
  <c r="O11" i="25" s="1"/>
  <c r="T133" i="8"/>
  <c r="S136" i="8"/>
  <c r="S5" i="38"/>
  <c r="R88" i="8"/>
  <c r="M9" i="25" s="1"/>
  <c r="O6" i="25"/>
  <c r="R110" i="8"/>
  <c r="R74" i="8"/>
  <c r="R76" i="8" s="1"/>
  <c r="M8" i="25" s="1"/>
  <c r="I21" i="25"/>
  <c r="Q172" i="8"/>
  <c r="Q174" i="8" s="1"/>
  <c r="Q176" i="8" s="1"/>
  <c r="M3" i="26"/>
  <c r="T146" i="8" s="1"/>
  <c r="T149" i="8" s="1"/>
  <c r="T152" i="8" s="1"/>
  <c r="T33" i="8"/>
  <c r="T36" i="8" s="1"/>
  <c r="U30" i="8"/>
  <c r="M19" i="62"/>
  <c r="V50" i="8"/>
  <c r="U53" i="8"/>
  <c r="U56" i="8" s="1"/>
  <c r="T41" i="8"/>
  <c r="T44" i="8" s="1"/>
  <c r="U161" i="8"/>
  <c r="U175" i="8"/>
  <c r="V4" i="8"/>
  <c r="S28" i="26"/>
  <c r="T27" i="26"/>
  <c r="T22" i="8"/>
  <c r="S25" i="8"/>
  <c r="S28" i="8" s="1"/>
  <c r="S46" i="8" s="1"/>
  <c r="S48" i="8" s="1"/>
  <c r="N7" i="25" s="1"/>
  <c r="M74" i="64"/>
  <c r="N63" i="64"/>
  <c r="N63" i="62"/>
  <c r="M74" i="62"/>
  <c r="N19" i="63"/>
  <c r="S93" i="8"/>
  <c r="S108" i="8" s="1"/>
  <c r="U66" i="8"/>
  <c r="T69" i="8"/>
  <c r="T58" i="8"/>
  <c r="S61" i="8"/>
  <c r="S64" i="8" s="1"/>
  <c r="O19" i="64"/>
  <c r="S98" i="8"/>
  <c r="S102" i="8" s="1"/>
  <c r="T96" i="8"/>
  <c r="M75" i="63"/>
  <c r="N63" i="63"/>
  <c r="S72" i="8"/>
  <c r="S164" i="8" l="1"/>
  <c r="T158" i="8"/>
  <c r="T162" i="8" s="1"/>
  <c r="T156" i="8"/>
  <c r="T142" i="8"/>
  <c r="T144" i="8" s="1"/>
  <c r="V155" i="8"/>
  <c r="V21" i="25"/>
  <c r="R21" i="25"/>
  <c r="O21" i="25"/>
  <c r="Z21" i="25"/>
  <c r="W21" i="25"/>
  <c r="X21" i="25"/>
  <c r="S21" i="25"/>
  <c r="P21" i="25"/>
  <c r="Y21" i="25"/>
  <c r="N21" i="25"/>
  <c r="Q21" i="25"/>
  <c r="AB21" i="25"/>
  <c r="K21" i="25"/>
  <c r="T21" i="25"/>
  <c r="M21" i="25"/>
  <c r="AA21" i="25"/>
  <c r="U21" i="25"/>
  <c r="L21" i="25"/>
  <c r="J21" i="25"/>
  <c r="T134" i="8"/>
  <c r="T136" i="8" s="1"/>
  <c r="V16" i="8"/>
  <c r="V18" i="8" s="1"/>
  <c r="V20" i="8" s="1"/>
  <c r="W13" i="8"/>
  <c r="U115" i="8"/>
  <c r="U121" i="8" s="1"/>
  <c r="U123" i="8" s="1"/>
  <c r="P11" i="25" s="1"/>
  <c r="U133" i="8"/>
  <c r="U134" i="8" s="1"/>
  <c r="T5" i="38"/>
  <c r="Q178" i="8"/>
  <c r="S88" i="8"/>
  <c r="N9" i="25" s="1"/>
  <c r="P6" i="25"/>
  <c r="S110" i="8"/>
  <c r="T72" i="8"/>
  <c r="U58" i="8"/>
  <c r="T61" i="8"/>
  <c r="T64" i="8" s="1"/>
  <c r="U96" i="8"/>
  <c r="T98" i="8"/>
  <c r="T102" i="8" s="1"/>
  <c r="S74" i="8"/>
  <c r="S76" i="8" s="1"/>
  <c r="N8" i="25" s="1"/>
  <c r="N74" i="64"/>
  <c r="O63" i="64"/>
  <c r="T28" i="26"/>
  <c r="U27" i="26"/>
  <c r="U41" i="8"/>
  <c r="U44" i="8" s="1"/>
  <c r="O19" i="63"/>
  <c r="W50" i="8"/>
  <c r="V53" i="8"/>
  <c r="V56" i="8" s="1"/>
  <c r="V30" i="8"/>
  <c r="U33" i="8"/>
  <c r="U36" i="8" s="1"/>
  <c r="N19" i="62"/>
  <c r="N3" i="26"/>
  <c r="U146" i="8" s="1"/>
  <c r="U149" i="8" s="1"/>
  <c r="U152" i="8" s="1"/>
  <c r="U158" i="8" s="1"/>
  <c r="U162" i="8" s="1"/>
  <c r="P19" i="64"/>
  <c r="O63" i="62"/>
  <c r="N74" i="62"/>
  <c r="T93" i="8"/>
  <c r="T108" i="8" s="1"/>
  <c r="O63" i="63"/>
  <c r="N75" i="63"/>
  <c r="U22" i="8"/>
  <c r="T25" i="8"/>
  <c r="T28" i="8" s="1"/>
  <c r="T46" i="8" s="1"/>
  <c r="T48" i="8" s="1"/>
  <c r="O7" i="25" s="1"/>
  <c r="R172" i="8"/>
  <c r="R174" i="8" s="1"/>
  <c r="R176" i="8" s="1"/>
  <c r="V66" i="8"/>
  <c r="U69" i="8"/>
  <c r="V161" i="8"/>
  <c r="V175" i="8"/>
  <c r="W4" i="8"/>
  <c r="T164" i="8" l="1"/>
  <c r="U156" i="8"/>
  <c r="U164" i="8" s="1"/>
  <c r="U142" i="8"/>
  <c r="U144" i="8" s="1"/>
  <c r="W155" i="8"/>
  <c r="G21" i="25"/>
  <c r="H21" i="25"/>
  <c r="V115" i="8"/>
  <c r="V121" i="8" s="1"/>
  <c r="V123" i="8" s="1"/>
  <c r="Q11" i="25" s="1"/>
  <c r="W16" i="8"/>
  <c r="W18" i="8" s="1"/>
  <c r="W20" i="8" s="1"/>
  <c r="X13" i="8"/>
  <c r="V133" i="8"/>
  <c r="U136" i="8"/>
  <c r="U5" i="38"/>
  <c r="R178" i="8"/>
  <c r="T88" i="8"/>
  <c r="O9" i="25" s="1"/>
  <c r="Q6" i="25"/>
  <c r="X50" i="8"/>
  <c r="W53" i="8"/>
  <c r="W56" i="8" s="1"/>
  <c r="P63" i="64"/>
  <c r="O74" i="64"/>
  <c r="U98" i="8"/>
  <c r="U102" i="8" s="1"/>
  <c r="V96" i="8"/>
  <c r="V69" i="8"/>
  <c r="W66" i="8"/>
  <c r="T74" i="8"/>
  <c r="T76" i="8" s="1"/>
  <c r="O8" i="25" s="1"/>
  <c r="S172" i="8"/>
  <c r="S174" i="8" s="1"/>
  <c r="S176" i="8" s="1"/>
  <c r="V22" i="8"/>
  <c r="U25" i="8"/>
  <c r="U28" i="8" s="1"/>
  <c r="U46" i="8" s="1"/>
  <c r="U48" i="8" s="1"/>
  <c r="P7" i="25" s="1"/>
  <c r="Q19" i="64"/>
  <c r="V41" i="8"/>
  <c r="V44" i="8" s="1"/>
  <c r="V27" i="26"/>
  <c r="U28" i="26"/>
  <c r="V58" i="8"/>
  <c r="U61" i="8"/>
  <c r="U64" i="8" s="1"/>
  <c r="W175" i="8"/>
  <c r="W161" i="8"/>
  <c r="X4" i="8"/>
  <c r="U93" i="8"/>
  <c r="U108" i="8" s="1"/>
  <c r="P63" i="62"/>
  <c r="O74" i="62"/>
  <c r="W30" i="8"/>
  <c r="V33" i="8"/>
  <c r="V36" i="8" s="1"/>
  <c r="O19" i="62"/>
  <c r="U72" i="8"/>
  <c r="O75" i="63"/>
  <c r="P63" i="63"/>
  <c r="O3" i="26"/>
  <c r="V142" i="8" s="1"/>
  <c r="V144" i="8" s="1"/>
  <c r="P19" i="63"/>
  <c r="T110" i="8"/>
  <c r="V146" i="8" l="1"/>
  <c r="V149" i="8" s="1"/>
  <c r="V152" i="8" s="1"/>
  <c r="X155" i="8"/>
  <c r="W115" i="8"/>
  <c r="W121" i="8" s="1"/>
  <c r="W123" i="8" s="1"/>
  <c r="R11" i="25" s="1"/>
  <c r="V134" i="8"/>
  <c r="V136" i="8" s="1"/>
  <c r="X16" i="8"/>
  <c r="X18" i="8" s="1"/>
  <c r="X20" i="8" s="1"/>
  <c r="Y13" i="8"/>
  <c r="W133" i="8"/>
  <c r="W134" i="8" s="1"/>
  <c r="V5" i="38"/>
  <c r="S178" i="8"/>
  <c r="U88" i="8"/>
  <c r="P9" i="25" s="1"/>
  <c r="R6" i="25"/>
  <c r="W22" i="8"/>
  <c r="V25" i="8"/>
  <c r="V28" i="8" s="1"/>
  <c r="V46" i="8" s="1"/>
  <c r="V48" i="8" s="1"/>
  <c r="Q7" i="25" s="1"/>
  <c r="X30" i="8"/>
  <c r="W33" i="8"/>
  <c r="W36" i="8" s="1"/>
  <c r="V93" i="8"/>
  <c r="V108" i="8" s="1"/>
  <c r="W41" i="8"/>
  <c r="W44" i="8" s="1"/>
  <c r="Q63" i="62"/>
  <c r="P74" i="62"/>
  <c r="V98" i="8"/>
  <c r="V102" i="8" s="1"/>
  <c r="W96" i="8"/>
  <c r="X53" i="8"/>
  <c r="X56" i="8" s="1"/>
  <c r="Y50" i="8"/>
  <c r="X175" i="8"/>
  <c r="X161" i="8"/>
  <c r="Y4" i="8"/>
  <c r="T172" i="8"/>
  <c r="T174" i="8" s="1"/>
  <c r="T176" i="8" s="1"/>
  <c r="W69" i="8"/>
  <c r="X66" i="8"/>
  <c r="U110" i="8"/>
  <c r="V72" i="8"/>
  <c r="P19" i="62"/>
  <c r="P74" i="64"/>
  <c r="Q63" i="64"/>
  <c r="Q19" i="63"/>
  <c r="P75" i="63"/>
  <c r="Q63" i="63"/>
  <c r="U74" i="8"/>
  <c r="U76" i="8" s="1"/>
  <c r="P8" i="25" s="1"/>
  <c r="R19" i="64"/>
  <c r="V20" i="25"/>
  <c r="N20" i="25"/>
  <c r="AB20" i="25"/>
  <c r="T20" i="25"/>
  <c r="L20" i="25"/>
  <c r="AA20" i="25"/>
  <c r="S20" i="25"/>
  <c r="K20" i="25"/>
  <c r="Z20" i="25"/>
  <c r="R20" i="25"/>
  <c r="J20" i="25"/>
  <c r="Y20" i="25"/>
  <c r="Q20" i="25"/>
  <c r="I20" i="25"/>
  <c r="X20" i="25"/>
  <c r="P20" i="25"/>
  <c r="M20" i="25"/>
  <c r="W20" i="25"/>
  <c r="U20" i="25"/>
  <c r="O20" i="25"/>
  <c r="W58" i="8"/>
  <c r="V61" i="8"/>
  <c r="V64" i="8" s="1"/>
  <c r="P3" i="26"/>
  <c r="W27" i="26"/>
  <c r="V28" i="26"/>
  <c r="W146" i="8" l="1"/>
  <c r="W149" i="8" s="1"/>
  <c r="W152" i="8" s="1"/>
  <c r="W142" i="8"/>
  <c r="W144" i="8" s="1"/>
  <c r="V158" i="8"/>
  <c r="V162" i="8" s="1"/>
  <c r="V156" i="8"/>
  <c r="Y155" i="8"/>
  <c r="X115" i="8"/>
  <c r="X121" i="8" s="1"/>
  <c r="X123" i="8" s="1"/>
  <c r="S11" i="25" s="1"/>
  <c r="Y16" i="8"/>
  <c r="Y18" i="8" s="1"/>
  <c r="Y20" i="8" s="1"/>
  <c r="Z13" i="8"/>
  <c r="H20" i="25"/>
  <c r="G20" i="25"/>
  <c r="X133" i="8"/>
  <c r="W136" i="8"/>
  <c r="W5" i="38"/>
  <c r="T178" i="8"/>
  <c r="V74" i="8"/>
  <c r="V76" i="8" s="1"/>
  <c r="Q8" i="25" s="1"/>
  <c r="V88" i="8"/>
  <c r="Q9" i="25" s="1"/>
  <c r="S6" i="25"/>
  <c r="V110" i="8"/>
  <c r="X27" i="26"/>
  <c r="X28" i="26" s="1"/>
  <c r="W28" i="26"/>
  <c r="Y53" i="8"/>
  <c r="Y56" i="8" s="1"/>
  <c r="Z50" i="8"/>
  <c r="X41" i="8"/>
  <c r="X44" i="8" s="1"/>
  <c r="Q19" i="62"/>
  <c r="Y161" i="8"/>
  <c r="Y175" i="8"/>
  <c r="Z4" i="8"/>
  <c r="X58" i="8"/>
  <c r="W61" i="8"/>
  <c r="W64" i="8" s="1"/>
  <c r="R63" i="63"/>
  <c r="Q75" i="63"/>
  <c r="W98" i="8"/>
  <c r="W102" i="8" s="1"/>
  <c r="X96" i="8"/>
  <c r="Q3" i="26"/>
  <c r="X146" i="8" s="1"/>
  <c r="X149" i="8" s="1"/>
  <c r="X152" i="8" s="1"/>
  <c r="X158" i="8" s="1"/>
  <c r="X162" i="8" s="1"/>
  <c r="S19" i="64"/>
  <c r="W72" i="8"/>
  <c r="W93" i="8"/>
  <c r="W108" i="8" s="1"/>
  <c r="W25" i="8"/>
  <c r="W28" i="8" s="1"/>
  <c r="W46" i="8" s="1"/>
  <c r="W48" i="8" s="1"/>
  <c r="R7" i="25" s="1"/>
  <c r="X22" i="8"/>
  <c r="Q74" i="64"/>
  <c r="R63" i="64"/>
  <c r="Q74" i="62"/>
  <c r="R63" i="62"/>
  <c r="X33" i="8"/>
  <c r="X36" i="8" s="1"/>
  <c r="Y30" i="8"/>
  <c r="R19" i="63"/>
  <c r="X69" i="8"/>
  <c r="Y66" i="8"/>
  <c r="U172" i="8"/>
  <c r="U174" i="8" s="1"/>
  <c r="U176" i="8" s="1"/>
  <c r="X156" i="8" l="1"/>
  <c r="X164" i="8" s="1"/>
  <c r="X142" i="8"/>
  <c r="X144" i="8" s="1"/>
  <c r="V164" i="8"/>
  <c r="W158" i="8"/>
  <c r="W162" i="8" s="1"/>
  <c r="W156" i="8"/>
  <c r="Z155" i="8"/>
  <c r="Y115" i="8"/>
  <c r="Y121" i="8" s="1"/>
  <c r="Y123" i="8" s="1"/>
  <c r="T11" i="25" s="1"/>
  <c r="X134" i="8"/>
  <c r="X136" i="8" s="1"/>
  <c r="AA13" i="8"/>
  <c r="Z16" i="8"/>
  <c r="Z18" i="8" s="1"/>
  <c r="Z20" i="8" s="1"/>
  <c r="K49" i="70"/>
  <c r="H49" i="70"/>
  <c r="Q49" i="70"/>
  <c r="T49" i="70"/>
  <c r="G49" i="70"/>
  <c r="Y133" i="8"/>
  <c r="Y134" i="8" s="1"/>
  <c r="X5" i="38"/>
  <c r="U178" i="8"/>
  <c r="W88" i="8"/>
  <c r="R9" i="25" s="1"/>
  <c r="T6" i="25"/>
  <c r="W110" i="8"/>
  <c r="T19" i="64"/>
  <c r="S63" i="63"/>
  <c r="R75" i="63"/>
  <c r="X93" i="8"/>
  <c r="X108" i="8" s="1"/>
  <c r="Y41" i="8"/>
  <c r="Y44" i="8" s="1"/>
  <c r="AA50" i="8"/>
  <c r="Z53" i="8"/>
  <c r="Z56" i="8" s="1"/>
  <c r="R74" i="62"/>
  <c r="S63" i="62"/>
  <c r="Y58" i="8"/>
  <c r="X61" i="8"/>
  <c r="X64" i="8" s="1"/>
  <c r="X72" i="8"/>
  <c r="R3" i="26"/>
  <c r="Y146" i="8" s="1"/>
  <c r="Y149" i="8" s="1"/>
  <c r="Y152" i="8" s="1"/>
  <c r="R19" i="62"/>
  <c r="Y22" i="8"/>
  <c r="X25" i="8"/>
  <c r="X28" i="8" s="1"/>
  <c r="X46" i="8" s="1"/>
  <c r="X48" i="8" s="1"/>
  <c r="S7" i="25" s="1"/>
  <c r="V172" i="8"/>
  <c r="V174" i="8" s="1"/>
  <c r="V176" i="8" s="1"/>
  <c r="S19" i="63"/>
  <c r="S63" i="64"/>
  <c r="R74" i="64"/>
  <c r="Z66" i="8"/>
  <c r="Y69" i="8"/>
  <c r="Z30" i="8"/>
  <c r="Y33" i="8"/>
  <c r="Y36" i="8" s="1"/>
  <c r="Y96" i="8"/>
  <c r="X98" i="8"/>
  <c r="X102" i="8" s="1"/>
  <c r="W74" i="8"/>
  <c r="W76" i="8" s="1"/>
  <c r="R8" i="25" s="1"/>
  <c r="Z161" i="8"/>
  <c r="Z175" i="8"/>
  <c r="AA4" i="8"/>
  <c r="O49" i="70" l="1"/>
  <c r="E49" i="70"/>
  <c r="P49" i="70"/>
  <c r="S49" i="70"/>
  <c r="F49" i="70"/>
  <c r="D49" i="70"/>
  <c r="M49" i="70"/>
  <c r="J49" i="70"/>
  <c r="I49" i="70"/>
  <c r="N49" i="70"/>
  <c r="L49" i="70"/>
  <c r="U49" i="70"/>
  <c r="R49" i="70"/>
  <c r="C49" i="70"/>
  <c r="W164" i="8"/>
  <c r="Y142" i="8"/>
  <c r="Y144" i="8" s="1"/>
  <c r="Y158" i="8"/>
  <c r="Y162" i="8" s="1"/>
  <c r="Y156" i="8"/>
  <c r="AA155" i="8"/>
  <c r="Z115" i="8"/>
  <c r="Z121" i="8" s="1"/>
  <c r="Z123" i="8" s="1"/>
  <c r="U11" i="25" s="1"/>
  <c r="AB13" i="8"/>
  <c r="AA16" i="8"/>
  <c r="AA18" i="8" s="1"/>
  <c r="AA20" i="8" s="1"/>
  <c r="Z133" i="8"/>
  <c r="Y136" i="8"/>
  <c r="Y5" i="38"/>
  <c r="V178" i="8"/>
  <c r="X110" i="8"/>
  <c r="X88" i="8"/>
  <c r="S9" i="25" s="1"/>
  <c r="U6" i="25"/>
  <c r="X74" i="8"/>
  <c r="X76" i="8" s="1"/>
  <c r="S8" i="25" s="1"/>
  <c r="Y72" i="8"/>
  <c r="AB50" i="8"/>
  <c r="AA53" i="8"/>
  <c r="AA56" i="8" s="1"/>
  <c r="U19" i="64"/>
  <c r="AA30" i="8"/>
  <c r="Z33" i="8"/>
  <c r="Z36" i="8" s="1"/>
  <c r="S3" i="26"/>
  <c r="Z142" i="8" s="1"/>
  <c r="Z144" i="8" s="1"/>
  <c r="Z41" i="8"/>
  <c r="Z44" i="8" s="1"/>
  <c r="Y61" i="8"/>
  <c r="Y64" i="8" s="1"/>
  <c r="Z58" i="8"/>
  <c r="Y98" i="8"/>
  <c r="Y102" i="8" s="1"/>
  <c r="Z96" i="8"/>
  <c r="S19" i="62"/>
  <c r="S75" i="63"/>
  <c r="T63" i="63"/>
  <c r="AA66" i="8"/>
  <c r="Z69" i="8"/>
  <c r="T19" i="63"/>
  <c r="AA161" i="8"/>
  <c r="AA175" i="8"/>
  <c r="AB4" i="8"/>
  <c r="T63" i="64"/>
  <c r="S74" i="64"/>
  <c r="Z22" i="8"/>
  <c r="Y25" i="8"/>
  <c r="Y28" i="8" s="1"/>
  <c r="Y46" i="8" s="1"/>
  <c r="Y48" i="8" s="1"/>
  <c r="T7" i="25" s="1"/>
  <c r="S74" i="62"/>
  <c r="T63" i="62"/>
  <c r="Y93" i="8"/>
  <c r="Y108" i="8" s="1"/>
  <c r="W172" i="8"/>
  <c r="W174" i="8" s="1"/>
  <c r="W176" i="8" s="1"/>
  <c r="Y164" i="8" l="1"/>
  <c r="Z146" i="8"/>
  <c r="Z149" i="8" s="1"/>
  <c r="Z152" i="8" s="1"/>
  <c r="AB155" i="8"/>
  <c r="AA115" i="8"/>
  <c r="AA121" i="8" s="1"/>
  <c r="AA123" i="8" s="1"/>
  <c r="V11" i="25" s="1"/>
  <c r="Z134" i="8"/>
  <c r="Z136" i="8" s="1"/>
  <c r="AC13" i="8"/>
  <c r="AB16" i="8"/>
  <c r="AB18" i="8" s="1"/>
  <c r="AB20" i="8" s="1"/>
  <c r="AA133" i="8"/>
  <c r="AA134" i="8" s="1"/>
  <c r="Z5" i="38"/>
  <c r="W178" i="8"/>
  <c r="Y74" i="8"/>
  <c r="Y76" i="8" s="1"/>
  <c r="T8" i="25" s="1"/>
  <c r="Y88" i="8"/>
  <c r="T9" i="25" s="1"/>
  <c r="V6" i="25"/>
  <c r="AA33" i="8"/>
  <c r="AA36" i="8" s="1"/>
  <c r="AB30" i="8"/>
  <c r="X172" i="8"/>
  <c r="X174" i="8" s="1"/>
  <c r="X176" i="8" s="1"/>
  <c r="AB66" i="8"/>
  <c r="AA69" i="8"/>
  <c r="T19" i="62"/>
  <c r="U19" i="63"/>
  <c r="T74" i="64"/>
  <c r="U63" i="64"/>
  <c r="U63" i="63"/>
  <c r="T75" i="63"/>
  <c r="AB161" i="8"/>
  <c r="AB175" i="8"/>
  <c r="AC4" i="8"/>
  <c r="Z61" i="8"/>
  <c r="Z64" i="8" s="1"/>
  <c r="AA58" i="8"/>
  <c r="Z93" i="8"/>
  <c r="Z108" i="8" s="1"/>
  <c r="T3" i="26"/>
  <c r="AA146" i="8" s="1"/>
  <c r="AA149" i="8" s="1"/>
  <c r="AA152" i="8" s="1"/>
  <c r="AC50" i="8"/>
  <c r="AB53" i="8"/>
  <c r="AB56" i="8" s="1"/>
  <c r="Z72" i="8"/>
  <c r="Z25" i="8"/>
  <c r="Z28" i="8" s="1"/>
  <c r="Z46" i="8" s="1"/>
  <c r="Z48" i="8" s="1"/>
  <c r="U7" i="25" s="1"/>
  <c r="AA22" i="8"/>
  <c r="Z98" i="8"/>
  <c r="Z102" i="8" s="1"/>
  <c r="AA96" i="8"/>
  <c r="AA41" i="8"/>
  <c r="AA44" i="8" s="1"/>
  <c r="V19" i="64"/>
  <c r="U63" i="62"/>
  <c r="T74" i="62"/>
  <c r="Y110" i="8"/>
  <c r="AA156" i="8" l="1"/>
  <c r="AA158" i="8"/>
  <c r="AA162" i="8" s="1"/>
  <c r="AA142" i="8"/>
  <c r="AA144" i="8" s="1"/>
  <c r="Z156" i="8"/>
  <c r="Z158" i="8"/>
  <c r="Z162" i="8" s="1"/>
  <c r="AB115" i="8"/>
  <c r="AB121" i="8" s="1"/>
  <c r="AB123" i="8" s="1"/>
  <c r="W11" i="25" s="1"/>
  <c r="AC155" i="8"/>
  <c r="AD13" i="8"/>
  <c r="AC16" i="8"/>
  <c r="AC18" i="8" s="1"/>
  <c r="AC20" i="8" s="1"/>
  <c r="AB133" i="8"/>
  <c r="AA136" i="8"/>
  <c r="AA5" i="38"/>
  <c r="X178" i="8"/>
  <c r="Z88" i="8"/>
  <c r="U9" i="25" s="1"/>
  <c r="W6" i="25"/>
  <c r="Z74" i="8"/>
  <c r="Z76" i="8" s="1"/>
  <c r="U8" i="25" s="1"/>
  <c r="AA72" i="8"/>
  <c r="U3" i="26"/>
  <c r="AB146" i="8" s="1"/>
  <c r="AB149" i="8" s="1"/>
  <c r="AB152" i="8" s="1"/>
  <c r="AA98" i="8"/>
  <c r="AA102" i="8" s="1"/>
  <c r="AB96" i="8"/>
  <c r="U75" i="63"/>
  <c r="V63" i="63"/>
  <c r="Y172" i="8"/>
  <c r="Y174" i="8" s="1"/>
  <c r="Y176" i="8" s="1"/>
  <c r="W19" i="64"/>
  <c r="Z110" i="8"/>
  <c r="AC161" i="8"/>
  <c r="AC175" i="8"/>
  <c r="AD4" i="8"/>
  <c r="V63" i="64"/>
  <c r="U74" i="64"/>
  <c r="V19" i="63"/>
  <c r="AC66" i="8"/>
  <c r="AB69" i="8"/>
  <c r="AB41" i="8"/>
  <c r="AB44" i="8" s="1"/>
  <c r="AD50" i="8"/>
  <c r="AC53" i="8"/>
  <c r="AC56" i="8" s="1"/>
  <c r="AB22" i="8"/>
  <c r="AA25" i="8"/>
  <c r="AA28" i="8" s="1"/>
  <c r="AA46" i="8" s="1"/>
  <c r="AA48" i="8" s="1"/>
  <c r="V7" i="25" s="1"/>
  <c r="AA93" i="8"/>
  <c r="AA108" i="8" s="1"/>
  <c r="V63" i="62"/>
  <c r="U74" i="62"/>
  <c r="AB58" i="8"/>
  <c r="AA61" i="8"/>
  <c r="AA64" i="8" s="1"/>
  <c r="U19" i="62"/>
  <c r="AB33" i="8"/>
  <c r="AB36" i="8" s="1"/>
  <c r="AC30" i="8"/>
  <c r="AA164" i="8" l="1"/>
  <c r="AB158" i="8"/>
  <c r="AB162" i="8" s="1"/>
  <c r="AB156" i="8"/>
  <c r="AB142" i="8"/>
  <c r="AB144" i="8" s="1"/>
  <c r="Z164" i="8"/>
  <c r="AC115" i="8"/>
  <c r="AC121" i="8" s="1"/>
  <c r="AC123" i="8" s="1"/>
  <c r="X11" i="25" s="1"/>
  <c r="AD155" i="8"/>
  <c r="AB134" i="8"/>
  <c r="AB136" i="8" s="1"/>
  <c r="AE13" i="8"/>
  <c r="AD16" i="8"/>
  <c r="AD18" i="8" s="1"/>
  <c r="AD20" i="8" s="1"/>
  <c r="AC133" i="8"/>
  <c r="AC134" i="8" s="1"/>
  <c r="AB5" i="38"/>
  <c r="I12" i="25"/>
  <c r="Y178" i="8"/>
  <c r="AA74" i="8"/>
  <c r="AA76" i="8" s="1"/>
  <c r="V8" i="25" s="1"/>
  <c r="AA88" i="8"/>
  <c r="V9" i="25" s="1"/>
  <c r="X6" i="25"/>
  <c r="AE50" i="8"/>
  <c r="AD53" i="8"/>
  <c r="AD56" i="8" s="1"/>
  <c r="AC41" i="8"/>
  <c r="AC44" i="8" s="1"/>
  <c r="AB72" i="8"/>
  <c r="AD30" i="8"/>
  <c r="AC33" i="8"/>
  <c r="AC36" i="8" s="1"/>
  <c r="W63" i="62"/>
  <c r="V74" i="62"/>
  <c r="AC58" i="8"/>
  <c r="AB61" i="8"/>
  <c r="AB64" i="8" s="1"/>
  <c r="AB93" i="8"/>
  <c r="AB108" i="8" s="1"/>
  <c r="AD161" i="8"/>
  <c r="AD175" i="8"/>
  <c r="AE4" i="8"/>
  <c r="V19" i="62"/>
  <c r="AD66" i="8"/>
  <c r="AC69" i="8"/>
  <c r="V74" i="64"/>
  <c r="W63" i="64"/>
  <c r="Z172" i="8"/>
  <c r="Z174" i="8" s="1"/>
  <c r="Z176" i="8" s="1"/>
  <c r="W63" i="63"/>
  <c r="V75" i="63"/>
  <c r="W19" i="63"/>
  <c r="X19" i="64"/>
  <c r="AB98" i="8"/>
  <c r="AB102" i="8" s="1"/>
  <c r="AC96" i="8"/>
  <c r="AC22" i="8"/>
  <c r="AB25" i="8"/>
  <c r="AB28" i="8" s="1"/>
  <c r="AB46" i="8" s="1"/>
  <c r="AB48" i="8" s="1"/>
  <c r="W7" i="25" s="1"/>
  <c r="AA110" i="8"/>
  <c r="V3" i="26"/>
  <c r="AC146" i="8" s="1"/>
  <c r="AC149" i="8" s="1"/>
  <c r="AC152" i="8" s="1"/>
  <c r="AC158" i="8" s="1"/>
  <c r="AC162" i="8" s="1"/>
  <c r="AB164" i="8" l="1"/>
  <c r="AC142" i="8"/>
  <c r="AC144" i="8" s="1"/>
  <c r="AC156" i="8"/>
  <c r="AC164" i="8" s="1"/>
  <c r="AD115" i="8"/>
  <c r="AD121" i="8" s="1"/>
  <c r="AD123" i="8" s="1"/>
  <c r="Y11" i="25" s="1"/>
  <c r="AE155" i="8"/>
  <c r="AE16" i="8"/>
  <c r="AE18" i="8" s="1"/>
  <c r="AE20" i="8" s="1"/>
  <c r="AF13" i="8"/>
  <c r="AD133" i="8"/>
  <c r="AC136" i="8"/>
  <c r="AC5" i="38"/>
  <c r="Z178" i="8"/>
  <c r="AB74" i="8"/>
  <c r="AB76" i="8" s="1"/>
  <c r="W8" i="25" s="1"/>
  <c r="AB88" i="8"/>
  <c r="W9" i="25" s="1"/>
  <c r="Y6" i="25"/>
  <c r="AA172" i="8"/>
  <c r="AA174" i="8" s="1"/>
  <c r="AA176" i="8" s="1"/>
  <c r="X63" i="64"/>
  <c r="W74" i="64"/>
  <c r="AE175" i="8"/>
  <c r="AE161" i="8"/>
  <c r="AF4" i="8"/>
  <c r="AC72" i="8"/>
  <c r="AD22" i="8"/>
  <c r="AC25" i="8"/>
  <c r="AC28" i="8" s="1"/>
  <c r="AC46" i="8" s="1"/>
  <c r="AC48" i="8" s="1"/>
  <c r="X7" i="25" s="1"/>
  <c r="W3" i="26"/>
  <c r="AD142" i="8" s="1"/>
  <c r="AD144" i="8" s="1"/>
  <c r="AD41" i="8"/>
  <c r="AD44" i="8" s="1"/>
  <c r="AE30" i="8"/>
  <c r="AD33" i="8"/>
  <c r="AD36" i="8" s="1"/>
  <c r="Y19" i="64"/>
  <c r="X19" i="63"/>
  <c r="AD69" i="8"/>
  <c r="AE66" i="8"/>
  <c r="AC98" i="8"/>
  <c r="AC102" i="8" s="1"/>
  <c r="AD96" i="8"/>
  <c r="AD58" i="8"/>
  <c r="AC61" i="8"/>
  <c r="AC64" i="8" s="1"/>
  <c r="X63" i="62"/>
  <c r="W74" i="62"/>
  <c r="AF50" i="8"/>
  <c r="AE53" i="8"/>
  <c r="AE56" i="8" s="1"/>
  <c r="AB110" i="8"/>
  <c r="W75" i="63"/>
  <c r="X63" i="63"/>
  <c r="W19" i="62"/>
  <c r="AC93" i="8"/>
  <c r="AC108" i="8" s="1"/>
  <c r="AE115" i="8" l="1"/>
  <c r="AE121" i="8" s="1"/>
  <c r="AE123" i="8" s="1"/>
  <c r="Z11" i="25" s="1"/>
  <c r="AD146" i="8"/>
  <c r="AD149" i="8" s="1"/>
  <c r="AD152" i="8" s="1"/>
  <c r="AF155" i="8"/>
  <c r="AD134" i="8"/>
  <c r="AD136" i="8" s="1"/>
  <c r="AG13" i="8"/>
  <c r="AG16" i="8" s="1"/>
  <c r="AG18" i="8" s="1"/>
  <c r="AG20" i="8" s="1"/>
  <c r="AF16" i="8"/>
  <c r="AF18" i="8" s="1"/>
  <c r="AF20" i="8" s="1"/>
  <c r="AE133" i="8"/>
  <c r="AE134" i="8" s="1"/>
  <c r="AD5" i="38"/>
  <c r="AA178" i="8"/>
  <c r="AC88" i="8"/>
  <c r="X9" i="25" s="1"/>
  <c r="Z6" i="25"/>
  <c r="AC74" i="8"/>
  <c r="AC76" i="8" s="1"/>
  <c r="X8" i="25" s="1"/>
  <c r="X19" i="62"/>
  <c r="Z19" i="64"/>
  <c r="Y19" i="63"/>
  <c r="AC110" i="8"/>
  <c r="AE22" i="8"/>
  <c r="AD25" i="8"/>
  <c r="AD28" i="8" s="1"/>
  <c r="AD46" i="8" s="1"/>
  <c r="AD48" i="8" s="1"/>
  <c r="Y7" i="25" s="1"/>
  <c r="X74" i="64"/>
  <c r="Y63" i="64"/>
  <c r="AB172" i="8"/>
  <c r="AB174" i="8" s="1"/>
  <c r="AB176" i="8" s="1"/>
  <c r="AF66" i="8"/>
  <c r="AE69" i="8"/>
  <c r="X3" i="26"/>
  <c r="AD98" i="8"/>
  <c r="AD102" i="8" s="1"/>
  <c r="AE96" i="8"/>
  <c r="Y63" i="62"/>
  <c r="X74" i="62"/>
  <c r="AE58" i="8"/>
  <c r="AD61" i="8"/>
  <c r="AD64" i="8" s="1"/>
  <c r="AE41" i="8"/>
  <c r="AE44" i="8" s="1"/>
  <c r="AD72" i="8"/>
  <c r="AF175" i="8"/>
  <c r="AF161" i="8"/>
  <c r="AG4" i="8"/>
  <c r="AD93" i="8"/>
  <c r="AD108" i="8" s="1"/>
  <c r="Y63" i="63"/>
  <c r="X75" i="63"/>
  <c r="AF53" i="8"/>
  <c r="AF56" i="8" s="1"/>
  <c r="AG50" i="8"/>
  <c r="AG53" i="8" s="1"/>
  <c r="AG56" i="8" s="1"/>
  <c r="AF30" i="8"/>
  <c r="AE33" i="8"/>
  <c r="AE36" i="8" s="1"/>
  <c r="AF115" i="8" l="1"/>
  <c r="AF121" i="8" s="1"/>
  <c r="AF123" i="8" s="1"/>
  <c r="AA11" i="25" s="1"/>
  <c r="Y3" i="26"/>
  <c r="AE146" i="8"/>
  <c r="AE149" i="8" s="1"/>
  <c r="AE152" i="8" s="1"/>
  <c r="AD158" i="8"/>
  <c r="AD162" i="8" s="1"/>
  <c r="AD156" i="8"/>
  <c r="AE142" i="8"/>
  <c r="AE144" i="8" s="1"/>
  <c r="AG155" i="8"/>
  <c r="AF133" i="8"/>
  <c r="AE136" i="8"/>
  <c r="O177" i="8" a="1"/>
  <c r="O177" i="8" s="1"/>
  <c r="O178" i="8" s="1"/>
  <c r="O47" i="8" a="1"/>
  <c r="O47" i="8" s="1"/>
  <c r="O48" i="8" s="1"/>
  <c r="J7" i="25" s="1"/>
  <c r="O122" i="8" a="1"/>
  <c r="O122" i="8" s="1"/>
  <c r="O123" i="8" s="1"/>
  <c r="J11" i="25" s="1"/>
  <c r="N47" i="8" a="1"/>
  <c r="N47" i="8" s="1"/>
  <c r="N48" i="8" s="1"/>
  <c r="I7" i="25" s="1"/>
  <c r="O165" i="8" a="1"/>
  <c r="O165" i="8" s="1"/>
  <c r="AB178" i="8"/>
  <c r="AD88" i="8"/>
  <c r="Y9" i="25" s="1"/>
  <c r="AB6" i="25"/>
  <c r="AA6" i="25"/>
  <c r="Z63" i="63"/>
  <c r="Y75" i="63"/>
  <c r="AD74" i="8"/>
  <c r="AD76" i="8" s="1"/>
  <c r="Y8" i="25" s="1"/>
  <c r="AE98" i="8"/>
  <c r="AE102" i="8" s="1"/>
  <c r="AF96" i="8"/>
  <c r="Z19" i="63"/>
  <c r="AE93" i="8"/>
  <c r="AE108" i="8" s="1"/>
  <c r="AG41" i="8"/>
  <c r="AF41" i="8"/>
  <c r="AF44" i="8" s="1"/>
  <c r="AF58" i="8"/>
  <c r="AE61" i="8"/>
  <c r="AE64" i="8" s="1"/>
  <c r="AD110" i="8"/>
  <c r="AF69" i="8"/>
  <c r="AG66" i="8"/>
  <c r="AG69" i="8" s="1"/>
  <c r="AC172" i="8"/>
  <c r="AC174" i="8" s="1"/>
  <c r="AC176" i="8" s="1"/>
  <c r="AG161" i="8"/>
  <c r="H161" i="8" s="1"/>
  <c r="AG175" i="8"/>
  <c r="H175" i="8" s="1"/>
  <c r="Y74" i="62"/>
  <c r="Z63" i="62"/>
  <c r="O138" i="8"/>
  <c r="J12" i="25" s="1"/>
  <c r="AA19" i="64"/>
  <c r="AF33" i="8"/>
  <c r="AF36" i="8" s="1"/>
  <c r="AG30" i="8"/>
  <c r="AG33" i="8" s="1"/>
  <c r="AG36" i="8" s="1"/>
  <c r="Y74" i="64"/>
  <c r="Z63" i="64"/>
  <c r="Y19" i="62"/>
  <c r="AE72" i="8"/>
  <c r="AE25" i="8"/>
  <c r="AE28" i="8" s="1"/>
  <c r="AE46" i="8" s="1"/>
  <c r="AE48" i="8" s="1"/>
  <c r="Z7" i="25" s="1"/>
  <c r="AF22" i="8"/>
  <c r="AG115" i="8" l="1"/>
  <c r="AD164" i="8"/>
  <c r="AE156" i="8"/>
  <c r="AE158" i="8"/>
  <c r="AE162" i="8" s="1"/>
  <c r="Z3" i="26"/>
  <c r="AF146" i="8"/>
  <c r="AF149" i="8" s="1"/>
  <c r="AF152" i="8" s="1"/>
  <c r="AF142" i="8"/>
  <c r="AF144" i="8" s="1"/>
  <c r="H176" i="8"/>
  <c r="H178" i="8" s="1"/>
  <c r="AF134" i="8"/>
  <c r="AF136" i="8" s="1"/>
  <c r="O166" i="8"/>
  <c r="AG133" i="8"/>
  <c r="I6" i="25"/>
  <c r="N111" i="8" a="1"/>
  <c r="N111" i="8" s="1"/>
  <c r="N112" i="8" s="1"/>
  <c r="I10" i="25" s="1"/>
  <c r="P177" i="8" a="1"/>
  <c r="P177" i="8" s="1"/>
  <c r="P178" i="8" s="1"/>
  <c r="P122" i="8" a="1"/>
  <c r="P122" i="8" s="1"/>
  <c r="P123" i="8" s="1"/>
  <c r="K11" i="25" s="1"/>
  <c r="P19" i="8" a="1"/>
  <c r="P19" i="8" s="1"/>
  <c r="P20" i="8" s="1"/>
  <c r="P47" i="8" a="1"/>
  <c r="P47" i="8" s="1"/>
  <c r="P48" i="8" s="1"/>
  <c r="K7" i="25" s="1"/>
  <c r="P75" i="8" a="1"/>
  <c r="P75" i="8" s="1"/>
  <c r="P76" i="8" s="1"/>
  <c r="K8" i="25" s="1"/>
  <c r="P88" i="8"/>
  <c r="K9" i="25" s="1"/>
  <c r="P165" i="8" a="1"/>
  <c r="P165" i="8" s="1"/>
  <c r="R111" i="8" a="1"/>
  <c r="R111" i="8" s="1"/>
  <c r="R112" i="8" s="1"/>
  <c r="M10" i="25" s="1"/>
  <c r="S138" i="8"/>
  <c r="N12" i="25" s="1"/>
  <c r="AC178" i="8"/>
  <c r="AG44" i="8"/>
  <c r="AG121" i="8"/>
  <c r="AG123" i="8" s="1"/>
  <c r="AB11" i="25" s="1"/>
  <c r="AE88" i="8"/>
  <c r="Z9" i="25" s="1"/>
  <c r="AG22" i="8"/>
  <c r="AG25" i="8" s="1"/>
  <c r="AG28" i="8" s="1"/>
  <c r="AF25" i="8"/>
  <c r="AF28" i="8" s="1"/>
  <c r="AF46" i="8" s="1"/>
  <c r="AF48" i="8" s="1"/>
  <c r="AB19" i="64"/>
  <c r="AD172" i="8"/>
  <c r="AD174" i="8" s="1"/>
  <c r="AD176" i="8" s="1"/>
  <c r="AE110" i="8"/>
  <c r="H155" i="8"/>
  <c r="AF93" i="8"/>
  <c r="AF108" i="8" s="1"/>
  <c r="AG93" i="8"/>
  <c r="AG108" i="8" s="1"/>
  <c r="Z19" i="62"/>
  <c r="AA19" i="63"/>
  <c r="AA63" i="63"/>
  <c r="Z75" i="63"/>
  <c r="AE74" i="8"/>
  <c r="AE76" i="8" s="1"/>
  <c r="Z8" i="25" s="1"/>
  <c r="P138" i="8"/>
  <c r="K12" i="25" s="1"/>
  <c r="AG72" i="8"/>
  <c r="AF72" i="8"/>
  <c r="Z74" i="64"/>
  <c r="AA63" i="64"/>
  <c r="Z74" i="62"/>
  <c r="AA63" i="62"/>
  <c r="AG58" i="8"/>
  <c r="AG61" i="8" s="1"/>
  <c r="AG64" i="8" s="1"/>
  <c r="AF61" i="8"/>
  <c r="AF64" i="8" s="1"/>
  <c r="AG96" i="8"/>
  <c r="AG98" i="8" s="1"/>
  <c r="AG102" i="8" s="1"/>
  <c r="AF98" i="8"/>
  <c r="AF102" i="8" s="1"/>
  <c r="J17" i="25" l="1"/>
  <c r="J16" i="25"/>
  <c r="N142" i="8"/>
  <c r="N144" i="8" s="1"/>
  <c r="N146" i="8"/>
  <c r="N149" i="8" s="1"/>
  <c r="N152" i="8" s="1"/>
  <c r="B29" i="70"/>
  <c r="AF156" i="8"/>
  <c r="AF158" i="8"/>
  <c r="AF162" i="8" s="1"/>
  <c r="AG142" i="8"/>
  <c r="AG146" i="8"/>
  <c r="AE164" i="8"/>
  <c r="AG134" i="8"/>
  <c r="AG136" i="8" s="1"/>
  <c r="K6" i="25"/>
  <c r="O111" i="8" a="1"/>
  <c r="O111" i="8" s="1"/>
  <c r="O112" i="8" s="1"/>
  <c r="J10" i="25" s="1"/>
  <c r="S111" i="8" a="1"/>
  <c r="S111" i="8" s="1"/>
  <c r="S112" i="8" s="1"/>
  <c r="N10" i="25" s="1"/>
  <c r="T138" i="8"/>
  <c r="O12" i="25" s="1"/>
  <c r="AG46" i="8"/>
  <c r="AG48" i="8" s="1"/>
  <c r="AB7" i="25" s="1"/>
  <c r="AD178" i="8"/>
  <c r="P166" i="8"/>
  <c r="K17" i="25" s="1"/>
  <c r="G11" i="25"/>
  <c r="J123" i="8"/>
  <c r="K123" i="8"/>
  <c r="AF110" i="8"/>
  <c r="AG110" i="8"/>
  <c r="AF88" i="8"/>
  <c r="AA9" i="25" s="1"/>
  <c r="AG88" i="8"/>
  <c r="AB9" i="25" s="1"/>
  <c r="K16" i="25"/>
  <c r="P111" i="8" a="1"/>
  <c r="P111" i="8" s="1"/>
  <c r="P112" i="8" s="1"/>
  <c r="K10" i="25" s="1"/>
  <c r="AC19" i="64"/>
  <c r="AB19" i="63"/>
  <c r="Q165" i="8" a="1"/>
  <c r="Q165" i="8" s="1"/>
  <c r="AE172" i="8"/>
  <c r="AF74" i="8"/>
  <c r="AF76" i="8" s="1"/>
  <c r="AA75" i="63"/>
  <c r="AB63" i="63"/>
  <c r="AA19" i="62"/>
  <c r="AG74" i="8"/>
  <c r="AG76" i="8" s="1"/>
  <c r="AB8" i="25" s="1"/>
  <c r="AB63" i="64"/>
  <c r="AA74" i="64"/>
  <c r="AA7" i="25"/>
  <c r="AA74" i="62"/>
  <c r="AB63" i="62"/>
  <c r="Q138" i="8"/>
  <c r="L12" i="25" s="1"/>
  <c r="M28" i="70" l="1"/>
  <c r="L28" i="70"/>
  <c r="T28" i="70"/>
  <c r="O28" i="70"/>
  <c r="H28" i="70"/>
  <c r="R28" i="70"/>
  <c r="Q28" i="70"/>
  <c r="J28" i="70"/>
  <c r="D28" i="70"/>
  <c r="S28" i="70"/>
  <c r="P28" i="70"/>
  <c r="F28" i="70"/>
  <c r="E28" i="70"/>
  <c r="I28" i="70"/>
  <c r="U28" i="70"/>
  <c r="K28" i="70"/>
  <c r="N28" i="70"/>
  <c r="J18" i="25"/>
  <c r="N158" i="8"/>
  <c r="N162" i="8" s="1"/>
  <c r="N156" i="8"/>
  <c r="G29" i="70"/>
  <c r="D29" i="70"/>
  <c r="H146" i="8"/>
  <c r="H149" i="8" s="1"/>
  <c r="H152" i="8" s="1"/>
  <c r="AG149" i="8"/>
  <c r="AG152" i="8" s="1"/>
  <c r="AG144" i="8"/>
  <c r="H142" i="8"/>
  <c r="H144" i="8" s="1"/>
  <c r="AF164" i="8"/>
  <c r="AE174" i="8"/>
  <c r="AE176" i="8" s="1"/>
  <c r="AE178" i="8" s="1"/>
  <c r="H7" i="25"/>
  <c r="H9" i="25"/>
  <c r="G9" i="25"/>
  <c r="G7" i="25"/>
  <c r="H11" i="25"/>
  <c r="J6" i="25"/>
  <c r="J20" i="8"/>
  <c r="K20" i="8"/>
  <c r="K48" i="8"/>
  <c r="J48" i="8"/>
  <c r="K88" i="8"/>
  <c r="T111" i="8" a="1"/>
  <c r="T111" i="8" s="1"/>
  <c r="T112" i="8" s="1"/>
  <c r="O10" i="25" s="1"/>
  <c r="U138" i="8"/>
  <c r="P12" i="25" s="1"/>
  <c r="Q166" i="8"/>
  <c r="J88" i="8"/>
  <c r="K18" i="25"/>
  <c r="AD19" i="64"/>
  <c r="AC63" i="62"/>
  <c r="AB74" i="62"/>
  <c r="R165" i="8" a="1"/>
  <c r="R165" i="8" s="1"/>
  <c r="AG172" i="8"/>
  <c r="AG174" i="8" s="1"/>
  <c r="AG176" i="8" s="1"/>
  <c r="AF172" i="8"/>
  <c r="AA8" i="25"/>
  <c r="J76" i="8"/>
  <c r="K76" i="8"/>
  <c r="AC19" i="63"/>
  <c r="AB74" i="64"/>
  <c r="AC63" i="64"/>
  <c r="AB19" i="62"/>
  <c r="AC63" i="63"/>
  <c r="AB75" i="63"/>
  <c r="Q111" i="8" a="1"/>
  <c r="Q111" i="8" s="1"/>
  <c r="Q112" i="8" s="1"/>
  <c r="R138" i="8"/>
  <c r="M12" i="25" s="1"/>
  <c r="F29" i="70" s="1"/>
  <c r="B28" i="70" l="1"/>
  <c r="C28" i="70"/>
  <c r="G28" i="70"/>
  <c r="L17" i="25"/>
  <c r="L16" i="25"/>
  <c r="N164" i="8"/>
  <c r="N166" i="8" s="1"/>
  <c r="H29" i="70"/>
  <c r="AG158" i="8"/>
  <c r="AG162" i="8" s="1"/>
  <c r="AG156" i="8"/>
  <c r="H158" i="8"/>
  <c r="H162" i="8" s="1"/>
  <c r="H156" i="8"/>
  <c r="AF174" i="8"/>
  <c r="AF176" i="8" s="1"/>
  <c r="AF178" i="8" s="1"/>
  <c r="H6" i="25"/>
  <c r="G6" i="25"/>
  <c r="H8" i="25"/>
  <c r="G8" i="25"/>
  <c r="P39" i="70"/>
  <c r="C29" i="70"/>
  <c r="U111" i="8" a="1"/>
  <c r="U111" i="8" s="1"/>
  <c r="U112" i="8" s="1"/>
  <c r="P10" i="25" s="1"/>
  <c r="V138" i="8"/>
  <c r="Q12" i="25" s="1"/>
  <c r="AG178" i="8"/>
  <c r="R166" i="8"/>
  <c r="L10" i="25"/>
  <c r="S165" i="8" a="1"/>
  <c r="S165" i="8" s="1"/>
  <c r="AE19" i="64"/>
  <c r="AD63" i="64"/>
  <c r="AC74" i="64"/>
  <c r="AC75" i="63"/>
  <c r="AD63" i="63"/>
  <c r="AD19" i="63"/>
  <c r="AC19" i="62"/>
  <c r="AD63" i="62"/>
  <c r="AC74" i="62"/>
  <c r="L18" i="25" l="1"/>
  <c r="M17" i="25"/>
  <c r="M16" i="25"/>
  <c r="I17" i="25"/>
  <c r="I16" i="25"/>
  <c r="I29" i="70"/>
  <c r="H164" i="8"/>
  <c r="H166" i="8" s="1"/>
  <c r="AG164" i="8"/>
  <c r="O39" i="70"/>
  <c r="Q39" i="70"/>
  <c r="M39" i="70"/>
  <c r="H39" i="70"/>
  <c r="J39" i="70"/>
  <c r="R39" i="70"/>
  <c r="D39" i="70"/>
  <c r="S39" i="70"/>
  <c r="F39" i="70"/>
  <c r="N39" i="70"/>
  <c r="E39" i="70"/>
  <c r="J178" i="8"/>
  <c r="V111" i="8" a="1"/>
  <c r="V111" i="8" s="1"/>
  <c r="V112" i="8" s="1"/>
  <c r="W138" i="8"/>
  <c r="R12" i="25" s="1"/>
  <c r="K178" i="8"/>
  <c r="S166" i="8"/>
  <c r="AF19" i="64"/>
  <c r="T165" i="8" a="1"/>
  <c r="T165" i="8" s="1"/>
  <c r="AE63" i="63"/>
  <c r="AD75" i="63"/>
  <c r="AE19" i="63"/>
  <c r="AD19" i="62"/>
  <c r="AE63" i="64"/>
  <c r="AD74" i="64"/>
  <c r="AE63" i="62"/>
  <c r="AD74" i="62"/>
  <c r="E29" i="70"/>
  <c r="N17" i="25" l="1"/>
  <c r="N16" i="25"/>
  <c r="I18" i="25"/>
  <c r="M18" i="25"/>
  <c r="C39" i="70"/>
  <c r="T166" i="8"/>
  <c r="T39" i="70"/>
  <c r="K39" i="70"/>
  <c r="I39" i="70"/>
  <c r="U39" i="70"/>
  <c r="L39" i="70"/>
  <c r="Q10" i="25"/>
  <c r="W111" i="8" a="1"/>
  <c r="W111" i="8" s="1"/>
  <c r="W112" i="8" s="1"/>
  <c r="R10" i="25" s="1"/>
  <c r="X138" i="8"/>
  <c r="S12" i="25" s="1"/>
  <c r="AF63" i="64"/>
  <c r="AE74" i="64"/>
  <c r="AE19" i="62"/>
  <c r="AG19" i="64"/>
  <c r="AF63" i="62"/>
  <c r="AE74" i="62"/>
  <c r="U165" i="8" a="1"/>
  <c r="U165" i="8" s="1"/>
  <c r="AF19" i="63"/>
  <c r="AE75" i="63"/>
  <c r="AF63" i="63"/>
  <c r="O17" i="25" l="1"/>
  <c r="O16" i="25"/>
  <c r="N18" i="25"/>
  <c r="K29" i="70"/>
  <c r="B39" i="70"/>
  <c r="G39" i="70"/>
  <c r="U166" i="8"/>
  <c r="Y138" i="8"/>
  <c r="T12" i="25" s="1"/>
  <c r="X111" i="8" a="1"/>
  <c r="X111" i="8" s="1"/>
  <c r="X112" i="8" s="1"/>
  <c r="S10" i="25" s="1"/>
  <c r="J29" i="70"/>
  <c r="AG19" i="63"/>
  <c r="AH19" i="64"/>
  <c r="AF75" i="63"/>
  <c r="AG63" i="63"/>
  <c r="V165" i="8" a="1"/>
  <c r="V165" i="8" s="1"/>
  <c r="AG63" i="62"/>
  <c r="AF74" i="62"/>
  <c r="AF19" i="62"/>
  <c r="AF74" i="64"/>
  <c r="AG63" i="64"/>
  <c r="P17" i="25" l="1"/>
  <c r="P16" i="25"/>
  <c r="O18" i="25"/>
  <c r="L29" i="70"/>
  <c r="V166" i="8"/>
  <c r="Y111" i="8" a="1"/>
  <c r="Y111" i="8" s="1"/>
  <c r="Y112" i="8" s="1"/>
  <c r="Z138" i="8"/>
  <c r="U12" i="25" s="1"/>
  <c r="W165" i="8" a="1"/>
  <c r="W165" i="8" s="1"/>
  <c r="AG74" i="62"/>
  <c r="AH63" i="62"/>
  <c r="AH63" i="63"/>
  <c r="AG75" i="63"/>
  <c r="AI19" i="64"/>
  <c r="AG19" i="62"/>
  <c r="AH19" i="63"/>
  <c r="AG74" i="64"/>
  <c r="AH63" i="64"/>
  <c r="Q17" i="25" l="1"/>
  <c r="Q16" i="25"/>
  <c r="P18" i="25"/>
  <c r="W166" i="8"/>
  <c r="AA138" i="8"/>
  <c r="V12" i="25" s="1"/>
  <c r="T10" i="25"/>
  <c r="Z111" i="8" a="1"/>
  <c r="Z111" i="8" s="1"/>
  <c r="Z112" i="8" s="1"/>
  <c r="U10" i="25" s="1"/>
  <c r="AH74" i="62"/>
  <c r="AI63" i="62"/>
  <c r="AI19" i="63"/>
  <c r="AJ19" i="64"/>
  <c r="AH74" i="64"/>
  <c r="AI63" i="64"/>
  <c r="AH19" i="62"/>
  <c r="AI63" i="63"/>
  <c r="AH75" i="63"/>
  <c r="X165" i="8" a="1"/>
  <c r="X165" i="8" s="1"/>
  <c r="Q18" i="25" l="1"/>
  <c r="R17" i="25"/>
  <c r="R16" i="25"/>
  <c r="N29" i="70"/>
  <c r="AA111" i="8" a="1"/>
  <c r="AA111" i="8" s="1"/>
  <c r="AA112" i="8" s="1"/>
  <c r="AB138" i="8"/>
  <c r="W12" i="25" s="1"/>
  <c r="M29" i="70"/>
  <c r="X166" i="8"/>
  <c r="AI19" i="62"/>
  <c r="AJ19" i="63"/>
  <c r="Y165" i="8" a="1"/>
  <c r="Y165" i="8" s="1"/>
  <c r="AJ63" i="64"/>
  <c r="AI74" i="64"/>
  <c r="AJ63" i="62"/>
  <c r="AI74" i="62"/>
  <c r="AK19" i="64"/>
  <c r="AI75" i="63"/>
  <c r="AJ63" i="63"/>
  <c r="S17" i="25" l="1"/>
  <c r="S16" i="25"/>
  <c r="R18" i="25"/>
  <c r="AB111" i="8" a="1"/>
  <c r="AB111" i="8" s="1"/>
  <c r="AB112" i="8" s="1"/>
  <c r="AC138" i="8"/>
  <c r="X12" i="25" s="1"/>
  <c r="V10" i="25"/>
  <c r="Y166" i="8"/>
  <c r="AL19" i="64"/>
  <c r="AK63" i="62"/>
  <c r="AJ74" i="62"/>
  <c r="AK63" i="63"/>
  <c r="AJ75" i="63"/>
  <c r="AJ74" i="64"/>
  <c r="AK63" i="64"/>
  <c r="AJ19" i="62"/>
  <c r="Z165" i="8" a="1"/>
  <c r="Z165" i="8" s="1"/>
  <c r="AK19" i="63"/>
  <c r="T17" i="25" l="1"/>
  <c r="T16" i="25"/>
  <c r="S18" i="25"/>
  <c r="O29" i="70"/>
  <c r="AC111" i="8" a="1"/>
  <c r="AC111" i="8" s="1"/>
  <c r="AC112" i="8" s="1"/>
  <c r="AD138" i="8"/>
  <c r="Y12" i="25" s="1"/>
  <c r="W10" i="25"/>
  <c r="Z166" i="8"/>
  <c r="AM19" i="64"/>
  <c r="AK74" i="64"/>
  <c r="AL63" i="64"/>
  <c r="AL19" i="63"/>
  <c r="AK75" i="63"/>
  <c r="AL63" i="63"/>
  <c r="AA165" i="8" a="1"/>
  <c r="AA165" i="8" s="1"/>
  <c r="AL63" i="62"/>
  <c r="AK74" i="62"/>
  <c r="AK19" i="62"/>
  <c r="U17" i="25" l="1"/>
  <c r="U16" i="25"/>
  <c r="T18" i="25"/>
  <c r="P29" i="70"/>
  <c r="X10" i="25"/>
  <c r="AD111" i="8" a="1"/>
  <c r="AD111" i="8" s="1"/>
  <c r="AD112" i="8" s="1"/>
  <c r="Y10" i="25" s="1"/>
  <c r="AE138" i="8"/>
  <c r="Z12" i="25" s="1"/>
  <c r="AA166" i="8"/>
  <c r="AL74" i="64"/>
  <c r="AM63" i="64"/>
  <c r="AL19" i="62"/>
  <c r="AM63" i="63"/>
  <c r="AL75" i="63"/>
  <c r="AM19" i="63"/>
  <c r="AB165" i="8" a="1"/>
  <c r="AB165" i="8" s="1"/>
  <c r="AN19" i="64"/>
  <c r="AM63" i="62"/>
  <c r="AL74" i="62"/>
  <c r="V17" i="25" l="1"/>
  <c r="V16" i="25"/>
  <c r="U18" i="25"/>
  <c r="Q29" i="70"/>
  <c r="R29" i="70"/>
  <c r="AE111" i="8" a="1"/>
  <c r="AE111" i="8" s="1"/>
  <c r="AE112" i="8" s="1"/>
  <c r="Z10" i="25" s="1"/>
  <c r="AF138" i="8"/>
  <c r="AA12" i="25" s="1"/>
  <c r="AB166" i="8"/>
  <c r="AM75" i="63"/>
  <c r="AN63" i="63"/>
  <c r="AC165" i="8" a="1"/>
  <c r="AC165" i="8" s="1"/>
  <c r="AM19" i="62"/>
  <c r="AN63" i="62"/>
  <c r="AM74" i="62"/>
  <c r="AN63" i="64"/>
  <c r="AM74" i="64"/>
  <c r="AO19" i="64"/>
  <c r="AN19" i="63"/>
  <c r="V18" i="25" l="1"/>
  <c r="W17" i="25"/>
  <c r="W16" i="25"/>
  <c r="S29" i="70"/>
  <c r="AG138" i="8"/>
  <c r="AB12" i="25" s="1"/>
  <c r="AC166" i="8"/>
  <c r="AN74" i="64"/>
  <c r="AO63" i="64"/>
  <c r="AO63" i="63"/>
  <c r="AN75" i="63"/>
  <c r="AD165" i="8" a="1"/>
  <c r="AD165" i="8" s="1"/>
  <c r="AP19" i="64"/>
  <c r="AO63" i="62"/>
  <c r="AN74" i="62"/>
  <c r="AN19" i="62"/>
  <c r="AO19" i="63"/>
  <c r="W18" i="25" l="1"/>
  <c r="X17" i="25"/>
  <c r="X16" i="25"/>
  <c r="H12" i="25"/>
  <c r="G12" i="25"/>
  <c r="AG111" i="8" a="1"/>
  <c r="AG111" i="8" s="1"/>
  <c r="AG112" i="8" s="1"/>
  <c r="AF111" i="8" a="1"/>
  <c r="AF111" i="8" s="1"/>
  <c r="AF112" i="8" s="1"/>
  <c r="AA10" i="25" s="1"/>
  <c r="K138" i="8"/>
  <c r="J138" i="8"/>
  <c r="AD166" i="8"/>
  <c r="AQ19" i="64"/>
  <c r="AO74" i="62"/>
  <c r="AP63" i="62"/>
  <c r="AP19" i="63"/>
  <c r="AO19" i="62"/>
  <c r="AP63" i="63"/>
  <c r="AO75" i="63"/>
  <c r="AP63" i="64"/>
  <c r="AO74" i="64"/>
  <c r="AE165" i="8" a="1"/>
  <c r="AE165" i="8" s="1"/>
  <c r="X18" i="25" l="1"/>
  <c r="Y17" i="25"/>
  <c r="Y16" i="25"/>
  <c r="T29" i="70"/>
  <c r="AB10" i="25"/>
  <c r="J112" i="8"/>
  <c r="K112" i="8"/>
  <c r="AE166" i="8"/>
  <c r="AQ19" i="63"/>
  <c r="AQ63" i="63"/>
  <c r="AP75" i="63"/>
  <c r="AP19" i="62"/>
  <c r="AP74" i="62"/>
  <c r="AQ63" i="62"/>
  <c r="AR19" i="64"/>
  <c r="AG165" i="8" a="1"/>
  <c r="AG165" i="8" s="1"/>
  <c r="AF165" i="8" a="1"/>
  <c r="AF165" i="8" s="1"/>
  <c r="AQ63" i="64"/>
  <c r="AP74" i="64"/>
  <c r="Y18" i="25" l="1"/>
  <c r="Z17" i="25"/>
  <c r="Z16" i="25"/>
  <c r="AG166" i="8"/>
  <c r="AB17" i="25" s="1"/>
  <c r="U29" i="70"/>
  <c r="H10" i="25"/>
  <c r="G10" i="25"/>
  <c r="AF166" i="8"/>
  <c r="AQ75" i="63"/>
  <c r="AR63" i="63"/>
  <c r="AR75" i="63" s="1"/>
  <c r="AQ74" i="62"/>
  <c r="AR63" i="62"/>
  <c r="AR74" i="62" s="1"/>
  <c r="AQ19" i="62"/>
  <c r="D20" i="64" a="1"/>
  <c r="AR19" i="63"/>
  <c r="AR63" i="64"/>
  <c r="AR74" i="64" s="1"/>
  <c r="AQ74" i="64"/>
  <c r="AB16" i="25" l="1"/>
  <c r="AB18" i="25" s="1"/>
  <c r="AA17" i="25"/>
  <c r="AA16" i="25"/>
  <c r="Z18" i="25"/>
  <c r="K166" i="8"/>
  <c r="J166" i="8"/>
  <c r="D20" i="63" a="1"/>
  <c r="D55" i="64"/>
  <c r="D47" i="64"/>
  <c r="D39" i="64"/>
  <c r="D31" i="64"/>
  <c r="D23" i="64"/>
  <c r="D54" i="64"/>
  <c r="D46" i="64"/>
  <c r="D38" i="64"/>
  <c r="D30" i="64"/>
  <c r="D22" i="64"/>
  <c r="D53" i="64"/>
  <c r="D45" i="64"/>
  <c r="D37" i="64"/>
  <c r="D29" i="64"/>
  <c r="D21" i="64"/>
  <c r="D52" i="64"/>
  <c r="D44" i="64"/>
  <c r="D36" i="64"/>
  <c r="D28" i="64"/>
  <c r="D20" i="64"/>
  <c r="D58" i="64"/>
  <c r="D50" i="64"/>
  <c r="D42" i="64"/>
  <c r="D34" i="64"/>
  <c r="D26" i="64"/>
  <c r="D57" i="64"/>
  <c r="D49" i="64"/>
  <c r="D41" i="64"/>
  <c r="D33" i="64"/>
  <c r="D25" i="64"/>
  <c r="D51" i="64"/>
  <c r="D48" i="64"/>
  <c r="D43" i="64"/>
  <c r="D40" i="64"/>
  <c r="D35" i="64"/>
  <c r="D32" i="64"/>
  <c r="D59" i="64"/>
  <c r="D27" i="64"/>
  <c r="D56" i="64"/>
  <c r="D24" i="64"/>
  <c r="D75" i="62" a="1"/>
  <c r="AR19" i="62"/>
  <c r="D76" i="63" a="1"/>
  <c r="D75" i="64" a="1"/>
  <c r="H16" i="25" l="1"/>
  <c r="G16" i="25"/>
  <c r="AA18" i="25"/>
  <c r="H17" i="25"/>
  <c r="G17" i="25"/>
  <c r="E41" i="64"/>
  <c r="F41" i="64"/>
  <c r="H41" i="64"/>
  <c r="G41" i="64"/>
  <c r="I41" i="64"/>
  <c r="J41" i="64"/>
  <c r="K41" i="64"/>
  <c r="L41" i="64"/>
  <c r="M41" i="64"/>
  <c r="N41" i="64"/>
  <c r="O41" i="64"/>
  <c r="P41" i="64"/>
  <c r="Q41" i="64"/>
  <c r="R41" i="64"/>
  <c r="S41" i="64"/>
  <c r="T41" i="64"/>
  <c r="U41" i="64"/>
  <c r="V41" i="64"/>
  <c r="W41" i="64"/>
  <c r="X41" i="64"/>
  <c r="Y41" i="64"/>
  <c r="Z41" i="64"/>
  <c r="AA41" i="64"/>
  <c r="AB41" i="64"/>
  <c r="AC41" i="64"/>
  <c r="AD41" i="64"/>
  <c r="AE41" i="64"/>
  <c r="AF41" i="64"/>
  <c r="AG41" i="64"/>
  <c r="AH41" i="64"/>
  <c r="AI41" i="64"/>
  <c r="AJ41" i="64"/>
  <c r="AK41" i="64"/>
  <c r="AL41" i="64"/>
  <c r="AM41" i="64"/>
  <c r="AN41" i="64"/>
  <c r="AO41" i="64"/>
  <c r="AP41" i="64"/>
  <c r="AQ41" i="64"/>
  <c r="AR41" i="64"/>
  <c r="E31" i="64"/>
  <c r="H31" i="64"/>
  <c r="G31" i="64"/>
  <c r="F31" i="64"/>
  <c r="I31" i="64"/>
  <c r="J31" i="64"/>
  <c r="K31" i="64"/>
  <c r="L31" i="64"/>
  <c r="M31" i="64"/>
  <c r="N31" i="64"/>
  <c r="O31" i="64"/>
  <c r="AR31" i="64"/>
  <c r="E35" i="64"/>
  <c r="F35" i="64"/>
  <c r="G35" i="64"/>
  <c r="H35" i="64"/>
  <c r="I35" i="64"/>
  <c r="J35" i="64"/>
  <c r="K35" i="64"/>
  <c r="L35" i="64"/>
  <c r="M35" i="64"/>
  <c r="N35" i="64"/>
  <c r="O35" i="64"/>
  <c r="P35" i="64"/>
  <c r="Q35" i="64"/>
  <c r="R35" i="64"/>
  <c r="S35" i="64"/>
  <c r="E49" i="64"/>
  <c r="F49" i="64"/>
  <c r="G49" i="64"/>
  <c r="H49" i="64"/>
  <c r="I49" i="64"/>
  <c r="J49" i="64"/>
  <c r="K49" i="64"/>
  <c r="L49" i="64"/>
  <c r="M49" i="64"/>
  <c r="N49" i="64"/>
  <c r="O49" i="64"/>
  <c r="P49" i="64"/>
  <c r="Q49" i="64"/>
  <c r="R49" i="64"/>
  <c r="S49" i="64"/>
  <c r="T49" i="64"/>
  <c r="U49" i="64"/>
  <c r="V49" i="64"/>
  <c r="W49" i="64"/>
  <c r="X49" i="64"/>
  <c r="Y49" i="64"/>
  <c r="Z49" i="64"/>
  <c r="AA49" i="64"/>
  <c r="AB49" i="64"/>
  <c r="AC49" i="64"/>
  <c r="AD49" i="64"/>
  <c r="AE49" i="64"/>
  <c r="AF49" i="64"/>
  <c r="AG49" i="64"/>
  <c r="AH49" i="64"/>
  <c r="AI49" i="64"/>
  <c r="AJ49" i="64"/>
  <c r="AK49" i="64"/>
  <c r="AL49" i="64"/>
  <c r="AM49" i="64"/>
  <c r="AN49" i="64"/>
  <c r="AO49" i="64"/>
  <c r="AP49" i="64"/>
  <c r="AQ49" i="64"/>
  <c r="AR49" i="64"/>
  <c r="E28" i="64"/>
  <c r="H28" i="64"/>
  <c r="F28" i="64"/>
  <c r="G28" i="64"/>
  <c r="I28" i="64"/>
  <c r="J28" i="64"/>
  <c r="K28" i="64"/>
  <c r="L28" i="64"/>
  <c r="AO28" i="64"/>
  <c r="AP28" i="64"/>
  <c r="AQ28" i="64"/>
  <c r="AR28" i="64"/>
  <c r="E53" i="64"/>
  <c r="G53" i="64"/>
  <c r="H53" i="64"/>
  <c r="F53" i="64"/>
  <c r="I53" i="64"/>
  <c r="J53" i="64"/>
  <c r="K53" i="64"/>
  <c r="L53" i="64"/>
  <c r="M53" i="64"/>
  <c r="N53" i="64"/>
  <c r="O53" i="64"/>
  <c r="P53" i="64"/>
  <c r="Q53" i="64"/>
  <c r="R53" i="64"/>
  <c r="S53" i="64"/>
  <c r="T53" i="64"/>
  <c r="U53" i="64"/>
  <c r="V53" i="64"/>
  <c r="W53" i="64"/>
  <c r="X53" i="64"/>
  <c r="Y53" i="64"/>
  <c r="Z53" i="64"/>
  <c r="AA53" i="64"/>
  <c r="AB53" i="64"/>
  <c r="AC53" i="64"/>
  <c r="AD53" i="64"/>
  <c r="AE53" i="64"/>
  <c r="AF53" i="64"/>
  <c r="AG53" i="64"/>
  <c r="AH53" i="64"/>
  <c r="AI53" i="64"/>
  <c r="AJ53" i="64"/>
  <c r="AK53" i="64"/>
  <c r="AL53" i="64"/>
  <c r="AM53" i="64"/>
  <c r="AN53" i="64"/>
  <c r="AO53" i="64"/>
  <c r="AP53" i="64"/>
  <c r="AQ53" i="64"/>
  <c r="AR53" i="64"/>
  <c r="E39" i="64"/>
  <c r="H39" i="64"/>
  <c r="G39" i="64"/>
  <c r="F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E32" i="64"/>
  <c r="H32" i="64"/>
  <c r="F32" i="64"/>
  <c r="G32" i="64"/>
  <c r="I32" i="64"/>
  <c r="J32" i="64"/>
  <c r="K32" i="64"/>
  <c r="L32" i="64"/>
  <c r="M32" i="64"/>
  <c r="N32" i="64"/>
  <c r="O32" i="64"/>
  <c r="P32" i="64"/>
  <c r="E40" i="64"/>
  <c r="H40" i="64"/>
  <c r="F40" i="64"/>
  <c r="G40" i="64"/>
  <c r="I40" i="64"/>
  <c r="J40" i="64"/>
  <c r="K40" i="64"/>
  <c r="L40" i="64"/>
  <c r="M40" i="64"/>
  <c r="N40" i="64"/>
  <c r="O40" i="64"/>
  <c r="P40" i="64"/>
  <c r="Q40" i="64"/>
  <c r="R40" i="64"/>
  <c r="S40" i="64"/>
  <c r="T40" i="64"/>
  <c r="U40" i="64"/>
  <c r="V40" i="64"/>
  <c r="W40" i="64"/>
  <c r="X40" i="64"/>
  <c r="Y40" i="64"/>
  <c r="Z40" i="64"/>
  <c r="AA40" i="64"/>
  <c r="AB40" i="64"/>
  <c r="AC40" i="64"/>
  <c r="AD40" i="64"/>
  <c r="AE40" i="64"/>
  <c r="AF40" i="64"/>
  <c r="AG40" i="64"/>
  <c r="AH40" i="64"/>
  <c r="AI40" i="64"/>
  <c r="AJ40" i="64"/>
  <c r="AK40" i="64"/>
  <c r="AL40" i="64"/>
  <c r="AM40" i="64"/>
  <c r="AN40" i="64"/>
  <c r="AO40" i="64"/>
  <c r="AP40" i="64"/>
  <c r="AQ40" i="64"/>
  <c r="AR40" i="64"/>
  <c r="E57" i="64"/>
  <c r="H57" i="64"/>
  <c r="F57" i="64"/>
  <c r="G57" i="64"/>
  <c r="I57" i="64"/>
  <c r="J57" i="64"/>
  <c r="K57" i="64"/>
  <c r="L57" i="64"/>
  <c r="M57" i="64"/>
  <c r="N57" i="64"/>
  <c r="O57" i="64"/>
  <c r="P57" i="64"/>
  <c r="Q57" i="64"/>
  <c r="R57" i="64"/>
  <c r="S57" i="64"/>
  <c r="T57" i="64"/>
  <c r="U57" i="64"/>
  <c r="V57" i="64"/>
  <c r="W57" i="64"/>
  <c r="X57" i="64"/>
  <c r="Y57" i="64"/>
  <c r="Z57" i="64"/>
  <c r="AA57" i="64"/>
  <c r="AB57" i="64"/>
  <c r="AC57" i="64"/>
  <c r="AD57" i="64"/>
  <c r="AE57" i="64"/>
  <c r="AF57" i="64"/>
  <c r="AG57" i="64"/>
  <c r="AH57" i="64"/>
  <c r="AI57" i="64"/>
  <c r="AJ57" i="64"/>
  <c r="AK57" i="64"/>
  <c r="AL57" i="64"/>
  <c r="AM57" i="64"/>
  <c r="AN57" i="64"/>
  <c r="AO57" i="64"/>
  <c r="AP57" i="64"/>
  <c r="AQ57" i="64"/>
  <c r="AR57" i="64"/>
  <c r="E36" i="64"/>
  <c r="H36" i="64"/>
  <c r="G36" i="64"/>
  <c r="F36" i="64"/>
  <c r="I36" i="64"/>
  <c r="J36" i="64"/>
  <c r="K36" i="64"/>
  <c r="L36" i="64"/>
  <c r="M36" i="64"/>
  <c r="N36" i="64"/>
  <c r="O36" i="64"/>
  <c r="P36" i="64"/>
  <c r="Q36" i="64"/>
  <c r="R36" i="64"/>
  <c r="S36" i="64"/>
  <c r="T36" i="64"/>
  <c r="E22" i="64"/>
  <c r="F22" i="64"/>
  <c r="AI22" i="64"/>
  <c r="AJ22" i="64"/>
  <c r="AK22" i="64"/>
  <c r="AL22" i="64"/>
  <c r="AM22" i="64"/>
  <c r="AN22" i="64"/>
  <c r="AO22" i="64"/>
  <c r="AP22" i="64"/>
  <c r="AQ22" i="64"/>
  <c r="AR22" i="64"/>
  <c r="E47" i="64"/>
  <c r="H47" i="64"/>
  <c r="F47" i="64"/>
  <c r="G47" i="64"/>
  <c r="I47" i="64"/>
  <c r="J47" i="64"/>
  <c r="K47" i="64"/>
  <c r="L47" i="64"/>
  <c r="M47" i="64"/>
  <c r="N47" i="64"/>
  <c r="O47" i="64"/>
  <c r="P47" i="64"/>
  <c r="Q47" i="64"/>
  <c r="R47" i="64"/>
  <c r="S47" i="64"/>
  <c r="T47" i="64"/>
  <c r="U47" i="64"/>
  <c r="V47" i="64"/>
  <c r="W47" i="64"/>
  <c r="X47" i="64"/>
  <c r="Y47" i="64"/>
  <c r="Z47" i="64"/>
  <c r="AA47" i="64"/>
  <c r="AB47" i="64"/>
  <c r="AC47" i="64"/>
  <c r="AD47" i="64"/>
  <c r="AE47" i="64"/>
  <c r="AF47" i="64"/>
  <c r="AG47" i="64"/>
  <c r="AH47" i="64"/>
  <c r="AI47" i="64"/>
  <c r="AJ47" i="64"/>
  <c r="AK47" i="64"/>
  <c r="AL47" i="64"/>
  <c r="AM47" i="64"/>
  <c r="AN47" i="64"/>
  <c r="AO47" i="64"/>
  <c r="AP47" i="64"/>
  <c r="AQ47" i="64"/>
  <c r="AR47" i="64"/>
  <c r="D113" i="64"/>
  <c r="D105" i="64"/>
  <c r="D97" i="64"/>
  <c r="D89" i="64"/>
  <c r="D81" i="64"/>
  <c r="D109" i="64"/>
  <c r="D101" i="64"/>
  <c r="D93" i="64"/>
  <c r="D85" i="64"/>
  <c r="D77" i="64"/>
  <c r="D107" i="64"/>
  <c r="D96" i="64"/>
  <c r="D86" i="64"/>
  <c r="D75" i="64"/>
  <c r="D106" i="64"/>
  <c r="D95" i="64"/>
  <c r="D84" i="64"/>
  <c r="D104" i="64"/>
  <c r="D94" i="64"/>
  <c r="D83" i="64"/>
  <c r="D111" i="64"/>
  <c r="D100" i="64"/>
  <c r="D90" i="64"/>
  <c r="D79" i="64"/>
  <c r="D110" i="64"/>
  <c r="D99" i="64"/>
  <c r="D88" i="64"/>
  <c r="D78" i="64"/>
  <c r="D98" i="64"/>
  <c r="D92" i="64"/>
  <c r="D91" i="64"/>
  <c r="D114" i="64"/>
  <c r="D87" i="64"/>
  <c r="D108" i="64"/>
  <c r="D80" i="64"/>
  <c r="D103" i="64"/>
  <c r="D76" i="64"/>
  <c r="D82" i="64"/>
  <c r="D112" i="64"/>
  <c r="D102" i="64"/>
  <c r="E43" i="64"/>
  <c r="F43" i="64"/>
  <c r="H43" i="64"/>
  <c r="G43" i="64"/>
  <c r="I43" i="64"/>
  <c r="J43" i="64"/>
  <c r="K43" i="64"/>
  <c r="L43" i="64"/>
  <c r="M43" i="64"/>
  <c r="N43" i="64"/>
  <c r="O43" i="64"/>
  <c r="P43" i="64"/>
  <c r="Q43" i="64"/>
  <c r="R43" i="64"/>
  <c r="S43" i="64"/>
  <c r="T43" i="64"/>
  <c r="U43" i="64"/>
  <c r="V43" i="64"/>
  <c r="W43" i="64"/>
  <c r="X43" i="64"/>
  <c r="Y43" i="64"/>
  <c r="Z43" i="64"/>
  <c r="AA43" i="64"/>
  <c r="AB43" i="64"/>
  <c r="AC43" i="64"/>
  <c r="AD43" i="64"/>
  <c r="AE43" i="64"/>
  <c r="AF43" i="64"/>
  <c r="AG43" i="64"/>
  <c r="AH43" i="64"/>
  <c r="AI43" i="64"/>
  <c r="AJ43" i="64"/>
  <c r="AK43" i="64"/>
  <c r="AL43" i="64"/>
  <c r="AM43" i="64"/>
  <c r="AN43" i="64"/>
  <c r="AO43" i="64"/>
  <c r="AP43" i="64"/>
  <c r="AQ43" i="64"/>
  <c r="AR43" i="64"/>
  <c r="E26" i="64"/>
  <c r="H26" i="64"/>
  <c r="F26" i="64"/>
  <c r="G26" i="64"/>
  <c r="I26" i="64"/>
  <c r="J26" i="64"/>
  <c r="AM26" i="64"/>
  <c r="AN26" i="64"/>
  <c r="AO26" i="64"/>
  <c r="AP26" i="64"/>
  <c r="AQ26" i="64"/>
  <c r="AR26" i="64"/>
  <c r="E44" i="64"/>
  <c r="G44" i="64"/>
  <c r="F44" i="64"/>
  <c r="H44" i="64"/>
  <c r="I44" i="64"/>
  <c r="J44" i="64"/>
  <c r="K44" i="64"/>
  <c r="L44" i="64"/>
  <c r="M44" i="64"/>
  <c r="N44" i="64"/>
  <c r="O44" i="64"/>
  <c r="P44" i="64"/>
  <c r="Q44" i="64"/>
  <c r="R44" i="64"/>
  <c r="S44" i="64"/>
  <c r="T44" i="64"/>
  <c r="U44" i="64"/>
  <c r="V44" i="64"/>
  <c r="W44" i="64"/>
  <c r="X44" i="64"/>
  <c r="Y44" i="64"/>
  <c r="Z44" i="64"/>
  <c r="AA44" i="64"/>
  <c r="AB44" i="64"/>
  <c r="AC44" i="64"/>
  <c r="AD44" i="64"/>
  <c r="AE44" i="64"/>
  <c r="AF44" i="64"/>
  <c r="AG44" i="64"/>
  <c r="AH44" i="64"/>
  <c r="AI44" i="64"/>
  <c r="AJ44" i="64"/>
  <c r="AK44" i="64"/>
  <c r="AL44" i="64"/>
  <c r="AM44" i="64"/>
  <c r="AN44" i="64"/>
  <c r="AO44" i="64"/>
  <c r="AP44" i="64"/>
  <c r="AQ44" i="64"/>
  <c r="AR44" i="64"/>
  <c r="E30" i="64"/>
  <c r="H30" i="64"/>
  <c r="G30" i="64"/>
  <c r="F30" i="64"/>
  <c r="I30" i="64"/>
  <c r="J30" i="64"/>
  <c r="K30" i="64"/>
  <c r="L30" i="64"/>
  <c r="M30" i="64"/>
  <c r="N30" i="64"/>
  <c r="AQ30" i="64"/>
  <c r="AR30" i="64"/>
  <c r="E55" i="64"/>
  <c r="H55" i="64"/>
  <c r="F55" i="64"/>
  <c r="G55" i="64"/>
  <c r="I55" i="64"/>
  <c r="J55" i="64"/>
  <c r="K55" i="64"/>
  <c r="L55" i="64"/>
  <c r="M55" i="64"/>
  <c r="N55" i="64"/>
  <c r="O55" i="64"/>
  <c r="P55" i="64"/>
  <c r="Q55" i="64"/>
  <c r="R55" i="64"/>
  <c r="S55" i="64"/>
  <c r="T55" i="64"/>
  <c r="U55" i="64"/>
  <c r="V55" i="64"/>
  <c r="W55" i="64"/>
  <c r="X55" i="64"/>
  <c r="Y55" i="64"/>
  <c r="Z55" i="64"/>
  <c r="AA55" i="64"/>
  <c r="AB55" i="64"/>
  <c r="AC55" i="64"/>
  <c r="AD55" i="64"/>
  <c r="AE55" i="64"/>
  <c r="AF55" i="64"/>
  <c r="AG55" i="64"/>
  <c r="AH55" i="64"/>
  <c r="AI55" i="64"/>
  <c r="AJ55" i="64"/>
  <c r="AK55" i="64"/>
  <c r="AL55" i="64"/>
  <c r="AM55" i="64"/>
  <c r="AN55" i="64"/>
  <c r="AO55" i="64"/>
  <c r="AP55" i="64"/>
  <c r="AQ55" i="64"/>
  <c r="AR55" i="64"/>
  <c r="E24" i="64"/>
  <c r="H24" i="64"/>
  <c r="F24" i="64"/>
  <c r="G24" i="64"/>
  <c r="AK24" i="64"/>
  <c r="AL24" i="64"/>
  <c r="AM24" i="64"/>
  <c r="AN24" i="64"/>
  <c r="AO24" i="64"/>
  <c r="AP24" i="64"/>
  <c r="AQ24" i="64"/>
  <c r="AR24" i="64"/>
  <c r="E48" i="64"/>
  <c r="H48" i="64"/>
  <c r="F48" i="64"/>
  <c r="G48" i="64"/>
  <c r="I48" i="64"/>
  <c r="J48" i="64"/>
  <c r="K48" i="64"/>
  <c r="L48" i="64"/>
  <c r="M48" i="64"/>
  <c r="N48" i="64"/>
  <c r="O48" i="64"/>
  <c r="P48" i="64"/>
  <c r="Q48" i="64"/>
  <c r="R48" i="64"/>
  <c r="S48" i="64"/>
  <c r="T48" i="64"/>
  <c r="U48" i="64"/>
  <c r="V48" i="64"/>
  <c r="W48" i="64"/>
  <c r="X48" i="64"/>
  <c r="Y48" i="64"/>
  <c r="Z48" i="64"/>
  <c r="AA48" i="64"/>
  <c r="AB48" i="64"/>
  <c r="AC48" i="64"/>
  <c r="AD48" i="64"/>
  <c r="AE48" i="64"/>
  <c r="AF48" i="64"/>
  <c r="AG48" i="64"/>
  <c r="AH48" i="64"/>
  <c r="AI48" i="64"/>
  <c r="AJ48" i="64"/>
  <c r="AK48" i="64"/>
  <c r="AL48" i="64"/>
  <c r="AM48" i="64"/>
  <c r="AN48" i="64"/>
  <c r="AO48" i="64"/>
  <c r="AP48" i="64"/>
  <c r="AQ48" i="64"/>
  <c r="AR48" i="64"/>
  <c r="E34" i="64"/>
  <c r="H34" i="64"/>
  <c r="F34" i="64"/>
  <c r="G34" i="64"/>
  <c r="I34" i="64"/>
  <c r="J34" i="64"/>
  <c r="K34" i="64"/>
  <c r="L34" i="64"/>
  <c r="M34" i="64"/>
  <c r="N34" i="64"/>
  <c r="O34" i="64"/>
  <c r="P34" i="64"/>
  <c r="Q34" i="64"/>
  <c r="R34" i="64"/>
  <c r="E52" i="64"/>
  <c r="G52" i="64"/>
  <c r="F52" i="64"/>
  <c r="H52" i="64"/>
  <c r="I52" i="64"/>
  <c r="J52" i="64"/>
  <c r="K52" i="64"/>
  <c r="L52" i="64"/>
  <c r="M52" i="64"/>
  <c r="N52" i="64"/>
  <c r="O52" i="64"/>
  <c r="P52" i="64"/>
  <c r="Q52" i="64"/>
  <c r="R52" i="64"/>
  <c r="S52" i="64"/>
  <c r="T52" i="64"/>
  <c r="U52" i="64"/>
  <c r="V52" i="64"/>
  <c r="W52" i="64"/>
  <c r="X52" i="64"/>
  <c r="Y52" i="64"/>
  <c r="Z52" i="64"/>
  <c r="AA52" i="64"/>
  <c r="AB52" i="64"/>
  <c r="AC52" i="64"/>
  <c r="AD52" i="64"/>
  <c r="AE52" i="64"/>
  <c r="AF52" i="64"/>
  <c r="AG52" i="64"/>
  <c r="AH52" i="64"/>
  <c r="AI52" i="64"/>
  <c r="AJ52" i="64"/>
  <c r="AK52" i="64"/>
  <c r="AL52" i="64"/>
  <c r="AM52" i="64"/>
  <c r="AN52" i="64"/>
  <c r="AO52" i="64"/>
  <c r="AP52" i="64"/>
  <c r="AQ52" i="64"/>
  <c r="AR52" i="64"/>
  <c r="E38" i="64"/>
  <c r="G38" i="64"/>
  <c r="F38" i="64"/>
  <c r="H38" i="64"/>
  <c r="I38" i="64"/>
  <c r="J38" i="64"/>
  <c r="K38" i="64"/>
  <c r="L38" i="64"/>
  <c r="M38" i="64"/>
  <c r="N38" i="64"/>
  <c r="O38" i="64"/>
  <c r="P38" i="64"/>
  <c r="Q38" i="64"/>
  <c r="R38" i="64"/>
  <c r="S38" i="64"/>
  <c r="T38" i="64"/>
  <c r="U38" i="64"/>
  <c r="V38" i="64"/>
  <c r="D115" i="63"/>
  <c r="D107" i="63"/>
  <c r="D99" i="63"/>
  <c r="D91" i="63"/>
  <c r="D83" i="63"/>
  <c r="D113" i="63"/>
  <c r="D105" i="63"/>
  <c r="D97" i="63"/>
  <c r="D89" i="63"/>
  <c r="D81" i="63"/>
  <c r="D112" i="63"/>
  <c r="D104" i="63"/>
  <c r="D96" i="63"/>
  <c r="D88" i="63"/>
  <c r="D80" i="63"/>
  <c r="D109" i="63"/>
  <c r="D101" i="63"/>
  <c r="D93" i="63"/>
  <c r="D85" i="63"/>
  <c r="D77" i="63"/>
  <c r="D110" i="63"/>
  <c r="D94" i="63"/>
  <c r="D78" i="63"/>
  <c r="D108" i="63"/>
  <c r="D92" i="63"/>
  <c r="D76" i="63"/>
  <c r="D106" i="63"/>
  <c r="D90" i="63"/>
  <c r="D103" i="63"/>
  <c r="D87" i="63"/>
  <c r="D102" i="63"/>
  <c r="D86" i="63"/>
  <c r="D100" i="63"/>
  <c r="D84" i="63"/>
  <c r="D114" i="63"/>
  <c r="D98" i="63"/>
  <c r="D82" i="63"/>
  <c r="D111" i="63"/>
  <c r="D95" i="63"/>
  <c r="D79" i="63"/>
  <c r="E56" i="64"/>
  <c r="F56" i="64"/>
  <c r="H56" i="64"/>
  <c r="G56" i="64"/>
  <c r="I56" i="64"/>
  <c r="J56" i="64"/>
  <c r="K56" i="64"/>
  <c r="L56" i="64"/>
  <c r="M56" i="64"/>
  <c r="N56" i="64"/>
  <c r="O56" i="64"/>
  <c r="P56" i="64"/>
  <c r="Q56" i="64"/>
  <c r="R56" i="64"/>
  <c r="S56" i="64"/>
  <c r="T56" i="64"/>
  <c r="U56" i="64"/>
  <c r="V56" i="64"/>
  <c r="W56" i="64"/>
  <c r="X56" i="64"/>
  <c r="Y56" i="64"/>
  <c r="Z56" i="64"/>
  <c r="AA56" i="64"/>
  <c r="AB56" i="64"/>
  <c r="AC56" i="64"/>
  <c r="AD56" i="64"/>
  <c r="AE56" i="64"/>
  <c r="AF56" i="64"/>
  <c r="AG56" i="64"/>
  <c r="AH56" i="64"/>
  <c r="AI56" i="64"/>
  <c r="AJ56" i="64"/>
  <c r="AK56" i="64"/>
  <c r="AL56" i="64"/>
  <c r="AM56" i="64"/>
  <c r="AN56" i="64"/>
  <c r="AO56" i="64"/>
  <c r="AP56" i="64"/>
  <c r="AQ56" i="64"/>
  <c r="AR56" i="64"/>
  <c r="E51" i="64"/>
  <c r="F51" i="64"/>
  <c r="G51" i="64"/>
  <c r="H51" i="64"/>
  <c r="I51" i="64"/>
  <c r="J51" i="64"/>
  <c r="K51" i="64"/>
  <c r="L51" i="64"/>
  <c r="M51" i="64"/>
  <c r="N51" i="64"/>
  <c r="O51" i="64"/>
  <c r="P51" i="64"/>
  <c r="Q51" i="64"/>
  <c r="R51" i="64"/>
  <c r="S51" i="64"/>
  <c r="T51" i="64"/>
  <c r="U51" i="64"/>
  <c r="V51" i="64"/>
  <c r="W51" i="64"/>
  <c r="X51" i="64"/>
  <c r="Y51" i="64"/>
  <c r="Z51" i="64"/>
  <c r="AA51" i="64"/>
  <c r="AB51" i="64"/>
  <c r="AC51" i="64"/>
  <c r="AD51" i="64"/>
  <c r="AE51" i="64"/>
  <c r="AF51" i="64"/>
  <c r="AG51" i="64"/>
  <c r="AH51" i="64"/>
  <c r="AI51" i="64"/>
  <c r="AJ51" i="64"/>
  <c r="AK51" i="64"/>
  <c r="AL51" i="64"/>
  <c r="AM51" i="64"/>
  <c r="AN51" i="64"/>
  <c r="AO51" i="64"/>
  <c r="AP51" i="64"/>
  <c r="AQ51" i="64"/>
  <c r="AR51" i="64"/>
  <c r="E42" i="64"/>
  <c r="H42" i="64"/>
  <c r="F42" i="64"/>
  <c r="G42" i="64"/>
  <c r="I42" i="64"/>
  <c r="J42" i="64"/>
  <c r="K42" i="64"/>
  <c r="L42" i="64"/>
  <c r="M42" i="64"/>
  <c r="N42" i="64"/>
  <c r="O42" i="64"/>
  <c r="P42" i="64"/>
  <c r="Q42" i="64"/>
  <c r="R42" i="64"/>
  <c r="S42" i="64"/>
  <c r="T42" i="64"/>
  <c r="U42" i="64"/>
  <c r="V42" i="64"/>
  <c r="W42" i="64"/>
  <c r="X42" i="64"/>
  <c r="Y42" i="64"/>
  <c r="Z42" i="64"/>
  <c r="AA42" i="64"/>
  <c r="AB42" i="64"/>
  <c r="AC42" i="64"/>
  <c r="AD42" i="64"/>
  <c r="AE42" i="64"/>
  <c r="AF42" i="64"/>
  <c r="AG42" i="64"/>
  <c r="AH42" i="64"/>
  <c r="AI42" i="64"/>
  <c r="AJ42" i="64"/>
  <c r="AK42" i="64"/>
  <c r="AL42" i="64"/>
  <c r="AM42" i="64"/>
  <c r="AN42" i="64"/>
  <c r="AO42" i="64"/>
  <c r="AP42" i="64"/>
  <c r="AQ42" i="64"/>
  <c r="AR42" i="64"/>
  <c r="E21" i="64"/>
  <c r="AH21" i="64"/>
  <c r="AI21" i="64"/>
  <c r="AJ21" i="64"/>
  <c r="AK21" i="64"/>
  <c r="AL21" i="64"/>
  <c r="AM21" i="64"/>
  <c r="AN21" i="64"/>
  <c r="AO21" i="64"/>
  <c r="AP21" i="64"/>
  <c r="AQ21" i="64"/>
  <c r="AR21" i="64"/>
  <c r="E46" i="64"/>
  <c r="G46" i="64"/>
  <c r="F46" i="64"/>
  <c r="H46" i="64"/>
  <c r="I46" i="64"/>
  <c r="J46" i="64"/>
  <c r="K46" i="64"/>
  <c r="L46" i="64"/>
  <c r="M46" i="64"/>
  <c r="N46" i="64"/>
  <c r="O46" i="64"/>
  <c r="P46" i="64"/>
  <c r="Q46" i="64"/>
  <c r="R46" i="64"/>
  <c r="S46" i="64"/>
  <c r="T46" i="64"/>
  <c r="U46" i="64"/>
  <c r="V46" i="64"/>
  <c r="W46" i="64"/>
  <c r="X46" i="64"/>
  <c r="Y46" i="64"/>
  <c r="Z46" i="64"/>
  <c r="AA46" i="64"/>
  <c r="AB46" i="64"/>
  <c r="AC46" i="64"/>
  <c r="AD46" i="64"/>
  <c r="AE46" i="64"/>
  <c r="AF46" i="64"/>
  <c r="AG46" i="64"/>
  <c r="AH46" i="64"/>
  <c r="AI46" i="64"/>
  <c r="AJ46" i="64"/>
  <c r="AK46" i="64"/>
  <c r="AL46" i="64"/>
  <c r="AM46" i="64"/>
  <c r="AN46" i="64"/>
  <c r="AO46" i="64"/>
  <c r="AP46" i="64"/>
  <c r="AQ46" i="64"/>
  <c r="AR46" i="64"/>
  <c r="E45" i="64"/>
  <c r="G45" i="64"/>
  <c r="H45" i="64"/>
  <c r="F45" i="64"/>
  <c r="I45" i="64"/>
  <c r="J45" i="64"/>
  <c r="K45" i="64"/>
  <c r="L45" i="64"/>
  <c r="M45" i="64"/>
  <c r="N45" i="64"/>
  <c r="O45" i="64"/>
  <c r="P45" i="64"/>
  <c r="Q45" i="64"/>
  <c r="R45" i="64"/>
  <c r="S45" i="64"/>
  <c r="T45" i="64"/>
  <c r="U45" i="64"/>
  <c r="V45" i="64"/>
  <c r="W45" i="64"/>
  <c r="X45" i="64"/>
  <c r="Y45" i="64"/>
  <c r="Z45" i="64"/>
  <c r="AA45" i="64"/>
  <c r="AB45" i="64"/>
  <c r="AC45" i="64"/>
  <c r="AD45" i="64"/>
  <c r="AE45" i="64"/>
  <c r="AF45" i="64"/>
  <c r="AG45" i="64"/>
  <c r="AH45" i="64"/>
  <c r="AI45" i="64"/>
  <c r="AJ45" i="64"/>
  <c r="AK45" i="64"/>
  <c r="AL45" i="64"/>
  <c r="AM45" i="64"/>
  <c r="AN45" i="64"/>
  <c r="AO45" i="64"/>
  <c r="AP45" i="64"/>
  <c r="AQ45" i="64"/>
  <c r="AR45" i="64"/>
  <c r="D20" i="62" a="1"/>
  <c r="E27" i="64"/>
  <c r="F27" i="64"/>
  <c r="H27" i="64"/>
  <c r="G27" i="64"/>
  <c r="I27" i="64"/>
  <c r="J27" i="64"/>
  <c r="K27" i="64"/>
  <c r="AN27" i="64"/>
  <c r="AO27" i="64"/>
  <c r="AP27" i="64"/>
  <c r="AQ27" i="64"/>
  <c r="AR27" i="64"/>
  <c r="E25" i="64"/>
  <c r="F25" i="64"/>
  <c r="H25" i="64"/>
  <c r="G25" i="64"/>
  <c r="I25" i="64"/>
  <c r="AL25" i="64"/>
  <c r="AM25" i="64"/>
  <c r="AN25" i="64"/>
  <c r="AO25" i="64"/>
  <c r="AP25" i="64"/>
  <c r="AQ25" i="64"/>
  <c r="AR25" i="64"/>
  <c r="E50" i="64"/>
  <c r="H50" i="64"/>
  <c r="F50" i="64"/>
  <c r="G50" i="64"/>
  <c r="I50" i="64"/>
  <c r="J50" i="64"/>
  <c r="K50" i="64"/>
  <c r="L50" i="64"/>
  <c r="M50" i="64"/>
  <c r="N50" i="64"/>
  <c r="O50" i="64"/>
  <c r="P50" i="64"/>
  <c r="Q50" i="64"/>
  <c r="R50" i="64"/>
  <c r="S50" i="64"/>
  <c r="T50" i="64"/>
  <c r="U50" i="64"/>
  <c r="V50" i="64"/>
  <c r="W50" i="64"/>
  <c r="X50" i="64"/>
  <c r="Y50" i="64"/>
  <c r="Z50" i="64"/>
  <c r="AA50" i="64"/>
  <c r="AB50" i="64"/>
  <c r="AC50" i="64"/>
  <c r="AD50" i="64"/>
  <c r="AE50" i="64"/>
  <c r="AF50" i="64"/>
  <c r="AG50" i="64"/>
  <c r="AH50" i="64"/>
  <c r="AI50" i="64"/>
  <c r="AJ50" i="64"/>
  <c r="AK50" i="64"/>
  <c r="AL50" i="64"/>
  <c r="AM50" i="64"/>
  <c r="AN50" i="64"/>
  <c r="AO50" i="64"/>
  <c r="AP50" i="64"/>
  <c r="AQ50" i="64"/>
  <c r="AR50" i="64"/>
  <c r="E29" i="64"/>
  <c r="H29" i="64"/>
  <c r="G29" i="64"/>
  <c r="F29" i="64"/>
  <c r="I29" i="64"/>
  <c r="J29" i="64"/>
  <c r="K29" i="64"/>
  <c r="L29" i="64"/>
  <c r="M29" i="64"/>
  <c r="AP29" i="64"/>
  <c r="AQ29" i="64"/>
  <c r="AR29" i="64"/>
  <c r="E54" i="64"/>
  <c r="H54" i="64"/>
  <c r="G54" i="64"/>
  <c r="F54" i="64"/>
  <c r="I54" i="64"/>
  <c r="J54" i="64"/>
  <c r="K54" i="64"/>
  <c r="L54" i="64"/>
  <c r="M54" i="64"/>
  <c r="N54" i="64"/>
  <c r="O54" i="64"/>
  <c r="P54" i="64"/>
  <c r="Q54" i="64"/>
  <c r="R54" i="64"/>
  <c r="S54" i="64"/>
  <c r="T54" i="64"/>
  <c r="U54" i="64"/>
  <c r="V54" i="64"/>
  <c r="W54" i="64"/>
  <c r="X54" i="64"/>
  <c r="Y54" i="64"/>
  <c r="Z54" i="64"/>
  <c r="AA54" i="64"/>
  <c r="AB54" i="64"/>
  <c r="AC54" i="64"/>
  <c r="AD54" i="64"/>
  <c r="AE54" i="64"/>
  <c r="AF54" i="64"/>
  <c r="AG54" i="64"/>
  <c r="AH54" i="64"/>
  <c r="AI54" i="64"/>
  <c r="AJ54" i="64"/>
  <c r="AK54" i="64"/>
  <c r="AL54" i="64"/>
  <c r="AM54" i="64"/>
  <c r="AN54" i="64"/>
  <c r="AO54" i="64"/>
  <c r="AP54" i="64"/>
  <c r="AQ54" i="64"/>
  <c r="AR54" i="64"/>
  <c r="AG20" i="64"/>
  <c r="AH20" i="64"/>
  <c r="AI20" i="64"/>
  <c r="AJ20" i="64"/>
  <c r="AK20" i="64"/>
  <c r="AL20" i="64"/>
  <c r="AM20" i="64"/>
  <c r="AN20" i="64"/>
  <c r="AO20" i="64"/>
  <c r="AP20" i="64"/>
  <c r="AQ20" i="64"/>
  <c r="AR20" i="64"/>
  <c r="D111" i="62"/>
  <c r="D103" i="62"/>
  <c r="D95" i="62"/>
  <c r="D87" i="62"/>
  <c r="D79" i="62"/>
  <c r="D110" i="62"/>
  <c r="D102" i="62"/>
  <c r="D94" i="62"/>
  <c r="D86" i="62"/>
  <c r="D78" i="62"/>
  <c r="D109" i="62"/>
  <c r="D101" i="62"/>
  <c r="D93" i="62"/>
  <c r="D85" i="62"/>
  <c r="D77" i="62"/>
  <c r="D108" i="62"/>
  <c r="D100" i="62"/>
  <c r="D92" i="62"/>
  <c r="D84" i="62"/>
  <c r="D76" i="62"/>
  <c r="D107" i="62"/>
  <c r="D99" i="62"/>
  <c r="D91" i="62"/>
  <c r="D83" i="62"/>
  <c r="D75" i="62"/>
  <c r="D114" i="62"/>
  <c r="D106" i="62"/>
  <c r="D98" i="62"/>
  <c r="D90" i="62"/>
  <c r="D82" i="62"/>
  <c r="D88" i="62"/>
  <c r="D113" i="62"/>
  <c r="D81" i="62"/>
  <c r="D112" i="62"/>
  <c r="D80" i="62"/>
  <c r="D105" i="62"/>
  <c r="D104" i="62"/>
  <c r="D97" i="62"/>
  <c r="D96" i="62"/>
  <c r="D89" i="62"/>
  <c r="E59" i="64"/>
  <c r="F59" i="64"/>
  <c r="G59" i="64"/>
  <c r="H59" i="64"/>
  <c r="I59" i="64"/>
  <c r="J59" i="64"/>
  <c r="K59" i="64"/>
  <c r="L59" i="64"/>
  <c r="M59" i="64"/>
  <c r="N59" i="64"/>
  <c r="O59" i="64"/>
  <c r="P59" i="64"/>
  <c r="Q59" i="64"/>
  <c r="R59" i="64"/>
  <c r="S59" i="64"/>
  <c r="T59" i="64"/>
  <c r="U59" i="64"/>
  <c r="V59" i="64"/>
  <c r="W59" i="64"/>
  <c r="X59" i="64"/>
  <c r="Y59" i="64"/>
  <c r="Z59" i="64"/>
  <c r="AA59" i="64"/>
  <c r="AB59" i="64"/>
  <c r="AC59" i="64"/>
  <c r="AD59" i="64"/>
  <c r="AE59" i="64"/>
  <c r="AF59" i="64"/>
  <c r="AG59" i="64"/>
  <c r="AH59" i="64"/>
  <c r="AI59" i="64"/>
  <c r="AJ59" i="64"/>
  <c r="AK59" i="64"/>
  <c r="AL59" i="64"/>
  <c r="AM59" i="64"/>
  <c r="AN59" i="64"/>
  <c r="AO59" i="64"/>
  <c r="AP59" i="64"/>
  <c r="AQ59" i="64"/>
  <c r="AR59" i="64"/>
  <c r="E33" i="64"/>
  <c r="F33" i="64"/>
  <c r="H33" i="64"/>
  <c r="G33" i="64"/>
  <c r="I33" i="64"/>
  <c r="J33" i="64"/>
  <c r="K33" i="64"/>
  <c r="L33" i="64"/>
  <c r="M33" i="64"/>
  <c r="N33" i="64"/>
  <c r="O33" i="64"/>
  <c r="P33" i="64"/>
  <c r="Q33" i="64"/>
  <c r="E58" i="64"/>
  <c r="H58" i="64"/>
  <c r="F58" i="64"/>
  <c r="G58" i="64"/>
  <c r="I58" i="64"/>
  <c r="J58" i="64"/>
  <c r="K58" i="64"/>
  <c r="L58" i="64"/>
  <c r="M58" i="64"/>
  <c r="N58" i="64"/>
  <c r="O58" i="64"/>
  <c r="P58" i="64"/>
  <c r="Q58" i="64"/>
  <c r="R58" i="64"/>
  <c r="S58" i="64"/>
  <c r="T58" i="64"/>
  <c r="U58" i="64"/>
  <c r="V58" i="64"/>
  <c r="W58" i="64"/>
  <c r="X58" i="64"/>
  <c r="Y58" i="64"/>
  <c r="Z58" i="64"/>
  <c r="AA58" i="64"/>
  <c r="AB58" i="64"/>
  <c r="AC58" i="64"/>
  <c r="AD58" i="64"/>
  <c r="AE58" i="64"/>
  <c r="AF58" i="64"/>
  <c r="AG58" i="64"/>
  <c r="AH58" i="64"/>
  <c r="AI58" i="64"/>
  <c r="AJ58" i="64"/>
  <c r="AK58" i="64"/>
  <c r="AL58" i="64"/>
  <c r="AM58" i="64"/>
  <c r="AN58" i="64"/>
  <c r="AO58" i="64"/>
  <c r="AP58" i="64"/>
  <c r="AQ58" i="64"/>
  <c r="AR58" i="64"/>
  <c r="E37" i="64"/>
  <c r="G37" i="64"/>
  <c r="H37" i="64"/>
  <c r="F37" i="64"/>
  <c r="I37" i="64"/>
  <c r="J37" i="64"/>
  <c r="K37" i="64"/>
  <c r="L37" i="64"/>
  <c r="M37" i="64"/>
  <c r="N37" i="64"/>
  <c r="O37" i="64"/>
  <c r="P37" i="64"/>
  <c r="Q37" i="64"/>
  <c r="R37" i="64"/>
  <c r="S37" i="64"/>
  <c r="T37" i="64"/>
  <c r="U37" i="64"/>
  <c r="E23" i="64"/>
  <c r="G23" i="64"/>
  <c r="F23" i="64"/>
  <c r="AJ23" i="64"/>
  <c r="AK23" i="64"/>
  <c r="AL23" i="64"/>
  <c r="AM23" i="64"/>
  <c r="AN23" i="64"/>
  <c r="AO23" i="64"/>
  <c r="AP23" i="64"/>
  <c r="AQ23" i="64"/>
  <c r="AR23" i="64"/>
  <c r="D53" i="63"/>
  <c r="D52" i="63"/>
  <c r="D44" i="63"/>
  <c r="D36" i="63"/>
  <c r="D28" i="63"/>
  <c r="D20" i="63"/>
  <c r="D59" i="63"/>
  <c r="D51" i="63"/>
  <c r="D43" i="63"/>
  <c r="D35" i="63"/>
  <c r="D27" i="63"/>
  <c r="D58" i="63"/>
  <c r="D50" i="63"/>
  <c r="D42" i="63"/>
  <c r="D34" i="63"/>
  <c r="D26" i="63"/>
  <c r="D57" i="63"/>
  <c r="D49" i="63"/>
  <c r="D41" i="63"/>
  <c r="D33" i="63"/>
  <c r="D25" i="63"/>
  <c r="D56" i="63"/>
  <c r="D48" i="63"/>
  <c r="D40" i="63"/>
  <c r="D32" i="63"/>
  <c r="D24" i="63"/>
  <c r="D55" i="63"/>
  <c r="D47" i="63"/>
  <c r="D39" i="63"/>
  <c r="D31" i="63"/>
  <c r="D23" i="63"/>
  <c r="D38" i="63"/>
  <c r="D37" i="63"/>
  <c r="D30" i="63"/>
  <c r="D29" i="63"/>
  <c r="D22" i="63"/>
  <c r="D54" i="63"/>
  <c r="D21" i="63"/>
  <c r="D46" i="63"/>
  <c r="D45" i="63"/>
  <c r="H18" i="25" l="1"/>
  <c r="G18" i="25"/>
  <c r="F49" i="63"/>
  <c r="E49" i="63"/>
  <c r="G49" i="63"/>
  <c r="H49" i="63"/>
  <c r="I49" i="63"/>
  <c r="J49" i="63"/>
  <c r="K49" i="63"/>
  <c r="L49" i="63"/>
  <c r="M49" i="63"/>
  <c r="N49" i="63"/>
  <c r="O49" i="63"/>
  <c r="P49" i="63"/>
  <c r="Q49" i="63"/>
  <c r="R49" i="63"/>
  <c r="S49" i="63"/>
  <c r="T49" i="63"/>
  <c r="U49" i="63"/>
  <c r="V49" i="63"/>
  <c r="W49" i="63"/>
  <c r="X49" i="63"/>
  <c r="Y49" i="63"/>
  <c r="Z49" i="63"/>
  <c r="AA49" i="63"/>
  <c r="AB49" i="63"/>
  <c r="AC49" i="63"/>
  <c r="AD49" i="63"/>
  <c r="AE49" i="63"/>
  <c r="AF49" i="63"/>
  <c r="AG49" i="63"/>
  <c r="AH49" i="63"/>
  <c r="AI49" i="63"/>
  <c r="AJ49" i="63"/>
  <c r="AK49" i="63"/>
  <c r="AL49" i="63"/>
  <c r="AM49" i="63"/>
  <c r="AN49" i="63"/>
  <c r="AO49" i="63"/>
  <c r="AP49" i="63"/>
  <c r="AQ49" i="63"/>
  <c r="AR49" i="63"/>
  <c r="F52" i="63"/>
  <c r="E52" i="63"/>
  <c r="G52" i="63"/>
  <c r="H52" i="63"/>
  <c r="I52" i="63"/>
  <c r="J52" i="63"/>
  <c r="K52" i="63"/>
  <c r="L52" i="63"/>
  <c r="M52" i="63"/>
  <c r="N52" i="63"/>
  <c r="O52" i="63"/>
  <c r="P52" i="63"/>
  <c r="Q52" i="63"/>
  <c r="R52" i="63"/>
  <c r="S52" i="63"/>
  <c r="T52" i="63"/>
  <c r="U52" i="63"/>
  <c r="V52" i="63"/>
  <c r="W52" i="63"/>
  <c r="X52" i="63"/>
  <c r="Y52" i="63"/>
  <c r="Z52" i="63"/>
  <c r="AA52" i="63"/>
  <c r="AB52" i="63"/>
  <c r="AC52" i="63"/>
  <c r="AD52" i="63"/>
  <c r="AE52" i="63"/>
  <c r="AF52" i="63"/>
  <c r="AG52" i="63"/>
  <c r="AH52" i="63"/>
  <c r="AI52" i="63"/>
  <c r="AJ52" i="63"/>
  <c r="AK52" i="63"/>
  <c r="AL52" i="63"/>
  <c r="AM52" i="63"/>
  <c r="AN52" i="63"/>
  <c r="AO52" i="63"/>
  <c r="AP52" i="63"/>
  <c r="AQ52" i="63"/>
  <c r="AR52" i="63"/>
  <c r="E112" i="62"/>
  <c r="F112" i="62"/>
  <c r="G112" i="62"/>
  <c r="H112" i="62"/>
  <c r="I112" i="62"/>
  <c r="J112" i="62"/>
  <c r="K112" i="62"/>
  <c r="L112" i="62"/>
  <c r="M112" i="62"/>
  <c r="N112" i="62"/>
  <c r="O112" i="62"/>
  <c r="P112" i="62"/>
  <c r="Q112" i="62"/>
  <c r="R112" i="62"/>
  <c r="S112" i="62"/>
  <c r="T112" i="62"/>
  <c r="U112" i="62"/>
  <c r="V112" i="62"/>
  <c r="W112" i="62"/>
  <c r="X112" i="62"/>
  <c r="Y112" i="62"/>
  <c r="Z112" i="62"/>
  <c r="AA112" i="62"/>
  <c r="AB112" i="62"/>
  <c r="AC112" i="62"/>
  <c r="AD112" i="62"/>
  <c r="AE112" i="62"/>
  <c r="AF112" i="62"/>
  <c r="AG112" i="62"/>
  <c r="AH112" i="62"/>
  <c r="AI112" i="62"/>
  <c r="AJ112" i="62"/>
  <c r="AK112" i="62"/>
  <c r="AL112" i="62"/>
  <c r="AM112" i="62"/>
  <c r="AN112" i="62"/>
  <c r="AO112" i="62"/>
  <c r="AP112" i="62"/>
  <c r="AR112" i="62"/>
  <c r="AQ112" i="62"/>
  <c r="E114" i="62"/>
  <c r="F114" i="62"/>
  <c r="G114" i="62"/>
  <c r="H114" i="62"/>
  <c r="I114" i="62"/>
  <c r="J114" i="62"/>
  <c r="K114" i="62"/>
  <c r="L114" i="62"/>
  <c r="M114" i="62"/>
  <c r="N114" i="62"/>
  <c r="O114" i="62"/>
  <c r="P114" i="62"/>
  <c r="Q114" i="62"/>
  <c r="R114" i="62"/>
  <c r="S114" i="62"/>
  <c r="T114" i="62"/>
  <c r="U114" i="62"/>
  <c r="V114" i="62"/>
  <c r="W114" i="62"/>
  <c r="X114" i="62"/>
  <c r="Y114" i="62"/>
  <c r="Z114" i="62"/>
  <c r="AA114" i="62"/>
  <c r="AB114" i="62"/>
  <c r="AC114" i="62"/>
  <c r="AD114" i="62"/>
  <c r="AE114" i="62"/>
  <c r="AF114" i="62"/>
  <c r="AG114" i="62"/>
  <c r="AH114" i="62"/>
  <c r="AI114" i="62"/>
  <c r="AJ114" i="62"/>
  <c r="AK114" i="62"/>
  <c r="AL114" i="62"/>
  <c r="AM114" i="62"/>
  <c r="AN114" i="62"/>
  <c r="AO114" i="62"/>
  <c r="AP114" i="62"/>
  <c r="AQ114" i="62"/>
  <c r="AR114" i="62"/>
  <c r="E92" i="62"/>
  <c r="F92" i="62"/>
  <c r="G92" i="62"/>
  <c r="H92" i="62"/>
  <c r="I92" i="62"/>
  <c r="J92" i="62"/>
  <c r="K92" i="62"/>
  <c r="L92" i="62"/>
  <c r="M92" i="62"/>
  <c r="N92" i="62"/>
  <c r="O92" i="62"/>
  <c r="P92" i="62"/>
  <c r="Q92" i="62"/>
  <c r="R92" i="62"/>
  <c r="S92" i="62"/>
  <c r="T92" i="62"/>
  <c r="U92" i="62"/>
  <c r="AG92" i="62"/>
  <c r="AH92" i="62"/>
  <c r="AI92" i="62"/>
  <c r="AJ92" i="62"/>
  <c r="AK92" i="62"/>
  <c r="AL92" i="62"/>
  <c r="AM92" i="62"/>
  <c r="AN92" i="62"/>
  <c r="AO92" i="62"/>
  <c r="AP92" i="62"/>
  <c r="AQ92" i="62"/>
  <c r="AR92" i="62"/>
  <c r="E78" i="62"/>
  <c r="F78" i="62"/>
  <c r="G78" i="62"/>
  <c r="S78" i="62"/>
  <c r="T78" i="62"/>
  <c r="U78" i="62"/>
  <c r="V78" i="62"/>
  <c r="W78" i="62"/>
  <c r="X78" i="62"/>
  <c r="Y78" i="62"/>
  <c r="Z78" i="62"/>
  <c r="AA78" i="62"/>
  <c r="AB78" i="62"/>
  <c r="AC78" i="62"/>
  <c r="AD78" i="62"/>
  <c r="AE78" i="62"/>
  <c r="AF78" i="62"/>
  <c r="AG78" i="62"/>
  <c r="AH78" i="62"/>
  <c r="AI78" i="62"/>
  <c r="AJ78" i="62"/>
  <c r="AK78" i="62"/>
  <c r="AL78" i="62"/>
  <c r="AM78" i="62"/>
  <c r="AN78" i="62"/>
  <c r="AO78" i="62"/>
  <c r="AP78" i="62"/>
  <c r="AQ78" i="62"/>
  <c r="AR78" i="62"/>
  <c r="E103" i="62"/>
  <c r="F103" i="62"/>
  <c r="G103" i="62"/>
  <c r="H103" i="62"/>
  <c r="I103" i="62"/>
  <c r="J103" i="62"/>
  <c r="K103" i="62"/>
  <c r="L103" i="62"/>
  <c r="M103" i="62"/>
  <c r="N103" i="62"/>
  <c r="O103" i="62"/>
  <c r="P103" i="62"/>
  <c r="Q103" i="62"/>
  <c r="R103" i="62"/>
  <c r="S103" i="62"/>
  <c r="T103" i="62"/>
  <c r="U103" i="62"/>
  <c r="V103" i="62"/>
  <c r="W103" i="62"/>
  <c r="X103" i="62"/>
  <c r="Y103" i="62"/>
  <c r="Z103" i="62"/>
  <c r="AA103" i="62"/>
  <c r="AB103" i="62"/>
  <c r="AC103" i="62"/>
  <c r="AD103" i="62"/>
  <c r="AE103" i="62"/>
  <c r="AF103" i="62"/>
  <c r="AG103" i="62"/>
  <c r="AH103" i="62"/>
  <c r="AI103" i="62"/>
  <c r="AJ103" i="62"/>
  <c r="AK103" i="62"/>
  <c r="AL103" i="62"/>
  <c r="AM103" i="62"/>
  <c r="AN103" i="62"/>
  <c r="AO103" i="62"/>
  <c r="AP103" i="62"/>
  <c r="AQ103" i="62"/>
  <c r="AR103" i="62"/>
  <c r="E111" i="63"/>
  <c r="G111" i="63"/>
  <c r="F111" i="63"/>
  <c r="H111" i="63"/>
  <c r="I111" i="63"/>
  <c r="J111" i="63"/>
  <c r="K111" i="63"/>
  <c r="L111" i="63"/>
  <c r="M111" i="63"/>
  <c r="N111" i="63"/>
  <c r="O111" i="63"/>
  <c r="P111" i="63"/>
  <c r="Q111" i="63"/>
  <c r="R111" i="63"/>
  <c r="S111" i="63"/>
  <c r="T111" i="63"/>
  <c r="U111" i="63"/>
  <c r="V111" i="63"/>
  <c r="W111" i="63"/>
  <c r="X111" i="63"/>
  <c r="Y111" i="63"/>
  <c r="Z111" i="63"/>
  <c r="AA111" i="63"/>
  <c r="AB111" i="63"/>
  <c r="AC111" i="63"/>
  <c r="AD111" i="63"/>
  <c r="AE111" i="63"/>
  <c r="AF111" i="63"/>
  <c r="AG111" i="63"/>
  <c r="AH111" i="63"/>
  <c r="AI111" i="63"/>
  <c r="AJ111" i="63"/>
  <c r="AK111" i="63"/>
  <c r="AL111" i="63"/>
  <c r="AM111" i="63"/>
  <c r="AN111" i="63"/>
  <c r="AO111" i="63"/>
  <c r="AP111" i="63"/>
  <c r="AQ111" i="63"/>
  <c r="AR111" i="63"/>
  <c r="E87" i="63"/>
  <c r="G87" i="63"/>
  <c r="F87" i="63"/>
  <c r="H87" i="63"/>
  <c r="I87" i="63"/>
  <c r="J87" i="63"/>
  <c r="K87" i="63"/>
  <c r="L87" i="63"/>
  <c r="M87" i="63"/>
  <c r="N87" i="63"/>
  <c r="O87" i="63"/>
  <c r="P87" i="63"/>
  <c r="Q87" i="63"/>
  <c r="R87" i="63"/>
  <c r="S87" i="63"/>
  <c r="T87" i="63"/>
  <c r="U87" i="63"/>
  <c r="V87" i="63"/>
  <c r="W87" i="63"/>
  <c r="X87" i="63"/>
  <c r="Y87" i="63"/>
  <c r="Z87" i="63"/>
  <c r="AA87" i="63"/>
  <c r="AB87" i="63"/>
  <c r="AC87" i="63"/>
  <c r="AD87" i="63"/>
  <c r="AE87" i="63"/>
  <c r="AF87" i="63"/>
  <c r="AG87" i="63"/>
  <c r="AH87" i="63"/>
  <c r="AI87" i="63"/>
  <c r="AJ87" i="63"/>
  <c r="AK87" i="63"/>
  <c r="AL87" i="63"/>
  <c r="AM87" i="63"/>
  <c r="AN87" i="63"/>
  <c r="AO87" i="63"/>
  <c r="AP87" i="63"/>
  <c r="AQ87" i="63"/>
  <c r="AR87" i="63"/>
  <c r="E94" i="63"/>
  <c r="G94" i="63"/>
  <c r="F94" i="63"/>
  <c r="H94" i="63"/>
  <c r="I94" i="63"/>
  <c r="J94" i="63"/>
  <c r="K94" i="63"/>
  <c r="L94" i="63"/>
  <c r="M94" i="63"/>
  <c r="N94" i="63"/>
  <c r="O94" i="63"/>
  <c r="P94" i="63"/>
  <c r="Q94" i="63"/>
  <c r="R94" i="63"/>
  <c r="S94" i="63"/>
  <c r="T94" i="63"/>
  <c r="U94" i="63"/>
  <c r="V94" i="63"/>
  <c r="W94" i="63"/>
  <c r="X94" i="63"/>
  <c r="Y94" i="63"/>
  <c r="Z94" i="63"/>
  <c r="AA94" i="63"/>
  <c r="AB94" i="63"/>
  <c r="AC94" i="63"/>
  <c r="AD94" i="63"/>
  <c r="AE94" i="63"/>
  <c r="AF94" i="63"/>
  <c r="AG94" i="63"/>
  <c r="AH94" i="63"/>
  <c r="AI94" i="63"/>
  <c r="AJ94" i="63"/>
  <c r="AK94" i="63"/>
  <c r="AL94" i="63"/>
  <c r="AM94" i="63"/>
  <c r="AN94" i="63"/>
  <c r="AO94" i="63"/>
  <c r="AP94" i="63"/>
  <c r="AQ94" i="63"/>
  <c r="AR94" i="63"/>
  <c r="E88" i="63"/>
  <c r="G88" i="63"/>
  <c r="F88" i="63"/>
  <c r="H88" i="63"/>
  <c r="I88" i="63"/>
  <c r="J88" i="63"/>
  <c r="K88" i="63"/>
  <c r="L88" i="63"/>
  <c r="M88" i="63"/>
  <c r="N88" i="63"/>
  <c r="O88" i="63"/>
  <c r="P88" i="63"/>
  <c r="Q88" i="63"/>
  <c r="R88" i="63"/>
  <c r="S88" i="63"/>
  <c r="T88" i="63"/>
  <c r="U88" i="63"/>
  <c r="V88" i="63"/>
  <c r="W88" i="63"/>
  <c r="X88" i="63"/>
  <c r="Y88" i="63"/>
  <c r="Z88" i="63"/>
  <c r="AA88" i="63"/>
  <c r="AB88" i="63"/>
  <c r="AC88" i="63"/>
  <c r="AD88" i="63"/>
  <c r="AE88" i="63"/>
  <c r="AF88" i="63"/>
  <c r="AG88" i="63"/>
  <c r="AH88" i="63"/>
  <c r="AI88" i="63"/>
  <c r="AJ88" i="63"/>
  <c r="AK88" i="63"/>
  <c r="AL88" i="63"/>
  <c r="AM88" i="63"/>
  <c r="AN88" i="63"/>
  <c r="AO88" i="63"/>
  <c r="AP88" i="63"/>
  <c r="AQ88" i="63"/>
  <c r="AR88" i="63"/>
  <c r="E113" i="63"/>
  <c r="G113" i="63"/>
  <c r="F113" i="63"/>
  <c r="H113" i="63"/>
  <c r="I113" i="63"/>
  <c r="J113" i="63"/>
  <c r="K113" i="63"/>
  <c r="L113" i="63"/>
  <c r="M113" i="63"/>
  <c r="N113" i="63"/>
  <c r="O113" i="63"/>
  <c r="P113" i="63"/>
  <c r="Q113" i="63"/>
  <c r="R113" i="63"/>
  <c r="S113" i="63"/>
  <c r="T113" i="63"/>
  <c r="U113" i="63"/>
  <c r="V113" i="63"/>
  <c r="W113" i="63"/>
  <c r="X113" i="63"/>
  <c r="Y113" i="63"/>
  <c r="Z113" i="63"/>
  <c r="AA113" i="63"/>
  <c r="AB113" i="63"/>
  <c r="AC113" i="63"/>
  <c r="AD113" i="63"/>
  <c r="AE113" i="63"/>
  <c r="AF113" i="63"/>
  <c r="AG113" i="63"/>
  <c r="AH113" i="63"/>
  <c r="AI113" i="63"/>
  <c r="AJ113" i="63"/>
  <c r="AK113" i="63"/>
  <c r="AL113" i="63"/>
  <c r="AM113" i="63"/>
  <c r="AN113" i="63"/>
  <c r="AO113" i="63"/>
  <c r="AP113" i="63"/>
  <c r="AQ113" i="63"/>
  <c r="AR113" i="63"/>
  <c r="F82" i="64"/>
  <c r="E82" i="64"/>
  <c r="G82" i="64"/>
  <c r="H82" i="64"/>
  <c r="I82" i="64"/>
  <c r="J82" i="64"/>
  <c r="K82" i="64"/>
  <c r="AG82" i="64"/>
  <c r="AH82" i="64"/>
  <c r="AI82" i="64"/>
  <c r="AJ82" i="64"/>
  <c r="AK82" i="64"/>
  <c r="AL82" i="64"/>
  <c r="AM82" i="64"/>
  <c r="AN82" i="64"/>
  <c r="AO82" i="64"/>
  <c r="AP82" i="64"/>
  <c r="AQ82" i="64"/>
  <c r="AR82" i="64"/>
  <c r="F92" i="64"/>
  <c r="E92" i="64"/>
  <c r="G92" i="64"/>
  <c r="H92" i="64"/>
  <c r="I92" i="64"/>
  <c r="J92" i="64"/>
  <c r="K92" i="64"/>
  <c r="L92" i="64"/>
  <c r="M92" i="64"/>
  <c r="N92" i="64"/>
  <c r="O92" i="64"/>
  <c r="P92" i="64"/>
  <c r="Q92" i="64"/>
  <c r="R92" i="64"/>
  <c r="S92" i="64"/>
  <c r="T92" i="64"/>
  <c r="U92" i="64"/>
  <c r="AQ92" i="64"/>
  <c r="AR92" i="64"/>
  <c r="F100" i="64"/>
  <c r="E100" i="64"/>
  <c r="G100" i="64"/>
  <c r="H100" i="64"/>
  <c r="I100" i="64"/>
  <c r="J100" i="64"/>
  <c r="K100" i="64"/>
  <c r="L100" i="64"/>
  <c r="M100" i="64"/>
  <c r="N100" i="64"/>
  <c r="O100" i="64"/>
  <c r="P100" i="64"/>
  <c r="Q100" i="64"/>
  <c r="R100" i="64"/>
  <c r="S100" i="64"/>
  <c r="T100" i="64"/>
  <c r="U100" i="64"/>
  <c r="V100" i="64"/>
  <c r="W100" i="64"/>
  <c r="X100" i="64"/>
  <c r="Y100" i="64"/>
  <c r="Z100" i="64"/>
  <c r="AA100" i="64"/>
  <c r="AB100" i="64"/>
  <c r="AC100" i="64"/>
  <c r="AD100" i="64"/>
  <c r="AE100" i="64"/>
  <c r="AF100" i="64"/>
  <c r="AG100" i="64"/>
  <c r="AH100" i="64"/>
  <c r="AI100" i="64"/>
  <c r="AJ100" i="64"/>
  <c r="AK100" i="64"/>
  <c r="AL100" i="64"/>
  <c r="AM100" i="64"/>
  <c r="AN100" i="64"/>
  <c r="AO100" i="64"/>
  <c r="AP100" i="64"/>
  <c r="AQ100" i="64"/>
  <c r="AR100" i="64"/>
  <c r="F109" i="64"/>
  <c r="E109" i="64"/>
  <c r="G109" i="64"/>
  <c r="H109" i="64"/>
  <c r="I109" i="64"/>
  <c r="J109" i="64"/>
  <c r="K109" i="64"/>
  <c r="L109" i="64"/>
  <c r="M109" i="64"/>
  <c r="N109" i="64"/>
  <c r="O109" i="64"/>
  <c r="P109" i="64"/>
  <c r="Q109" i="64"/>
  <c r="R109" i="64"/>
  <c r="S109" i="64"/>
  <c r="T109" i="64"/>
  <c r="U109" i="64"/>
  <c r="V109" i="64"/>
  <c r="W109" i="64"/>
  <c r="X109" i="64"/>
  <c r="Y109" i="64"/>
  <c r="Z109" i="64"/>
  <c r="AA109" i="64"/>
  <c r="AB109" i="64"/>
  <c r="AC109" i="64"/>
  <c r="AD109" i="64"/>
  <c r="AE109" i="64"/>
  <c r="AF109" i="64"/>
  <c r="AG109" i="64"/>
  <c r="AH109" i="64"/>
  <c r="AI109" i="64"/>
  <c r="AJ109" i="64"/>
  <c r="AK109" i="64"/>
  <c r="AL109" i="64"/>
  <c r="AM109" i="64"/>
  <c r="AN109" i="64"/>
  <c r="AO109" i="64"/>
  <c r="AP109" i="64"/>
  <c r="AR109" i="64"/>
  <c r="AQ109" i="64"/>
  <c r="E98" i="62"/>
  <c r="G98" i="62"/>
  <c r="F98" i="62"/>
  <c r="H98" i="62"/>
  <c r="I98" i="62"/>
  <c r="J98" i="62"/>
  <c r="K98" i="62"/>
  <c r="L98" i="62"/>
  <c r="M98" i="62"/>
  <c r="N98" i="62"/>
  <c r="O98" i="62"/>
  <c r="P98" i="62"/>
  <c r="Q98" i="62"/>
  <c r="R98" i="62"/>
  <c r="S98" i="62"/>
  <c r="T98" i="62"/>
  <c r="U98" i="62"/>
  <c r="V98" i="62"/>
  <c r="W98" i="62"/>
  <c r="X98" i="62"/>
  <c r="Y98" i="62"/>
  <c r="Z98" i="62"/>
  <c r="AA98" i="62"/>
  <c r="AB98" i="62"/>
  <c r="AC98" i="62"/>
  <c r="AD98" i="62"/>
  <c r="AE98" i="62"/>
  <c r="AF98" i="62"/>
  <c r="AG98" i="62"/>
  <c r="AH98" i="62"/>
  <c r="AI98" i="62"/>
  <c r="AJ98" i="62"/>
  <c r="AK98" i="62"/>
  <c r="AL98" i="62"/>
  <c r="AM98" i="62"/>
  <c r="AN98" i="62"/>
  <c r="AO98" i="62"/>
  <c r="AP98" i="62"/>
  <c r="AR98" i="62"/>
  <c r="AQ98" i="62"/>
  <c r="F55" i="63"/>
  <c r="E55" i="63"/>
  <c r="G55" i="63"/>
  <c r="H55" i="63"/>
  <c r="I55" i="63"/>
  <c r="J55" i="63"/>
  <c r="K55" i="63"/>
  <c r="L55" i="63"/>
  <c r="M55" i="63"/>
  <c r="N55" i="63"/>
  <c r="O55" i="63"/>
  <c r="P55" i="63"/>
  <c r="Q55" i="63"/>
  <c r="R55" i="63"/>
  <c r="S55" i="63"/>
  <c r="T55" i="63"/>
  <c r="U55" i="63"/>
  <c r="V55" i="63"/>
  <c r="W55" i="63"/>
  <c r="X55" i="63"/>
  <c r="Y55" i="63"/>
  <c r="Z55" i="63"/>
  <c r="AA55" i="63"/>
  <c r="AB55" i="63"/>
  <c r="AC55" i="63"/>
  <c r="AD55" i="63"/>
  <c r="AE55" i="63"/>
  <c r="AF55" i="63"/>
  <c r="AG55" i="63"/>
  <c r="AH55" i="63"/>
  <c r="AI55" i="63"/>
  <c r="AJ55" i="63"/>
  <c r="AK55" i="63"/>
  <c r="AL55" i="63"/>
  <c r="AM55" i="63"/>
  <c r="AN55" i="63"/>
  <c r="AO55" i="63"/>
  <c r="AP55" i="63"/>
  <c r="AQ55" i="63"/>
  <c r="AR55" i="63"/>
  <c r="F37" i="63"/>
  <c r="E37" i="63"/>
  <c r="G37" i="63"/>
  <c r="H37" i="63"/>
  <c r="I37" i="63"/>
  <c r="J37" i="63"/>
  <c r="K37" i="63"/>
  <c r="L37" i="63"/>
  <c r="M37" i="63"/>
  <c r="N37" i="63"/>
  <c r="O37" i="63"/>
  <c r="P37" i="63"/>
  <c r="Q37" i="63"/>
  <c r="R37" i="63"/>
  <c r="S37" i="63"/>
  <c r="T37" i="63"/>
  <c r="U37" i="63"/>
  <c r="V37" i="63"/>
  <c r="W37" i="63"/>
  <c r="X37" i="63"/>
  <c r="Y37" i="63"/>
  <c r="Z37" i="63"/>
  <c r="AA37" i="63"/>
  <c r="AB37" i="63"/>
  <c r="AC37" i="63"/>
  <c r="AD37" i="63"/>
  <c r="AE37" i="63"/>
  <c r="AF37" i="63"/>
  <c r="AG37" i="63"/>
  <c r="AH37" i="63"/>
  <c r="AI37" i="63"/>
  <c r="AJ37" i="63"/>
  <c r="AK37" i="63"/>
  <c r="AL37" i="63"/>
  <c r="AM37" i="63"/>
  <c r="AN37" i="63"/>
  <c r="AO37" i="63"/>
  <c r="AP37" i="63"/>
  <c r="AQ37" i="63"/>
  <c r="AR37" i="63"/>
  <c r="F32" i="63"/>
  <c r="E32" i="63"/>
  <c r="G32" i="63"/>
  <c r="H32" i="63"/>
  <c r="I32" i="63"/>
  <c r="J32" i="63"/>
  <c r="K32" i="63"/>
  <c r="L32" i="63"/>
  <c r="M32" i="63"/>
  <c r="N32" i="63"/>
  <c r="O32" i="63"/>
  <c r="P32" i="63"/>
  <c r="Q32" i="63"/>
  <c r="R32" i="63"/>
  <c r="S32" i="63"/>
  <c r="T32" i="63"/>
  <c r="U32" i="63"/>
  <c r="V32" i="63"/>
  <c r="W32" i="63"/>
  <c r="X32" i="63"/>
  <c r="Y32" i="63"/>
  <c r="Z32" i="63"/>
  <c r="AA32" i="63"/>
  <c r="AB32" i="63"/>
  <c r="AC32" i="63"/>
  <c r="AD32" i="63"/>
  <c r="AE32" i="63"/>
  <c r="AF32" i="63"/>
  <c r="AG32" i="63"/>
  <c r="AH32" i="63"/>
  <c r="AI32" i="63"/>
  <c r="AJ32" i="63"/>
  <c r="AK32" i="63"/>
  <c r="AL32" i="63"/>
  <c r="AM32" i="63"/>
  <c r="AN32" i="63"/>
  <c r="AO32" i="63"/>
  <c r="AP32" i="63"/>
  <c r="AQ32" i="63"/>
  <c r="AR32" i="63"/>
  <c r="E57" i="63"/>
  <c r="G57" i="63"/>
  <c r="F57" i="63"/>
  <c r="H57" i="63"/>
  <c r="I57" i="63"/>
  <c r="J57" i="63"/>
  <c r="K57" i="63"/>
  <c r="L57" i="63"/>
  <c r="M57" i="63"/>
  <c r="N57" i="63"/>
  <c r="O57" i="63"/>
  <c r="P57" i="63"/>
  <c r="Q57" i="63"/>
  <c r="R57" i="63"/>
  <c r="S57" i="63"/>
  <c r="T57" i="63"/>
  <c r="U57" i="63"/>
  <c r="V57" i="63"/>
  <c r="W57" i="63"/>
  <c r="X57" i="63"/>
  <c r="Y57" i="63"/>
  <c r="Z57" i="63"/>
  <c r="AA57" i="63"/>
  <c r="AB57" i="63"/>
  <c r="AC57" i="63"/>
  <c r="AD57" i="63"/>
  <c r="AE57" i="63"/>
  <c r="AF57" i="63"/>
  <c r="AG57" i="63"/>
  <c r="AH57" i="63"/>
  <c r="AI57" i="63"/>
  <c r="AJ57" i="63"/>
  <c r="AK57" i="63"/>
  <c r="AL57" i="63"/>
  <c r="AM57" i="63"/>
  <c r="AN57" i="63"/>
  <c r="AO57" i="63"/>
  <c r="AP57" i="63"/>
  <c r="AQ57" i="63"/>
  <c r="AR57" i="63"/>
  <c r="F43" i="63"/>
  <c r="E43" i="63"/>
  <c r="G43" i="63"/>
  <c r="H43" i="63"/>
  <c r="I43" i="63"/>
  <c r="J43" i="63"/>
  <c r="K43" i="63"/>
  <c r="L43" i="63"/>
  <c r="M43" i="63"/>
  <c r="N43" i="63"/>
  <c r="O43" i="63"/>
  <c r="P43" i="63"/>
  <c r="Q43" i="63"/>
  <c r="R43" i="63"/>
  <c r="S43" i="63"/>
  <c r="T43" i="63"/>
  <c r="U43" i="63"/>
  <c r="V43" i="63"/>
  <c r="W43" i="63"/>
  <c r="X43" i="63"/>
  <c r="Y43" i="63"/>
  <c r="Z43" i="63"/>
  <c r="AA43" i="63"/>
  <c r="AB43" i="63"/>
  <c r="AC43" i="63"/>
  <c r="AD43" i="63"/>
  <c r="AE43" i="63"/>
  <c r="AF43" i="63"/>
  <c r="AG43" i="63"/>
  <c r="AH43" i="63"/>
  <c r="AI43" i="63"/>
  <c r="AJ43" i="63"/>
  <c r="AK43" i="63"/>
  <c r="AL43" i="63"/>
  <c r="AM43" i="63"/>
  <c r="AN43" i="63"/>
  <c r="AO43" i="63"/>
  <c r="AP43" i="63"/>
  <c r="AQ43" i="63"/>
  <c r="AR43" i="63"/>
  <c r="F53" i="63"/>
  <c r="E53" i="63"/>
  <c r="G53" i="63"/>
  <c r="H53" i="63"/>
  <c r="I53" i="63"/>
  <c r="J53" i="63"/>
  <c r="K53" i="63"/>
  <c r="L53" i="63"/>
  <c r="M53" i="63"/>
  <c r="N53" i="63"/>
  <c r="O53" i="63"/>
  <c r="P53" i="63"/>
  <c r="Q53" i="63"/>
  <c r="R53" i="63"/>
  <c r="S53" i="63"/>
  <c r="T53" i="63"/>
  <c r="U53" i="63"/>
  <c r="V53" i="63"/>
  <c r="W53" i="63"/>
  <c r="X53" i="63"/>
  <c r="Y53" i="63"/>
  <c r="Z53" i="63"/>
  <c r="AA53" i="63"/>
  <c r="AB53" i="63"/>
  <c r="AC53" i="63"/>
  <c r="AD53" i="63"/>
  <c r="AE53" i="63"/>
  <c r="AF53" i="63"/>
  <c r="AG53" i="63"/>
  <c r="AH53" i="63"/>
  <c r="AI53" i="63"/>
  <c r="AJ53" i="63"/>
  <c r="AK53" i="63"/>
  <c r="AL53" i="63"/>
  <c r="AM53" i="63"/>
  <c r="AN53" i="63"/>
  <c r="AO53" i="63"/>
  <c r="AP53" i="63"/>
  <c r="AQ53" i="63"/>
  <c r="AR53" i="63"/>
  <c r="E81" i="62"/>
  <c r="G81" i="62"/>
  <c r="F81" i="62"/>
  <c r="H81" i="62"/>
  <c r="I81" i="62"/>
  <c r="J81" i="62"/>
  <c r="V81" i="62"/>
  <c r="W81" i="62"/>
  <c r="X81" i="62"/>
  <c r="Y81" i="62"/>
  <c r="Z81" i="62"/>
  <c r="AA81" i="62"/>
  <c r="AB81" i="62"/>
  <c r="AC81" i="62"/>
  <c r="AD81" i="62"/>
  <c r="AE81" i="62"/>
  <c r="AF81" i="62"/>
  <c r="AG81" i="62"/>
  <c r="AH81" i="62"/>
  <c r="AI81" i="62"/>
  <c r="AJ81" i="62"/>
  <c r="AK81" i="62"/>
  <c r="AL81" i="62"/>
  <c r="AM81" i="62"/>
  <c r="AN81" i="62"/>
  <c r="AO81" i="62"/>
  <c r="AP81" i="62"/>
  <c r="AR81" i="62"/>
  <c r="AQ81" i="62"/>
  <c r="E100" i="62"/>
  <c r="F100" i="62"/>
  <c r="G100" i="62"/>
  <c r="H100" i="62"/>
  <c r="I100" i="62"/>
  <c r="J100" i="62"/>
  <c r="K100" i="62"/>
  <c r="L100" i="62"/>
  <c r="M100" i="62"/>
  <c r="N100" i="62"/>
  <c r="O100" i="62"/>
  <c r="P100" i="62"/>
  <c r="Q100" i="62"/>
  <c r="R100" i="62"/>
  <c r="S100" i="62"/>
  <c r="T100" i="62"/>
  <c r="U100" i="62"/>
  <c r="V100" i="62"/>
  <c r="W100" i="62"/>
  <c r="X100" i="62"/>
  <c r="Y100" i="62"/>
  <c r="Z100" i="62"/>
  <c r="AA100" i="62"/>
  <c r="AB100" i="62"/>
  <c r="AC100" i="62"/>
  <c r="AD100" i="62"/>
  <c r="AE100" i="62"/>
  <c r="AF100" i="62"/>
  <c r="AG100" i="62"/>
  <c r="AH100" i="62"/>
  <c r="AI100" i="62"/>
  <c r="AJ100" i="62"/>
  <c r="AK100" i="62"/>
  <c r="AL100" i="62"/>
  <c r="AM100" i="62"/>
  <c r="AN100" i="62"/>
  <c r="AO100" i="62"/>
  <c r="AP100" i="62"/>
  <c r="AQ100" i="62"/>
  <c r="AR100" i="62"/>
  <c r="E86" i="62"/>
  <c r="F86" i="62"/>
  <c r="G86" i="62"/>
  <c r="H86" i="62"/>
  <c r="I86" i="62"/>
  <c r="J86" i="62"/>
  <c r="K86" i="62"/>
  <c r="L86" i="62"/>
  <c r="M86" i="62"/>
  <c r="N86" i="62"/>
  <c r="O86" i="62"/>
  <c r="AA86" i="62"/>
  <c r="AB86" i="62"/>
  <c r="AC86" i="62"/>
  <c r="AD86" i="62"/>
  <c r="AE86" i="62"/>
  <c r="AF86" i="62"/>
  <c r="AG86" i="62"/>
  <c r="AH86" i="62"/>
  <c r="AI86" i="62"/>
  <c r="AJ86" i="62"/>
  <c r="AK86" i="62"/>
  <c r="AL86" i="62"/>
  <c r="AM86" i="62"/>
  <c r="AN86" i="62"/>
  <c r="AO86" i="62"/>
  <c r="AP86" i="62"/>
  <c r="AQ86" i="62"/>
  <c r="AR86" i="62"/>
  <c r="E111" i="62"/>
  <c r="F111" i="62"/>
  <c r="G111" i="62"/>
  <c r="H111" i="62"/>
  <c r="I111" i="62"/>
  <c r="J111" i="62"/>
  <c r="K111" i="62"/>
  <c r="L111" i="62"/>
  <c r="M111" i="62"/>
  <c r="N111" i="62"/>
  <c r="O111" i="62"/>
  <c r="P111" i="62"/>
  <c r="Q111" i="62"/>
  <c r="R111" i="62"/>
  <c r="S111" i="62"/>
  <c r="T111" i="62"/>
  <c r="U111" i="62"/>
  <c r="V111" i="62"/>
  <c r="W111" i="62"/>
  <c r="X111" i="62"/>
  <c r="Y111" i="62"/>
  <c r="Z111" i="62"/>
  <c r="AA111" i="62"/>
  <c r="AB111" i="62"/>
  <c r="AC111" i="62"/>
  <c r="AD111" i="62"/>
  <c r="AE111" i="62"/>
  <c r="AF111" i="62"/>
  <c r="AG111" i="62"/>
  <c r="AH111" i="62"/>
  <c r="AI111" i="62"/>
  <c r="AJ111" i="62"/>
  <c r="AK111" i="62"/>
  <c r="AL111" i="62"/>
  <c r="AM111" i="62"/>
  <c r="AN111" i="62"/>
  <c r="AO111" i="62"/>
  <c r="AP111" i="62"/>
  <c r="AR111" i="62"/>
  <c r="AQ111" i="62"/>
  <c r="G82" i="63"/>
  <c r="E82" i="63"/>
  <c r="F82" i="63"/>
  <c r="H82" i="63"/>
  <c r="I82" i="63"/>
  <c r="J82" i="63"/>
  <c r="K82" i="63"/>
  <c r="L82" i="63"/>
  <c r="M82" i="63"/>
  <c r="N82" i="63"/>
  <c r="O82" i="63"/>
  <c r="P82" i="63"/>
  <c r="Q82" i="63"/>
  <c r="R82" i="63"/>
  <c r="S82" i="63"/>
  <c r="T82" i="63"/>
  <c r="U82" i="63"/>
  <c r="V82" i="63"/>
  <c r="W82" i="63"/>
  <c r="X82" i="63"/>
  <c r="Y82" i="63"/>
  <c r="Z82" i="63"/>
  <c r="AA82" i="63"/>
  <c r="AB82" i="63"/>
  <c r="AC82" i="63"/>
  <c r="AD82" i="63"/>
  <c r="AE82" i="63"/>
  <c r="AF82" i="63"/>
  <c r="AG82" i="63"/>
  <c r="AH82" i="63"/>
  <c r="AI82" i="63"/>
  <c r="AJ82" i="63"/>
  <c r="AK82" i="63"/>
  <c r="AL82" i="63"/>
  <c r="AM82" i="63"/>
  <c r="AN82" i="63"/>
  <c r="AO82" i="63"/>
  <c r="AP82" i="63"/>
  <c r="AQ82" i="63"/>
  <c r="AR82" i="63"/>
  <c r="E103" i="63"/>
  <c r="G103" i="63"/>
  <c r="F103" i="63"/>
  <c r="H103" i="63"/>
  <c r="I103" i="63"/>
  <c r="J103" i="63"/>
  <c r="K103" i="63"/>
  <c r="L103" i="63"/>
  <c r="M103" i="63"/>
  <c r="N103" i="63"/>
  <c r="O103" i="63"/>
  <c r="P103" i="63"/>
  <c r="Q103" i="63"/>
  <c r="R103" i="63"/>
  <c r="S103" i="63"/>
  <c r="T103" i="63"/>
  <c r="U103" i="63"/>
  <c r="V103" i="63"/>
  <c r="W103" i="63"/>
  <c r="X103" i="63"/>
  <c r="Y103" i="63"/>
  <c r="Z103" i="63"/>
  <c r="AA103" i="63"/>
  <c r="AB103" i="63"/>
  <c r="AC103" i="63"/>
  <c r="AD103" i="63"/>
  <c r="AE103" i="63"/>
  <c r="AF103" i="63"/>
  <c r="AG103" i="63"/>
  <c r="AH103" i="63"/>
  <c r="AI103" i="63"/>
  <c r="AJ103" i="63"/>
  <c r="AK103" i="63"/>
  <c r="AL103" i="63"/>
  <c r="AM103" i="63"/>
  <c r="AN103" i="63"/>
  <c r="AO103" i="63"/>
  <c r="AP103" i="63"/>
  <c r="AQ103" i="63"/>
  <c r="AR103" i="63"/>
  <c r="E110" i="63"/>
  <c r="G110" i="63"/>
  <c r="F110" i="63"/>
  <c r="H110" i="63"/>
  <c r="I110" i="63"/>
  <c r="J110" i="63"/>
  <c r="K110" i="63"/>
  <c r="L110" i="63"/>
  <c r="M110" i="63"/>
  <c r="N110" i="63"/>
  <c r="O110" i="63"/>
  <c r="P110" i="63"/>
  <c r="Q110" i="63"/>
  <c r="R110" i="63"/>
  <c r="S110" i="63"/>
  <c r="T110" i="63"/>
  <c r="U110" i="63"/>
  <c r="V110" i="63"/>
  <c r="W110" i="63"/>
  <c r="X110" i="63"/>
  <c r="Y110" i="63"/>
  <c r="Z110" i="63"/>
  <c r="AA110" i="63"/>
  <c r="AB110" i="63"/>
  <c r="AC110" i="63"/>
  <c r="AD110" i="63"/>
  <c r="AE110" i="63"/>
  <c r="AF110" i="63"/>
  <c r="AG110" i="63"/>
  <c r="AH110" i="63"/>
  <c r="AI110" i="63"/>
  <c r="AJ110" i="63"/>
  <c r="AK110" i="63"/>
  <c r="AL110" i="63"/>
  <c r="AM110" i="63"/>
  <c r="AN110" i="63"/>
  <c r="AO110" i="63"/>
  <c r="AP110" i="63"/>
  <c r="AR110" i="63"/>
  <c r="AQ110" i="63"/>
  <c r="E96" i="63"/>
  <c r="G96" i="63"/>
  <c r="F96" i="63"/>
  <c r="H96" i="63"/>
  <c r="I96" i="63"/>
  <c r="J96" i="63"/>
  <c r="K96" i="63"/>
  <c r="L96" i="63"/>
  <c r="M96" i="63"/>
  <c r="N96" i="63"/>
  <c r="O96" i="63"/>
  <c r="P96" i="63"/>
  <c r="Q96" i="63"/>
  <c r="R96" i="63"/>
  <c r="S96" i="63"/>
  <c r="T96" i="63"/>
  <c r="U96" i="63"/>
  <c r="V96" i="63"/>
  <c r="W96" i="63"/>
  <c r="X96" i="63"/>
  <c r="Y96" i="63"/>
  <c r="Z96" i="63"/>
  <c r="AA96" i="63"/>
  <c r="AB96" i="63"/>
  <c r="AC96" i="63"/>
  <c r="AD96" i="63"/>
  <c r="AE96" i="63"/>
  <c r="AF96" i="63"/>
  <c r="AG96" i="63"/>
  <c r="AH96" i="63"/>
  <c r="AI96" i="63"/>
  <c r="AJ96" i="63"/>
  <c r="AK96" i="63"/>
  <c r="AL96" i="63"/>
  <c r="AM96" i="63"/>
  <c r="AN96" i="63"/>
  <c r="AO96" i="63"/>
  <c r="AP96" i="63"/>
  <c r="AQ96" i="63"/>
  <c r="AR96" i="63"/>
  <c r="E83" i="63"/>
  <c r="G83" i="63"/>
  <c r="F83" i="63"/>
  <c r="H83" i="63"/>
  <c r="I83" i="63"/>
  <c r="J83" i="63"/>
  <c r="K83" i="63"/>
  <c r="L83" i="63"/>
  <c r="M83" i="63"/>
  <c r="N83" i="63"/>
  <c r="O83" i="63"/>
  <c r="P83" i="63"/>
  <c r="Q83" i="63"/>
  <c r="R83" i="63"/>
  <c r="S83" i="63"/>
  <c r="T83" i="63"/>
  <c r="U83" i="63"/>
  <c r="V83" i="63"/>
  <c r="W83" i="63"/>
  <c r="X83" i="63"/>
  <c r="Y83" i="63"/>
  <c r="Z83" i="63"/>
  <c r="AA83" i="63"/>
  <c r="AB83" i="63"/>
  <c r="AC83" i="63"/>
  <c r="AD83" i="63"/>
  <c r="AE83" i="63"/>
  <c r="AF83" i="63"/>
  <c r="AG83" i="63"/>
  <c r="AH83" i="63"/>
  <c r="AI83" i="63"/>
  <c r="AJ83" i="63"/>
  <c r="AK83" i="63"/>
  <c r="AL83" i="63"/>
  <c r="AM83" i="63"/>
  <c r="AN83" i="63"/>
  <c r="AO83" i="63"/>
  <c r="AP83" i="63"/>
  <c r="AQ83" i="63"/>
  <c r="AR83" i="63"/>
  <c r="E76" i="64"/>
  <c r="F98" i="64"/>
  <c r="E98" i="64"/>
  <c r="G98" i="64"/>
  <c r="H98" i="64"/>
  <c r="I98" i="64"/>
  <c r="J98" i="64"/>
  <c r="K98" i="64"/>
  <c r="L98" i="64"/>
  <c r="M98" i="64"/>
  <c r="N98" i="64"/>
  <c r="O98" i="64"/>
  <c r="P98" i="64"/>
  <c r="Q98" i="64"/>
  <c r="R98" i="64"/>
  <c r="S98" i="64"/>
  <c r="T98" i="64"/>
  <c r="U98" i="64"/>
  <c r="V98" i="64"/>
  <c r="W98" i="64"/>
  <c r="X98" i="64"/>
  <c r="Y98" i="64"/>
  <c r="Z98" i="64"/>
  <c r="AA98" i="64"/>
  <c r="AB98" i="64"/>
  <c r="AC98" i="64"/>
  <c r="AD98" i="64"/>
  <c r="AE98" i="64"/>
  <c r="AF98" i="64"/>
  <c r="AG98" i="64"/>
  <c r="AH98" i="64"/>
  <c r="AI98" i="64"/>
  <c r="AJ98" i="64"/>
  <c r="AK98" i="64"/>
  <c r="AL98" i="64"/>
  <c r="AM98" i="64"/>
  <c r="AN98" i="64"/>
  <c r="AO98" i="64"/>
  <c r="AP98" i="64"/>
  <c r="AQ98" i="64"/>
  <c r="AR98" i="64"/>
  <c r="E111" i="64"/>
  <c r="F111" i="64"/>
  <c r="G111" i="64"/>
  <c r="H111" i="64"/>
  <c r="I111" i="64"/>
  <c r="J111" i="64"/>
  <c r="K111" i="64"/>
  <c r="L111" i="64"/>
  <c r="M111" i="64"/>
  <c r="N111" i="64"/>
  <c r="O111" i="64"/>
  <c r="P111" i="64"/>
  <c r="Q111" i="64"/>
  <c r="R111" i="64"/>
  <c r="S111" i="64"/>
  <c r="T111" i="64"/>
  <c r="U111" i="64"/>
  <c r="V111" i="64"/>
  <c r="W111" i="64"/>
  <c r="X111" i="64"/>
  <c r="Y111" i="64"/>
  <c r="Z111" i="64"/>
  <c r="AA111" i="64"/>
  <c r="AB111" i="64"/>
  <c r="AC111" i="64"/>
  <c r="AD111" i="64"/>
  <c r="AE111" i="64"/>
  <c r="AF111" i="64"/>
  <c r="AG111" i="64"/>
  <c r="AH111" i="64"/>
  <c r="AI111" i="64"/>
  <c r="AJ111" i="64"/>
  <c r="AK111" i="64"/>
  <c r="AL111" i="64"/>
  <c r="AM111" i="64"/>
  <c r="AN111" i="64"/>
  <c r="AO111" i="64"/>
  <c r="AP111" i="64"/>
  <c r="AR111" i="64"/>
  <c r="AQ111" i="64"/>
  <c r="F86" i="64"/>
  <c r="E86" i="64"/>
  <c r="G86" i="64"/>
  <c r="H86" i="64"/>
  <c r="I86" i="64"/>
  <c r="J86" i="64"/>
  <c r="K86" i="64"/>
  <c r="L86" i="64"/>
  <c r="M86" i="64"/>
  <c r="N86" i="64"/>
  <c r="O86" i="64"/>
  <c r="AK86" i="64"/>
  <c r="AL86" i="64"/>
  <c r="AM86" i="64"/>
  <c r="AN86" i="64"/>
  <c r="AO86" i="64"/>
  <c r="AP86" i="64"/>
  <c r="AR86" i="64"/>
  <c r="AQ86" i="64"/>
  <c r="F81" i="64"/>
  <c r="E81" i="64"/>
  <c r="G81" i="64"/>
  <c r="H81" i="64"/>
  <c r="I81" i="64"/>
  <c r="J81" i="64"/>
  <c r="AF81" i="64"/>
  <c r="AG81" i="64"/>
  <c r="AH81" i="64"/>
  <c r="AI81" i="64"/>
  <c r="AJ81" i="64"/>
  <c r="AK81" i="64"/>
  <c r="AL81" i="64"/>
  <c r="AM81" i="64"/>
  <c r="AN81" i="64"/>
  <c r="AO81" i="64"/>
  <c r="AP81" i="64"/>
  <c r="AR81" i="64"/>
  <c r="AQ81" i="64"/>
  <c r="F22" i="63"/>
  <c r="E22" i="63"/>
  <c r="G22" i="63"/>
  <c r="H22" i="63"/>
  <c r="I22" i="63"/>
  <c r="J22" i="63"/>
  <c r="K22" i="63"/>
  <c r="L22" i="63"/>
  <c r="M22" i="63"/>
  <c r="N22" i="63"/>
  <c r="O22" i="63"/>
  <c r="P22" i="63"/>
  <c r="Q22" i="63"/>
  <c r="R22" i="63"/>
  <c r="S22" i="63"/>
  <c r="T22" i="63"/>
  <c r="U22" i="63"/>
  <c r="V22" i="63"/>
  <c r="W22" i="63"/>
  <c r="X22" i="63"/>
  <c r="Y22" i="63"/>
  <c r="Z22" i="63"/>
  <c r="AA22" i="63"/>
  <c r="AB22" i="63"/>
  <c r="AC22" i="63"/>
  <c r="AD22" i="63"/>
  <c r="AE22" i="63"/>
  <c r="AF22" i="63"/>
  <c r="AG22" i="63"/>
  <c r="AH22" i="63"/>
  <c r="AI22" i="63"/>
  <c r="AJ22" i="63"/>
  <c r="AK22" i="63"/>
  <c r="AL22" i="63"/>
  <c r="AM22" i="63"/>
  <c r="AN22" i="63"/>
  <c r="AO22" i="63"/>
  <c r="AP22" i="63"/>
  <c r="AQ22" i="63"/>
  <c r="AR22" i="63"/>
  <c r="F24" i="63"/>
  <c r="E24" i="63"/>
  <c r="G24" i="63"/>
  <c r="H24" i="63"/>
  <c r="I24" i="63"/>
  <c r="J24" i="63"/>
  <c r="K24" i="63"/>
  <c r="L24" i="63"/>
  <c r="M24" i="63"/>
  <c r="N24" i="63"/>
  <c r="O24" i="63"/>
  <c r="P24" i="63"/>
  <c r="Q24" i="63"/>
  <c r="R24" i="63"/>
  <c r="S24" i="63"/>
  <c r="T24" i="63"/>
  <c r="U24" i="63"/>
  <c r="V24" i="63"/>
  <c r="W24" i="63"/>
  <c r="X24" i="63"/>
  <c r="Y24" i="63"/>
  <c r="Z24" i="63"/>
  <c r="AA24" i="63"/>
  <c r="AB24" i="63"/>
  <c r="AC24" i="63"/>
  <c r="AD24" i="63"/>
  <c r="AE24" i="63"/>
  <c r="AF24" i="63"/>
  <c r="AG24" i="63"/>
  <c r="AH24" i="63"/>
  <c r="AI24" i="63"/>
  <c r="AJ24" i="63"/>
  <c r="AK24" i="63"/>
  <c r="AL24" i="63"/>
  <c r="AM24" i="63"/>
  <c r="AN24" i="63"/>
  <c r="AO24" i="63"/>
  <c r="AP24" i="63"/>
  <c r="AQ24" i="63"/>
  <c r="AR24" i="63"/>
  <c r="E89" i="62"/>
  <c r="G89" i="62"/>
  <c r="F89" i="62"/>
  <c r="H89" i="62"/>
  <c r="I89" i="62"/>
  <c r="J89" i="62"/>
  <c r="K89" i="62"/>
  <c r="L89" i="62"/>
  <c r="M89" i="62"/>
  <c r="N89" i="62"/>
  <c r="O89" i="62"/>
  <c r="P89" i="62"/>
  <c r="Q89" i="62"/>
  <c r="R89" i="62"/>
  <c r="AD89" i="62"/>
  <c r="AE89" i="62"/>
  <c r="AF89" i="62"/>
  <c r="AG89" i="62"/>
  <c r="AH89" i="62"/>
  <c r="AI89" i="62"/>
  <c r="AJ89" i="62"/>
  <c r="AK89" i="62"/>
  <c r="AL89" i="62"/>
  <c r="AM89" i="62"/>
  <c r="AN89" i="62"/>
  <c r="AO89" i="62"/>
  <c r="AP89" i="62"/>
  <c r="AQ89" i="62"/>
  <c r="AR89" i="62"/>
  <c r="E113" i="62"/>
  <c r="G113" i="62"/>
  <c r="F113" i="62"/>
  <c r="H113" i="62"/>
  <c r="I113" i="62"/>
  <c r="J113" i="62"/>
  <c r="K113" i="62"/>
  <c r="L113" i="62"/>
  <c r="M113" i="62"/>
  <c r="N113" i="62"/>
  <c r="O113" i="62"/>
  <c r="P113" i="62"/>
  <c r="Q113" i="62"/>
  <c r="R113" i="62"/>
  <c r="S113" i="62"/>
  <c r="T113" i="62"/>
  <c r="U113" i="62"/>
  <c r="V113" i="62"/>
  <c r="W113" i="62"/>
  <c r="X113" i="62"/>
  <c r="Y113" i="62"/>
  <c r="Z113" i="62"/>
  <c r="AA113" i="62"/>
  <c r="AB113" i="62"/>
  <c r="AC113" i="62"/>
  <c r="AD113" i="62"/>
  <c r="AE113" i="62"/>
  <c r="AF113" i="62"/>
  <c r="AG113" i="62"/>
  <c r="AH113" i="62"/>
  <c r="AI113" i="62"/>
  <c r="AJ113" i="62"/>
  <c r="AK113" i="62"/>
  <c r="AL113" i="62"/>
  <c r="AM113" i="62"/>
  <c r="AN113" i="62"/>
  <c r="AO113" i="62"/>
  <c r="AP113" i="62"/>
  <c r="AR113" i="62"/>
  <c r="AQ113" i="62"/>
  <c r="E83" i="62"/>
  <c r="F83" i="62"/>
  <c r="G83" i="62"/>
  <c r="H83" i="62"/>
  <c r="I83" i="62"/>
  <c r="J83" i="62"/>
  <c r="K83" i="62"/>
  <c r="L83" i="62"/>
  <c r="X83" i="62"/>
  <c r="Y83" i="62"/>
  <c r="Z83" i="62"/>
  <c r="AA83" i="62"/>
  <c r="AB83" i="62"/>
  <c r="AC83" i="62"/>
  <c r="AD83" i="62"/>
  <c r="AE83" i="62"/>
  <c r="AF83" i="62"/>
  <c r="AG83" i="62"/>
  <c r="AH83" i="62"/>
  <c r="AI83" i="62"/>
  <c r="AJ83" i="62"/>
  <c r="AK83" i="62"/>
  <c r="AL83" i="62"/>
  <c r="AM83" i="62"/>
  <c r="AN83" i="62"/>
  <c r="AO83" i="62"/>
  <c r="AP83" i="62"/>
  <c r="AQ83" i="62"/>
  <c r="AR83" i="62"/>
  <c r="E108" i="62"/>
  <c r="F108" i="62"/>
  <c r="G108" i="62"/>
  <c r="H108" i="62"/>
  <c r="I108" i="62"/>
  <c r="J108" i="62"/>
  <c r="K108" i="62"/>
  <c r="L108" i="62"/>
  <c r="M108" i="62"/>
  <c r="N108" i="62"/>
  <c r="O108" i="62"/>
  <c r="P108" i="62"/>
  <c r="Q108" i="62"/>
  <c r="R108" i="62"/>
  <c r="S108" i="62"/>
  <c r="T108" i="62"/>
  <c r="U108" i="62"/>
  <c r="V108" i="62"/>
  <c r="W108" i="62"/>
  <c r="X108" i="62"/>
  <c r="Y108" i="62"/>
  <c r="Z108" i="62"/>
  <c r="AA108" i="62"/>
  <c r="AB108" i="62"/>
  <c r="AC108" i="62"/>
  <c r="AD108" i="62"/>
  <c r="AE108" i="62"/>
  <c r="AF108" i="62"/>
  <c r="AG108" i="62"/>
  <c r="AH108" i="62"/>
  <c r="AI108" i="62"/>
  <c r="AJ108" i="62"/>
  <c r="AK108" i="62"/>
  <c r="AL108" i="62"/>
  <c r="AM108" i="62"/>
  <c r="AN108" i="62"/>
  <c r="AO108" i="62"/>
  <c r="AP108" i="62"/>
  <c r="AQ108" i="62"/>
  <c r="AR108" i="62"/>
  <c r="E94" i="62"/>
  <c r="F94" i="62"/>
  <c r="G94" i="62"/>
  <c r="H94" i="62"/>
  <c r="I94" i="62"/>
  <c r="J94" i="62"/>
  <c r="K94" i="62"/>
  <c r="L94" i="62"/>
  <c r="M94" i="62"/>
  <c r="N94" i="62"/>
  <c r="O94" i="62"/>
  <c r="P94" i="62"/>
  <c r="Q94" i="62"/>
  <c r="R94" i="62"/>
  <c r="S94" i="62"/>
  <c r="T94" i="62"/>
  <c r="U94" i="62"/>
  <c r="V94" i="62"/>
  <c r="W94" i="62"/>
  <c r="AI94" i="62"/>
  <c r="AJ94" i="62"/>
  <c r="AK94" i="62"/>
  <c r="AL94" i="62"/>
  <c r="AM94" i="62"/>
  <c r="AN94" i="62"/>
  <c r="AO94" i="62"/>
  <c r="AP94" i="62"/>
  <c r="AR94" i="62"/>
  <c r="AQ94" i="62"/>
  <c r="E98" i="63"/>
  <c r="G98" i="63"/>
  <c r="F98" i="63"/>
  <c r="H98" i="63"/>
  <c r="I98" i="63"/>
  <c r="J98" i="63"/>
  <c r="K98" i="63"/>
  <c r="L98" i="63"/>
  <c r="M98" i="63"/>
  <c r="N98" i="63"/>
  <c r="O98" i="63"/>
  <c r="P98" i="63"/>
  <c r="Q98" i="63"/>
  <c r="R98" i="63"/>
  <c r="S98" i="63"/>
  <c r="T98" i="63"/>
  <c r="U98" i="63"/>
  <c r="V98" i="63"/>
  <c r="W98" i="63"/>
  <c r="X98" i="63"/>
  <c r="Y98" i="63"/>
  <c r="Z98" i="63"/>
  <c r="AA98" i="63"/>
  <c r="AB98" i="63"/>
  <c r="AC98" i="63"/>
  <c r="AD98" i="63"/>
  <c r="AE98" i="63"/>
  <c r="AF98" i="63"/>
  <c r="AG98" i="63"/>
  <c r="AH98" i="63"/>
  <c r="AI98" i="63"/>
  <c r="AJ98" i="63"/>
  <c r="AK98" i="63"/>
  <c r="AL98" i="63"/>
  <c r="AM98" i="63"/>
  <c r="AN98" i="63"/>
  <c r="AO98" i="63"/>
  <c r="AP98" i="63"/>
  <c r="AQ98" i="63"/>
  <c r="AR98" i="63"/>
  <c r="E90" i="63"/>
  <c r="G90" i="63"/>
  <c r="F90" i="63"/>
  <c r="H90" i="63"/>
  <c r="I90" i="63"/>
  <c r="J90" i="63"/>
  <c r="K90" i="63"/>
  <c r="L90" i="63"/>
  <c r="M90" i="63"/>
  <c r="N90" i="63"/>
  <c r="O90" i="63"/>
  <c r="P90" i="63"/>
  <c r="Q90" i="63"/>
  <c r="R90" i="63"/>
  <c r="S90" i="63"/>
  <c r="T90" i="63"/>
  <c r="U90" i="63"/>
  <c r="V90" i="63"/>
  <c r="W90" i="63"/>
  <c r="X90" i="63"/>
  <c r="Y90" i="63"/>
  <c r="Z90" i="63"/>
  <c r="AA90" i="63"/>
  <c r="AB90" i="63"/>
  <c r="AC90" i="63"/>
  <c r="AD90" i="63"/>
  <c r="AE90" i="63"/>
  <c r="AF90" i="63"/>
  <c r="AG90" i="63"/>
  <c r="AH90" i="63"/>
  <c r="AI90" i="63"/>
  <c r="AJ90" i="63"/>
  <c r="AK90" i="63"/>
  <c r="AL90" i="63"/>
  <c r="AM90" i="63"/>
  <c r="AN90" i="63"/>
  <c r="AO90" i="63"/>
  <c r="AP90" i="63"/>
  <c r="AR90" i="63"/>
  <c r="AQ90" i="63"/>
  <c r="E77" i="63"/>
  <c r="E104" i="63"/>
  <c r="G104" i="63"/>
  <c r="F104" i="63"/>
  <c r="H104" i="63"/>
  <c r="I104" i="63"/>
  <c r="J104" i="63"/>
  <c r="K104" i="63"/>
  <c r="L104" i="63"/>
  <c r="M104" i="63"/>
  <c r="N104" i="63"/>
  <c r="O104" i="63"/>
  <c r="P104" i="63"/>
  <c r="Q104" i="63"/>
  <c r="R104" i="63"/>
  <c r="S104" i="63"/>
  <c r="T104" i="63"/>
  <c r="U104" i="63"/>
  <c r="V104" i="63"/>
  <c r="W104" i="63"/>
  <c r="X104" i="63"/>
  <c r="Y104" i="63"/>
  <c r="Z104" i="63"/>
  <c r="AA104" i="63"/>
  <c r="AB104" i="63"/>
  <c r="AC104" i="63"/>
  <c r="AD104" i="63"/>
  <c r="AE104" i="63"/>
  <c r="AF104" i="63"/>
  <c r="AG104" i="63"/>
  <c r="AH104" i="63"/>
  <c r="AI104" i="63"/>
  <c r="AJ104" i="63"/>
  <c r="AK104" i="63"/>
  <c r="AL104" i="63"/>
  <c r="AM104" i="63"/>
  <c r="AN104" i="63"/>
  <c r="AO104" i="63"/>
  <c r="AP104" i="63"/>
  <c r="AQ104" i="63"/>
  <c r="AR104" i="63"/>
  <c r="E91" i="63"/>
  <c r="G91" i="63"/>
  <c r="F91" i="63"/>
  <c r="H91" i="63"/>
  <c r="I91" i="63"/>
  <c r="J91" i="63"/>
  <c r="K91" i="63"/>
  <c r="L91" i="63"/>
  <c r="M91" i="63"/>
  <c r="N91" i="63"/>
  <c r="O91" i="63"/>
  <c r="P91" i="63"/>
  <c r="Q91" i="63"/>
  <c r="R91" i="63"/>
  <c r="S91" i="63"/>
  <c r="T91" i="63"/>
  <c r="U91" i="63"/>
  <c r="V91" i="63"/>
  <c r="W91" i="63"/>
  <c r="X91" i="63"/>
  <c r="Y91" i="63"/>
  <c r="Z91" i="63"/>
  <c r="AA91" i="63"/>
  <c r="AB91" i="63"/>
  <c r="AC91" i="63"/>
  <c r="AD91" i="63"/>
  <c r="AE91" i="63"/>
  <c r="AF91" i="63"/>
  <c r="AG91" i="63"/>
  <c r="AH91" i="63"/>
  <c r="AI91" i="63"/>
  <c r="AJ91" i="63"/>
  <c r="AK91" i="63"/>
  <c r="AL91" i="63"/>
  <c r="AM91" i="63"/>
  <c r="AN91" i="63"/>
  <c r="AO91" i="63"/>
  <c r="AP91" i="63"/>
  <c r="AR91" i="63"/>
  <c r="AQ91" i="63"/>
  <c r="F103" i="64"/>
  <c r="E103" i="64"/>
  <c r="G103" i="64"/>
  <c r="H103" i="64"/>
  <c r="I103" i="64"/>
  <c r="J103" i="64"/>
  <c r="K103" i="64"/>
  <c r="L103" i="64"/>
  <c r="M103" i="64"/>
  <c r="N103" i="64"/>
  <c r="O103" i="64"/>
  <c r="P103" i="64"/>
  <c r="Q103" i="64"/>
  <c r="R103" i="64"/>
  <c r="S103" i="64"/>
  <c r="T103" i="64"/>
  <c r="U103" i="64"/>
  <c r="V103" i="64"/>
  <c r="W103" i="64"/>
  <c r="X103" i="64"/>
  <c r="Y103" i="64"/>
  <c r="Z103" i="64"/>
  <c r="AA103" i="64"/>
  <c r="AB103" i="64"/>
  <c r="AC103" i="64"/>
  <c r="AD103" i="64"/>
  <c r="AE103" i="64"/>
  <c r="AF103" i="64"/>
  <c r="AG103" i="64"/>
  <c r="AH103" i="64"/>
  <c r="AI103" i="64"/>
  <c r="AJ103" i="64"/>
  <c r="AK103" i="64"/>
  <c r="AL103" i="64"/>
  <c r="AM103" i="64"/>
  <c r="AN103" i="64"/>
  <c r="AO103" i="64"/>
  <c r="AP103" i="64"/>
  <c r="AR103" i="64"/>
  <c r="AQ103" i="64"/>
  <c r="F78" i="64"/>
  <c r="E78" i="64"/>
  <c r="G78" i="64"/>
  <c r="AC78" i="64"/>
  <c r="AD78" i="64"/>
  <c r="AE78" i="64"/>
  <c r="AF78" i="64"/>
  <c r="AG78" i="64"/>
  <c r="AH78" i="64"/>
  <c r="AI78" i="64"/>
  <c r="AJ78" i="64"/>
  <c r="AK78" i="64"/>
  <c r="AL78" i="64"/>
  <c r="AM78" i="64"/>
  <c r="AN78" i="64"/>
  <c r="AO78" i="64"/>
  <c r="AP78" i="64"/>
  <c r="AR78" i="64"/>
  <c r="AQ78" i="64"/>
  <c r="E83" i="64"/>
  <c r="F83" i="64"/>
  <c r="G83" i="64"/>
  <c r="H83" i="64"/>
  <c r="I83" i="64"/>
  <c r="J83" i="64"/>
  <c r="K83" i="64"/>
  <c r="L83" i="64"/>
  <c r="AH83" i="64"/>
  <c r="AI83" i="64"/>
  <c r="AJ83" i="64"/>
  <c r="AK83" i="64"/>
  <c r="AL83" i="64"/>
  <c r="AM83" i="64"/>
  <c r="AN83" i="64"/>
  <c r="AO83" i="64"/>
  <c r="AP83" i="64"/>
  <c r="AQ83" i="64"/>
  <c r="AR83" i="64"/>
  <c r="E96" i="64"/>
  <c r="F96" i="64"/>
  <c r="G96" i="64"/>
  <c r="H96" i="64"/>
  <c r="I96" i="64"/>
  <c r="J96" i="64"/>
  <c r="K96" i="64"/>
  <c r="L96" i="64"/>
  <c r="M96" i="64"/>
  <c r="N96" i="64"/>
  <c r="O96" i="64"/>
  <c r="P96" i="64"/>
  <c r="Q96" i="64"/>
  <c r="R96" i="64"/>
  <c r="S96" i="64"/>
  <c r="T96" i="64"/>
  <c r="U96" i="64"/>
  <c r="V96" i="64"/>
  <c r="W96" i="64"/>
  <c r="X96" i="64"/>
  <c r="Y96" i="64"/>
  <c r="Z96" i="64"/>
  <c r="AA96" i="64"/>
  <c r="AB96" i="64"/>
  <c r="AC96" i="64"/>
  <c r="AD96" i="64"/>
  <c r="AE96" i="64"/>
  <c r="AF96" i="64"/>
  <c r="AG96" i="64"/>
  <c r="AH96" i="64"/>
  <c r="AI96" i="64"/>
  <c r="AJ96" i="64"/>
  <c r="AK96" i="64"/>
  <c r="AL96" i="64"/>
  <c r="AM96" i="64"/>
  <c r="AN96" i="64"/>
  <c r="AO96" i="64"/>
  <c r="AP96" i="64"/>
  <c r="AQ96" i="64"/>
  <c r="AR96" i="64"/>
  <c r="F89" i="64"/>
  <c r="E89" i="64"/>
  <c r="G89" i="64"/>
  <c r="H89" i="64"/>
  <c r="I89" i="64"/>
  <c r="J89" i="64"/>
  <c r="K89" i="64"/>
  <c r="L89" i="64"/>
  <c r="M89" i="64"/>
  <c r="N89" i="64"/>
  <c r="O89" i="64"/>
  <c r="P89" i="64"/>
  <c r="Q89" i="64"/>
  <c r="R89" i="64"/>
  <c r="AN89" i="64"/>
  <c r="AO89" i="64"/>
  <c r="AP89" i="64"/>
  <c r="AR89" i="64"/>
  <c r="AQ89" i="64"/>
  <c r="F47" i="63"/>
  <c r="E47" i="63"/>
  <c r="G47" i="63"/>
  <c r="H47" i="63"/>
  <c r="I47" i="63"/>
  <c r="J47" i="63"/>
  <c r="K47" i="63"/>
  <c r="L47" i="63"/>
  <c r="M47" i="63"/>
  <c r="N47" i="63"/>
  <c r="O47" i="63"/>
  <c r="P47" i="63"/>
  <c r="Q47" i="63"/>
  <c r="R47" i="63"/>
  <c r="S47" i="63"/>
  <c r="T47" i="63"/>
  <c r="U47" i="63"/>
  <c r="V47" i="63"/>
  <c r="W47" i="63"/>
  <c r="X47" i="63"/>
  <c r="Y47" i="63"/>
  <c r="Z47" i="63"/>
  <c r="AA47" i="63"/>
  <c r="AB47" i="63"/>
  <c r="AC47" i="63"/>
  <c r="AD47" i="63"/>
  <c r="AE47" i="63"/>
  <c r="AF47" i="63"/>
  <c r="AG47" i="63"/>
  <c r="AH47" i="63"/>
  <c r="AI47" i="63"/>
  <c r="AJ47" i="63"/>
  <c r="AK47" i="63"/>
  <c r="AL47" i="63"/>
  <c r="AM47" i="63"/>
  <c r="AN47" i="63"/>
  <c r="AO47" i="63"/>
  <c r="AP47" i="63"/>
  <c r="AQ47" i="63"/>
  <c r="AR47" i="63"/>
  <c r="F36" i="63"/>
  <c r="E36" i="63"/>
  <c r="G36" i="63"/>
  <c r="H36" i="63"/>
  <c r="I36" i="63"/>
  <c r="J36" i="63"/>
  <c r="K36" i="63"/>
  <c r="L36" i="63"/>
  <c r="M36" i="63"/>
  <c r="N36" i="63"/>
  <c r="O36" i="63"/>
  <c r="P36" i="63"/>
  <c r="Q36" i="63"/>
  <c r="R36" i="63"/>
  <c r="S36" i="63"/>
  <c r="T36" i="63"/>
  <c r="U36" i="63"/>
  <c r="V36" i="63"/>
  <c r="W36" i="63"/>
  <c r="X36" i="63"/>
  <c r="Y36" i="63"/>
  <c r="Z36" i="63"/>
  <c r="AA36" i="63"/>
  <c r="AB36" i="63"/>
  <c r="AC36" i="63"/>
  <c r="AD36" i="63"/>
  <c r="AE36" i="63"/>
  <c r="AF36" i="63"/>
  <c r="AG36" i="63"/>
  <c r="AH36" i="63"/>
  <c r="AI36" i="63"/>
  <c r="AJ36" i="63"/>
  <c r="AK36" i="63"/>
  <c r="AL36" i="63"/>
  <c r="AM36" i="63"/>
  <c r="AN36" i="63"/>
  <c r="AO36" i="63"/>
  <c r="AP36" i="63"/>
  <c r="AQ36" i="63"/>
  <c r="AR36" i="63"/>
  <c r="F27" i="63"/>
  <c r="E27" i="63"/>
  <c r="G27" i="63"/>
  <c r="H27" i="63"/>
  <c r="I27" i="63"/>
  <c r="J27" i="63"/>
  <c r="K27" i="63"/>
  <c r="L27" i="63"/>
  <c r="M27" i="63"/>
  <c r="N27" i="63"/>
  <c r="O27" i="63"/>
  <c r="P27" i="63"/>
  <c r="Q27" i="63"/>
  <c r="R27" i="63"/>
  <c r="S27" i="63"/>
  <c r="T27" i="63"/>
  <c r="U27" i="63"/>
  <c r="V27" i="63"/>
  <c r="W27" i="63"/>
  <c r="X27" i="63"/>
  <c r="Y27" i="63"/>
  <c r="Z27" i="63"/>
  <c r="AA27" i="63"/>
  <c r="AB27" i="63"/>
  <c r="AC27" i="63"/>
  <c r="AD27" i="63"/>
  <c r="AE27" i="63"/>
  <c r="AF27" i="63"/>
  <c r="AG27" i="63"/>
  <c r="AH27" i="63"/>
  <c r="AI27" i="63"/>
  <c r="AJ27" i="63"/>
  <c r="AK27" i="63"/>
  <c r="AL27" i="63"/>
  <c r="AM27" i="63"/>
  <c r="AN27" i="63"/>
  <c r="AO27" i="63"/>
  <c r="AP27" i="63"/>
  <c r="AQ27" i="63"/>
  <c r="AR27" i="63"/>
  <c r="E106" i="62"/>
  <c r="F106" i="62"/>
  <c r="G106" i="62"/>
  <c r="H106" i="62"/>
  <c r="I106" i="62"/>
  <c r="J106" i="62"/>
  <c r="K106" i="62"/>
  <c r="L106" i="62"/>
  <c r="M106" i="62"/>
  <c r="N106" i="62"/>
  <c r="O106" i="62"/>
  <c r="P106" i="62"/>
  <c r="Q106" i="62"/>
  <c r="R106" i="62"/>
  <c r="S106" i="62"/>
  <c r="T106" i="62"/>
  <c r="U106" i="62"/>
  <c r="V106" i="62"/>
  <c r="W106" i="62"/>
  <c r="X106" i="62"/>
  <c r="Y106" i="62"/>
  <c r="Z106" i="62"/>
  <c r="AA106" i="62"/>
  <c r="AB106" i="62"/>
  <c r="AC106" i="62"/>
  <c r="AD106" i="62"/>
  <c r="AE106" i="62"/>
  <c r="AF106" i="62"/>
  <c r="AG106" i="62"/>
  <c r="AH106" i="62"/>
  <c r="AI106" i="62"/>
  <c r="AJ106" i="62"/>
  <c r="AK106" i="62"/>
  <c r="AL106" i="62"/>
  <c r="AM106" i="62"/>
  <c r="AN106" i="62"/>
  <c r="AO106" i="62"/>
  <c r="AP106" i="62"/>
  <c r="AR106" i="62"/>
  <c r="AQ106" i="62"/>
  <c r="F30" i="63"/>
  <c r="E30" i="63"/>
  <c r="G30" i="63"/>
  <c r="H30" i="63"/>
  <c r="I30" i="63"/>
  <c r="J30" i="63"/>
  <c r="K30" i="63"/>
  <c r="L30" i="63"/>
  <c r="M30" i="63"/>
  <c r="N30" i="63"/>
  <c r="O30" i="63"/>
  <c r="P30" i="63"/>
  <c r="Q30" i="63"/>
  <c r="R30" i="63"/>
  <c r="S30" i="63"/>
  <c r="T30" i="63"/>
  <c r="U30" i="63"/>
  <c r="V30" i="63"/>
  <c r="W30" i="63"/>
  <c r="X30" i="63"/>
  <c r="Y30" i="63"/>
  <c r="Z30" i="63"/>
  <c r="AA30" i="63"/>
  <c r="AB30" i="63"/>
  <c r="AC30" i="63"/>
  <c r="AD30" i="63"/>
  <c r="AE30" i="63"/>
  <c r="AF30" i="63"/>
  <c r="AG30" i="63"/>
  <c r="AH30" i="63"/>
  <c r="AI30" i="63"/>
  <c r="AJ30" i="63"/>
  <c r="AK30" i="63"/>
  <c r="AL30" i="63"/>
  <c r="AM30" i="63"/>
  <c r="AN30" i="63"/>
  <c r="AO30" i="63"/>
  <c r="AP30" i="63"/>
  <c r="AQ30" i="63"/>
  <c r="AR30" i="63"/>
  <c r="F35" i="63"/>
  <c r="E35" i="63"/>
  <c r="G35" i="63"/>
  <c r="H35" i="63"/>
  <c r="I35" i="63"/>
  <c r="J35" i="63"/>
  <c r="K35" i="63"/>
  <c r="L35" i="63"/>
  <c r="M35" i="63"/>
  <c r="N35" i="63"/>
  <c r="O35" i="63"/>
  <c r="P35" i="63"/>
  <c r="Q35" i="63"/>
  <c r="R35" i="63"/>
  <c r="S35" i="63"/>
  <c r="T35" i="63"/>
  <c r="U35" i="63"/>
  <c r="V35" i="63"/>
  <c r="W35" i="63"/>
  <c r="X35" i="63"/>
  <c r="Y35" i="63"/>
  <c r="Z35" i="63"/>
  <c r="AA35" i="63"/>
  <c r="AB35" i="63"/>
  <c r="AC35" i="63"/>
  <c r="AD35" i="63"/>
  <c r="AE35" i="63"/>
  <c r="AF35" i="63"/>
  <c r="AG35" i="63"/>
  <c r="AH35" i="63"/>
  <c r="AI35" i="63"/>
  <c r="AJ35" i="63"/>
  <c r="AK35" i="63"/>
  <c r="AL35" i="63"/>
  <c r="AM35" i="63"/>
  <c r="AN35" i="63"/>
  <c r="AO35" i="63"/>
  <c r="AP35" i="63"/>
  <c r="AQ35" i="63"/>
  <c r="AR35" i="63"/>
  <c r="F45" i="63"/>
  <c r="E45" i="63"/>
  <c r="G45" i="63"/>
  <c r="H45" i="63"/>
  <c r="I45" i="63"/>
  <c r="J45" i="63"/>
  <c r="K45" i="63"/>
  <c r="L45" i="63"/>
  <c r="M45" i="63"/>
  <c r="N45" i="63"/>
  <c r="O45" i="63"/>
  <c r="P45" i="63"/>
  <c r="Q45" i="63"/>
  <c r="R45" i="63"/>
  <c r="S45" i="63"/>
  <c r="T45" i="63"/>
  <c r="U45" i="63"/>
  <c r="V45" i="63"/>
  <c r="W45" i="63"/>
  <c r="X45" i="63"/>
  <c r="Y45" i="63"/>
  <c r="Z45" i="63"/>
  <c r="AA45" i="63"/>
  <c r="AB45" i="63"/>
  <c r="AC45" i="63"/>
  <c r="AD45" i="63"/>
  <c r="AE45" i="63"/>
  <c r="AF45" i="63"/>
  <c r="AG45" i="63"/>
  <c r="AH45" i="63"/>
  <c r="AI45" i="63"/>
  <c r="AJ45" i="63"/>
  <c r="AK45" i="63"/>
  <c r="AL45" i="63"/>
  <c r="AM45" i="63"/>
  <c r="AN45" i="63"/>
  <c r="AO45" i="63"/>
  <c r="AP45" i="63"/>
  <c r="AQ45" i="63"/>
  <c r="AR45" i="63"/>
  <c r="F38" i="63"/>
  <c r="E38" i="63"/>
  <c r="G38" i="63"/>
  <c r="H38" i="63"/>
  <c r="I38" i="63"/>
  <c r="J38" i="63"/>
  <c r="K38" i="63"/>
  <c r="L38" i="63"/>
  <c r="M38" i="63"/>
  <c r="N38" i="63"/>
  <c r="O38" i="63"/>
  <c r="P38" i="63"/>
  <c r="Q38" i="63"/>
  <c r="R38" i="63"/>
  <c r="S38" i="63"/>
  <c r="T38" i="63"/>
  <c r="U38" i="63"/>
  <c r="V38" i="63"/>
  <c r="W38" i="63"/>
  <c r="X38" i="63"/>
  <c r="Y38" i="63"/>
  <c r="Z38" i="63"/>
  <c r="AA38" i="63"/>
  <c r="AB38" i="63"/>
  <c r="AC38" i="63"/>
  <c r="AD38" i="63"/>
  <c r="AE38" i="63"/>
  <c r="AF38" i="63"/>
  <c r="AG38" i="63"/>
  <c r="AH38" i="63"/>
  <c r="AI38" i="63"/>
  <c r="AJ38" i="63"/>
  <c r="AK38" i="63"/>
  <c r="AL38" i="63"/>
  <c r="AM38" i="63"/>
  <c r="AN38" i="63"/>
  <c r="AO38" i="63"/>
  <c r="AP38" i="63"/>
  <c r="AQ38" i="63"/>
  <c r="AR38" i="63"/>
  <c r="F40" i="63"/>
  <c r="E40" i="63"/>
  <c r="G40" i="63"/>
  <c r="H40" i="63"/>
  <c r="I40" i="63"/>
  <c r="J40" i="63"/>
  <c r="K40" i="63"/>
  <c r="L40" i="63"/>
  <c r="M40" i="63"/>
  <c r="N40" i="63"/>
  <c r="O40" i="63"/>
  <c r="P40" i="63"/>
  <c r="Q40" i="63"/>
  <c r="R40" i="63"/>
  <c r="S40" i="63"/>
  <c r="T40" i="63"/>
  <c r="U40" i="63"/>
  <c r="V40" i="63"/>
  <c r="W40" i="63"/>
  <c r="X40" i="63"/>
  <c r="Y40" i="63"/>
  <c r="Z40" i="63"/>
  <c r="AA40" i="63"/>
  <c r="AB40" i="63"/>
  <c r="AC40" i="63"/>
  <c r="AD40" i="63"/>
  <c r="AE40" i="63"/>
  <c r="AF40" i="63"/>
  <c r="AG40" i="63"/>
  <c r="AH40" i="63"/>
  <c r="AI40" i="63"/>
  <c r="AJ40" i="63"/>
  <c r="AK40" i="63"/>
  <c r="AL40" i="63"/>
  <c r="AM40" i="63"/>
  <c r="AN40" i="63"/>
  <c r="AO40" i="63"/>
  <c r="AP40" i="63"/>
  <c r="AQ40" i="63"/>
  <c r="AR40" i="63"/>
  <c r="F26" i="63"/>
  <c r="E26" i="63"/>
  <c r="G26" i="63"/>
  <c r="H26" i="63"/>
  <c r="I26" i="63"/>
  <c r="J26" i="63"/>
  <c r="K26" i="63"/>
  <c r="L26" i="63"/>
  <c r="M26" i="63"/>
  <c r="N26" i="63"/>
  <c r="O26" i="63"/>
  <c r="P26" i="63"/>
  <c r="Q26" i="63"/>
  <c r="R26" i="63"/>
  <c r="S26" i="63"/>
  <c r="T26" i="63"/>
  <c r="U26" i="63"/>
  <c r="V26" i="63"/>
  <c r="W26" i="63"/>
  <c r="X26" i="63"/>
  <c r="Y26" i="63"/>
  <c r="Z26" i="63"/>
  <c r="AA26" i="63"/>
  <c r="AB26" i="63"/>
  <c r="AC26" i="63"/>
  <c r="AD26" i="63"/>
  <c r="AE26" i="63"/>
  <c r="AF26" i="63"/>
  <c r="AG26" i="63"/>
  <c r="AH26" i="63"/>
  <c r="AI26" i="63"/>
  <c r="AJ26" i="63"/>
  <c r="AK26" i="63"/>
  <c r="AL26" i="63"/>
  <c r="AM26" i="63"/>
  <c r="AN26" i="63"/>
  <c r="AO26" i="63"/>
  <c r="AP26" i="63"/>
  <c r="AQ26" i="63"/>
  <c r="AR26" i="63"/>
  <c r="F51" i="63"/>
  <c r="E51" i="63"/>
  <c r="G51" i="63"/>
  <c r="H51" i="63"/>
  <c r="I51" i="63"/>
  <c r="J51" i="63"/>
  <c r="K51" i="63"/>
  <c r="L51" i="63"/>
  <c r="M51" i="63"/>
  <c r="N51" i="63"/>
  <c r="O51" i="63"/>
  <c r="P51" i="63"/>
  <c r="Q51" i="63"/>
  <c r="R51" i="63"/>
  <c r="S51" i="63"/>
  <c r="T51" i="63"/>
  <c r="U51" i="63"/>
  <c r="V51" i="63"/>
  <c r="W51" i="63"/>
  <c r="X51" i="63"/>
  <c r="Y51" i="63"/>
  <c r="Z51" i="63"/>
  <c r="AA51" i="63"/>
  <c r="AB51" i="63"/>
  <c r="AC51" i="63"/>
  <c r="AD51" i="63"/>
  <c r="AE51" i="63"/>
  <c r="AF51" i="63"/>
  <c r="AG51" i="63"/>
  <c r="AH51" i="63"/>
  <c r="AI51" i="63"/>
  <c r="AJ51" i="63"/>
  <c r="AK51" i="63"/>
  <c r="AL51" i="63"/>
  <c r="AM51" i="63"/>
  <c r="AN51" i="63"/>
  <c r="AO51" i="63"/>
  <c r="AP51" i="63"/>
  <c r="AQ51" i="63"/>
  <c r="AR51" i="63"/>
  <c r="F46" i="63"/>
  <c r="E46" i="63"/>
  <c r="G46" i="63"/>
  <c r="H46" i="63"/>
  <c r="I46" i="63"/>
  <c r="J46" i="63"/>
  <c r="K46" i="63"/>
  <c r="L46" i="63"/>
  <c r="M46" i="63"/>
  <c r="N46" i="63"/>
  <c r="O46" i="63"/>
  <c r="P46" i="63"/>
  <c r="Q46" i="63"/>
  <c r="R46" i="63"/>
  <c r="S46" i="63"/>
  <c r="T46" i="63"/>
  <c r="U46" i="63"/>
  <c r="V46" i="63"/>
  <c r="W46" i="63"/>
  <c r="X46" i="63"/>
  <c r="Y46" i="63"/>
  <c r="Z46" i="63"/>
  <c r="AA46" i="63"/>
  <c r="AB46" i="63"/>
  <c r="AC46" i="63"/>
  <c r="AD46" i="63"/>
  <c r="AE46" i="63"/>
  <c r="AF46" i="63"/>
  <c r="AG46" i="63"/>
  <c r="AH46" i="63"/>
  <c r="AI46" i="63"/>
  <c r="AJ46" i="63"/>
  <c r="AK46" i="63"/>
  <c r="AL46" i="63"/>
  <c r="AM46" i="63"/>
  <c r="AN46" i="63"/>
  <c r="AO46" i="63"/>
  <c r="AP46" i="63"/>
  <c r="AQ46" i="63"/>
  <c r="AR46" i="63"/>
  <c r="F23" i="63"/>
  <c r="E23" i="63"/>
  <c r="G23" i="63"/>
  <c r="H23" i="63"/>
  <c r="I23" i="63"/>
  <c r="J23" i="63"/>
  <c r="K23" i="63"/>
  <c r="L23" i="63"/>
  <c r="M23" i="63"/>
  <c r="N23" i="63"/>
  <c r="O23" i="63"/>
  <c r="P23" i="63"/>
  <c r="Q23" i="63"/>
  <c r="R23" i="63"/>
  <c r="S23" i="63"/>
  <c r="T23" i="63"/>
  <c r="U23" i="63"/>
  <c r="V23" i="63"/>
  <c r="W23" i="63"/>
  <c r="X23" i="63"/>
  <c r="Y23" i="63"/>
  <c r="Z23" i="63"/>
  <c r="AA23" i="63"/>
  <c r="AB23" i="63"/>
  <c r="AC23" i="63"/>
  <c r="AD23" i="63"/>
  <c r="AE23" i="63"/>
  <c r="AF23" i="63"/>
  <c r="AG23" i="63"/>
  <c r="AH23" i="63"/>
  <c r="AI23" i="63"/>
  <c r="AJ23" i="63"/>
  <c r="AK23" i="63"/>
  <c r="AL23" i="63"/>
  <c r="AM23" i="63"/>
  <c r="AN23" i="63"/>
  <c r="AO23" i="63"/>
  <c r="AP23" i="63"/>
  <c r="AQ23" i="63"/>
  <c r="AR23" i="63"/>
  <c r="F48" i="63"/>
  <c r="E48" i="63"/>
  <c r="G48" i="63"/>
  <c r="H48" i="63"/>
  <c r="I48" i="63"/>
  <c r="J48" i="63"/>
  <c r="K48" i="63"/>
  <c r="L48" i="63"/>
  <c r="M48" i="63"/>
  <c r="N48" i="63"/>
  <c r="O48" i="63"/>
  <c r="P48" i="63"/>
  <c r="Q48" i="63"/>
  <c r="R48" i="63"/>
  <c r="S48" i="63"/>
  <c r="T48" i="63"/>
  <c r="U48" i="63"/>
  <c r="V48" i="63"/>
  <c r="W48" i="63"/>
  <c r="X48" i="63"/>
  <c r="Y48" i="63"/>
  <c r="Z48" i="63"/>
  <c r="AA48" i="63"/>
  <c r="AB48" i="63"/>
  <c r="AC48" i="63"/>
  <c r="AD48" i="63"/>
  <c r="AE48" i="63"/>
  <c r="AF48" i="63"/>
  <c r="AG48" i="63"/>
  <c r="AH48" i="63"/>
  <c r="AI48" i="63"/>
  <c r="AJ48" i="63"/>
  <c r="AK48" i="63"/>
  <c r="AL48" i="63"/>
  <c r="AM48" i="63"/>
  <c r="AN48" i="63"/>
  <c r="AO48" i="63"/>
  <c r="AP48" i="63"/>
  <c r="AQ48" i="63"/>
  <c r="AR48" i="63"/>
  <c r="F34" i="63"/>
  <c r="E34" i="63"/>
  <c r="G34" i="63"/>
  <c r="H34" i="63"/>
  <c r="I34" i="63"/>
  <c r="J34" i="63"/>
  <c r="K34" i="63"/>
  <c r="L34" i="63"/>
  <c r="M34" i="63"/>
  <c r="N34" i="63"/>
  <c r="O34" i="63"/>
  <c r="P34" i="63"/>
  <c r="Q34" i="63"/>
  <c r="R34" i="63"/>
  <c r="S34" i="63"/>
  <c r="T34" i="63"/>
  <c r="U34" i="63"/>
  <c r="V34" i="63"/>
  <c r="W34" i="63"/>
  <c r="X34" i="63"/>
  <c r="Y34" i="63"/>
  <c r="Z34" i="63"/>
  <c r="AA34" i="63"/>
  <c r="AB34" i="63"/>
  <c r="AC34" i="63"/>
  <c r="AD34" i="63"/>
  <c r="AE34" i="63"/>
  <c r="AF34" i="63"/>
  <c r="AG34" i="63"/>
  <c r="AH34" i="63"/>
  <c r="AI34" i="63"/>
  <c r="AJ34" i="63"/>
  <c r="AK34" i="63"/>
  <c r="AL34" i="63"/>
  <c r="AM34" i="63"/>
  <c r="AN34" i="63"/>
  <c r="AO34" i="63"/>
  <c r="AP34" i="63"/>
  <c r="AQ34" i="63"/>
  <c r="AR34" i="63"/>
  <c r="E59" i="63"/>
  <c r="F59" i="63"/>
  <c r="G59" i="63"/>
  <c r="H59" i="63"/>
  <c r="I59" i="63"/>
  <c r="J59" i="63"/>
  <c r="K59" i="63"/>
  <c r="L59" i="63"/>
  <c r="M59" i="63"/>
  <c r="N59" i="63"/>
  <c r="O59" i="63"/>
  <c r="P59" i="63"/>
  <c r="Q59" i="63"/>
  <c r="R59" i="63"/>
  <c r="S59" i="63"/>
  <c r="T59" i="63"/>
  <c r="U59" i="63"/>
  <c r="V59" i="63"/>
  <c r="W59" i="63"/>
  <c r="X59" i="63"/>
  <c r="Y59" i="63"/>
  <c r="Z59" i="63"/>
  <c r="AA59" i="63"/>
  <c r="AB59" i="63"/>
  <c r="AC59" i="63"/>
  <c r="AD59" i="63"/>
  <c r="AE59" i="63"/>
  <c r="AF59" i="63"/>
  <c r="AG59" i="63"/>
  <c r="AH59" i="63"/>
  <c r="AI59" i="63"/>
  <c r="AJ59" i="63"/>
  <c r="AK59" i="63"/>
  <c r="AL59" i="63"/>
  <c r="AM59" i="63"/>
  <c r="AN59" i="63"/>
  <c r="AO59" i="63"/>
  <c r="AP59" i="63"/>
  <c r="AQ59" i="63"/>
  <c r="AR59" i="63"/>
  <c r="E96" i="62"/>
  <c r="F96" i="62"/>
  <c r="G96" i="62"/>
  <c r="H96" i="62"/>
  <c r="I96" i="62"/>
  <c r="J96" i="62"/>
  <c r="K96" i="62"/>
  <c r="L96" i="62"/>
  <c r="M96" i="62"/>
  <c r="N96" i="62"/>
  <c r="O96" i="62"/>
  <c r="P96" i="62"/>
  <c r="Q96" i="62"/>
  <c r="R96" i="62"/>
  <c r="S96" i="62"/>
  <c r="T96" i="62"/>
  <c r="U96" i="62"/>
  <c r="V96" i="62"/>
  <c r="W96" i="62"/>
  <c r="X96" i="62"/>
  <c r="Y96" i="62"/>
  <c r="Z96" i="62"/>
  <c r="AA96" i="62"/>
  <c r="AB96" i="62"/>
  <c r="AC96" i="62"/>
  <c r="AD96" i="62"/>
  <c r="AE96" i="62"/>
  <c r="AF96" i="62"/>
  <c r="AG96" i="62"/>
  <c r="AH96" i="62"/>
  <c r="AI96" i="62"/>
  <c r="AJ96" i="62"/>
  <c r="AK96" i="62"/>
  <c r="AL96" i="62"/>
  <c r="AM96" i="62"/>
  <c r="AN96" i="62"/>
  <c r="AO96" i="62"/>
  <c r="AP96" i="62"/>
  <c r="AQ96" i="62"/>
  <c r="AR96" i="62"/>
  <c r="E88" i="62"/>
  <c r="F88" i="62"/>
  <c r="G88" i="62"/>
  <c r="H88" i="62"/>
  <c r="I88" i="62"/>
  <c r="J88" i="62"/>
  <c r="K88" i="62"/>
  <c r="L88" i="62"/>
  <c r="M88" i="62"/>
  <c r="N88" i="62"/>
  <c r="O88" i="62"/>
  <c r="P88" i="62"/>
  <c r="Q88" i="62"/>
  <c r="AC88" i="62"/>
  <c r="AD88" i="62"/>
  <c r="AE88" i="62"/>
  <c r="AF88" i="62"/>
  <c r="AG88" i="62"/>
  <c r="AH88" i="62"/>
  <c r="AI88" i="62"/>
  <c r="AJ88" i="62"/>
  <c r="AK88" i="62"/>
  <c r="AL88" i="62"/>
  <c r="AM88" i="62"/>
  <c r="AN88" i="62"/>
  <c r="AO88" i="62"/>
  <c r="AP88" i="62"/>
  <c r="AQ88" i="62"/>
  <c r="AR88" i="62"/>
  <c r="E91" i="62"/>
  <c r="G91" i="62"/>
  <c r="F91" i="62"/>
  <c r="H91" i="62"/>
  <c r="I91" i="62"/>
  <c r="J91" i="62"/>
  <c r="K91" i="62"/>
  <c r="L91" i="62"/>
  <c r="M91" i="62"/>
  <c r="N91" i="62"/>
  <c r="O91" i="62"/>
  <c r="P91" i="62"/>
  <c r="Q91" i="62"/>
  <c r="R91" i="62"/>
  <c r="S91" i="62"/>
  <c r="T91" i="62"/>
  <c r="AF91" i="62"/>
  <c r="AG91" i="62"/>
  <c r="AH91" i="62"/>
  <c r="AI91" i="62"/>
  <c r="AJ91" i="62"/>
  <c r="AK91" i="62"/>
  <c r="AL91" i="62"/>
  <c r="AM91" i="62"/>
  <c r="AN91" i="62"/>
  <c r="AO91" i="62"/>
  <c r="AP91" i="62"/>
  <c r="AR91" i="62"/>
  <c r="AQ91" i="62"/>
  <c r="E77" i="62"/>
  <c r="F77" i="62"/>
  <c r="E102" i="62"/>
  <c r="F102" i="62"/>
  <c r="G102" i="62"/>
  <c r="H102" i="62"/>
  <c r="I102" i="62"/>
  <c r="J102" i="62"/>
  <c r="K102" i="62"/>
  <c r="L102" i="62"/>
  <c r="M102" i="62"/>
  <c r="N102" i="62"/>
  <c r="O102" i="62"/>
  <c r="P102" i="62"/>
  <c r="Q102" i="62"/>
  <c r="R102" i="62"/>
  <c r="S102" i="62"/>
  <c r="T102" i="62"/>
  <c r="U102" i="62"/>
  <c r="V102" i="62"/>
  <c r="W102" i="62"/>
  <c r="X102" i="62"/>
  <c r="Y102" i="62"/>
  <c r="Z102" i="62"/>
  <c r="AA102" i="62"/>
  <c r="AB102" i="62"/>
  <c r="AC102" i="62"/>
  <c r="AD102" i="62"/>
  <c r="AE102" i="62"/>
  <c r="AF102" i="62"/>
  <c r="AG102" i="62"/>
  <c r="AH102" i="62"/>
  <c r="AI102" i="62"/>
  <c r="AJ102" i="62"/>
  <c r="AK102" i="62"/>
  <c r="AL102" i="62"/>
  <c r="AM102" i="62"/>
  <c r="AN102" i="62"/>
  <c r="AO102" i="62"/>
  <c r="AP102" i="62"/>
  <c r="AQ102" i="62"/>
  <c r="AR102" i="62"/>
  <c r="D59" i="62"/>
  <c r="D51" i="62"/>
  <c r="D43" i="62"/>
  <c r="D35" i="62"/>
  <c r="D27" i="62"/>
  <c r="D58" i="62"/>
  <c r="D50" i="62"/>
  <c r="D42" i="62"/>
  <c r="D34" i="62"/>
  <c r="D26" i="62"/>
  <c r="D57" i="62"/>
  <c r="D49" i="62"/>
  <c r="D41" i="62"/>
  <c r="D33" i="62"/>
  <c r="D25" i="62"/>
  <c r="D56" i="62"/>
  <c r="D48" i="62"/>
  <c r="D40" i="62"/>
  <c r="D32" i="62"/>
  <c r="D24" i="62"/>
  <c r="D55" i="62"/>
  <c r="D47" i="62"/>
  <c r="D39" i="62"/>
  <c r="D31" i="62"/>
  <c r="D23" i="62"/>
  <c r="D54" i="62"/>
  <c r="D46" i="62"/>
  <c r="D38" i="62"/>
  <c r="D30" i="62"/>
  <c r="D22" i="62"/>
  <c r="D53" i="62"/>
  <c r="D45" i="62"/>
  <c r="D37" i="62"/>
  <c r="D29" i="62"/>
  <c r="D21" i="62"/>
  <c r="D36" i="62"/>
  <c r="D28" i="62"/>
  <c r="D20" i="62"/>
  <c r="D52" i="62"/>
  <c r="D44" i="62"/>
  <c r="E114" i="63"/>
  <c r="G114" i="63"/>
  <c r="F114" i="63"/>
  <c r="H114" i="63"/>
  <c r="I114" i="63"/>
  <c r="J114" i="63"/>
  <c r="K114" i="63"/>
  <c r="L114" i="63"/>
  <c r="M114" i="63"/>
  <c r="N114" i="63"/>
  <c r="O114" i="63"/>
  <c r="P114" i="63"/>
  <c r="Q114" i="63"/>
  <c r="R114" i="63"/>
  <c r="S114" i="63"/>
  <c r="T114" i="63"/>
  <c r="U114" i="63"/>
  <c r="V114" i="63"/>
  <c r="W114" i="63"/>
  <c r="X114" i="63"/>
  <c r="Y114" i="63"/>
  <c r="Z114" i="63"/>
  <c r="AA114" i="63"/>
  <c r="AB114" i="63"/>
  <c r="AC114" i="63"/>
  <c r="AD114" i="63"/>
  <c r="AE114" i="63"/>
  <c r="AF114" i="63"/>
  <c r="AG114" i="63"/>
  <c r="AH114" i="63"/>
  <c r="AI114" i="63"/>
  <c r="AJ114" i="63"/>
  <c r="AK114" i="63"/>
  <c r="AL114" i="63"/>
  <c r="AM114" i="63"/>
  <c r="AN114" i="63"/>
  <c r="AO114" i="63"/>
  <c r="AP114" i="63"/>
  <c r="AQ114" i="63"/>
  <c r="AR114" i="63"/>
  <c r="E106" i="63"/>
  <c r="G106" i="63"/>
  <c r="F106" i="63"/>
  <c r="H106" i="63"/>
  <c r="I106" i="63"/>
  <c r="J106" i="63"/>
  <c r="K106" i="63"/>
  <c r="L106" i="63"/>
  <c r="M106" i="63"/>
  <c r="N106" i="63"/>
  <c r="O106" i="63"/>
  <c r="P106" i="63"/>
  <c r="Q106" i="63"/>
  <c r="R106" i="63"/>
  <c r="S106" i="63"/>
  <c r="T106" i="63"/>
  <c r="U106" i="63"/>
  <c r="V106" i="63"/>
  <c r="W106" i="63"/>
  <c r="X106" i="63"/>
  <c r="Y106" i="63"/>
  <c r="Z106" i="63"/>
  <c r="AA106" i="63"/>
  <c r="AB106" i="63"/>
  <c r="AC106" i="63"/>
  <c r="AD106" i="63"/>
  <c r="AE106" i="63"/>
  <c r="AF106" i="63"/>
  <c r="AG106" i="63"/>
  <c r="AH106" i="63"/>
  <c r="AI106" i="63"/>
  <c r="AJ106" i="63"/>
  <c r="AK106" i="63"/>
  <c r="AL106" i="63"/>
  <c r="AM106" i="63"/>
  <c r="AN106" i="63"/>
  <c r="AO106" i="63"/>
  <c r="AP106" i="63"/>
  <c r="AR106" i="63"/>
  <c r="AQ106" i="63"/>
  <c r="E85" i="63"/>
  <c r="G85" i="63"/>
  <c r="F85" i="63"/>
  <c r="H85" i="63"/>
  <c r="I85" i="63"/>
  <c r="J85" i="63"/>
  <c r="K85" i="63"/>
  <c r="L85" i="63"/>
  <c r="M85" i="63"/>
  <c r="N85" i="63"/>
  <c r="O85" i="63"/>
  <c r="P85" i="63"/>
  <c r="Q85" i="63"/>
  <c r="R85" i="63"/>
  <c r="S85" i="63"/>
  <c r="T85" i="63"/>
  <c r="U85" i="63"/>
  <c r="V85" i="63"/>
  <c r="W85" i="63"/>
  <c r="X85" i="63"/>
  <c r="Y85" i="63"/>
  <c r="Z85" i="63"/>
  <c r="AA85" i="63"/>
  <c r="AB85" i="63"/>
  <c r="AC85" i="63"/>
  <c r="AD85" i="63"/>
  <c r="AE85" i="63"/>
  <c r="AF85" i="63"/>
  <c r="AG85" i="63"/>
  <c r="AH85" i="63"/>
  <c r="AI85" i="63"/>
  <c r="AJ85" i="63"/>
  <c r="AK85" i="63"/>
  <c r="AL85" i="63"/>
  <c r="AM85" i="63"/>
  <c r="AN85" i="63"/>
  <c r="AO85" i="63"/>
  <c r="AP85" i="63"/>
  <c r="AR85" i="63"/>
  <c r="AQ85" i="63"/>
  <c r="E112" i="63"/>
  <c r="G112" i="63"/>
  <c r="F112" i="63"/>
  <c r="H112" i="63"/>
  <c r="I112" i="63"/>
  <c r="J112" i="63"/>
  <c r="K112" i="63"/>
  <c r="L112" i="63"/>
  <c r="M112" i="63"/>
  <c r="N112" i="63"/>
  <c r="O112" i="63"/>
  <c r="P112" i="63"/>
  <c r="Q112" i="63"/>
  <c r="R112" i="63"/>
  <c r="S112" i="63"/>
  <c r="T112" i="63"/>
  <c r="U112" i="63"/>
  <c r="V112" i="63"/>
  <c r="W112" i="63"/>
  <c r="X112" i="63"/>
  <c r="Y112" i="63"/>
  <c r="Z112" i="63"/>
  <c r="AA112" i="63"/>
  <c r="AB112" i="63"/>
  <c r="AC112" i="63"/>
  <c r="AD112" i="63"/>
  <c r="AE112" i="63"/>
  <c r="AF112" i="63"/>
  <c r="AG112" i="63"/>
  <c r="AH112" i="63"/>
  <c r="AI112" i="63"/>
  <c r="AJ112" i="63"/>
  <c r="AK112" i="63"/>
  <c r="AL112" i="63"/>
  <c r="AM112" i="63"/>
  <c r="AN112" i="63"/>
  <c r="AO112" i="63"/>
  <c r="AP112" i="63"/>
  <c r="AQ112" i="63"/>
  <c r="AR112" i="63"/>
  <c r="E99" i="63"/>
  <c r="G99" i="63"/>
  <c r="F99" i="63"/>
  <c r="H99" i="63"/>
  <c r="I99" i="63"/>
  <c r="J99" i="63"/>
  <c r="K99" i="63"/>
  <c r="L99" i="63"/>
  <c r="M99" i="63"/>
  <c r="N99" i="63"/>
  <c r="O99" i="63"/>
  <c r="P99" i="63"/>
  <c r="Q99" i="63"/>
  <c r="R99" i="63"/>
  <c r="S99" i="63"/>
  <c r="T99" i="63"/>
  <c r="U99" i="63"/>
  <c r="V99" i="63"/>
  <c r="W99" i="63"/>
  <c r="X99" i="63"/>
  <c r="Y99" i="63"/>
  <c r="Z99" i="63"/>
  <c r="AA99" i="63"/>
  <c r="AB99" i="63"/>
  <c r="AC99" i="63"/>
  <c r="AD99" i="63"/>
  <c r="AE99" i="63"/>
  <c r="AF99" i="63"/>
  <c r="AG99" i="63"/>
  <c r="AH99" i="63"/>
  <c r="AI99" i="63"/>
  <c r="AJ99" i="63"/>
  <c r="AK99" i="63"/>
  <c r="AL99" i="63"/>
  <c r="AM99" i="63"/>
  <c r="AN99" i="63"/>
  <c r="AO99" i="63"/>
  <c r="AP99" i="63"/>
  <c r="AR99" i="63"/>
  <c r="AQ99" i="63"/>
  <c r="E80" i="64"/>
  <c r="F80" i="64"/>
  <c r="G80" i="64"/>
  <c r="H80" i="64"/>
  <c r="I80" i="64"/>
  <c r="AE80" i="64"/>
  <c r="AF80" i="64"/>
  <c r="AG80" i="64"/>
  <c r="AH80" i="64"/>
  <c r="AI80" i="64"/>
  <c r="AJ80" i="64"/>
  <c r="AK80" i="64"/>
  <c r="AL80" i="64"/>
  <c r="AM80" i="64"/>
  <c r="AN80" i="64"/>
  <c r="AO80" i="64"/>
  <c r="AP80" i="64"/>
  <c r="AQ80" i="64"/>
  <c r="AR80" i="64"/>
  <c r="F88" i="64"/>
  <c r="E88" i="64"/>
  <c r="G88" i="64"/>
  <c r="H88" i="64"/>
  <c r="I88" i="64"/>
  <c r="J88" i="64"/>
  <c r="K88" i="64"/>
  <c r="L88" i="64"/>
  <c r="M88" i="64"/>
  <c r="N88" i="64"/>
  <c r="O88" i="64"/>
  <c r="P88" i="64"/>
  <c r="Q88" i="64"/>
  <c r="AM88" i="64"/>
  <c r="AN88" i="64"/>
  <c r="AO88" i="64"/>
  <c r="AP88" i="64"/>
  <c r="AR88" i="64"/>
  <c r="AQ88" i="64"/>
  <c r="F94" i="64"/>
  <c r="E94" i="64"/>
  <c r="G94" i="64"/>
  <c r="H94" i="64"/>
  <c r="I94" i="64"/>
  <c r="J94" i="64"/>
  <c r="K94" i="64"/>
  <c r="L94" i="64"/>
  <c r="M94" i="64"/>
  <c r="N94" i="64"/>
  <c r="O94" i="64"/>
  <c r="P94" i="64"/>
  <c r="Q94" i="64"/>
  <c r="R94" i="64"/>
  <c r="S94" i="64"/>
  <c r="T94" i="64"/>
  <c r="U94" i="64"/>
  <c r="V94" i="64"/>
  <c r="W94" i="64"/>
  <c r="E107" i="64"/>
  <c r="F107" i="64"/>
  <c r="G107" i="64"/>
  <c r="H107" i="64"/>
  <c r="I107" i="64"/>
  <c r="J107" i="64"/>
  <c r="K107" i="64"/>
  <c r="L107" i="64"/>
  <c r="M107" i="64"/>
  <c r="N107" i="64"/>
  <c r="O107" i="64"/>
  <c r="P107" i="64"/>
  <c r="Q107" i="64"/>
  <c r="R107" i="64"/>
  <c r="S107" i="64"/>
  <c r="T107" i="64"/>
  <c r="U107" i="64"/>
  <c r="V107" i="64"/>
  <c r="W107" i="64"/>
  <c r="X107" i="64"/>
  <c r="Y107" i="64"/>
  <c r="Z107" i="64"/>
  <c r="AA107" i="64"/>
  <c r="AB107" i="64"/>
  <c r="AC107" i="64"/>
  <c r="AD107" i="64"/>
  <c r="AE107" i="64"/>
  <c r="AF107" i="64"/>
  <c r="AG107" i="64"/>
  <c r="AH107" i="64"/>
  <c r="AI107" i="64"/>
  <c r="AJ107" i="64"/>
  <c r="AK107" i="64"/>
  <c r="AL107" i="64"/>
  <c r="AM107" i="64"/>
  <c r="AN107" i="64"/>
  <c r="AO107" i="64"/>
  <c r="AP107" i="64"/>
  <c r="AQ107" i="64"/>
  <c r="AR107" i="64"/>
  <c r="F97" i="64"/>
  <c r="E97" i="64"/>
  <c r="G97" i="64"/>
  <c r="H97" i="64"/>
  <c r="I97" i="64"/>
  <c r="J97" i="64"/>
  <c r="K97" i="64"/>
  <c r="L97" i="64"/>
  <c r="M97" i="64"/>
  <c r="N97" i="64"/>
  <c r="O97" i="64"/>
  <c r="P97" i="64"/>
  <c r="Q97" i="64"/>
  <c r="R97" i="64"/>
  <c r="S97" i="64"/>
  <c r="T97" i="64"/>
  <c r="U97" i="64"/>
  <c r="V97" i="64"/>
  <c r="W97" i="64"/>
  <c r="X97" i="64"/>
  <c r="Y97" i="64"/>
  <c r="Z97" i="64"/>
  <c r="AA97" i="64"/>
  <c r="AB97" i="64"/>
  <c r="AC97" i="64"/>
  <c r="AD97" i="64"/>
  <c r="AE97" i="64"/>
  <c r="AF97" i="64"/>
  <c r="AG97" i="64"/>
  <c r="AH97" i="64"/>
  <c r="AI97" i="64"/>
  <c r="AJ97" i="64"/>
  <c r="AK97" i="64"/>
  <c r="AL97" i="64"/>
  <c r="AM97" i="64"/>
  <c r="AN97" i="64"/>
  <c r="AO97" i="64"/>
  <c r="AP97" i="64"/>
  <c r="AQ97" i="64"/>
  <c r="AR97" i="64"/>
  <c r="E101" i="62"/>
  <c r="G101" i="62"/>
  <c r="F101" i="62"/>
  <c r="H101" i="62"/>
  <c r="I101" i="62"/>
  <c r="J101" i="62"/>
  <c r="K101" i="62"/>
  <c r="L101" i="62"/>
  <c r="M101" i="62"/>
  <c r="N101" i="62"/>
  <c r="O101" i="62"/>
  <c r="P101" i="62"/>
  <c r="Q101" i="62"/>
  <c r="R101" i="62"/>
  <c r="S101" i="62"/>
  <c r="T101" i="62"/>
  <c r="U101" i="62"/>
  <c r="V101" i="62"/>
  <c r="W101" i="62"/>
  <c r="X101" i="62"/>
  <c r="Y101" i="62"/>
  <c r="Z101" i="62"/>
  <c r="AA101" i="62"/>
  <c r="AB101" i="62"/>
  <c r="AC101" i="62"/>
  <c r="AD101" i="62"/>
  <c r="AE101" i="62"/>
  <c r="AF101" i="62"/>
  <c r="AG101" i="62"/>
  <c r="AH101" i="62"/>
  <c r="AI101" i="62"/>
  <c r="AJ101" i="62"/>
  <c r="AK101" i="62"/>
  <c r="AL101" i="62"/>
  <c r="AM101" i="62"/>
  <c r="AN101" i="62"/>
  <c r="AO101" i="62"/>
  <c r="AP101" i="62"/>
  <c r="AQ101" i="62"/>
  <c r="AR101" i="62"/>
  <c r="F41" i="63"/>
  <c r="E41" i="63"/>
  <c r="G41" i="63"/>
  <c r="H41" i="63"/>
  <c r="I41" i="63"/>
  <c r="J41" i="63"/>
  <c r="K41" i="63"/>
  <c r="L41" i="63"/>
  <c r="M41" i="63"/>
  <c r="N41" i="63"/>
  <c r="O41" i="63"/>
  <c r="P41" i="63"/>
  <c r="Q41" i="63"/>
  <c r="R41" i="63"/>
  <c r="S41" i="63"/>
  <c r="T41" i="63"/>
  <c r="U41" i="63"/>
  <c r="V41" i="63"/>
  <c r="W41" i="63"/>
  <c r="X41" i="63"/>
  <c r="Y41" i="63"/>
  <c r="Z41" i="63"/>
  <c r="AA41" i="63"/>
  <c r="AB41" i="63"/>
  <c r="AC41" i="63"/>
  <c r="AD41" i="63"/>
  <c r="AE41" i="63"/>
  <c r="AF41" i="63"/>
  <c r="AG41" i="63"/>
  <c r="AH41" i="63"/>
  <c r="AI41" i="63"/>
  <c r="AJ41" i="63"/>
  <c r="AK41" i="63"/>
  <c r="AL41" i="63"/>
  <c r="AM41" i="63"/>
  <c r="AN41" i="63"/>
  <c r="AO41" i="63"/>
  <c r="AP41" i="63"/>
  <c r="AQ41" i="63"/>
  <c r="AR41" i="63"/>
  <c r="E56" i="63"/>
  <c r="G56" i="63"/>
  <c r="F56" i="63"/>
  <c r="H56" i="63"/>
  <c r="I56" i="63"/>
  <c r="J56" i="63"/>
  <c r="K56" i="63"/>
  <c r="L56" i="63"/>
  <c r="M56" i="63"/>
  <c r="N56" i="63"/>
  <c r="O56" i="63"/>
  <c r="P56" i="63"/>
  <c r="Q56" i="63"/>
  <c r="R56" i="63"/>
  <c r="S56" i="63"/>
  <c r="T56" i="63"/>
  <c r="U56" i="63"/>
  <c r="V56" i="63"/>
  <c r="W56" i="63"/>
  <c r="X56" i="63"/>
  <c r="Y56" i="63"/>
  <c r="Z56" i="63"/>
  <c r="AA56" i="63"/>
  <c r="AB56" i="63"/>
  <c r="AC56" i="63"/>
  <c r="AD56" i="63"/>
  <c r="AE56" i="63"/>
  <c r="AF56" i="63"/>
  <c r="AG56" i="63"/>
  <c r="AH56" i="63"/>
  <c r="AI56" i="63"/>
  <c r="AJ56" i="63"/>
  <c r="AK56" i="63"/>
  <c r="AL56" i="63"/>
  <c r="AM56" i="63"/>
  <c r="AN56" i="63"/>
  <c r="AO56" i="63"/>
  <c r="AP56" i="63"/>
  <c r="AQ56" i="63"/>
  <c r="AR56" i="63"/>
  <c r="E97" i="62"/>
  <c r="G97" i="62"/>
  <c r="F97" i="62"/>
  <c r="H97" i="62"/>
  <c r="I97" i="62"/>
  <c r="J97" i="62"/>
  <c r="K97" i="62"/>
  <c r="L97" i="62"/>
  <c r="M97" i="62"/>
  <c r="N97" i="62"/>
  <c r="O97" i="62"/>
  <c r="P97" i="62"/>
  <c r="Q97" i="62"/>
  <c r="R97" i="62"/>
  <c r="S97" i="62"/>
  <c r="T97" i="62"/>
  <c r="U97" i="62"/>
  <c r="V97" i="62"/>
  <c r="W97" i="62"/>
  <c r="X97" i="62"/>
  <c r="Y97" i="62"/>
  <c r="Z97" i="62"/>
  <c r="AA97" i="62"/>
  <c r="AB97" i="62"/>
  <c r="AC97" i="62"/>
  <c r="AD97" i="62"/>
  <c r="AE97" i="62"/>
  <c r="AF97" i="62"/>
  <c r="AG97" i="62"/>
  <c r="AH97" i="62"/>
  <c r="AI97" i="62"/>
  <c r="AJ97" i="62"/>
  <c r="AK97" i="62"/>
  <c r="AL97" i="62"/>
  <c r="AM97" i="62"/>
  <c r="AN97" i="62"/>
  <c r="AO97" i="62"/>
  <c r="AP97" i="62"/>
  <c r="AR97" i="62"/>
  <c r="AQ97" i="62"/>
  <c r="E82" i="62"/>
  <c r="F82" i="62"/>
  <c r="G82" i="62"/>
  <c r="H82" i="62"/>
  <c r="I82" i="62"/>
  <c r="J82" i="62"/>
  <c r="K82" i="62"/>
  <c r="W82" i="62"/>
  <c r="X82" i="62"/>
  <c r="Y82" i="62"/>
  <c r="Z82" i="62"/>
  <c r="AA82" i="62"/>
  <c r="AB82" i="62"/>
  <c r="AC82" i="62"/>
  <c r="AD82" i="62"/>
  <c r="AE82" i="62"/>
  <c r="AF82" i="62"/>
  <c r="AG82" i="62"/>
  <c r="AH82" i="62"/>
  <c r="AI82" i="62"/>
  <c r="AJ82" i="62"/>
  <c r="AK82" i="62"/>
  <c r="AL82" i="62"/>
  <c r="AM82" i="62"/>
  <c r="AN82" i="62"/>
  <c r="AO82" i="62"/>
  <c r="AP82" i="62"/>
  <c r="AQ82" i="62"/>
  <c r="AR82" i="62"/>
  <c r="E99" i="62"/>
  <c r="F99" i="62"/>
  <c r="G99" i="62"/>
  <c r="H99" i="62"/>
  <c r="I99" i="62"/>
  <c r="J99" i="62"/>
  <c r="K99" i="62"/>
  <c r="L99" i="62"/>
  <c r="M99" i="62"/>
  <c r="N99" i="62"/>
  <c r="O99" i="62"/>
  <c r="P99" i="62"/>
  <c r="Q99" i="62"/>
  <c r="R99" i="62"/>
  <c r="S99" i="62"/>
  <c r="T99" i="62"/>
  <c r="U99" i="62"/>
  <c r="V99" i="62"/>
  <c r="W99" i="62"/>
  <c r="X99" i="62"/>
  <c r="Y99" i="62"/>
  <c r="Z99" i="62"/>
  <c r="AA99" i="62"/>
  <c r="AB99" i="62"/>
  <c r="AC99" i="62"/>
  <c r="AD99" i="62"/>
  <c r="AE99" i="62"/>
  <c r="AF99" i="62"/>
  <c r="AG99" i="62"/>
  <c r="AH99" i="62"/>
  <c r="AI99" i="62"/>
  <c r="AJ99" i="62"/>
  <c r="AK99" i="62"/>
  <c r="AL99" i="62"/>
  <c r="AM99" i="62"/>
  <c r="AN99" i="62"/>
  <c r="AO99" i="62"/>
  <c r="AP99" i="62"/>
  <c r="AQ99" i="62"/>
  <c r="AR99" i="62"/>
  <c r="E85" i="62"/>
  <c r="G85" i="62"/>
  <c r="F85" i="62"/>
  <c r="H85" i="62"/>
  <c r="I85" i="62"/>
  <c r="J85" i="62"/>
  <c r="K85" i="62"/>
  <c r="L85" i="62"/>
  <c r="M85" i="62"/>
  <c r="N85" i="62"/>
  <c r="Z85" i="62"/>
  <c r="AA85" i="62"/>
  <c r="AB85" i="62"/>
  <c r="AC85" i="62"/>
  <c r="AD85" i="62"/>
  <c r="AE85" i="62"/>
  <c r="AF85" i="62"/>
  <c r="AG85" i="62"/>
  <c r="AH85" i="62"/>
  <c r="AI85" i="62"/>
  <c r="AJ85" i="62"/>
  <c r="AK85" i="62"/>
  <c r="AL85" i="62"/>
  <c r="AM85" i="62"/>
  <c r="AN85" i="62"/>
  <c r="AO85" i="62"/>
  <c r="AP85" i="62"/>
  <c r="AQ85" i="62"/>
  <c r="AR85" i="62"/>
  <c r="E84" i="63"/>
  <c r="G84" i="63"/>
  <c r="F84" i="63"/>
  <c r="H84" i="63"/>
  <c r="I84" i="63"/>
  <c r="J84" i="63"/>
  <c r="K84" i="63"/>
  <c r="L84" i="63"/>
  <c r="M84" i="63"/>
  <c r="N84" i="63"/>
  <c r="O84" i="63"/>
  <c r="P84" i="63"/>
  <c r="Q84" i="63"/>
  <c r="R84" i="63"/>
  <c r="S84" i="63"/>
  <c r="T84" i="63"/>
  <c r="U84" i="63"/>
  <c r="V84" i="63"/>
  <c r="W84" i="63"/>
  <c r="X84" i="63"/>
  <c r="Y84" i="63"/>
  <c r="Z84" i="63"/>
  <c r="AA84" i="63"/>
  <c r="AB84" i="63"/>
  <c r="AC84" i="63"/>
  <c r="AD84" i="63"/>
  <c r="AE84" i="63"/>
  <c r="AF84" i="63"/>
  <c r="AG84" i="63"/>
  <c r="AH84" i="63"/>
  <c r="AI84" i="63"/>
  <c r="AJ84" i="63"/>
  <c r="AK84" i="63"/>
  <c r="AL84" i="63"/>
  <c r="AM84" i="63"/>
  <c r="AN84" i="63"/>
  <c r="AO84" i="63"/>
  <c r="AP84" i="63"/>
  <c r="AR84" i="63"/>
  <c r="AQ84" i="63"/>
  <c r="E93" i="63"/>
  <c r="G93" i="63"/>
  <c r="F93" i="63"/>
  <c r="H93" i="63"/>
  <c r="I93" i="63"/>
  <c r="J93" i="63"/>
  <c r="K93" i="63"/>
  <c r="L93" i="63"/>
  <c r="M93" i="63"/>
  <c r="N93" i="63"/>
  <c r="O93" i="63"/>
  <c r="P93" i="63"/>
  <c r="Q93" i="63"/>
  <c r="R93" i="63"/>
  <c r="S93" i="63"/>
  <c r="T93" i="63"/>
  <c r="U93" i="63"/>
  <c r="V93" i="63"/>
  <c r="W93" i="63"/>
  <c r="X93" i="63"/>
  <c r="Y93" i="63"/>
  <c r="Z93" i="63"/>
  <c r="AA93" i="63"/>
  <c r="AB93" i="63"/>
  <c r="AC93" i="63"/>
  <c r="AD93" i="63"/>
  <c r="AE93" i="63"/>
  <c r="AF93" i="63"/>
  <c r="AG93" i="63"/>
  <c r="AH93" i="63"/>
  <c r="AI93" i="63"/>
  <c r="AJ93" i="63"/>
  <c r="AK93" i="63"/>
  <c r="AL93" i="63"/>
  <c r="AM93" i="63"/>
  <c r="AN93" i="63"/>
  <c r="AO93" i="63"/>
  <c r="AP93" i="63"/>
  <c r="AR93" i="63"/>
  <c r="AQ93" i="63"/>
  <c r="E81" i="63"/>
  <c r="G81" i="63"/>
  <c r="F81" i="63"/>
  <c r="H81" i="63"/>
  <c r="I81" i="63"/>
  <c r="J81" i="63"/>
  <c r="K81" i="63"/>
  <c r="L81" i="63"/>
  <c r="M81" i="63"/>
  <c r="N81" i="63"/>
  <c r="O81" i="63"/>
  <c r="P81" i="63"/>
  <c r="Q81" i="63"/>
  <c r="R81" i="63"/>
  <c r="S81" i="63"/>
  <c r="T81" i="63"/>
  <c r="U81" i="63"/>
  <c r="V81" i="63"/>
  <c r="W81" i="63"/>
  <c r="X81" i="63"/>
  <c r="Y81" i="63"/>
  <c r="Z81" i="63"/>
  <c r="AA81" i="63"/>
  <c r="AB81" i="63"/>
  <c r="AC81" i="63"/>
  <c r="AD81" i="63"/>
  <c r="AE81" i="63"/>
  <c r="AF81" i="63"/>
  <c r="AG81" i="63"/>
  <c r="AH81" i="63"/>
  <c r="AI81" i="63"/>
  <c r="AJ81" i="63"/>
  <c r="AK81" i="63"/>
  <c r="AL81" i="63"/>
  <c r="AM81" i="63"/>
  <c r="AN81" i="63"/>
  <c r="AO81" i="63"/>
  <c r="AP81" i="63"/>
  <c r="AQ81" i="63"/>
  <c r="AR81" i="63"/>
  <c r="E107" i="63"/>
  <c r="G107" i="63"/>
  <c r="F107" i="63"/>
  <c r="H107" i="63"/>
  <c r="I107" i="63"/>
  <c r="J107" i="63"/>
  <c r="K107" i="63"/>
  <c r="L107" i="63"/>
  <c r="M107" i="63"/>
  <c r="N107" i="63"/>
  <c r="O107" i="63"/>
  <c r="P107" i="63"/>
  <c r="Q107" i="63"/>
  <c r="R107" i="63"/>
  <c r="S107" i="63"/>
  <c r="T107" i="63"/>
  <c r="U107" i="63"/>
  <c r="V107" i="63"/>
  <c r="W107" i="63"/>
  <c r="X107" i="63"/>
  <c r="Y107" i="63"/>
  <c r="Z107" i="63"/>
  <c r="AA107" i="63"/>
  <c r="AB107" i="63"/>
  <c r="AC107" i="63"/>
  <c r="AD107" i="63"/>
  <c r="AE107" i="63"/>
  <c r="AF107" i="63"/>
  <c r="AG107" i="63"/>
  <c r="AH107" i="63"/>
  <c r="AI107" i="63"/>
  <c r="AJ107" i="63"/>
  <c r="AK107" i="63"/>
  <c r="AL107" i="63"/>
  <c r="AM107" i="63"/>
  <c r="AN107" i="63"/>
  <c r="AO107" i="63"/>
  <c r="AP107" i="63"/>
  <c r="AQ107" i="63"/>
  <c r="AR107" i="63"/>
  <c r="F108" i="64"/>
  <c r="E108" i="64"/>
  <c r="G108" i="64"/>
  <c r="H108" i="64"/>
  <c r="I108" i="64"/>
  <c r="J108" i="64"/>
  <c r="K108" i="64"/>
  <c r="L108" i="64"/>
  <c r="M108" i="64"/>
  <c r="N108" i="64"/>
  <c r="O108" i="64"/>
  <c r="P108" i="64"/>
  <c r="Q108" i="64"/>
  <c r="R108" i="64"/>
  <c r="S108" i="64"/>
  <c r="T108" i="64"/>
  <c r="U108" i="64"/>
  <c r="V108" i="64"/>
  <c r="W108" i="64"/>
  <c r="X108" i="64"/>
  <c r="Y108" i="64"/>
  <c r="Z108" i="64"/>
  <c r="AA108" i="64"/>
  <c r="AB108" i="64"/>
  <c r="AC108" i="64"/>
  <c r="AD108" i="64"/>
  <c r="AE108" i="64"/>
  <c r="AF108" i="64"/>
  <c r="AG108" i="64"/>
  <c r="AH108" i="64"/>
  <c r="AI108" i="64"/>
  <c r="AJ108" i="64"/>
  <c r="AK108" i="64"/>
  <c r="AL108" i="64"/>
  <c r="AM108" i="64"/>
  <c r="AN108" i="64"/>
  <c r="AO108" i="64"/>
  <c r="AP108" i="64"/>
  <c r="AQ108" i="64"/>
  <c r="AR108" i="64"/>
  <c r="F99" i="64"/>
  <c r="E99" i="64"/>
  <c r="G99" i="64"/>
  <c r="H99" i="64"/>
  <c r="I99" i="64"/>
  <c r="J99" i="64"/>
  <c r="K99" i="64"/>
  <c r="L99" i="64"/>
  <c r="M99" i="64"/>
  <c r="N99" i="64"/>
  <c r="O99" i="64"/>
  <c r="P99" i="64"/>
  <c r="Q99" i="64"/>
  <c r="R99" i="64"/>
  <c r="S99" i="64"/>
  <c r="T99" i="64"/>
  <c r="U99" i="64"/>
  <c r="V99" i="64"/>
  <c r="W99" i="64"/>
  <c r="X99" i="64"/>
  <c r="Y99" i="64"/>
  <c r="Z99" i="64"/>
  <c r="AA99" i="64"/>
  <c r="AB99" i="64"/>
  <c r="AC99" i="64"/>
  <c r="AD99" i="64"/>
  <c r="AE99" i="64"/>
  <c r="AF99" i="64"/>
  <c r="AG99" i="64"/>
  <c r="AH99" i="64"/>
  <c r="AI99" i="64"/>
  <c r="AJ99" i="64"/>
  <c r="AK99" i="64"/>
  <c r="AL99" i="64"/>
  <c r="AM99" i="64"/>
  <c r="AN99" i="64"/>
  <c r="AO99" i="64"/>
  <c r="AP99" i="64"/>
  <c r="AQ99" i="64"/>
  <c r="AR99" i="64"/>
  <c r="F104" i="64"/>
  <c r="E104" i="64"/>
  <c r="G104" i="64"/>
  <c r="H104" i="64"/>
  <c r="I104" i="64"/>
  <c r="J104" i="64"/>
  <c r="K104" i="64"/>
  <c r="L104" i="64"/>
  <c r="M104" i="64"/>
  <c r="N104" i="64"/>
  <c r="O104" i="64"/>
  <c r="P104" i="64"/>
  <c r="Q104" i="64"/>
  <c r="R104" i="64"/>
  <c r="S104" i="64"/>
  <c r="T104" i="64"/>
  <c r="U104" i="64"/>
  <c r="V104" i="64"/>
  <c r="W104" i="64"/>
  <c r="X104" i="64"/>
  <c r="Y104" i="64"/>
  <c r="Z104" i="64"/>
  <c r="AA104" i="64"/>
  <c r="AB104" i="64"/>
  <c r="AC104" i="64"/>
  <c r="AD104" i="64"/>
  <c r="AE104" i="64"/>
  <c r="AF104" i="64"/>
  <c r="AG104" i="64"/>
  <c r="AH104" i="64"/>
  <c r="AI104" i="64"/>
  <c r="AJ104" i="64"/>
  <c r="AK104" i="64"/>
  <c r="AL104" i="64"/>
  <c r="AM104" i="64"/>
  <c r="AN104" i="64"/>
  <c r="AO104" i="64"/>
  <c r="AP104" i="64"/>
  <c r="AR104" i="64"/>
  <c r="AQ104" i="64"/>
  <c r="E77" i="64"/>
  <c r="F77" i="64"/>
  <c r="F105" i="64"/>
  <c r="E105" i="64"/>
  <c r="G105" i="64"/>
  <c r="H105" i="64"/>
  <c r="I105" i="64"/>
  <c r="J105" i="64"/>
  <c r="K105" i="64"/>
  <c r="L105" i="64"/>
  <c r="M105" i="64"/>
  <c r="N105" i="64"/>
  <c r="O105" i="64"/>
  <c r="P105" i="64"/>
  <c r="Q105" i="64"/>
  <c r="R105" i="64"/>
  <c r="S105" i="64"/>
  <c r="T105" i="64"/>
  <c r="U105" i="64"/>
  <c r="V105" i="64"/>
  <c r="W105" i="64"/>
  <c r="X105" i="64"/>
  <c r="Y105" i="64"/>
  <c r="Z105" i="64"/>
  <c r="AA105" i="64"/>
  <c r="AB105" i="64"/>
  <c r="AC105" i="64"/>
  <c r="AD105" i="64"/>
  <c r="AE105" i="64"/>
  <c r="AF105" i="64"/>
  <c r="AG105" i="64"/>
  <c r="AH105" i="64"/>
  <c r="AI105" i="64"/>
  <c r="AJ105" i="64"/>
  <c r="AK105" i="64"/>
  <c r="AL105" i="64"/>
  <c r="AM105" i="64"/>
  <c r="AN105" i="64"/>
  <c r="AO105" i="64"/>
  <c r="AP105" i="64"/>
  <c r="AQ105" i="64"/>
  <c r="AR105" i="64"/>
  <c r="F58" i="63"/>
  <c r="E58" i="63"/>
  <c r="G58" i="63"/>
  <c r="H58" i="63"/>
  <c r="I58" i="63"/>
  <c r="J58" i="63"/>
  <c r="K58" i="63"/>
  <c r="L58" i="63"/>
  <c r="M58" i="63"/>
  <c r="N58" i="63"/>
  <c r="O58" i="63"/>
  <c r="P58" i="63"/>
  <c r="Q58" i="63"/>
  <c r="R58" i="63"/>
  <c r="S58" i="63"/>
  <c r="T58" i="63"/>
  <c r="U58" i="63"/>
  <c r="V58" i="63"/>
  <c r="W58" i="63"/>
  <c r="X58" i="63"/>
  <c r="Y58" i="63"/>
  <c r="Z58" i="63"/>
  <c r="AA58" i="63"/>
  <c r="AB58" i="63"/>
  <c r="AC58" i="63"/>
  <c r="AD58" i="63"/>
  <c r="AE58" i="63"/>
  <c r="AF58" i="63"/>
  <c r="AG58" i="63"/>
  <c r="AH58" i="63"/>
  <c r="AI58" i="63"/>
  <c r="AJ58" i="63"/>
  <c r="AK58" i="63"/>
  <c r="AL58" i="63"/>
  <c r="AM58" i="63"/>
  <c r="AN58" i="63"/>
  <c r="AO58" i="63"/>
  <c r="AP58" i="63"/>
  <c r="AQ58" i="63"/>
  <c r="AR58" i="63"/>
  <c r="E105" i="62"/>
  <c r="G105" i="62"/>
  <c r="F105" i="62"/>
  <c r="H105" i="62"/>
  <c r="I105" i="62"/>
  <c r="J105" i="62"/>
  <c r="K105" i="62"/>
  <c r="L105" i="62"/>
  <c r="M105" i="62"/>
  <c r="N105" i="62"/>
  <c r="O105" i="62"/>
  <c r="P105" i="62"/>
  <c r="Q105" i="62"/>
  <c r="R105" i="62"/>
  <c r="S105" i="62"/>
  <c r="T105" i="62"/>
  <c r="U105" i="62"/>
  <c r="V105" i="62"/>
  <c r="W105" i="62"/>
  <c r="X105" i="62"/>
  <c r="Y105" i="62"/>
  <c r="Z105" i="62"/>
  <c r="AA105" i="62"/>
  <c r="AB105" i="62"/>
  <c r="AC105" i="62"/>
  <c r="AD105" i="62"/>
  <c r="AE105" i="62"/>
  <c r="AF105" i="62"/>
  <c r="AG105" i="62"/>
  <c r="AH105" i="62"/>
  <c r="AI105" i="62"/>
  <c r="AJ105" i="62"/>
  <c r="AK105" i="62"/>
  <c r="AL105" i="62"/>
  <c r="AM105" i="62"/>
  <c r="AN105" i="62"/>
  <c r="AO105" i="62"/>
  <c r="AP105" i="62"/>
  <c r="AR105" i="62"/>
  <c r="AQ105" i="62"/>
  <c r="E76" i="62"/>
  <c r="E87" i="62"/>
  <c r="F87" i="62"/>
  <c r="G87" i="62"/>
  <c r="H87" i="62"/>
  <c r="I87" i="62"/>
  <c r="J87" i="62"/>
  <c r="K87" i="62"/>
  <c r="L87" i="62"/>
  <c r="M87" i="62"/>
  <c r="N87" i="62"/>
  <c r="O87" i="62"/>
  <c r="P87" i="62"/>
  <c r="AB87" i="62"/>
  <c r="AC87" i="62"/>
  <c r="AD87" i="62"/>
  <c r="AE87" i="62"/>
  <c r="AF87" i="62"/>
  <c r="AG87" i="62"/>
  <c r="AH87" i="62"/>
  <c r="AI87" i="62"/>
  <c r="AJ87" i="62"/>
  <c r="AK87" i="62"/>
  <c r="AL87" i="62"/>
  <c r="AM87" i="62"/>
  <c r="AN87" i="62"/>
  <c r="AO87" i="62"/>
  <c r="AP87" i="62"/>
  <c r="AR87" i="62"/>
  <c r="AQ87" i="62"/>
  <c r="F29" i="63"/>
  <c r="E29" i="63"/>
  <c r="G29" i="63"/>
  <c r="H29" i="63"/>
  <c r="I29" i="63"/>
  <c r="J29" i="63"/>
  <c r="K29" i="63"/>
  <c r="L29" i="63"/>
  <c r="M29" i="63"/>
  <c r="N29" i="63"/>
  <c r="O29" i="63"/>
  <c r="P29" i="63"/>
  <c r="Q29" i="63"/>
  <c r="R29" i="63"/>
  <c r="S29" i="63"/>
  <c r="T29" i="63"/>
  <c r="U29" i="63"/>
  <c r="V29" i="63"/>
  <c r="W29" i="63"/>
  <c r="X29" i="63"/>
  <c r="Y29" i="63"/>
  <c r="Z29" i="63"/>
  <c r="AA29" i="63"/>
  <c r="AB29" i="63"/>
  <c r="AC29" i="63"/>
  <c r="AD29" i="63"/>
  <c r="AE29" i="63"/>
  <c r="AF29" i="63"/>
  <c r="AG29" i="63"/>
  <c r="AH29" i="63"/>
  <c r="AI29" i="63"/>
  <c r="AJ29" i="63"/>
  <c r="AK29" i="63"/>
  <c r="AL29" i="63"/>
  <c r="AM29" i="63"/>
  <c r="AN29" i="63"/>
  <c r="AO29" i="63"/>
  <c r="AP29" i="63"/>
  <c r="AQ29" i="63"/>
  <c r="AR29" i="63"/>
  <c r="F44" i="63"/>
  <c r="E44" i="63"/>
  <c r="G44" i="63"/>
  <c r="H44" i="63"/>
  <c r="I44" i="63"/>
  <c r="J44" i="63"/>
  <c r="K44" i="63"/>
  <c r="L44" i="63"/>
  <c r="M44" i="63"/>
  <c r="N44" i="63"/>
  <c r="O44" i="63"/>
  <c r="P44" i="63"/>
  <c r="Q44" i="63"/>
  <c r="R44" i="63"/>
  <c r="S44" i="63"/>
  <c r="T44" i="63"/>
  <c r="U44" i="63"/>
  <c r="V44" i="63"/>
  <c r="W44" i="63"/>
  <c r="X44" i="63"/>
  <c r="Y44" i="63"/>
  <c r="Z44" i="63"/>
  <c r="AA44" i="63"/>
  <c r="AB44" i="63"/>
  <c r="AC44" i="63"/>
  <c r="AD44" i="63"/>
  <c r="AE44" i="63"/>
  <c r="AF44" i="63"/>
  <c r="AG44" i="63"/>
  <c r="AH44" i="63"/>
  <c r="AI44" i="63"/>
  <c r="AJ44" i="63"/>
  <c r="AK44" i="63"/>
  <c r="AL44" i="63"/>
  <c r="AM44" i="63"/>
  <c r="AN44" i="63"/>
  <c r="AO44" i="63"/>
  <c r="AP44" i="63"/>
  <c r="AQ44" i="63"/>
  <c r="AR44" i="63"/>
  <c r="E109" i="62"/>
  <c r="F109" i="62"/>
  <c r="G109" i="62"/>
  <c r="H109" i="62"/>
  <c r="I109" i="62"/>
  <c r="J109" i="62"/>
  <c r="K109" i="62"/>
  <c r="L109" i="62"/>
  <c r="M109" i="62"/>
  <c r="N109" i="62"/>
  <c r="O109" i="62"/>
  <c r="P109" i="62"/>
  <c r="Q109" i="62"/>
  <c r="R109" i="62"/>
  <c r="S109" i="62"/>
  <c r="T109" i="62"/>
  <c r="U109" i="62"/>
  <c r="V109" i="62"/>
  <c r="W109" i="62"/>
  <c r="X109" i="62"/>
  <c r="Y109" i="62"/>
  <c r="Z109" i="62"/>
  <c r="AA109" i="62"/>
  <c r="AB109" i="62"/>
  <c r="AC109" i="62"/>
  <c r="AD109" i="62"/>
  <c r="AE109" i="62"/>
  <c r="AF109" i="62"/>
  <c r="AG109" i="62"/>
  <c r="AH109" i="62"/>
  <c r="AI109" i="62"/>
  <c r="AJ109" i="62"/>
  <c r="AK109" i="62"/>
  <c r="AL109" i="62"/>
  <c r="AM109" i="62"/>
  <c r="AN109" i="62"/>
  <c r="AO109" i="62"/>
  <c r="AP109" i="62"/>
  <c r="AQ109" i="62"/>
  <c r="AR109" i="62"/>
  <c r="F21" i="63"/>
  <c r="E21" i="63"/>
  <c r="G21" i="63"/>
  <c r="H21" i="63"/>
  <c r="I21" i="63"/>
  <c r="J21" i="63"/>
  <c r="K21" i="63"/>
  <c r="L21" i="63"/>
  <c r="M21" i="63"/>
  <c r="N21" i="63"/>
  <c r="O21" i="63"/>
  <c r="P21" i="63"/>
  <c r="Q21" i="63"/>
  <c r="R21" i="63"/>
  <c r="S21" i="63"/>
  <c r="T21" i="63"/>
  <c r="U21" i="63"/>
  <c r="V21" i="63"/>
  <c r="W21" i="63"/>
  <c r="X21" i="63"/>
  <c r="Y21" i="63"/>
  <c r="Z21" i="63"/>
  <c r="AA21" i="63"/>
  <c r="AB21" i="63"/>
  <c r="AC21" i="63"/>
  <c r="AD21" i="63"/>
  <c r="AE21" i="63"/>
  <c r="AF21" i="63"/>
  <c r="AG21" i="63"/>
  <c r="AH21" i="63"/>
  <c r="AI21" i="63"/>
  <c r="AJ21" i="63"/>
  <c r="AK21" i="63"/>
  <c r="AL21" i="63"/>
  <c r="AM21" i="63"/>
  <c r="AN21" i="63"/>
  <c r="AO21" i="63"/>
  <c r="AP21" i="63"/>
  <c r="AQ21" i="63"/>
  <c r="AR21" i="63"/>
  <c r="F31" i="63"/>
  <c r="E31" i="63"/>
  <c r="G31" i="63"/>
  <c r="H31" i="63"/>
  <c r="I31" i="63"/>
  <c r="J31" i="63"/>
  <c r="K31" i="63"/>
  <c r="L31" i="63"/>
  <c r="M31" i="63"/>
  <c r="N31" i="63"/>
  <c r="O31" i="63"/>
  <c r="P31" i="63"/>
  <c r="Q31" i="63"/>
  <c r="R31" i="63"/>
  <c r="S31" i="63"/>
  <c r="T31" i="63"/>
  <c r="U31" i="63"/>
  <c r="V31" i="63"/>
  <c r="W31" i="63"/>
  <c r="X31" i="63"/>
  <c r="Y31" i="63"/>
  <c r="Z31" i="63"/>
  <c r="AA31" i="63"/>
  <c r="AB31" i="63"/>
  <c r="AC31" i="63"/>
  <c r="AD31" i="63"/>
  <c r="AE31" i="63"/>
  <c r="AF31" i="63"/>
  <c r="AG31" i="63"/>
  <c r="AH31" i="63"/>
  <c r="AI31" i="63"/>
  <c r="AJ31" i="63"/>
  <c r="AK31" i="63"/>
  <c r="AL31" i="63"/>
  <c r="AM31" i="63"/>
  <c r="AN31" i="63"/>
  <c r="AO31" i="63"/>
  <c r="AP31" i="63"/>
  <c r="AQ31" i="63"/>
  <c r="AR31" i="63"/>
  <c r="F42" i="63"/>
  <c r="E42" i="63"/>
  <c r="G42" i="63"/>
  <c r="H42" i="63"/>
  <c r="I42" i="63"/>
  <c r="J42" i="63"/>
  <c r="K42" i="63"/>
  <c r="L42" i="63"/>
  <c r="M42" i="63"/>
  <c r="N42" i="63"/>
  <c r="O42" i="63"/>
  <c r="P42" i="63"/>
  <c r="Q42" i="63"/>
  <c r="R42" i="63"/>
  <c r="S42" i="63"/>
  <c r="T42" i="63"/>
  <c r="U42" i="63"/>
  <c r="V42" i="63"/>
  <c r="W42" i="63"/>
  <c r="X42" i="63"/>
  <c r="Y42" i="63"/>
  <c r="Z42" i="63"/>
  <c r="AA42" i="63"/>
  <c r="AB42" i="63"/>
  <c r="AC42" i="63"/>
  <c r="AD42" i="63"/>
  <c r="AE42" i="63"/>
  <c r="AF42" i="63"/>
  <c r="AG42" i="63"/>
  <c r="AH42" i="63"/>
  <c r="AI42" i="63"/>
  <c r="AJ42" i="63"/>
  <c r="AK42" i="63"/>
  <c r="AL42" i="63"/>
  <c r="AM42" i="63"/>
  <c r="AN42" i="63"/>
  <c r="AO42" i="63"/>
  <c r="AP42" i="63"/>
  <c r="AQ42" i="63"/>
  <c r="AR42" i="63"/>
  <c r="K20" i="63"/>
  <c r="L20" i="63"/>
  <c r="M20" i="63"/>
  <c r="N20" i="63"/>
  <c r="O20" i="63"/>
  <c r="P20" i="63"/>
  <c r="Q20" i="63"/>
  <c r="R20" i="63"/>
  <c r="S20" i="63"/>
  <c r="T20" i="63"/>
  <c r="U20" i="63"/>
  <c r="V20" i="63"/>
  <c r="W20" i="63"/>
  <c r="X20" i="63"/>
  <c r="Y20" i="63"/>
  <c r="Z20" i="63"/>
  <c r="AA20" i="63"/>
  <c r="AB20" i="63"/>
  <c r="AC20" i="63"/>
  <c r="AD20" i="63"/>
  <c r="AE20" i="63"/>
  <c r="AF20" i="63"/>
  <c r="AG20" i="63"/>
  <c r="AH20" i="63"/>
  <c r="AI20" i="63"/>
  <c r="AJ20" i="63"/>
  <c r="AK20" i="63"/>
  <c r="AL20" i="63"/>
  <c r="AM20" i="63"/>
  <c r="AN20" i="63"/>
  <c r="AO20" i="63"/>
  <c r="AP20" i="63"/>
  <c r="AQ20" i="63"/>
  <c r="AR20" i="63"/>
  <c r="E110" i="62"/>
  <c r="F110" i="62"/>
  <c r="G110" i="62"/>
  <c r="H110" i="62"/>
  <c r="I110" i="62"/>
  <c r="J110" i="62"/>
  <c r="K110" i="62"/>
  <c r="L110" i="62"/>
  <c r="M110" i="62"/>
  <c r="N110" i="62"/>
  <c r="O110" i="62"/>
  <c r="P110" i="62"/>
  <c r="Q110" i="62"/>
  <c r="R110" i="62"/>
  <c r="S110" i="62"/>
  <c r="T110" i="62"/>
  <c r="U110" i="62"/>
  <c r="V110" i="62"/>
  <c r="W110" i="62"/>
  <c r="X110" i="62"/>
  <c r="Y110" i="62"/>
  <c r="Z110" i="62"/>
  <c r="AA110" i="62"/>
  <c r="AB110" i="62"/>
  <c r="AC110" i="62"/>
  <c r="AD110" i="62"/>
  <c r="AE110" i="62"/>
  <c r="AF110" i="62"/>
  <c r="AG110" i="62"/>
  <c r="AH110" i="62"/>
  <c r="AI110" i="62"/>
  <c r="AJ110" i="62"/>
  <c r="AK110" i="62"/>
  <c r="AL110" i="62"/>
  <c r="AM110" i="62"/>
  <c r="AN110" i="62"/>
  <c r="AO110" i="62"/>
  <c r="AP110" i="62"/>
  <c r="AQ110" i="62"/>
  <c r="AR110" i="62"/>
  <c r="F54" i="63"/>
  <c r="E54" i="63"/>
  <c r="G54" i="63"/>
  <c r="H54" i="63"/>
  <c r="I54" i="63"/>
  <c r="J54" i="63"/>
  <c r="K54" i="63"/>
  <c r="L54" i="63"/>
  <c r="M54" i="63"/>
  <c r="N54" i="63"/>
  <c r="O54" i="63"/>
  <c r="P54" i="63"/>
  <c r="Q54" i="63"/>
  <c r="R54" i="63"/>
  <c r="S54" i="63"/>
  <c r="T54" i="63"/>
  <c r="U54" i="63"/>
  <c r="V54" i="63"/>
  <c r="W54" i="63"/>
  <c r="X54" i="63"/>
  <c r="Y54" i="63"/>
  <c r="Z54" i="63"/>
  <c r="AA54" i="63"/>
  <c r="AB54" i="63"/>
  <c r="AC54" i="63"/>
  <c r="AD54" i="63"/>
  <c r="AE54" i="63"/>
  <c r="AF54" i="63"/>
  <c r="AG54" i="63"/>
  <c r="AH54" i="63"/>
  <c r="AI54" i="63"/>
  <c r="AJ54" i="63"/>
  <c r="AK54" i="63"/>
  <c r="AL54" i="63"/>
  <c r="AM54" i="63"/>
  <c r="AN54" i="63"/>
  <c r="AO54" i="63"/>
  <c r="AP54" i="63"/>
  <c r="AQ54" i="63"/>
  <c r="AR54" i="63"/>
  <c r="F39" i="63"/>
  <c r="E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AR39" i="63"/>
  <c r="F25" i="63"/>
  <c r="E25" i="63"/>
  <c r="G25" i="63"/>
  <c r="H25" i="63"/>
  <c r="I25" i="63"/>
  <c r="J25" i="63"/>
  <c r="K25" i="63"/>
  <c r="L25" i="63"/>
  <c r="M25" i="63"/>
  <c r="N25" i="63"/>
  <c r="O25" i="63"/>
  <c r="P25" i="63"/>
  <c r="Q25" i="63"/>
  <c r="R25" i="63"/>
  <c r="S25" i="63"/>
  <c r="T25" i="63"/>
  <c r="U25" i="63"/>
  <c r="V25" i="63"/>
  <c r="W25" i="63"/>
  <c r="X25" i="63"/>
  <c r="Y25" i="63"/>
  <c r="Z25" i="63"/>
  <c r="AA25" i="63"/>
  <c r="AB25" i="63"/>
  <c r="AC25" i="63"/>
  <c r="AD25" i="63"/>
  <c r="AE25" i="63"/>
  <c r="AF25" i="63"/>
  <c r="AG25" i="63"/>
  <c r="AH25" i="63"/>
  <c r="AI25" i="63"/>
  <c r="AJ25" i="63"/>
  <c r="AK25" i="63"/>
  <c r="AL25" i="63"/>
  <c r="AM25" i="63"/>
  <c r="AN25" i="63"/>
  <c r="AO25" i="63"/>
  <c r="AP25" i="63"/>
  <c r="AQ25" i="63"/>
  <c r="AR25" i="63"/>
  <c r="F50" i="63"/>
  <c r="E50" i="63"/>
  <c r="G50" i="63"/>
  <c r="H50" i="63"/>
  <c r="I50" i="63"/>
  <c r="J50" i="63"/>
  <c r="K50" i="63"/>
  <c r="L50" i="63"/>
  <c r="M50" i="63"/>
  <c r="N50" i="63"/>
  <c r="O50" i="63"/>
  <c r="P50" i="63"/>
  <c r="Q50" i="63"/>
  <c r="R50" i="63"/>
  <c r="S50" i="63"/>
  <c r="T50" i="63"/>
  <c r="U50" i="63"/>
  <c r="V50" i="63"/>
  <c r="W50" i="63"/>
  <c r="X50" i="63"/>
  <c r="Y50" i="63"/>
  <c r="Z50" i="63"/>
  <c r="AA50" i="63"/>
  <c r="AB50" i="63"/>
  <c r="AC50" i="63"/>
  <c r="AD50" i="63"/>
  <c r="AE50" i="63"/>
  <c r="AF50" i="63"/>
  <c r="AG50" i="63"/>
  <c r="AH50" i="63"/>
  <c r="AI50" i="63"/>
  <c r="AJ50" i="63"/>
  <c r="AK50" i="63"/>
  <c r="AL50" i="63"/>
  <c r="AM50" i="63"/>
  <c r="AN50" i="63"/>
  <c r="AO50" i="63"/>
  <c r="AP50" i="63"/>
  <c r="AQ50" i="63"/>
  <c r="AR50" i="63"/>
  <c r="F28" i="63"/>
  <c r="E28" i="63"/>
  <c r="G28" i="63"/>
  <c r="H28" i="63"/>
  <c r="I28" i="63"/>
  <c r="J28" i="63"/>
  <c r="K28" i="63"/>
  <c r="L28" i="63"/>
  <c r="M28" i="63"/>
  <c r="N28" i="63"/>
  <c r="O28" i="63"/>
  <c r="P28" i="63"/>
  <c r="Q28" i="63"/>
  <c r="R28" i="63"/>
  <c r="S28" i="63"/>
  <c r="T28" i="63"/>
  <c r="U28" i="63"/>
  <c r="V28" i="63"/>
  <c r="W28" i="63"/>
  <c r="X28" i="63"/>
  <c r="Y28" i="63"/>
  <c r="Z28" i="63"/>
  <c r="AA28" i="63"/>
  <c r="AB28" i="63"/>
  <c r="AC28" i="63"/>
  <c r="AD28" i="63"/>
  <c r="AE28" i="63"/>
  <c r="AF28" i="63"/>
  <c r="AG28" i="63"/>
  <c r="AH28" i="63"/>
  <c r="AI28" i="63"/>
  <c r="AJ28" i="63"/>
  <c r="AK28" i="63"/>
  <c r="AL28" i="63"/>
  <c r="AM28" i="63"/>
  <c r="AN28" i="63"/>
  <c r="AO28" i="63"/>
  <c r="AP28" i="63"/>
  <c r="AQ28" i="63"/>
  <c r="AR28" i="63"/>
  <c r="E104" i="62"/>
  <c r="F104" i="62"/>
  <c r="G104" i="62"/>
  <c r="H104" i="62"/>
  <c r="I104" i="62"/>
  <c r="J104" i="62"/>
  <c r="K104" i="62"/>
  <c r="L104" i="62"/>
  <c r="M104" i="62"/>
  <c r="N104" i="62"/>
  <c r="O104" i="62"/>
  <c r="P104" i="62"/>
  <c r="Q104" i="62"/>
  <c r="R104" i="62"/>
  <c r="S104" i="62"/>
  <c r="T104" i="62"/>
  <c r="U104" i="62"/>
  <c r="V104" i="62"/>
  <c r="W104" i="62"/>
  <c r="X104" i="62"/>
  <c r="Y104" i="62"/>
  <c r="Z104" i="62"/>
  <c r="AA104" i="62"/>
  <c r="AB104" i="62"/>
  <c r="AC104" i="62"/>
  <c r="AD104" i="62"/>
  <c r="AE104" i="62"/>
  <c r="AF104" i="62"/>
  <c r="AG104" i="62"/>
  <c r="AH104" i="62"/>
  <c r="AI104" i="62"/>
  <c r="AJ104" i="62"/>
  <c r="AK104" i="62"/>
  <c r="AL104" i="62"/>
  <c r="AM104" i="62"/>
  <c r="AN104" i="62"/>
  <c r="AO104" i="62"/>
  <c r="AP104" i="62"/>
  <c r="AR104" i="62"/>
  <c r="AQ104" i="62"/>
  <c r="E90" i="62"/>
  <c r="F90" i="62"/>
  <c r="G90" i="62"/>
  <c r="H90" i="62"/>
  <c r="I90" i="62"/>
  <c r="J90" i="62"/>
  <c r="K90" i="62"/>
  <c r="L90" i="62"/>
  <c r="M90" i="62"/>
  <c r="N90" i="62"/>
  <c r="O90" i="62"/>
  <c r="P90" i="62"/>
  <c r="Q90" i="62"/>
  <c r="R90" i="62"/>
  <c r="S90" i="62"/>
  <c r="AE90" i="62"/>
  <c r="AF90" i="62"/>
  <c r="AG90" i="62"/>
  <c r="AH90" i="62"/>
  <c r="AI90" i="62"/>
  <c r="AJ90" i="62"/>
  <c r="AK90" i="62"/>
  <c r="AL90" i="62"/>
  <c r="AM90" i="62"/>
  <c r="AN90" i="62"/>
  <c r="AO90" i="62"/>
  <c r="AP90" i="62"/>
  <c r="AR90" i="62"/>
  <c r="AQ90" i="62"/>
  <c r="E107" i="62"/>
  <c r="F107" i="62"/>
  <c r="G107" i="62"/>
  <c r="H107" i="62"/>
  <c r="I107" i="62"/>
  <c r="J107" i="62"/>
  <c r="K107" i="62"/>
  <c r="L107" i="62"/>
  <c r="M107" i="62"/>
  <c r="N107" i="62"/>
  <c r="O107" i="62"/>
  <c r="P107" i="62"/>
  <c r="Q107" i="62"/>
  <c r="R107" i="62"/>
  <c r="S107" i="62"/>
  <c r="T107" i="62"/>
  <c r="U107" i="62"/>
  <c r="V107" i="62"/>
  <c r="W107" i="62"/>
  <c r="X107" i="62"/>
  <c r="Y107" i="62"/>
  <c r="Z107" i="62"/>
  <c r="AA107" i="62"/>
  <c r="AB107" i="62"/>
  <c r="AC107" i="62"/>
  <c r="AD107" i="62"/>
  <c r="AE107" i="62"/>
  <c r="AF107" i="62"/>
  <c r="AG107" i="62"/>
  <c r="AH107" i="62"/>
  <c r="AI107" i="62"/>
  <c r="AJ107" i="62"/>
  <c r="AK107" i="62"/>
  <c r="AL107" i="62"/>
  <c r="AM107" i="62"/>
  <c r="AN107" i="62"/>
  <c r="AO107" i="62"/>
  <c r="AP107" i="62"/>
  <c r="AR107" i="62"/>
  <c r="AQ107" i="62"/>
  <c r="E93" i="62"/>
  <c r="F93" i="62"/>
  <c r="G93" i="62"/>
  <c r="H93" i="62"/>
  <c r="I93" i="62"/>
  <c r="J93" i="62"/>
  <c r="K93" i="62"/>
  <c r="L93" i="62"/>
  <c r="M93" i="62"/>
  <c r="N93" i="62"/>
  <c r="O93" i="62"/>
  <c r="P93" i="62"/>
  <c r="Q93" i="62"/>
  <c r="R93" i="62"/>
  <c r="S93" i="62"/>
  <c r="T93" i="62"/>
  <c r="U93" i="62"/>
  <c r="V93" i="62"/>
  <c r="AH93" i="62"/>
  <c r="AI93" i="62"/>
  <c r="AJ93" i="62"/>
  <c r="AK93" i="62"/>
  <c r="AL93" i="62"/>
  <c r="AM93" i="62"/>
  <c r="AN93" i="62"/>
  <c r="AO93" i="62"/>
  <c r="AP93" i="62"/>
  <c r="AQ93" i="62"/>
  <c r="AR93" i="62"/>
  <c r="E79" i="62"/>
  <c r="F79" i="62"/>
  <c r="G79" i="62"/>
  <c r="H79" i="62"/>
  <c r="T79" i="62"/>
  <c r="U79" i="62"/>
  <c r="V79" i="62"/>
  <c r="W79" i="62"/>
  <c r="X79" i="62"/>
  <c r="Y79" i="62"/>
  <c r="Z79" i="62"/>
  <c r="AA79" i="62"/>
  <c r="AB79" i="62"/>
  <c r="AC79" i="62"/>
  <c r="AD79" i="62"/>
  <c r="AE79" i="62"/>
  <c r="AF79" i="62"/>
  <c r="AG79" i="62"/>
  <c r="AH79" i="62"/>
  <c r="AI79" i="62"/>
  <c r="AJ79" i="62"/>
  <c r="AK79" i="62"/>
  <c r="AL79" i="62"/>
  <c r="AM79" i="62"/>
  <c r="AN79" i="62"/>
  <c r="AO79" i="62"/>
  <c r="AP79" i="62"/>
  <c r="AQ79" i="62"/>
  <c r="AR79" i="62"/>
  <c r="E100" i="63"/>
  <c r="G100" i="63"/>
  <c r="F100" i="63"/>
  <c r="H100" i="63"/>
  <c r="I100" i="63"/>
  <c r="J100" i="63"/>
  <c r="K100" i="63"/>
  <c r="L100" i="63"/>
  <c r="M100" i="63"/>
  <c r="N100" i="63"/>
  <c r="O100" i="63"/>
  <c r="P100" i="63"/>
  <c r="Q100" i="63"/>
  <c r="R100" i="63"/>
  <c r="S100" i="63"/>
  <c r="T100" i="63"/>
  <c r="U100" i="63"/>
  <c r="V100" i="63"/>
  <c r="W100" i="63"/>
  <c r="X100" i="63"/>
  <c r="Y100" i="63"/>
  <c r="Z100" i="63"/>
  <c r="AA100" i="63"/>
  <c r="AB100" i="63"/>
  <c r="AC100" i="63"/>
  <c r="AD100" i="63"/>
  <c r="AE100" i="63"/>
  <c r="AF100" i="63"/>
  <c r="AG100" i="63"/>
  <c r="AH100" i="63"/>
  <c r="AI100" i="63"/>
  <c r="AJ100" i="63"/>
  <c r="AK100" i="63"/>
  <c r="AL100" i="63"/>
  <c r="AM100" i="63"/>
  <c r="AN100" i="63"/>
  <c r="AO100" i="63"/>
  <c r="AP100" i="63"/>
  <c r="AR100" i="63"/>
  <c r="AQ100" i="63"/>
  <c r="E92" i="63"/>
  <c r="G92" i="63"/>
  <c r="F92" i="63"/>
  <c r="H92" i="63"/>
  <c r="I92" i="63"/>
  <c r="J92" i="63"/>
  <c r="K92" i="63"/>
  <c r="L92" i="63"/>
  <c r="M92" i="63"/>
  <c r="N92" i="63"/>
  <c r="O92" i="63"/>
  <c r="P92" i="63"/>
  <c r="Q92" i="63"/>
  <c r="R92" i="63"/>
  <c r="S92" i="63"/>
  <c r="T92" i="63"/>
  <c r="U92" i="63"/>
  <c r="V92" i="63"/>
  <c r="W92" i="63"/>
  <c r="X92" i="63"/>
  <c r="Y92" i="63"/>
  <c r="Z92" i="63"/>
  <c r="AA92" i="63"/>
  <c r="AB92" i="63"/>
  <c r="AC92" i="63"/>
  <c r="AD92" i="63"/>
  <c r="AE92" i="63"/>
  <c r="AF92" i="63"/>
  <c r="AG92" i="63"/>
  <c r="AH92" i="63"/>
  <c r="AI92" i="63"/>
  <c r="AJ92" i="63"/>
  <c r="AK92" i="63"/>
  <c r="AL92" i="63"/>
  <c r="AM92" i="63"/>
  <c r="AN92" i="63"/>
  <c r="AO92" i="63"/>
  <c r="AP92" i="63"/>
  <c r="AR92" i="63"/>
  <c r="AQ92" i="63"/>
  <c r="E101" i="63"/>
  <c r="G101" i="63"/>
  <c r="F101" i="63"/>
  <c r="H101" i="63"/>
  <c r="I101" i="63"/>
  <c r="J101" i="63"/>
  <c r="K101" i="63"/>
  <c r="L101" i="63"/>
  <c r="M101" i="63"/>
  <c r="N101" i="63"/>
  <c r="O101" i="63"/>
  <c r="P101" i="63"/>
  <c r="Q101" i="63"/>
  <c r="R101" i="63"/>
  <c r="S101" i="63"/>
  <c r="T101" i="63"/>
  <c r="U101" i="63"/>
  <c r="V101" i="63"/>
  <c r="W101" i="63"/>
  <c r="X101" i="63"/>
  <c r="Y101" i="63"/>
  <c r="Z101" i="63"/>
  <c r="AA101" i="63"/>
  <c r="AB101" i="63"/>
  <c r="AC101" i="63"/>
  <c r="AD101" i="63"/>
  <c r="AE101" i="63"/>
  <c r="AF101" i="63"/>
  <c r="AG101" i="63"/>
  <c r="AH101" i="63"/>
  <c r="AI101" i="63"/>
  <c r="AJ101" i="63"/>
  <c r="AK101" i="63"/>
  <c r="AL101" i="63"/>
  <c r="AM101" i="63"/>
  <c r="AN101" i="63"/>
  <c r="AO101" i="63"/>
  <c r="AP101" i="63"/>
  <c r="AR101" i="63"/>
  <c r="AQ101" i="63"/>
  <c r="E89" i="63"/>
  <c r="G89" i="63"/>
  <c r="F89" i="63"/>
  <c r="H89" i="63"/>
  <c r="I89" i="63"/>
  <c r="J89" i="63"/>
  <c r="K89" i="63"/>
  <c r="L89" i="63"/>
  <c r="M89" i="63"/>
  <c r="N89" i="63"/>
  <c r="O89" i="63"/>
  <c r="P89" i="63"/>
  <c r="Q89" i="63"/>
  <c r="R89" i="63"/>
  <c r="S89" i="63"/>
  <c r="T89" i="63"/>
  <c r="U89" i="63"/>
  <c r="V89" i="63"/>
  <c r="W89" i="63"/>
  <c r="X89" i="63"/>
  <c r="Y89" i="63"/>
  <c r="Z89" i="63"/>
  <c r="AA89" i="63"/>
  <c r="AB89" i="63"/>
  <c r="AC89" i="63"/>
  <c r="AD89" i="63"/>
  <c r="AE89" i="63"/>
  <c r="AF89" i="63"/>
  <c r="AG89" i="63"/>
  <c r="AH89" i="63"/>
  <c r="AI89" i="63"/>
  <c r="AJ89" i="63"/>
  <c r="AK89" i="63"/>
  <c r="AL89" i="63"/>
  <c r="AM89" i="63"/>
  <c r="AN89" i="63"/>
  <c r="AO89" i="63"/>
  <c r="AP89" i="63"/>
  <c r="AQ89" i="63"/>
  <c r="AR89" i="63"/>
  <c r="E115" i="63"/>
  <c r="G115" i="63"/>
  <c r="F115" i="63"/>
  <c r="H115" i="63"/>
  <c r="I115" i="63"/>
  <c r="J115" i="63"/>
  <c r="K115" i="63"/>
  <c r="L115" i="63"/>
  <c r="M115" i="63"/>
  <c r="N115" i="63"/>
  <c r="O115" i="63"/>
  <c r="P115" i="63"/>
  <c r="Q115" i="63"/>
  <c r="R115" i="63"/>
  <c r="S115" i="63"/>
  <c r="T115" i="63"/>
  <c r="U115" i="63"/>
  <c r="V115" i="63"/>
  <c r="W115" i="63"/>
  <c r="X115" i="63"/>
  <c r="Y115" i="63"/>
  <c r="Z115" i="63"/>
  <c r="AA115" i="63"/>
  <c r="AB115" i="63"/>
  <c r="AC115" i="63"/>
  <c r="AD115" i="63"/>
  <c r="AE115" i="63"/>
  <c r="AF115" i="63"/>
  <c r="AG115" i="63"/>
  <c r="AH115" i="63"/>
  <c r="AI115" i="63"/>
  <c r="AJ115" i="63"/>
  <c r="AK115" i="63"/>
  <c r="AL115" i="63"/>
  <c r="AM115" i="63"/>
  <c r="AN115" i="63"/>
  <c r="AO115" i="63"/>
  <c r="AP115" i="63"/>
  <c r="AR115" i="63"/>
  <c r="AQ115" i="63"/>
  <c r="F87" i="64"/>
  <c r="E87" i="64"/>
  <c r="G87" i="64"/>
  <c r="H87" i="64"/>
  <c r="I87" i="64"/>
  <c r="J87" i="64"/>
  <c r="K87" i="64"/>
  <c r="L87" i="64"/>
  <c r="M87" i="64"/>
  <c r="N87" i="64"/>
  <c r="O87" i="64"/>
  <c r="P87" i="64"/>
  <c r="AL87" i="64"/>
  <c r="AM87" i="64"/>
  <c r="AN87" i="64"/>
  <c r="AO87" i="64"/>
  <c r="AP87" i="64"/>
  <c r="AQ87" i="64"/>
  <c r="AR87" i="64"/>
  <c r="F110" i="64"/>
  <c r="E110" i="64"/>
  <c r="G110" i="64"/>
  <c r="H110" i="64"/>
  <c r="I110" i="64"/>
  <c r="J110" i="64"/>
  <c r="K110" i="64"/>
  <c r="L110" i="64"/>
  <c r="M110" i="64"/>
  <c r="N110" i="64"/>
  <c r="O110" i="64"/>
  <c r="P110" i="64"/>
  <c r="Q110" i="64"/>
  <c r="R110" i="64"/>
  <c r="S110" i="64"/>
  <c r="T110" i="64"/>
  <c r="U110" i="64"/>
  <c r="V110" i="64"/>
  <c r="W110" i="64"/>
  <c r="X110" i="64"/>
  <c r="Y110" i="64"/>
  <c r="Z110" i="64"/>
  <c r="AA110" i="64"/>
  <c r="AB110" i="64"/>
  <c r="AC110" i="64"/>
  <c r="AD110" i="64"/>
  <c r="AE110" i="64"/>
  <c r="AF110" i="64"/>
  <c r="AG110" i="64"/>
  <c r="AH110" i="64"/>
  <c r="AI110" i="64"/>
  <c r="AJ110" i="64"/>
  <c r="AK110" i="64"/>
  <c r="AL110" i="64"/>
  <c r="AM110" i="64"/>
  <c r="AN110" i="64"/>
  <c r="AO110" i="64"/>
  <c r="AP110" i="64"/>
  <c r="AR110" i="64"/>
  <c r="AQ110" i="64"/>
  <c r="F84" i="64"/>
  <c r="E84" i="64"/>
  <c r="G84" i="64"/>
  <c r="H84" i="64"/>
  <c r="I84" i="64"/>
  <c r="J84" i="64"/>
  <c r="K84" i="64"/>
  <c r="L84" i="64"/>
  <c r="M84" i="64"/>
  <c r="AI84" i="64"/>
  <c r="AJ84" i="64"/>
  <c r="AK84" i="64"/>
  <c r="AL84" i="64"/>
  <c r="AM84" i="64"/>
  <c r="AN84" i="64"/>
  <c r="AO84" i="64"/>
  <c r="AP84" i="64"/>
  <c r="AR84" i="64"/>
  <c r="AQ84" i="64"/>
  <c r="F85" i="64"/>
  <c r="E85" i="64"/>
  <c r="G85" i="64"/>
  <c r="H85" i="64"/>
  <c r="I85" i="64"/>
  <c r="J85" i="64"/>
  <c r="K85" i="64"/>
  <c r="L85" i="64"/>
  <c r="M85" i="64"/>
  <c r="N85" i="64"/>
  <c r="AJ85" i="64"/>
  <c r="AK85" i="64"/>
  <c r="AL85" i="64"/>
  <c r="AM85" i="64"/>
  <c r="AN85" i="64"/>
  <c r="AO85" i="64"/>
  <c r="AP85" i="64"/>
  <c r="AR85" i="64"/>
  <c r="AQ85" i="64"/>
  <c r="E113" i="64"/>
  <c r="F113" i="64"/>
  <c r="G113" i="64"/>
  <c r="H113" i="64"/>
  <c r="I113" i="64"/>
  <c r="J113" i="64"/>
  <c r="K113" i="64"/>
  <c r="L113" i="64"/>
  <c r="M113" i="64"/>
  <c r="N113" i="64"/>
  <c r="O113" i="64"/>
  <c r="P113" i="64"/>
  <c r="Q113" i="64"/>
  <c r="R113" i="64"/>
  <c r="S113" i="64"/>
  <c r="T113" i="64"/>
  <c r="U113" i="64"/>
  <c r="V113" i="64"/>
  <c r="W113" i="64"/>
  <c r="X113" i="64"/>
  <c r="Y113" i="64"/>
  <c r="Z113" i="64"/>
  <c r="AA113" i="64"/>
  <c r="AB113" i="64"/>
  <c r="AC113" i="64"/>
  <c r="AD113" i="64"/>
  <c r="AE113" i="64"/>
  <c r="AF113" i="64"/>
  <c r="AG113" i="64"/>
  <c r="AH113" i="64"/>
  <c r="AI113" i="64"/>
  <c r="AJ113" i="64"/>
  <c r="AK113" i="64"/>
  <c r="AL113" i="64"/>
  <c r="AM113" i="64"/>
  <c r="AN113" i="64"/>
  <c r="AO113" i="64"/>
  <c r="AP113" i="64"/>
  <c r="AQ113" i="64"/>
  <c r="AR113" i="64"/>
  <c r="E79" i="63"/>
  <c r="G79" i="63"/>
  <c r="F79" i="63"/>
  <c r="H79" i="63"/>
  <c r="I79" i="63"/>
  <c r="J79" i="63"/>
  <c r="K79" i="63"/>
  <c r="L79" i="63"/>
  <c r="M79" i="63"/>
  <c r="N79" i="63"/>
  <c r="O79" i="63"/>
  <c r="P79" i="63"/>
  <c r="Q79" i="63"/>
  <c r="R79" i="63"/>
  <c r="S79" i="63"/>
  <c r="T79" i="63"/>
  <c r="U79" i="63"/>
  <c r="V79" i="63"/>
  <c r="W79" i="63"/>
  <c r="X79" i="63"/>
  <c r="Y79" i="63"/>
  <c r="Z79" i="63"/>
  <c r="AA79" i="63"/>
  <c r="AB79" i="63"/>
  <c r="AC79" i="63"/>
  <c r="AD79" i="63"/>
  <c r="AE79" i="63"/>
  <c r="AF79" i="63"/>
  <c r="AG79" i="63"/>
  <c r="AH79" i="63"/>
  <c r="AI79" i="63"/>
  <c r="AJ79" i="63"/>
  <c r="AK79" i="63"/>
  <c r="AL79" i="63"/>
  <c r="AM79" i="63"/>
  <c r="AN79" i="63"/>
  <c r="AO79" i="63"/>
  <c r="AP79" i="63"/>
  <c r="AQ79" i="63"/>
  <c r="AR79" i="63"/>
  <c r="E86" i="63"/>
  <c r="G86" i="63"/>
  <c r="F86" i="63"/>
  <c r="H86" i="63"/>
  <c r="I86" i="63"/>
  <c r="J86" i="63"/>
  <c r="K86" i="63"/>
  <c r="L86" i="63"/>
  <c r="M86" i="63"/>
  <c r="N86" i="63"/>
  <c r="O86" i="63"/>
  <c r="P86" i="63"/>
  <c r="Q86" i="63"/>
  <c r="R86" i="63"/>
  <c r="S86" i="63"/>
  <c r="T86" i="63"/>
  <c r="U86" i="63"/>
  <c r="V86" i="63"/>
  <c r="W86" i="63"/>
  <c r="X86" i="63"/>
  <c r="Y86" i="63"/>
  <c r="Z86" i="63"/>
  <c r="AA86" i="63"/>
  <c r="AB86" i="63"/>
  <c r="AC86" i="63"/>
  <c r="AD86" i="63"/>
  <c r="AE86" i="63"/>
  <c r="AF86" i="63"/>
  <c r="AG86" i="63"/>
  <c r="AH86" i="63"/>
  <c r="AI86" i="63"/>
  <c r="AJ86" i="63"/>
  <c r="AK86" i="63"/>
  <c r="AL86" i="63"/>
  <c r="AM86" i="63"/>
  <c r="AN86" i="63"/>
  <c r="AO86" i="63"/>
  <c r="AP86" i="63"/>
  <c r="AR86" i="63"/>
  <c r="AQ86" i="63"/>
  <c r="E108" i="63"/>
  <c r="G108" i="63"/>
  <c r="F108" i="63"/>
  <c r="H108" i="63"/>
  <c r="I108" i="63"/>
  <c r="J108" i="63"/>
  <c r="K108" i="63"/>
  <c r="L108" i="63"/>
  <c r="M108" i="63"/>
  <c r="N108" i="63"/>
  <c r="O108" i="63"/>
  <c r="P108" i="63"/>
  <c r="Q108" i="63"/>
  <c r="R108" i="63"/>
  <c r="S108" i="63"/>
  <c r="T108" i="63"/>
  <c r="U108" i="63"/>
  <c r="V108" i="63"/>
  <c r="W108" i="63"/>
  <c r="X108" i="63"/>
  <c r="Y108" i="63"/>
  <c r="Z108" i="63"/>
  <c r="AA108" i="63"/>
  <c r="AB108" i="63"/>
  <c r="AC108" i="63"/>
  <c r="AD108" i="63"/>
  <c r="AE108" i="63"/>
  <c r="AF108" i="63"/>
  <c r="AG108" i="63"/>
  <c r="AH108" i="63"/>
  <c r="AI108" i="63"/>
  <c r="AJ108" i="63"/>
  <c r="AK108" i="63"/>
  <c r="AL108" i="63"/>
  <c r="AM108" i="63"/>
  <c r="AN108" i="63"/>
  <c r="AO108" i="63"/>
  <c r="AP108" i="63"/>
  <c r="AR108" i="63"/>
  <c r="AQ108" i="63"/>
  <c r="E109" i="63"/>
  <c r="G109" i="63"/>
  <c r="F109" i="63"/>
  <c r="H109" i="63"/>
  <c r="I109" i="63"/>
  <c r="J109" i="63"/>
  <c r="K109" i="63"/>
  <c r="L109" i="63"/>
  <c r="M109" i="63"/>
  <c r="N109" i="63"/>
  <c r="O109" i="63"/>
  <c r="P109" i="63"/>
  <c r="Q109" i="63"/>
  <c r="R109" i="63"/>
  <c r="S109" i="63"/>
  <c r="T109" i="63"/>
  <c r="U109" i="63"/>
  <c r="V109" i="63"/>
  <c r="W109" i="63"/>
  <c r="X109" i="63"/>
  <c r="Y109" i="63"/>
  <c r="Z109" i="63"/>
  <c r="AA109" i="63"/>
  <c r="AB109" i="63"/>
  <c r="AC109" i="63"/>
  <c r="AD109" i="63"/>
  <c r="AE109" i="63"/>
  <c r="AF109" i="63"/>
  <c r="AG109" i="63"/>
  <c r="AH109" i="63"/>
  <c r="AI109" i="63"/>
  <c r="AJ109" i="63"/>
  <c r="AK109" i="63"/>
  <c r="AL109" i="63"/>
  <c r="AM109" i="63"/>
  <c r="AN109" i="63"/>
  <c r="AO109" i="63"/>
  <c r="AP109" i="63"/>
  <c r="AR109" i="63"/>
  <c r="AQ109" i="63"/>
  <c r="E97" i="63"/>
  <c r="G97" i="63"/>
  <c r="F97" i="63"/>
  <c r="H97" i="63"/>
  <c r="I97" i="63"/>
  <c r="J97" i="63"/>
  <c r="K97" i="63"/>
  <c r="L97" i="63"/>
  <c r="M97" i="63"/>
  <c r="N97" i="63"/>
  <c r="O97" i="63"/>
  <c r="P97" i="63"/>
  <c r="Q97" i="63"/>
  <c r="R97" i="63"/>
  <c r="S97" i="63"/>
  <c r="T97" i="63"/>
  <c r="U97" i="63"/>
  <c r="V97" i="63"/>
  <c r="W97" i="63"/>
  <c r="X97" i="63"/>
  <c r="Y97" i="63"/>
  <c r="Z97" i="63"/>
  <c r="AA97" i="63"/>
  <c r="AB97" i="63"/>
  <c r="AC97" i="63"/>
  <c r="AD97" i="63"/>
  <c r="AE97" i="63"/>
  <c r="AF97" i="63"/>
  <c r="AG97" i="63"/>
  <c r="AH97" i="63"/>
  <c r="AI97" i="63"/>
  <c r="AJ97" i="63"/>
  <c r="AK97" i="63"/>
  <c r="AL97" i="63"/>
  <c r="AM97" i="63"/>
  <c r="AN97" i="63"/>
  <c r="AO97" i="63"/>
  <c r="AP97" i="63"/>
  <c r="AQ97" i="63"/>
  <c r="AR97" i="63"/>
  <c r="F102" i="64"/>
  <c r="E102" i="64"/>
  <c r="G102" i="64"/>
  <c r="H102" i="64"/>
  <c r="I102" i="64"/>
  <c r="J102" i="64"/>
  <c r="K102" i="64"/>
  <c r="L102" i="64"/>
  <c r="M102" i="64"/>
  <c r="N102" i="64"/>
  <c r="O102" i="64"/>
  <c r="P102" i="64"/>
  <c r="Q102" i="64"/>
  <c r="R102" i="64"/>
  <c r="S102" i="64"/>
  <c r="T102" i="64"/>
  <c r="U102" i="64"/>
  <c r="V102" i="64"/>
  <c r="W102" i="64"/>
  <c r="X102" i="64"/>
  <c r="Y102" i="64"/>
  <c r="Z102" i="64"/>
  <c r="AA102" i="64"/>
  <c r="AB102" i="64"/>
  <c r="AC102" i="64"/>
  <c r="AD102" i="64"/>
  <c r="AE102" i="64"/>
  <c r="AF102" i="64"/>
  <c r="AG102" i="64"/>
  <c r="AH102" i="64"/>
  <c r="AI102" i="64"/>
  <c r="AJ102" i="64"/>
  <c r="AK102" i="64"/>
  <c r="AL102" i="64"/>
  <c r="AM102" i="64"/>
  <c r="AN102" i="64"/>
  <c r="AO102" i="64"/>
  <c r="AP102" i="64"/>
  <c r="AR102" i="64"/>
  <c r="AQ102" i="64"/>
  <c r="E114" i="64"/>
  <c r="F114" i="64"/>
  <c r="G114" i="64"/>
  <c r="H114" i="64"/>
  <c r="I114" i="64"/>
  <c r="J114" i="64"/>
  <c r="K114" i="64"/>
  <c r="L114" i="64"/>
  <c r="M114" i="64"/>
  <c r="N114" i="64"/>
  <c r="O114" i="64"/>
  <c r="P114" i="64"/>
  <c r="Q114" i="64"/>
  <c r="R114" i="64"/>
  <c r="S114" i="64"/>
  <c r="T114" i="64"/>
  <c r="U114" i="64"/>
  <c r="V114" i="64"/>
  <c r="W114" i="64"/>
  <c r="X114" i="64"/>
  <c r="Y114" i="64"/>
  <c r="Z114" i="64"/>
  <c r="AA114" i="64"/>
  <c r="AB114" i="64"/>
  <c r="AC114" i="64"/>
  <c r="AD114" i="64"/>
  <c r="AE114" i="64"/>
  <c r="AF114" i="64"/>
  <c r="AG114" i="64"/>
  <c r="AH114" i="64"/>
  <c r="AI114" i="64"/>
  <c r="AJ114" i="64"/>
  <c r="AK114" i="64"/>
  <c r="AL114" i="64"/>
  <c r="AM114" i="64"/>
  <c r="AN114" i="64"/>
  <c r="AO114" i="64"/>
  <c r="AP114" i="64"/>
  <c r="AR114" i="64"/>
  <c r="AQ114" i="64"/>
  <c r="E79" i="64"/>
  <c r="F79" i="64"/>
  <c r="G79" i="64"/>
  <c r="H79" i="64"/>
  <c r="AD79" i="64"/>
  <c r="AE79" i="64"/>
  <c r="AF79" i="64"/>
  <c r="AG79" i="64"/>
  <c r="AH79" i="64"/>
  <c r="AI79" i="64"/>
  <c r="AJ79" i="64"/>
  <c r="AK79" i="64"/>
  <c r="AL79" i="64"/>
  <c r="AM79" i="64"/>
  <c r="AN79" i="64"/>
  <c r="AO79" i="64"/>
  <c r="AP79" i="64"/>
  <c r="AQ79" i="64"/>
  <c r="AR79" i="64"/>
  <c r="F95" i="64"/>
  <c r="E95" i="64"/>
  <c r="G95" i="64"/>
  <c r="H95" i="64"/>
  <c r="I95" i="64"/>
  <c r="J95" i="64"/>
  <c r="K95" i="64"/>
  <c r="L95" i="64"/>
  <c r="M95" i="64"/>
  <c r="N95" i="64"/>
  <c r="O95" i="64"/>
  <c r="P95" i="64"/>
  <c r="Q95" i="64"/>
  <c r="R95" i="64"/>
  <c r="S95" i="64"/>
  <c r="T95" i="64"/>
  <c r="U95" i="64"/>
  <c r="V95" i="64"/>
  <c r="W95" i="64"/>
  <c r="X95" i="64"/>
  <c r="Y95" i="64"/>
  <c r="Z95" i="64"/>
  <c r="AA95" i="64"/>
  <c r="AB95" i="64"/>
  <c r="AC95" i="64"/>
  <c r="AD95" i="64"/>
  <c r="AE95" i="64"/>
  <c r="AF95" i="64"/>
  <c r="AG95" i="64"/>
  <c r="AH95" i="64"/>
  <c r="AI95" i="64"/>
  <c r="AJ95" i="64"/>
  <c r="AK95" i="64"/>
  <c r="AL95" i="64"/>
  <c r="AM95" i="64"/>
  <c r="AN95" i="64"/>
  <c r="AO95" i="64"/>
  <c r="AP95" i="64"/>
  <c r="AR95" i="64"/>
  <c r="AQ95" i="64"/>
  <c r="E93" i="64"/>
  <c r="F93" i="64"/>
  <c r="G93" i="64"/>
  <c r="H93" i="64"/>
  <c r="I93" i="64"/>
  <c r="J93" i="64"/>
  <c r="K93" i="64"/>
  <c r="L93" i="64"/>
  <c r="M93" i="64"/>
  <c r="N93" i="64"/>
  <c r="O93" i="64"/>
  <c r="P93" i="64"/>
  <c r="Q93" i="64"/>
  <c r="R93" i="64"/>
  <c r="S93" i="64"/>
  <c r="T93" i="64"/>
  <c r="U93" i="64"/>
  <c r="V93" i="64"/>
  <c r="AR93" i="64"/>
  <c r="F33" i="63"/>
  <c r="E33" i="63"/>
  <c r="G33" i="63"/>
  <c r="H33" i="63"/>
  <c r="I33" i="63"/>
  <c r="J33" i="63"/>
  <c r="K33" i="63"/>
  <c r="L33" i="63"/>
  <c r="M33" i="63"/>
  <c r="N33" i="63"/>
  <c r="O33" i="63"/>
  <c r="P33" i="63"/>
  <c r="Q33" i="63"/>
  <c r="R33" i="63"/>
  <c r="S33" i="63"/>
  <c r="T33" i="63"/>
  <c r="U33" i="63"/>
  <c r="V33" i="63"/>
  <c r="W33" i="63"/>
  <c r="X33" i="63"/>
  <c r="Y33" i="63"/>
  <c r="Z33" i="63"/>
  <c r="AA33" i="63"/>
  <c r="AB33" i="63"/>
  <c r="AC33" i="63"/>
  <c r="AD33" i="63"/>
  <c r="AE33" i="63"/>
  <c r="AF33" i="63"/>
  <c r="AG33" i="63"/>
  <c r="AH33" i="63"/>
  <c r="AI33" i="63"/>
  <c r="AJ33" i="63"/>
  <c r="AK33" i="63"/>
  <c r="AL33" i="63"/>
  <c r="AM33" i="63"/>
  <c r="AN33" i="63"/>
  <c r="AO33" i="63"/>
  <c r="AP33" i="63"/>
  <c r="AQ33" i="63"/>
  <c r="AR33" i="63"/>
  <c r="E80" i="62"/>
  <c r="F80" i="62"/>
  <c r="G80" i="62"/>
  <c r="H80" i="62"/>
  <c r="I80" i="62"/>
  <c r="U80" i="62"/>
  <c r="V80" i="62"/>
  <c r="W80" i="62"/>
  <c r="X80" i="62"/>
  <c r="Y80" i="62"/>
  <c r="Z80" i="62"/>
  <c r="AA80" i="62"/>
  <c r="AB80" i="62"/>
  <c r="AC80" i="62"/>
  <c r="AD80" i="62"/>
  <c r="AE80" i="62"/>
  <c r="AF80" i="62"/>
  <c r="AG80" i="62"/>
  <c r="AH80" i="62"/>
  <c r="AI80" i="62"/>
  <c r="AJ80" i="62"/>
  <c r="AK80" i="62"/>
  <c r="AL80" i="62"/>
  <c r="AM80" i="62"/>
  <c r="AN80" i="62"/>
  <c r="AO80" i="62"/>
  <c r="AP80" i="62"/>
  <c r="AR80" i="62"/>
  <c r="AQ80" i="62"/>
  <c r="E84" i="62"/>
  <c r="F84" i="62"/>
  <c r="G84" i="62"/>
  <c r="H84" i="62"/>
  <c r="I84" i="62"/>
  <c r="J84" i="62"/>
  <c r="K84" i="62"/>
  <c r="L84" i="62"/>
  <c r="M84" i="62"/>
  <c r="Y84" i="62"/>
  <c r="Z84" i="62"/>
  <c r="AA84" i="62"/>
  <c r="AB84" i="62"/>
  <c r="AC84" i="62"/>
  <c r="AD84" i="62"/>
  <c r="AE84" i="62"/>
  <c r="AF84" i="62"/>
  <c r="AG84" i="62"/>
  <c r="AH84" i="62"/>
  <c r="AI84" i="62"/>
  <c r="AJ84" i="62"/>
  <c r="AK84" i="62"/>
  <c r="AL84" i="62"/>
  <c r="AM84" i="62"/>
  <c r="AN84" i="62"/>
  <c r="AO84" i="62"/>
  <c r="AP84" i="62"/>
  <c r="AQ84" i="62"/>
  <c r="AR84" i="62"/>
  <c r="E95" i="62"/>
  <c r="F95" i="62"/>
  <c r="G95" i="62"/>
  <c r="H95" i="62"/>
  <c r="I95" i="62"/>
  <c r="J95" i="62"/>
  <c r="K95" i="62"/>
  <c r="L95" i="62"/>
  <c r="M95" i="62"/>
  <c r="N95" i="62"/>
  <c r="O95" i="62"/>
  <c r="P95" i="62"/>
  <c r="Q95" i="62"/>
  <c r="R95" i="62"/>
  <c r="S95" i="62"/>
  <c r="T95" i="62"/>
  <c r="U95" i="62"/>
  <c r="V95" i="62"/>
  <c r="W95" i="62"/>
  <c r="X95" i="62"/>
  <c r="Y95" i="62"/>
  <c r="Z95" i="62"/>
  <c r="AA95" i="62"/>
  <c r="AB95" i="62"/>
  <c r="AC95" i="62"/>
  <c r="AD95" i="62"/>
  <c r="AE95" i="62"/>
  <c r="AF95" i="62"/>
  <c r="AG95" i="62"/>
  <c r="AH95" i="62"/>
  <c r="AI95" i="62"/>
  <c r="AJ95" i="62"/>
  <c r="AK95" i="62"/>
  <c r="AL95" i="62"/>
  <c r="AM95" i="62"/>
  <c r="AN95" i="62"/>
  <c r="AO95" i="62"/>
  <c r="AP95" i="62"/>
  <c r="AQ95" i="62"/>
  <c r="AR95" i="62"/>
  <c r="E95" i="63"/>
  <c r="G95" i="63"/>
  <c r="F95" i="63"/>
  <c r="H95" i="63"/>
  <c r="I95" i="63"/>
  <c r="J95" i="63"/>
  <c r="K95" i="63"/>
  <c r="L95" i="63"/>
  <c r="M95" i="63"/>
  <c r="N95" i="63"/>
  <c r="O95" i="63"/>
  <c r="P95" i="63"/>
  <c r="Q95" i="63"/>
  <c r="R95" i="63"/>
  <c r="S95" i="63"/>
  <c r="T95" i="63"/>
  <c r="U95" i="63"/>
  <c r="V95" i="63"/>
  <c r="W95" i="63"/>
  <c r="X95" i="63"/>
  <c r="Y95" i="63"/>
  <c r="Z95" i="63"/>
  <c r="AA95" i="63"/>
  <c r="AB95" i="63"/>
  <c r="AC95" i="63"/>
  <c r="AD95" i="63"/>
  <c r="AE95" i="63"/>
  <c r="AF95" i="63"/>
  <c r="AG95" i="63"/>
  <c r="AH95" i="63"/>
  <c r="AI95" i="63"/>
  <c r="AJ95" i="63"/>
  <c r="AK95" i="63"/>
  <c r="AL95" i="63"/>
  <c r="AM95" i="63"/>
  <c r="AN95" i="63"/>
  <c r="AO95" i="63"/>
  <c r="AP95" i="63"/>
  <c r="AQ95" i="63"/>
  <c r="AR95" i="63"/>
  <c r="E102" i="63"/>
  <c r="G102" i="63"/>
  <c r="F102" i="63"/>
  <c r="H102" i="63"/>
  <c r="I102" i="63"/>
  <c r="J102" i="63"/>
  <c r="K102" i="63"/>
  <c r="L102" i="63"/>
  <c r="M102" i="63"/>
  <c r="N102" i="63"/>
  <c r="O102" i="63"/>
  <c r="P102" i="63"/>
  <c r="Q102" i="63"/>
  <c r="R102" i="63"/>
  <c r="S102" i="63"/>
  <c r="T102" i="63"/>
  <c r="U102" i="63"/>
  <c r="V102" i="63"/>
  <c r="W102" i="63"/>
  <c r="X102" i="63"/>
  <c r="Y102" i="63"/>
  <c r="Z102" i="63"/>
  <c r="AA102" i="63"/>
  <c r="AB102" i="63"/>
  <c r="AC102" i="63"/>
  <c r="AD102" i="63"/>
  <c r="AE102" i="63"/>
  <c r="AF102" i="63"/>
  <c r="AG102" i="63"/>
  <c r="AH102" i="63"/>
  <c r="AI102" i="63"/>
  <c r="AJ102" i="63"/>
  <c r="AK102" i="63"/>
  <c r="AL102" i="63"/>
  <c r="AM102" i="63"/>
  <c r="AN102" i="63"/>
  <c r="AO102" i="63"/>
  <c r="AP102" i="63"/>
  <c r="AQ102" i="63"/>
  <c r="AR102" i="63"/>
  <c r="E78" i="63"/>
  <c r="F78" i="63"/>
  <c r="E80" i="63"/>
  <c r="G80" i="63"/>
  <c r="F80" i="63"/>
  <c r="H80" i="63"/>
  <c r="I80" i="63"/>
  <c r="J80" i="63"/>
  <c r="K80" i="63"/>
  <c r="L80" i="63"/>
  <c r="M80" i="63"/>
  <c r="N80" i="63"/>
  <c r="O80" i="63"/>
  <c r="P80" i="63"/>
  <c r="Q80" i="63"/>
  <c r="R80" i="63"/>
  <c r="S80" i="63"/>
  <c r="T80" i="63"/>
  <c r="U80" i="63"/>
  <c r="V80" i="63"/>
  <c r="W80" i="63"/>
  <c r="X80" i="63"/>
  <c r="Y80" i="63"/>
  <c r="Z80" i="63"/>
  <c r="AA80" i="63"/>
  <c r="AB80" i="63"/>
  <c r="AC80" i="63"/>
  <c r="AD80" i="63"/>
  <c r="AE80" i="63"/>
  <c r="AF80" i="63"/>
  <c r="AG80" i="63"/>
  <c r="AH80" i="63"/>
  <c r="AI80" i="63"/>
  <c r="AJ80" i="63"/>
  <c r="AK80" i="63"/>
  <c r="AL80" i="63"/>
  <c r="AM80" i="63"/>
  <c r="AN80" i="63"/>
  <c r="AO80" i="63"/>
  <c r="AP80" i="63"/>
  <c r="AQ80" i="63"/>
  <c r="AR80" i="63"/>
  <c r="E105" i="63"/>
  <c r="G105" i="63"/>
  <c r="F105" i="63"/>
  <c r="H105" i="63"/>
  <c r="I105" i="63"/>
  <c r="J105" i="63"/>
  <c r="K105" i="63"/>
  <c r="L105" i="63"/>
  <c r="M105" i="63"/>
  <c r="N105" i="63"/>
  <c r="O105" i="63"/>
  <c r="P105" i="63"/>
  <c r="Q105" i="63"/>
  <c r="R105" i="63"/>
  <c r="S105" i="63"/>
  <c r="T105" i="63"/>
  <c r="U105" i="63"/>
  <c r="V105" i="63"/>
  <c r="W105" i="63"/>
  <c r="X105" i="63"/>
  <c r="Y105" i="63"/>
  <c r="Z105" i="63"/>
  <c r="AA105" i="63"/>
  <c r="AB105" i="63"/>
  <c r="AC105" i="63"/>
  <c r="AD105" i="63"/>
  <c r="AE105" i="63"/>
  <c r="AF105" i="63"/>
  <c r="AG105" i="63"/>
  <c r="AH105" i="63"/>
  <c r="AI105" i="63"/>
  <c r="AJ105" i="63"/>
  <c r="AK105" i="63"/>
  <c r="AL105" i="63"/>
  <c r="AM105" i="63"/>
  <c r="AN105" i="63"/>
  <c r="AO105" i="63"/>
  <c r="AP105" i="63"/>
  <c r="AQ105" i="63"/>
  <c r="AR105" i="63"/>
  <c r="E112" i="64"/>
  <c r="F112" i="64"/>
  <c r="G112" i="64"/>
  <c r="H112" i="64"/>
  <c r="I112" i="64"/>
  <c r="J112" i="64"/>
  <c r="K112" i="64"/>
  <c r="L112" i="64"/>
  <c r="M112" i="64"/>
  <c r="N112" i="64"/>
  <c r="O112" i="64"/>
  <c r="P112" i="64"/>
  <c r="Q112" i="64"/>
  <c r="R112" i="64"/>
  <c r="S112" i="64"/>
  <c r="T112" i="64"/>
  <c r="U112" i="64"/>
  <c r="V112" i="64"/>
  <c r="W112" i="64"/>
  <c r="X112" i="64"/>
  <c r="Y112" i="64"/>
  <c r="Z112" i="64"/>
  <c r="AA112" i="64"/>
  <c r="AB112" i="64"/>
  <c r="AC112" i="64"/>
  <c r="AD112" i="64"/>
  <c r="AE112" i="64"/>
  <c r="AF112" i="64"/>
  <c r="AG112" i="64"/>
  <c r="AH112" i="64"/>
  <c r="AI112" i="64"/>
  <c r="AJ112" i="64"/>
  <c r="AK112" i="64"/>
  <c r="AL112" i="64"/>
  <c r="AM112" i="64"/>
  <c r="AN112" i="64"/>
  <c r="AO112" i="64"/>
  <c r="AP112" i="64"/>
  <c r="AQ112" i="64"/>
  <c r="AR112" i="64"/>
  <c r="F91" i="64"/>
  <c r="E91" i="64"/>
  <c r="G91" i="64"/>
  <c r="H91" i="64"/>
  <c r="I91" i="64"/>
  <c r="J91" i="64"/>
  <c r="K91" i="64"/>
  <c r="L91" i="64"/>
  <c r="M91" i="64"/>
  <c r="N91" i="64"/>
  <c r="O91" i="64"/>
  <c r="P91" i="64"/>
  <c r="Q91" i="64"/>
  <c r="R91" i="64"/>
  <c r="S91" i="64"/>
  <c r="T91" i="64"/>
  <c r="AP91" i="64"/>
  <c r="AQ91" i="64"/>
  <c r="AR91" i="64"/>
  <c r="F90" i="64"/>
  <c r="E90" i="64"/>
  <c r="G90" i="64"/>
  <c r="H90" i="64"/>
  <c r="I90" i="64"/>
  <c r="J90" i="64"/>
  <c r="K90" i="64"/>
  <c r="L90" i="64"/>
  <c r="M90" i="64"/>
  <c r="N90" i="64"/>
  <c r="O90" i="64"/>
  <c r="P90" i="64"/>
  <c r="Q90" i="64"/>
  <c r="R90" i="64"/>
  <c r="S90" i="64"/>
  <c r="AO90" i="64"/>
  <c r="AP90" i="64"/>
  <c r="AQ90" i="64"/>
  <c r="AR90" i="64"/>
  <c r="F106" i="64"/>
  <c r="E106" i="64"/>
  <c r="G106" i="64"/>
  <c r="H106" i="64"/>
  <c r="I106" i="64"/>
  <c r="J106" i="64"/>
  <c r="K106" i="64"/>
  <c r="L106" i="64"/>
  <c r="M106" i="64"/>
  <c r="N106" i="64"/>
  <c r="O106" i="64"/>
  <c r="P106" i="64"/>
  <c r="Q106" i="64"/>
  <c r="R106" i="64"/>
  <c r="S106" i="64"/>
  <c r="T106" i="64"/>
  <c r="U106" i="64"/>
  <c r="V106" i="64"/>
  <c r="W106" i="64"/>
  <c r="X106" i="64"/>
  <c r="Y106" i="64"/>
  <c r="Z106" i="64"/>
  <c r="AA106" i="64"/>
  <c r="AB106" i="64"/>
  <c r="AC106" i="64"/>
  <c r="AD106" i="64"/>
  <c r="AE106" i="64"/>
  <c r="AF106" i="64"/>
  <c r="AG106" i="64"/>
  <c r="AH106" i="64"/>
  <c r="AI106" i="64"/>
  <c r="AJ106" i="64"/>
  <c r="AK106" i="64"/>
  <c r="AL106" i="64"/>
  <c r="AM106" i="64"/>
  <c r="AN106" i="64"/>
  <c r="AO106" i="64"/>
  <c r="AP106" i="64"/>
  <c r="AQ106" i="64"/>
  <c r="AR106" i="64"/>
  <c r="F101" i="64"/>
  <c r="E101" i="64"/>
  <c r="G101" i="64"/>
  <c r="H101" i="64"/>
  <c r="I101" i="64"/>
  <c r="J101" i="64"/>
  <c r="K101" i="64"/>
  <c r="L101" i="64"/>
  <c r="M101" i="64"/>
  <c r="N101" i="64"/>
  <c r="O101" i="64"/>
  <c r="P101" i="64"/>
  <c r="Q101" i="64"/>
  <c r="R101" i="64"/>
  <c r="S101" i="64"/>
  <c r="T101" i="64"/>
  <c r="U101" i="64"/>
  <c r="V101" i="64"/>
  <c r="W101" i="64"/>
  <c r="X101" i="64"/>
  <c r="Y101" i="64"/>
  <c r="Z101" i="64"/>
  <c r="AA101" i="64"/>
  <c r="AB101" i="64"/>
  <c r="AC101" i="64"/>
  <c r="AD101" i="64"/>
  <c r="AE101" i="64"/>
  <c r="AF101" i="64"/>
  <c r="AG101" i="64"/>
  <c r="AH101" i="64"/>
  <c r="AI101" i="64"/>
  <c r="AJ101" i="64"/>
  <c r="AK101" i="64"/>
  <c r="AL101" i="64"/>
  <c r="AM101" i="64"/>
  <c r="AN101" i="64"/>
  <c r="AO101" i="64"/>
  <c r="AP101" i="64"/>
  <c r="AR101" i="64"/>
  <c r="AQ101" i="64"/>
  <c r="AN61" i="63" l="1"/>
  <c r="AF61" i="63"/>
  <c r="X61" i="63"/>
  <c r="P61" i="63"/>
  <c r="E52" i="62"/>
  <c r="F52" i="62"/>
  <c r="G52" i="62"/>
  <c r="H52" i="62"/>
  <c r="I52" i="62"/>
  <c r="J52" i="62"/>
  <c r="K52" i="62"/>
  <c r="L52" i="62"/>
  <c r="M52" i="62"/>
  <c r="N52" i="62"/>
  <c r="O52" i="62"/>
  <c r="P52" i="62"/>
  <c r="Q52" i="62"/>
  <c r="R52" i="62"/>
  <c r="S52" i="62"/>
  <c r="T52" i="62"/>
  <c r="U52" i="62"/>
  <c r="V52" i="62"/>
  <c r="W52" i="62"/>
  <c r="X52" i="62"/>
  <c r="Y52" i="62"/>
  <c r="Z52" i="62"/>
  <c r="AA52" i="62"/>
  <c r="AB52" i="62"/>
  <c r="AC52" i="62"/>
  <c r="AD52" i="62"/>
  <c r="AE52" i="62"/>
  <c r="AF52" i="62"/>
  <c r="AG52" i="62"/>
  <c r="AH52" i="62"/>
  <c r="AI52" i="62"/>
  <c r="AJ52" i="62"/>
  <c r="AK52" i="62"/>
  <c r="AL52" i="62"/>
  <c r="AM52" i="62"/>
  <c r="AN52" i="62"/>
  <c r="AO52" i="62"/>
  <c r="AP52" i="62"/>
  <c r="AQ52" i="62"/>
  <c r="AR52" i="62"/>
  <c r="E53" i="62"/>
  <c r="F53" i="62"/>
  <c r="G53" i="62"/>
  <c r="H53" i="62"/>
  <c r="I53" i="62"/>
  <c r="J53" i="62"/>
  <c r="K53" i="62"/>
  <c r="L53" i="62"/>
  <c r="M53" i="62"/>
  <c r="N53" i="62"/>
  <c r="O53" i="62"/>
  <c r="P53" i="62"/>
  <c r="Q53" i="62"/>
  <c r="R53" i="62"/>
  <c r="S53" i="62"/>
  <c r="T53" i="62"/>
  <c r="U53" i="62"/>
  <c r="V53" i="62"/>
  <c r="W53" i="62"/>
  <c r="X53" i="62"/>
  <c r="Y53" i="62"/>
  <c r="Z53" i="62"/>
  <c r="AA53" i="62"/>
  <c r="AB53" i="62"/>
  <c r="AC53" i="62"/>
  <c r="AD53" i="62"/>
  <c r="AE53" i="62"/>
  <c r="AF53" i="62"/>
  <c r="AG53" i="62"/>
  <c r="AH53" i="62"/>
  <c r="AI53" i="62"/>
  <c r="AJ53" i="62"/>
  <c r="AK53" i="62"/>
  <c r="AL53" i="62"/>
  <c r="AM53" i="62"/>
  <c r="AN53" i="62"/>
  <c r="AO53" i="62"/>
  <c r="AP53" i="62"/>
  <c r="AQ53" i="62"/>
  <c r="AR53" i="62"/>
  <c r="E39" i="62"/>
  <c r="F39" i="62"/>
  <c r="G39" i="62"/>
  <c r="H39" i="62"/>
  <c r="I39" i="62"/>
  <c r="J39" i="62"/>
  <c r="K39" i="62"/>
  <c r="L39" i="62"/>
  <c r="M39" i="62"/>
  <c r="N39" i="62"/>
  <c r="O39" i="62"/>
  <c r="P39" i="62"/>
  <c r="Q39" i="62"/>
  <c r="R39" i="62"/>
  <c r="S39" i="62"/>
  <c r="T39" i="62"/>
  <c r="U39" i="62"/>
  <c r="V39" i="62"/>
  <c r="W39" i="62"/>
  <c r="AN39" i="62"/>
  <c r="AO39" i="62"/>
  <c r="AP39" i="62"/>
  <c r="AQ39" i="62"/>
  <c r="AR39" i="62"/>
  <c r="E25" i="62"/>
  <c r="F25" i="62"/>
  <c r="G25" i="62"/>
  <c r="H25" i="62"/>
  <c r="I25" i="62"/>
  <c r="Z25" i="62"/>
  <c r="AA25" i="62"/>
  <c r="AB25" i="62"/>
  <c r="AC25" i="62"/>
  <c r="AD25" i="62"/>
  <c r="AE25" i="62"/>
  <c r="AF25" i="62"/>
  <c r="AG25" i="62"/>
  <c r="AH25" i="62"/>
  <c r="AI25" i="62"/>
  <c r="AJ25" i="62"/>
  <c r="AK25" i="62"/>
  <c r="AL25" i="62"/>
  <c r="AM25" i="62"/>
  <c r="AN25" i="62"/>
  <c r="AO25" i="62"/>
  <c r="AP25" i="62"/>
  <c r="AQ25" i="62"/>
  <c r="AR25" i="62"/>
  <c r="E50" i="62"/>
  <c r="F50" i="62"/>
  <c r="G50" i="62"/>
  <c r="H50" i="62"/>
  <c r="I50" i="62"/>
  <c r="J50" i="62"/>
  <c r="K50" i="62"/>
  <c r="L50" i="62"/>
  <c r="M50" i="62"/>
  <c r="N50" i="62"/>
  <c r="O50" i="62"/>
  <c r="P50" i="62"/>
  <c r="Q50" i="62"/>
  <c r="R50" i="62"/>
  <c r="S50" i="62"/>
  <c r="T50" i="62"/>
  <c r="U50" i="62"/>
  <c r="V50" i="62"/>
  <c r="W50" i="62"/>
  <c r="X50" i="62"/>
  <c r="Y50" i="62"/>
  <c r="Z50" i="62"/>
  <c r="AA50" i="62"/>
  <c r="AB50" i="62"/>
  <c r="AC50" i="62"/>
  <c r="AD50" i="62"/>
  <c r="AE50" i="62"/>
  <c r="AF50" i="62"/>
  <c r="AG50" i="62"/>
  <c r="AH50" i="62"/>
  <c r="AI50" i="62"/>
  <c r="AJ50" i="62"/>
  <c r="AK50" i="62"/>
  <c r="AL50" i="62"/>
  <c r="AM50" i="62"/>
  <c r="AN50" i="62"/>
  <c r="AO50" i="62"/>
  <c r="AP50" i="62"/>
  <c r="AQ50" i="62"/>
  <c r="AR50" i="62"/>
  <c r="AM61" i="63"/>
  <c r="AE61" i="63"/>
  <c r="W61" i="63"/>
  <c r="O61" i="63"/>
  <c r="U20" i="62"/>
  <c r="V20" i="62"/>
  <c r="W20" i="62"/>
  <c r="X20" i="62"/>
  <c r="Y20" i="62"/>
  <c r="Z20" i="62"/>
  <c r="AA20" i="62"/>
  <c r="AB20" i="62"/>
  <c r="AC20" i="62"/>
  <c r="AD20" i="62"/>
  <c r="AE20" i="62"/>
  <c r="AF20" i="62"/>
  <c r="AG20" i="62"/>
  <c r="AH20" i="62"/>
  <c r="AI20" i="62"/>
  <c r="AJ20" i="62"/>
  <c r="AK20" i="62"/>
  <c r="AL20" i="62"/>
  <c r="AM20" i="62"/>
  <c r="AN20" i="62"/>
  <c r="AO20" i="62"/>
  <c r="AP20" i="62"/>
  <c r="AQ20" i="62"/>
  <c r="AR20" i="62"/>
  <c r="E22" i="62"/>
  <c r="F22" i="62"/>
  <c r="W22" i="62"/>
  <c r="X22" i="62"/>
  <c r="Y22" i="62"/>
  <c r="Z22" i="62"/>
  <c r="AA22" i="62"/>
  <c r="AB22" i="62"/>
  <c r="AC22" i="62"/>
  <c r="AD22" i="62"/>
  <c r="AE22" i="62"/>
  <c r="AF22" i="62"/>
  <c r="AG22" i="62"/>
  <c r="AH22" i="62"/>
  <c r="AI22" i="62"/>
  <c r="AJ22" i="62"/>
  <c r="AK22" i="62"/>
  <c r="AL22" i="62"/>
  <c r="AM22" i="62"/>
  <c r="AN22" i="62"/>
  <c r="AO22" i="62"/>
  <c r="AP22" i="62"/>
  <c r="AQ22" i="62"/>
  <c r="AR22" i="62"/>
  <c r="E47" i="62"/>
  <c r="F47" i="62"/>
  <c r="G47" i="62"/>
  <c r="H47" i="62"/>
  <c r="I47" i="62"/>
  <c r="J47" i="62"/>
  <c r="K47" i="62"/>
  <c r="L47" i="62"/>
  <c r="M47" i="62"/>
  <c r="N47" i="62"/>
  <c r="O47" i="62"/>
  <c r="P47" i="62"/>
  <c r="Q47" i="62"/>
  <c r="R47" i="62"/>
  <c r="S47" i="62"/>
  <c r="T47" i="62"/>
  <c r="U47" i="62"/>
  <c r="V47" i="62"/>
  <c r="W47" i="62"/>
  <c r="X47" i="62"/>
  <c r="Y47" i="62"/>
  <c r="Z47" i="62"/>
  <c r="AA47" i="62"/>
  <c r="AB47" i="62"/>
  <c r="AC47" i="62"/>
  <c r="AD47" i="62"/>
  <c r="AE47" i="62"/>
  <c r="AF47" i="62"/>
  <c r="AG47" i="62"/>
  <c r="AH47" i="62"/>
  <c r="AI47" i="62"/>
  <c r="AJ47" i="62"/>
  <c r="AK47" i="62"/>
  <c r="AL47" i="62"/>
  <c r="AM47" i="62"/>
  <c r="AN47" i="62"/>
  <c r="AO47" i="62"/>
  <c r="AP47" i="62"/>
  <c r="AQ47" i="62"/>
  <c r="AR47" i="62"/>
  <c r="E33" i="62"/>
  <c r="F33" i="62"/>
  <c r="G33" i="62"/>
  <c r="H33" i="62"/>
  <c r="I33" i="62"/>
  <c r="J33" i="62"/>
  <c r="K33" i="62"/>
  <c r="L33" i="62"/>
  <c r="M33" i="62"/>
  <c r="N33" i="62"/>
  <c r="O33" i="62"/>
  <c r="P33" i="62"/>
  <c r="Q33" i="62"/>
  <c r="AH33" i="62"/>
  <c r="AI33" i="62"/>
  <c r="AJ33" i="62"/>
  <c r="AK33" i="62"/>
  <c r="AL33" i="62"/>
  <c r="AM33" i="62"/>
  <c r="AN33" i="62"/>
  <c r="AO33" i="62"/>
  <c r="AP33" i="62"/>
  <c r="AQ33" i="62"/>
  <c r="AR33" i="62"/>
  <c r="E58" i="62"/>
  <c r="F58" i="62"/>
  <c r="G58" i="62"/>
  <c r="H58" i="62"/>
  <c r="I58" i="62"/>
  <c r="J58" i="62"/>
  <c r="K58" i="62"/>
  <c r="L58" i="62"/>
  <c r="M58" i="62"/>
  <c r="N58" i="62"/>
  <c r="O58" i="62"/>
  <c r="P58" i="62"/>
  <c r="Q58" i="62"/>
  <c r="R58" i="62"/>
  <c r="S58" i="62"/>
  <c r="T58" i="62"/>
  <c r="U58" i="62"/>
  <c r="V58" i="62"/>
  <c r="W58" i="62"/>
  <c r="X58" i="62"/>
  <c r="Y58" i="62"/>
  <c r="Z58" i="62"/>
  <c r="AA58" i="62"/>
  <c r="AB58" i="62"/>
  <c r="AC58" i="62"/>
  <c r="AD58" i="62"/>
  <c r="AE58" i="62"/>
  <c r="AF58" i="62"/>
  <c r="AG58" i="62"/>
  <c r="AH58" i="62"/>
  <c r="AI58" i="62"/>
  <c r="AJ58" i="62"/>
  <c r="AK58" i="62"/>
  <c r="AL58" i="62"/>
  <c r="AM58" i="62"/>
  <c r="AN58" i="62"/>
  <c r="AO58" i="62"/>
  <c r="AP58" i="62"/>
  <c r="AQ58" i="62"/>
  <c r="AR58" i="62"/>
  <c r="AL61" i="63"/>
  <c r="AD61" i="63"/>
  <c r="V61" i="63"/>
  <c r="N61" i="63"/>
  <c r="E28" i="62"/>
  <c r="F28" i="62"/>
  <c r="G28" i="62"/>
  <c r="H28" i="62"/>
  <c r="I28" i="62"/>
  <c r="J28" i="62"/>
  <c r="K28" i="62"/>
  <c r="L28" i="62"/>
  <c r="AC28" i="62"/>
  <c r="AD28" i="62"/>
  <c r="AE28" i="62"/>
  <c r="AF28" i="62"/>
  <c r="AG28" i="62"/>
  <c r="AH28" i="62"/>
  <c r="AI28" i="62"/>
  <c r="AJ28" i="62"/>
  <c r="AK28" i="62"/>
  <c r="AL28" i="62"/>
  <c r="AM28" i="62"/>
  <c r="AN28" i="62"/>
  <c r="AO28" i="62"/>
  <c r="AP28" i="62"/>
  <c r="AQ28" i="62"/>
  <c r="AR28" i="62"/>
  <c r="E30" i="62"/>
  <c r="F30" i="62"/>
  <c r="G30" i="62"/>
  <c r="H30" i="62"/>
  <c r="I30" i="62"/>
  <c r="J30" i="62"/>
  <c r="K30" i="62"/>
  <c r="L30" i="62"/>
  <c r="M30" i="62"/>
  <c r="N30" i="62"/>
  <c r="AE30" i="62"/>
  <c r="AF30" i="62"/>
  <c r="AG30" i="62"/>
  <c r="AH30" i="62"/>
  <c r="AI30" i="62"/>
  <c r="AJ30" i="62"/>
  <c r="AK30" i="62"/>
  <c r="AL30" i="62"/>
  <c r="AM30" i="62"/>
  <c r="AN30" i="62"/>
  <c r="AO30" i="62"/>
  <c r="AP30" i="62"/>
  <c r="AQ30" i="62"/>
  <c r="AR30" i="62"/>
  <c r="E55" i="62"/>
  <c r="F55" i="62"/>
  <c r="G55" i="62"/>
  <c r="H55" i="62"/>
  <c r="I55" i="62"/>
  <c r="J55" i="62"/>
  <c r="K55" i="62"/>
  <c r="L55" i="62"/>
  <c r="M55" i="62"/>
  <c r="N55" i="62"/>
  <c r="O55" i="62"/>
  <c r="P55" i="62"/>
  <c r="Q55" i="62"/>
  <c r="R55" i="62"/>
  <c r="S55" i="62"/>
  <c r="T55" i="62"/>
  <c r="U55" i="62"/>
  <c r="V55" i="62"/>
  <c r="W55" i="62"/>
  <c r="X55" i="62"/>
  <c r="Y55" i="62"/>
  <c r="Z55" i="62"/>
  <c r="AA55" i="62"/>
  <c r="AB55" i="62"/>
  <c r="AC55" i="62"/>
  <c r="AD55" i="62"/>
  <c r="AE55" i="62"/>
  <c r="AF55" i="62"/>
  <c r="AG55" i="62"/>
  <c r="AH55" i="62"/>
  <c r="AI55" i="62"/>
  <c r="AJ55" i="62"/>
  <c r="AK55" i="62"/>
  <c r="AL55" i="62"/>
  <c r="AM55" i="62"/>
  <c r="AN55" i="62"/>
  <c r="AO55" i="62"/>
  <c r="AP55" i="62"/>
  <c r="AQ55" i="62"/>
  <c r="AR55" i="62"/>
  <c r="E41" i="62"/>
  <c r="F41" i="62"/>
  <c r="G41" i="62"/>
  <c r="H41" i="62"/>
  <c r="I41" i="62"/>
  <c r="J41" i="62"/>
  <c r="K41" i="62"/>
  <c r="L41" i="62"/>
  <c r="M41" i="62"/>
  <c r="N41" i="62"/>
  <c r="O41" i="62"/>
  <c r="P41" i="62"/>
  <c r="Q41" i="62"/>
  <c r="R41" i="62"/>
  <c r="S41" i="62"/>
  <c r="T41" i="62"/>
  <c r="U41" i="62"/>
  <c r="V41" i="62"/>
  <c r="W41" i="62"/>
  <c r="X41" i="62"/>
  <c r="Y41" i="62"/>
  <c r="Z41" i="62"/>
  <c r="AA41" i="62"/>
  <c r="AB41" i="62"/>
  <c r="AC41" i="62"/>
  <c r="AD41" i="62"/>
  <c r="AE41" i="62"/>
  <c r="AF41" i="62"/>
  <c r="AG41" i="62"/>
  <c r="AH41" i="62"/>
  <c r="AI41" i="62"/>
  <c r="AJ41" i="62"/>
  <c r="AK41" i="62"/>
  <c r="AL41" i="62"/>
  <c r="AM41" i="62"/>
  <c r="AN41" i="62"/>
  <c r="AO41" i="62"/>
  <c r="AP41" i="62"/>
  <c r="AQ41" i="62"/>
  <c r="AR41" i="62"/>
  <c r="E27" i="62"/>
  <c r="F27" i="62"/>
  <c r="G27" i="62"/>
  <c r="H27" i="62"/>
  <c r="I27" i="62"/>
  <c r="J27" i="62"/>
  <c r="K27" i="62"/>
  <c r="AB27" i="62"/>
  <c r="AC27" i="62"/>
  <c r="AD27" i="62"/>
  <c r="AE27" i="62"/>
  <c r="AF27" i="62"/>
  <c r="AG27" i="62"/>
  <c r="AH27" i="62"/>
  <c r="AI27" i="62"/>
  <c r="AJ27" i="62"/>
  <c r="AK27" i="62"/>
  <c r="AL27" i="62"/>
  <c r="AM27" i="62"/>
  <c r="AN27" i="62"/>
  <c r="AO27" i="62"/>
  <c r="AP27" i="62"/>
  <c r="AQ27" i="62"/>
  <c r="AR27" i="62"/>
  <c r="AK61" i="63"/>
  <c r="AC61" i="63"/>
  <c r="U61" i="63"/>
  <c r="M61" i="63"/>
  <c r="E36" i="62"/>
  <c r="F36" i="62"/>
  <c r="G36" i="62"/>
  <c r="H36" i="62"/>
  <c r="I36" i="62"/>
  <c r="J36" i="62"/>
  <c r="K36" i="62"/>
  <c r="L36" i="62"/>
  <c r="M36" i="62"/>
  <c r="N36" i="62"/>
  <c r="O36" i="62"/>
  <c r="P36" i="62"/>
  <c r="Q36" i="62"/>
  <c r="R36" i="62"/>
  <c r="S36" i="62"/>
  <c r="T36" i="62"/>
  <c r="AK36" i="62"/>
  <c r="AL36" i="62"/>
  <c r="AM36" i="62"/>
  <c r="AN36" i="62"/>
  <c r="AO36" i="62"/>
  <c r="AP36" i="62"/>
  <c r="AQ36" i="62"/>
  <c r="AR36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AM38" i="62"/>
  <c r="AN38" i="62"/>
  <c r="AO38" i="62"/>
  <c r="AP38" i="62"/>
  <c r="AQ38" i="62"/>
  <c r="AR38" i="62"/>
  <c r="E24" i="62"/>
  <c r="F24" i="62"/>
  <c r="G24" i="62"/>
  <c r="H24" i="62"/>
  <c r="Y24" i="62"/>
  <c r="Z24" i="62"/>
  <c r="AA24" i="62"/>
  <c r="AB24" i="62"/>
  <c r="AC24" i="62"/>
  <c r="AD24" i="62"/>
  <c r="AE24" i="62"/>
  <c r="AF24" i="62"/>
  <c r="AG24" i="62"/>
  <c r="AH24" i="62"/>
  <c r="AI24" i="62"/>
  <c r="AJ24" i="62"/>
  <c r="AK24" i="62"/>
  <c r="AL24" i="62"/>
  <c r="AM24" i="62"/>
  <c r="AN24" i="62"/>
  <c r="AO24" i="62"/>
  <c r="AP24" i="62"/>
  <c r="AQ24" i="62"/>
  <c r="AR24" i="62"/>
  <c r="E49" i="62"/>
  <c r="F49" i="62"/>
  <c r="G49" i="62"/>
  <c r="H49" i="62"/>
  <c r="I49" i="62"/>
  <c r="J49" i="62"/>
  <c r="K49" i="62"/>
  <c r="L49" i="62"/>
  <c r="M49" i="62"/>
  <c r="N49" i="62"/>
  <c r="O49" i="62"/>
  <c r="P49" i="62"/>
  <c r="Q49" i="62"/>
  <c r="R49" i="62"/>
  <c r="S49" i="62"/>
  <c r="T49" i="62"/>
  <c r="U49" i="62"/>
  <c r="V49" i="62"/>
  <c r="W49" i="62"/>
  <c r="X49" i="62"/>
  <c r="Y49" i="62"/>
  <c r="Z49" i="62"/>
  <c r="AA49" i="62"/>
  <c r="AB49" i="62"/>
  <c r="AC49" i="62"/>
  <c r="AD49" i="62"/>
  <c r="AE49" i="62"/>
  <c r="AF49" i="62"/>
  <c r="AG49" i="62"/>
  <c r="AH49" i="62"/>
  <c r="AI49" i="62"/>
  <c r="AJ49" i="62"/>
  <c r="AK49" i="62"/>
  <c r="AL49" i="62"/>
  <c r="AM49" i="62"/>
  <c r="AN49" i="62"/>
  <c r="AO49" i="62"/>
  <c r="AP49" i="62"/>
  <c r="AQ49" i="62"/>
  <c r="AR49" i="62"/>
  <c r="E35" i="62"/>
  <c r="F35" i="62"/>
  <c r="G35" i="62"/>
  <c r="H35" i="62"/>
  <c r="I35" i="62"/>
  <c r="J35" i="62"/>
  <c r="K35" i="62"/>
  <c r="L35" i="62"/>
  <c r="M35" i="62"/>
  <c r="N35" i="62"/>
  <c r="O35" i="62"/>
  <c r="P35" i="62"/>
  <c r="Q35" i="62"/>
  <c r="R35" i="62"/>
  <c r="S35" i="62"/>
  <c r="AJ35" i="62"/>
  <c r="AK35" i="62"/>
  <c r="AL35" i="62"/>
  <c r="AM35" i="62"/>
  <c r="AN35" i="62"/>
  <c r="AO35" i="62"/>
  <c r="AP35" i="62"/>
  <c r="AQ35" i="62"/>
  <c r="AR35" i="62"/>
  <c r="AR61" i="63"/>
  <c r="AJ61" i="63"/>
  <c r="AB61" i="63"/>
  <c r="T61" i="63"/>
  <c r="L61" i="63"/>
  <c r="E21" i="62"/>
  <c r="V21" i="62"/>
  <c r="W21" i="62"/>
  <c r="X21" i="62"/>
  <c r="Y21" i="62"/>
  <c r="Z21" i="62"/>
  <c r="AA21" i="62"/>
  <c r="AB21" i="62"/>
  <c r="AC21" i="62"/>
  <c r="AD21" i="62"/>
  <c r="AE21" i="62"/>
  <c r="AF21" i="62"/>
  <c r="AG21" i="62"/>
  <c r="AH21" i="62"/>
  <c r="AI21" i="62"/>
  <c r="AJ21" i="62"/>
  <c r="AK21" i="62"/>
  <c r="AL21" i="62"/>
  <c r="AM21" i="62"/>
  <c r="AN21" i="62"/>
  <c r="AO21" i="62"/>
  <c r="AP21" i="62"/>
  <c r="AQ21" i="62"/>
  <c r="AR21" i="62"/>
  <c r="E46" i="62"/>
  <c r="F46" i="62"/>
  <c r="G46" i="62"/>
  <c r="H46" i="62"/>
  <c r="I46" i="62"/>
  <c r="J46" i="62"/>
  <c r="K46" i="62"/>
  <c r="L46" i="62"/>
  <c r="M46" i="62"/>
  <c r="N46" i="62"/>
  <c r="O46" i="62"/>
  <c r="P46" i="62"/>
  <c r="Q46" i="62"/>
  <c r="R46" i="62"/>
  <c r="S46" i="62"/>
  <c r="T46" i="62"/>
  <c r="U46" i="62"/>
  <c r="V46" i="62"/>
  <c r="W46" i="62"/>
  <c r="X46" i="62"/>
  <c r="Y46" i="62"/>
  <c r="Z46" i="62"/>
  <c r="AA46" i="62"/>
  <c r="AB46" i="62"/>
  <c r="AC46" i="62"/>
  <c r="AD46" i="62"/>
  <c r="AE46" i="62"/>
  <c r="AF46" i="62"/>
  <c r="AG46" i="62"/>
  <c r="AH46" i="62"/>
  <c r="AI46" i="62"/>
  <c r="AJ46" i="62"/>
  <c r="AK46" i="62"/>
  <c r="AL46" i="62"/>
  <c r="AM46" i="62"/>
  <c r="AN46" i="62"/>
  <c r="AO46" i="62"/>
  <c r="AP46" i="62"/>
  <c r="AQ46" i="62"/>
  <c r="AR46" i="62"/>
  <c r="E32" i="62"/>
  <c r="F32" i="62"/>
  <c r="G32" i="62"/>
  <c r="H32" i="62"/>
  <c r="I32" i="62"/>
  <c r="J32" i="62"/>
  <c r="K32" i="62"/>
  <c r="L32" i="62"/>
  <c r="M32" i="62"/>
  <c r="N32" i="62"/>
  <c r="O32" i="62"/>
  <c r="P32" i="62"/>
  <c r="AG32" i="62"/>
  <c r="AH32" i="62"/>
  <c r="AI32" i="62"/>
  <c r="AJ32" i="62"/>
  <c r="AK32" i="62"/>
  <c r="AL32" i="62"/>
  <c r="AM32" i="62"/>
  <c r="AN32" i="62"/>
  <c r="AO32" i="62"/>
  <c r="AP32" i="62"/>
  <c r="AQ32" i="62"/>
  <c r="AR32" i="62"/>
  <c r="E57" i="62"/>
  <c r="F57" i="62"/>
  <c r="G57" i="62"/>
  <c r="H57" i="62"/>
  <c r="I57" i="62"/>
  <c r="J57" i="62"/>
  <c r="K57" i="62"/>
  <c r="L57" i="62"/>
  <c r="M57" i="62"/>
  <c r="N57" i="62"/>
  <c r="O57" i="62"/>
  <c r="P57" i="62"/>
  <c r="Q57" i="62"/>
  <c r="R57" i="62"/>
  <c r="S57" i="62"/>
  <c r="T57" i="62"/>
  <c r="U57" i="62"/>
  <c r="V57" i="62"/>
  <c r="W57" i="62"/>
  <c r="X57" i="62"/>
  <c r="Y57" i="62"/>
  <c r="Z57" i="62"/>
  <c r="AA57" i="62"/>
  <c r="AB57" i="62"/>
  <c r="AC57" i="62"/>
  <c r="AD57" i="62"/>
  <c r="AE57" i="62"/>
  <c r="AF57" i="62"/>
  <c r="AG57" i="62"/>
  <c r="AH57" i="62"/>
  <c r="AI57" i="62"/>
  <c r="AJ57" i="62"/>
  <c r="AK57" i="62"/>
  <c r="AL57" i="62"/>
  <c r="AM57" i="62"/>
  <c r="AN57" i="62"/>
  <c r="AO57" i="62"/>
  <c r="AP57" i="62"/>
  <c r="AQ57" i="62"/>
  <c r="AR57" i="62"/>
  <c r="E43" i="62"/>
  <c r="F43" i="62"/>
  <c r="G43" i="62"/>
  <c r="H43" i="62"/>
  <c r="I43" i="62"/>
  <c r="J43" i="62"/>
  <c r="K43" i="62"/>
  <c r="L43" i="62"/>
  <c r="M43" i="62"/>
  <c r="N43" i="62"/>
  <c r="O43" i="62"/>
  <c r="P43" i="62"/>
  <c r="Q43" i="62"/>
  <c r="R43" i="62"/>
  <c r="S43" i="62"/>
  <c r="T43" i="62"/>
  <c r="U43" i="62"/>
  <c r="V43" i="62"/>
  <c r="W43" i="62"/>
  <c r="X43" i="62"/>
  <c r="Y43" i="62"/>
  <c r="Z43" i="62"/>
  <c r="AA43" i="62"/>
  <c r="AB43" i="62"/>
  <c r="AC43" i="62"/>
  <c r="AD43" i="62"/>
  <c r="AE43" i="62"/>
  <c r="AF43" i="62"/>
  <c r="AG43" i="62"/>
  <c r="AH43" i="62"/>
  <c r="AI43" i="62"/>
  <c r="AJ43" i="62"/>
  <c r="AK43" i="62"/>
  <c r="AL43" i="62"/>
  <c r="AM43" i="62"/>
  <c r="AN43" i="62"/>
  <c r="AO43" i="62"/>
  <c r="AP43" i="62"/>
  <c r="AQ43" i="62"/>
  <c r="AR43" i="62"/>
  <c r="AQ61" i="63"/>
  <c r="AI61" i="63"/>
  <c r="AA61" i="63"/>
  <c r="S61" i="63"/>
  <c r="K61" i="63"/>
  <c r="E29" i="62"/>
  <c r="F29" i="62"/>
  <c r="G29" i="62"/>
  <c r="H29" i="62"/>
  <c r="I29" i="62"/>
  <c r="J29" i="62"/>
  <c r="K29" i="62"/>
  <c r="L29" i="62"/>
  <c r="M29" i="62"/>
  <c r="AD29" i="62"/>
  <c r="AE29" i="62"/>
  <c r="AF29" i="62"/>
  <c r="AG29" i="62"/>
  <c r="AH29" i="62"/>
  <c r="AI29" i="62"/>
  <c r="AJ29" i="62"/>
  <c r="AK29" i="62"/>
  <c r="AL29" i="62"/>
  <c r="AM29" i="62"/>
  <c r="AN29" i="62"/>
  <c r="AO29" i="62"/>
  <c r="AP29" i="62"/>
  <c r="AQ29" i="62"/>
  <c r="AR29" i="62"/>
  <c r="E54" i="62"/>
  <c r="F54" i="62"/>
  <c r="G54" i="62"/>
  <c r="H54" i="62"/>
  <c r="I54" i="62"/>
  <c r="J54" i="62"/>
  <c r="K54" i="62"/>
  <c r="L54" i="62"/>
  <c r="M54" i="62"/>
  <c r="N54" i="62"/>
  <c r="O54" i="62"/>
  <c r="P54" i="62"/>
  <c r="Q54" i="62"/>
  <c r="R54" i="62"/>
  <c r="S54" i="62"/>
  <c r="T54" i="62"/>
  <c r="U54" i="62"/>
  <c r="V54" i="62"/>
  <c r="W54" i="62"/>
  <c r="X54" i="62"/>
  <c r="Y54" i="62"/>
  <c r="Z54" i="62"/>
  <c r="AA54" i="62"/>
  <c r="AB54" i="62"/>
  <c r="AC54" i="62"/>
  <c r="AD54" i="62"/>
  <c r="AE54" i="62"/>
  <c r="AF54" i="62"/>
  <c r="AG54" i="62"/>
  <c r="AH54" i="62"/>
  <c r="AI54" i="62"/>
  <c r="AJ54" i="62"/>
  <c r="AK54" i="62"/>
  <c r="AL54" i="62"/>
  <c r="AM54" i="62"/>
  <c r="AN54" i="62"/>
  <c r="AO54" i="62"/>
  <c r="AP54" i="62"/>
  <c r="AQ54" i="62"/>
  <c r="AR54" i="62"/>
  <c r="E40" i="62"/>
  <c r="F40" i="62"/>
  <c r="G40" i="62"/>
  <c r="H40" i="62"/>
  <c r="I40" i="62"/>
  <c r="J40" i="62"/>
  <c r="K40" i="62"/>
  <c r="L40" i="62"/>
  <c r="M40" i="62"/>
  <c r="N40" i="62"/>
  <c r="O40" i="62"/>
  <c r="P40" i="62"/>
  <c r="Q40" i="62"/>
  <c r="R40" i="62"/>
  <c r="S40" i="62"/>
  <c r="T40" i="62"/>
  <c r="U40" i="62"/>
  <c r="V40" i="62"/>
  <c r="W40" i="62"/>
  <c r="X40" i="62"/>
  <c r="Y40" i="62"/>
  <c r="Z40" i="62"/>
  <c r="AA40" i="62"/>
  <c r="AB40" i="62"/>
  <c r="AC40" i="62"/>
  <c r="AD40" i="62"/>
  <c r="AE40" i="62"/>
  <c r="AF40" i="62"/>
  <c r="AG40" i="62"/>
  <c r="AH40" i="62"/>
  <c r="AI40" i="62"/>
  <c r="AJ40" i="62"/>
  <c r="AK40" i="62"/>
  <c r="AL40" i="62"/>
  <c r="AM40" i="62"/>
  <c r="AN40" i="62"/>
  <c r="AO40" i="62"/>
  <c r="AP40" i="62"/>
  <c r="AQ40" i="62"/>
  <c r="AR40" i="62"/>
  <c r="E26" i="62"/>
  <c r="F26" i="62"/>
  <c r="G26" i="62"/>
  <c r="H26" i="62"/>
  <c r="I26" i="62"/>
  <c r="J26" i="62"/>
  <c r="AA26" i="62"/>
  <c r="AB26" i="62"/>
  <c r="AC26" i="62"/>
  <c r="AD26" i="62"/>
  <c r="AE26" i="62"/>
  <c r="AF26" i="62"/>
  <c r="AG26" i="62"/>
  <c r="AH26" i="62"/>
  <c r="AI26" i="62"/>
  <c r="AJ26" i="62"/>
  <c r="AK26" i="62"/>
  <c r="AL26" i="62"/>
  <c r="AM26" i="62"/>
  <c r="AN26" i="62"/>
  <c r="AO26" i="62"/>
  <c r="AP26" i="62"/>
  <c r="AQ26" i="62"/>
  <c r="AR26" i="62"/>
  <c r="E51" i="62"/>
  <c r="F51" i="62"/>
  <c r="G51" i="62"/>
  <c r="H51" i="62"/>
  <c r="I51" i="62"/>
  <c r="J51" i="62"/>
  <c r="K51" i="62"/>
  <c r="L51" i="62"/>
  <c r="M51" i="62"/>
  <c r="N51" i="62"/>
  <c r="O51" i="62"/>
  <c r="P51" i="62"/>
  <c r="Q51" i="62"/>
  <c r="R51" i="62"/>
  <c r="S51" i="62"/>
  <c r="T51" i="62"/>
  <c r="U51" i="62"/>
  <c r="V51" i="62"/>
  <c r="W51" i="62"/>
  <c r="X51" i="62"/>
  <c r="Y51" i="62"/>
  <c r="Z51" i="62"/>
  <c r="AA51" i="62"/>
  <c r="AB51" i="62"/>
  <c r="AC51" i="62"/>
  <c r="AD51" i="62"/>
  <c r="AE51" i="62"/>
  <c r="AF51" i="62"/>
  <c r="AG51" i="62"/>
  <c r="AH51" i="62"/>
  <c r="AI51" i="62"/>
  <c r="AJ51" i="62"/>
  <c r="AK51" i="62"/>
  <c r="AL51" i="62"/>
  <c r="AM51" i="62"/>
  <c r="AN51" i="62"/>
  <c r="AO51" i="62"/>
  <c r="AP51" i="62"/>
  <c r="AQ51" i="62"/>
  <c r="AR51" i="62"/>
  <c r="AP61" i="63"/>
  <c r="AH61" i="63"/>
  <c r="Z61" i="63"/>
  <c r="R61" i="63"/>
  <c r="E37" i="62"/>
  <c r="F37" i="62"/>
  <c r="G37" i="62"/>
  <c r="H37" i="62"/>
  <c r="I37" i="62"/>
  <c r="J37" i="62"/>
  <c r="K37" i="62"/>
  <c r="L37" i="62"/>
  <c r="M37" i="62"/>
  <c r="N37" i="62"/>
  <c r="O37" i="62"/>
  <c r="P37" i="62"/>
  <c r="Q37" i="62"/>
  <c r="R37" i="62"/>
  <c r="S37" i="62"/>
  <c r="T37" i="62"/>
  <c r="U37" i="62"/>
  <c r="AL37" i="62"/>
  <c r="AM37" i="62"/>
  <c r="AN37" i="62"/>
  <c r="AO37" i="62"/>
  <c r="AP37" i="62"/>
  <c r="AQ37" i="62"/>
  <c r="AR37" i="62"/>
  <c r="E23" i="62"/>
  <c r="F23" i="62"/>
  <c r="G23" i="62"/>
  <c r="X23" i="62"/>
  <c r="Y23" i="62"/>
  <c r="Z23" i="62"/>
  <c r="AA23" i="62"/>
  <c r="AB23" i="62"/>
  <c r="AC23" i="62"/>
  <c r="AD23" i="62"/>
  <c r="AE23" i="62"/>
  <c r="AF23" i="62"/>
  <c r="AG23" i="62"/>
  <c r="AH23" i="62"/>
  <c r="AI23" i="62"/>
  <c r="AJ23" i="62"/>
  <c r="AK23" i="62"/>
  <c r="AL23" i="62"/>
  <c r="AM23" i="62"/>
  <c r="AN23" i="62"/>
  <c r="AO23" i="62"/>
  <c r="AP23" i="62"/>
  <c r="AQ23" i="62"/>
  <c r="AR23" i="62"/>
  <c r="E48" i="62"/>
  <c r="F48" i="62"/>
  <c r="G48" i="62"/>
  <c r="H48" i="62"/>
  <c r="I48" i="62"/>
  <c r="J48" i="62"/>
  <c r="K48" i="62"/>
  <c r="L48" i="62"/>
  <c r="M48" i="62"/>
  <c r="N48" i="62"/>
  <c r="O48" i="62"/>
  <c r="P48" i="62"/>
  <c r="Q48" i="62"/>
  <c r="R48" i="62"/>
  <c r="S48" i="62"/>
  <c r="T48" i="62"/>
  <c r="U48" i="62"/>
  <c r="V48" i="62"/>
  <c r="W48" i="62"/>
  <c r="X48" i="62"/>
  <c r="Y48" i="62"/>
  <c r="Z48" i="62"/>
  <c r="AA48" i="62"/>
  <c r="AB48" i="62"/>
  <c r="AC48" i="62"/>
  <c r="AD48" i="62"/>
  <c r="AE48" i="62"/>
  <c r="AF48" i="62"/>
  <c r="AG48" i="62"/>
  <c r="AH48" i="62"/>
  <c r="AI48" i="62"/>
  <c r="AJ48" i="62"/>
  <c r="AK48" i="62"/>
  <c r="AL48" i="62"/>
  <c r="AM48" i="62"/>
  <c r="AN48" i="62"/>
  <c r="AO48" i="62"/>
  <c r="AP48" i="62"/>
  <c r="AQ48" i="62"/>
  <c r="AR48" i="62"/>
  <c r="E34" i="62"/>
  <c r="F34" i="62"/>
  <c r="G34" i="62"/>
  <c r="H34" i="62"/>
  <c r="I34" i="62"/>
  <c r="J34" i="62"/>
  <c r="K34" i="62"/>
  <c r="L34" i="62"/>
  <c r="M34" i="62"/>
  <c r="N34" i="62"/>
  <c r="O34" i="62"/>
  <c r="P34" i="62"/>
  <c r="Q34" i="62"/>
  <c r="R34" i="62"/>
  <c r="AI34" i="62"/>
  <c r="AJ34" i="62"/>
  <c r="AK34" i="62"/>
  <c r="AL34" i="62"/>
  <c r="AM34" i="62"/>
  <c r="AN34" i="62"/>
  <c r="AO34" i="62"/>
  <c r="AP34" i="62"/>
  <c r="AQ34" i="62"/>
  <c r="AR34" i="62"/>
  <c r="E59" i="62"/>
  <c r="F59" i="62"/>
  <c r="G59" i="62"/>
  <c r="H59" i="62"/>
  <c r="I59" i="62"/>
  <c r="J59" i="62"/>
  <c r="K59" i="62"/>
  <c r="L59" i="62"/>
  <c r="M59" i="62"/>
  <c r="N59" i="62"/>
  <c r="O59" i="62"/>
  <c r="P59" i="62"/>
  <c r="Q59" i="62"/>
  <c r="R59" i="62"/>
  <c r="S59" i="62"/>
  <c r="T59" i="62"/>
  <c r="U59" i="62"/>
  <c r="V59" i="62"/>
  <c r="W59" i="62"/>
  <c r="X59" i="62"/>
  <c r="Y59" i="62"/>
  <c r="Z59" i="62"/>
  <c r="AA59" i="62"/>
  <c r="AB59" i="62"/>
  <c r="AC59" i="62"/>
  <c r="AD59" i="62"/>
  <c r="AE59" i="62"/>
  <c r="AF59" i="62"/>
  <c r="AG59" i="62"/>
  <c r="AH59" i="62"/>
  <c r="AI59" i="62"/>
  <c r="AJ59" i="62"/>
  <c r="AK59" i="62"/>
  <c r="AL59" i="62"/>
  <c r="AM59" i="62"/>
  <c r="AN59" i="62"/>
  <c r="AO59" i="62"/>
  <c r="AP59" i="62"/>
  <c r="AQ59" i="62"/>
  <c r="AR59" i="62"/>
  <c r="AO61" i="63"/>
  <c r="AG61" i="63"/>
  <c r="Y61" i="63"/>
  <c r="C56" i="70"/>
  <c r="Q61" i="63"/>
  <c r="E44" i="62"/>
  <c r="F44" i="62"/>
  <c r="G44" i="62"/>
  <c r="H44" i="62"/>
  <c r="I44" i="62"/>
  <c r="J44" i="62"/>
  <c r="K44" i="62"/>
  <c r="L44" i="62"/>
  <c r="M44" i="62"/>
  <c r="N44" i="62"/>
  <c r="O44" i="62"/>
  <c r="P44" i="62"/>
  <c r="Q44" i="62"/>
  <c r="R44" i="62"/>
  <c r="S44" i="62"/>
  <c r="T44" i="62"/>
  <c r="U44" i="62"/>
  <c r="V44" i="62"/>
  <c r="W44" i="62"/>
  <c r="X44" i="62"/>
  <c r="Y44" i="62"/>
  <c r="Z44" i="62"/>
  <c r="AA44" i="62"/>
  <c r="AB44" i="62"/>
  <c r="AC44" i="62"/>
  <c r="AD44" i="62"/>
  <c r="AE44" i="62"/>
  <c r="AF44" i="62"/>
  <c r="AG44" i="62"/>
  <c r="AH44" i="62"/>
  <c r="AI44" i="62"/>
  <c r="AJ44" i="62"/>
  <c r="AK44" i="62"/>
  <c r="AL44" i="62"/>
  <c r="AM44" i="62"/>
  <c r="AN44" i="62"/>
  <c r="AO44" i="62"/>
  <c r="AP44" i="62"/>
  <c r="AQ44" i="62"/>
  <c r="AR44" i="62"/>
  <c r="E45" i="62"/>
  <c r="F45" i="62"/>
  <c r="G45" i="62"/>
  <c r="H45" i="62"/>
  <c r="I45" i="62"/>
  <c r="J45" i="62"/>
  <c r="K45" i="62"/>
  <c r="L45" i="62"/>
  <c r="M45" i="62"/>
  <c r="N45" i="62"/>
  <c r="O45" i="62"/>
  <c r="P45" i="62"/>
  <c r="Q45" i="62"/>
  <c r="R45" i="62"/>
  <c r="S45" i="62"/>
  <c r="T45" i="62"/>
  <c r="U45" i="62"/>
  <c r="V45" i="62"/>
  <c r="W45" i="62"/>
  <c r="X45" i="62"/>
  <c r="Y45" i="62"/>
  <c r="Z45" i="62"/>
  <c r="AA45" i="62"/>
  <c r="AB45" i="62"/>
  <c r="AC45" i="62"/>
  <c r="AD45" i="62"/>
  <c r="AE45" i="62"/>
  <c r="AF45" i="62"/>
  <c r="AG45" i="62"/>
  <c r="AH45" i="62"/>
  <c r="AI45" i="62"/>
  <c r="AJ45" i="62"/>
  <c r="AK45" i="62"/>
  <c r="AL45" i="62"/>
  <c r="AM45" i="62"/>
  <c r="AN45" i="62"/>
  <c r="AO45" i="62"/>
  <c r="AP45" i="62"/>
  <c r="AQ45" i="62"/>
  <c r="AR45" i="62"/>
  <c r="E31" i="62"/>
  <c r="F31" i="62"/>
  <c r="G31" i="62"/>
  <c r="H31" i="62"/>
  <c r="I31" i="62"/>
  <c r="J31" i="62"/>
  <c r="K31" i="62"/>
  <c r="L31" i="62"/>
  <c r="M31" i="62"/>
  <c r="N31" i="62"/>
  <c r="O31" i="62"/>
  <c r="AF31" i="62"/>
  <c r="AG31" i="62"/>
  <c r="AH31" i="62"/>
  <c r="AI31" i="62"/>
  <c r="AJ31" i="62"/>
  <c r="AK31" i="62"/>
  <c r="AL31" i="62"/>
  <c r="AM31" i="62"/>
  <c r="AN31" i="62"/>
  <c r="AO31" i="62"/>
  <c r="AP31" i="62"/>
  <c r="AQ31" i="62"/>
  <c r="AR31" i="62"/>
  <c r="E56" i="62"/>
  <c r="F56" i="62"/>
  <c r="G56" i="62"/>
  <c r="H56" i="62"/>
  <c r="I56" i="62"/>
  <c r="J56" i="62"/>
  <c r="K56" i="62"/>
  <c r="L56" i="62"/>
  <c r="M56" i="62"/>
  <c r="N56" i="62"/>
  <c r="O56" i="62"/>
  <c r="P56" i="62"/>
  <c r="Q56" i="62"/>
  <c r="R56" i="62"/>
  <c r="S56" i="62"/>
  <c r="T56" i="62"/>
  <c r="U56" i="62"/>
  <c r="V56" i="62"/>
  <c r="W56" i="62"/>
  <c r="X56" i="62"/>
  <c r="Y56" i="62"/>
  <c r="Z56" i="62"/>
  <c r="AA56" i="62"/>
  <c r="AB56" i="62"/>
  <c r="AC56" i="62"/>
  <c r="AD56" i="62"/>
  <c r="AE56" i="62"/>
  <c r="AF56" i="62"/>
  <c r="AG56" i="62"/>
  <c r="AH56" i="62"/>
  <c r="AI56" i="62"/>
  <c r="AJ56" i="62"/>
  <c r="AK56" i="62"/>
  <c r="AL56" i="62"/>
  <c r="AM56" i="62"/>
  <c r="AN56" i="62"/>
  <c r="AO56" i="62"/>
  <c r="AP56" i="62"/>
  <c r="AQ56" i="62"/>
  <c r="AR56" i="62"/>
  <c r="E42" i="62"/>
  <c r="F42" i="62"/>
  <c r="G42" i="62"/>
  <c r="H42" i="62"/>
  <c r="I42" i="62"/>
  <c r="J42" i="62"/>
  <c r="K42" i="62"/>
  <c r="L42" i="62"/>
  <c r="M42" i="62"/>
  <c r="N42" i="62"/>
  <c r="O42" i="62"/>
  <c r="P42" i="62"/>
  <c r="Q42" i="62"/>
  <c r="R42" i="62"/>
  <c r="S42" i="62"/>
  <c r="T42" i="62"/>
  <c r="U42" i="62"/>
  <c r="V42" i="62"/>
  <c r="W42" i="62"/>
  <c r="X42" i="62"/>
  <c r="Y42" i="62"/>
  <c r="Z42" i="62"/>
  <c r="AA42" i="62"/>
  <c r="AB42" i="62"/>
  <c r="AC42" i="62"/>
  <c r="AD42" i="62"/>
  <c r="AE42" i="62"/>
  <c r="AF42" i="62"/>
  <c r="AG42" i="62"/>
  <c r="AH42" i="62"/>
  <c r="AI42" i="62"/>
  <c r="AJ42" i="62"/>
  <c r="AK42" i="62"/>
  <c r="AL42" i="62"/>
  <c r="AM42" i="62"/>
  <c r="AN42" i="62"/>
  <c r="AO42" i="62"/>
  <c r="AP42" i="62"/>
  <c r="AQ42" i="62"/>
  <c r="AR42" i="62"/>
  <c r="AP61" i="62" l="1"/>
  <c r="AQ61" i="62"/>
  <c r="AO61" i="62"/>
  <c r="AN61" i="62"/>
  <c r="AR61" i="62"/>
  <c r="O77" i="63" l="1"/>
  <c r="AF77" i="63"/>
  <c r="J76" i="63"/>
  <c r="I20" i="63"/>
  <c r="I61" i="63" s="1"/>
  <c r="AF76" i="63"/>
  <c r="O78" i="63"/>
  <c r="AA76" i="63"/>
  <c r="G77" i="63"/>
  <c r="Q78" i="63"/>
  <c r="AO78" i="63"/>
  <c r="AN77" i="63"/>
  <c r="Q77" i="63"/>
  <c r="Z77" i="63"/>
  <c r="P76" i="63"/>
  <c r="Y78" i="63"/>
  <c r="H20" i="63"/>
  <c r="H61" i="63" s="1"/>
  <c r="I78" i="63"/>
  <c r="AC78" i="63"/>
  <c r="L78" i="63"/>
  <c r="H78" i="63"/>
  <c r="J20" i="63"/>
  <c r="J61" i="63" s="1"/>
  <c r="AF78" i="63"/>
  <c r="AI76" i="63"/>
  <c r="AQ77" i="63"/>
  <c r="AH76" i="63"/>
  <c r="N77" i="63"/>
  <c r="AB78" i="63"/>
  <c r="AM77" i="63"/>
  <c r="W76" i="63"/>
  <c r="AN76" i="63"/>
  <c r="P78" i="63"/>
  <c r="K76" i="63"/>
  <c r="AC77" i="63"/>
  <c r="AL76" i="63"/>
  <c r="AH78" i="63"/>
  <c r="N76" i="63"/>
  <c r="AC76" i="63"/>
  <c r="AA77" i="63"/>
  <c r="H76" i="63"/>
  <c r="AL78" i="63"/>
  <c r="AD76" i="63"/>
  <c r="AA78" i="63"/>
  <c r="L77" i="63"/>
  <c r="AG78" i="63"/>
  <c r="AR78" i="63"/>
  <c r="G78" i="63"/>
  <c r="AE76" i="63"/>
  <c r="AE78" i="63"/>
  <c r="AK77" i="63"/>
  <c r="F77" i="63"/>
  <c r="X76" i="63"/>
  <c r="AO77" i="63"/>
  <c r="U78" i="63"/>
  <c r="G76" i="63"/>
  <c r="S77" i="63"/>
  <c r="F20" i="63"/>
  <c r="F61" i="63" s="1"/>
  <c r="AJ77" i="63"/>
  <c r="AM76" i="63"/>
  <c r="H77" i="63"/>
  <c r="AB76" i="63"/>
  <c r="G20" i="63"/>
  <c r="G61" i="63" s="1"/>
  <c r="S78" i="63"/>
  <c r="AR76" i="63"/>
  <c r="AL77" i="63"/>
  <c r="Q76" i="63"/>
  <c r="Z78" i="63"/>
  <c r="T77" i="63"/>
  <c r="AG77" i="63"/>
  <c r="M78" i="63"/>
  <c r="AG76" i="63"/>
  <c r="AD78" i="63"/>
  <c r="AP76" i="63"/>
  <c r="X77" i="63"/>
  <c r="U76" i="63"/>
  <c r="AO76" i="63"/>
  <c r="F76" i="63"/>
  <c r="R77" i="63"/>
  <c r="X78" i="63"/>
  <c r="AK76" i="63"/>
  <c r="AR77" i="63"/>
  <c r="AJ76" i="63"/>
  <c r="U77" i="63"/>
  <c r="S76" i="63"/>
  <c r="AI78" i="63"/>
  <c r="Z76" i="63"/>
  <c r="R78" i="63"/>
  <c r="B49" i="70"/>
  <c r="AN78" i="63"/>
  <c r="K77" i="63"/>
  <c r="Y76" i="63"/>
  <c r="AB77" i="63"/>
  <c r="L76" i="63"/>
  <c r="AJ78" i="63"/>
  <c r="AE77" i="63"/>
  <c r="T78" i="63"/>
  <c r="AK78" i="63"/>
  <c r="E20" i="63"/>
  <c r="W78" i="63"/>
  <c r="T76" i="63"/>
  <c r="AD77" i="63"/>
  <c r="AM78" i="63"/>
  <c r="P77" i="63"/>
  <c r="N78" i="63"/>
  <c r="Y77" i="63"/>
  <c r="AP77" i="63"/>
  <c r="I76" i="63"/>
  <c r="V78" i="63"/>
  <c r="R76" i="63"/>
  <c r="I77" i="63"/>
  <c r="AP78" i="63"/>
  <c r="J77" i="63"/>
  <c r="E76" i="63"/>
  <c r="E117" i="63" s="1"/>
  <c r="AI77" i="63"/>
  <c r="V76" i="63"/>
  <c r="M77" i="63"/>
  <c r="O76" i="63"/>
  <c r="V77" i="63"/>
  <c r="AQ76" i="63"/>
  <c r="J78" i="63"/>
  <c r="K78" i="63"/>
  <c r="AQ78" i="63"/>
  <c r="AH77" i="63"/>
  <c r="M76" i="63"/>
  <c r="W77" i="63"/>
  <c r="L117" i="63" l="1"/>
  <c r="L119" i="63" s="1"/>
  <c r="F117" i="63"/>
  <c r="F119" i="63" s="1"/>
  <c r="AQ117" i="63"/>
  <c r="AQ119" i="63" s="1"/>
  <c r="G117" i="63"/>
  <c r="G119" i="63" s="1"/>
  <c r="M117" i="63"/>
  <c r="M119" i="63" s="1"/>
  <c r="AG117" i="63"/>
  <c r="AG119" i="63" s="1"/>
  <c r="Z117" i="63"/>
  <c r="Z119" i="63" s="1"/>
  <c r="AC117" i="63"/>
  <c r="AC119" i="63" s="1"/>
  <c r="Q117" i="63"/>
  <c r="Q119" i="63" s="1"/>
  <c r="R117" i="63"/>
  <c r="R119" i="63" s="1"/>
  <c r="T117" i="63"/>
  <c r="T119" i="63" s="1"/>
  <c r="S117" i="63"/>
  <c r="S119" i="63" s="1"/>
  <c r="AO117" i="63"/>
  <c r="AO119" i="63" s="1"/>
  <c r="O117" i="63"/>
  <c r="O119" i="63" s="1"/>
  <c r="AP117" i="63"/>
  <c r="AP119" i="63" s="1"/>
  <c r="K117" i="63"/>
  <c r="K119" i="63" s="1"/>
  <c r="C58" i="70"/>
  <c r="AK117" i="63"/>
  <c r="AK119" i="63" s="1"/>
  <c r="AR117" i="63"/>
  <c r="AR119" i="63" s="1"/>
  <c r="AE117" i="63"/>
  <c r="AE119" i="63" s="1"/>
  <c r="H117" i="63"/>
  <c r="H119" i="63" s="1"/>
  <c r="AI117" i="63"/>
  <c r="AI119" i="63" s="1"/>
  <c r="AA117" i="63"/>
  <c r="AA119" i="63" s="1"/>
  <c r="AN117" i="63"/>
  <c r="AN119" i="63" s="1"/>
  <c r="P117" i="63"/>
  <c r="P119" i="63" s="1"/>
  <c r="W117" i="63"/>
  <c r="W119" i="63" s="1"/>
  <c r="AF117" i="63"/>
  <c r="AF119" i="63" s="1"/>
  <c r="AB117" i="63"/>
  <c r="AB119" i="63" s="1"/>
  <c r="N117" i="63"/>
  <c r="N119" i="63" s="1"/>
  <c r="X117" i="63"/>
  <c r="X119" i="63" s="1"/>
  <c r="J117" i="63"/>
  <c r="J119" i="63" s="1"/>
  <c r="V117" i="63"/>
  <c r="V119" i="63" s="1"/>
  <c r="I117" i="63"/>
  <c r="I119" i="63" s="1"/>
  <c r="Y117" i="63"/>
  <c r="Y119" i="63" s="1"/>
  <c r="U117" i="63"/>
  <c r="U119" i="63" s="1"/>
  <c r="AM117" i="63"/>
  <c r="AM119" i="63" s="1"/>
  <c r="AL117" i="63"/>
  <c r="AL119" i="63" s="1"/>
  <c r="E61" i="63"/>
  <c r="C55" i="70"/>
  <c r="C57" i="70" s="1"/>
  <c r="AJ117" i="63"/>
  <c r="AJ119" i="63" s="1"/>
  <c r="AD117" i="63"/>
  <c r="AD119" i="63" s="1"/>
  <c r="AH117" i="63"/>
  <c r="AH119" i="63" s="1"/>
  <c r="C59" i="70" l="1"/>
  <c r="E119" i="63"/>
  <c r="AB22" i="25" l="1"/>
  <c r="AA22" i="25"/>
  <c r="AA24" i="25" l="1"/>
  <c r="T30" i="70" s="1"/>
  <c r="T35" i="70" s="1"/>
  <c r="AB24" i="25"/>
  <c r="U30" i="70" s="1"/>
  <c r="U35" i="70" s="1"/>
  <c r="Q22" i="25"/>
  <c r="P22" i="25"/>
  <c r="Y22" i="25"/>
  <c r="T22" i="25"/>
  <c r="J22" i="25"/>
  <c r="U22" i="25"/>
  <c r="N22" i="25"/>
  <c r="Z22" i="25"/>
  <c r="X22" i="25"/>
  <c r="L22" i="25"/>
  <c r="K22" i="25"/>
  <c r="O22" i="25"/>
  <c r="S22" i="25"/>
  <c r="V22" i="25"/>
  <c r="W22" i="25"/>
  <c r="R22" i="25"/>
  <c r="M22" i="25"/>
  <c r="V24" i="25" l="1"/>
  <c r="O30" i="70" s="1"/>
  <c r="O35" i="70" s="1"/>
  <c r="L24" i="25"/>
  <c r="E30" i="70" s="1"/>
  <c r="E35" i="70" s="1"/>
  <c r="Z24" i="25"/>
  <c r="S30" i="70" s="1"/>
  <c r="S35" i="70" s="1"/>
  <c r="U24" i="25"/>
  <c r="N30" i="70" s="1"/>
  <c r="N35" i="70" s="1"/>
  <c r="T24" i="25"/>
  <c r="M30" i="70" s="1"/>
  <c r="M35" i="70" s="1"/>
  <c r="P24" i="25"/>
  <c r="I30" i="70" s="1"/>
  <c r="I35" i="70" s="1"/>
  <c r="R24" i="25"/>
  <c r="K30" i="70" s="1"/>
  <c r="K35" i="70" s="1"/>
  <c r="M24" i="25"/>
  <c r="F30" i="70" s="1"/>
  <c r="F35" i="70" s="1"/>
  <c r="S24" i="25"/>
  <c r="L30" i="70" s="1"/>
  <c r="L35" i="70" s="1"/>
  <c r="X24" i="25"/>
  <c r="Q30" i="70" s="1"/>
  <c r="Q35" i="70" s="1"/>
  <c r="N24" i="25"/>
  <c r="G30" i="70" s="1"/>
  <c r="G35" i="70" s="1"/>
  <c r="Q24" i="25"/>
  <c r="J30" i="70" s="1"/>
  <c r="J35" i="70" s="1"/>
  <c r="O24" i="25"/>
  <c r="H30" i="70" s="1"/>
  <c r="H35" i="70" s="1"/>
  <c r="W24" i="25"/>
  <c r="P30" i="70" s="1"/>
  <c r="P35" i="70" s="1"/>
  <c r="K24" i="25"/>
  <c r="D30" i="70" s="1"/>
  <c r="D35" i="70" s="1"/>
  <c r="J24" i="25"/>
  <c r="C30" i="70" s="1"/>
  <c r="C35" i="70" s="1"/>
  <c r="Y24" i="25"/>
  <c r="R30" i="70" s="1"/>
  <c r="R35" i="70" s="1"/>
  <c r="B50" i="70" l="1"/>
  <c r="F20" i="64"/>
  <c r="N20" i="64"/>
  <c r="V20" i="64"/>
  <c r="AD20" i="64"/>
  <c r="O20" i="64"/>
  <c r="AE20" i="64"/>
  <c r="I20" i="64"/>
  <c r="E20" i="64"/>
  <c r="W20" i="64"/>
  <c r="H20" i="64"/>
  <c r="P20" i="64"/>
  <c r="X20" i="64"/>
  <c r="AF20" i="64"/>
  <c r="Q20" i="64"/>
  <c r="J20" i="64"/>
  <c r="R20" i="64"/>
  <c r="Z20" i="64"/>
  <c r="K20" i="64"/>
  <c r="AA20" i="64"/>
  <c r="S20" i="64"/>
  <c r="Y20" i="64"/>
  <c r="L20" i="64"/>
  <c r="T20" i="64"/>
  <c r="AB20" i="64"/>
  <c r="G20" i="64"/>
  <c r="M20" i="64"/>
  <c r="U20" i="64"/>
  <c r="AC20" i="64"/>
  <c r="I75" i="64"/>
  <c r="Q75" i="64"/>
  <c r="Y75" i="64"/>
  <c r="AG75" i="64"/>
  <c r="AO75" i="64"/>
  <c r="AB76" i="64"/>
  <c r="AJ76" i="64"/>
  <c r="AQ76" i="64"/>
  <c r="AC77" i="64"/>
  <c r="AK77" i="64"/>
  <c r="J75" i="64"/>
  <c r="R75" i="64"/>
  <c r="Z75" i="64"/>
  <c r="AH75" i="64"/>
  <c r="AP75" i="64"/>
  <c r="AC76" i="64"/>
  <c r="AK76" i="64"/>
  <c r="AD77" i="64"/>
  <c r="AL77" i="64"/>
  <c r="K75" i="64"/>
  <c r="S75" i="64"/>
  <c r="AA75" i="64"/>
  <c r="AI75" i="64"/>
  <c r="AQ75" i="64"/>
  <c r="AD76" i="64"/>
  <c r="AL76" i="64"/>
  <c r="AE77" i="64"/>
  <c r="AM77" i="64"/>
  <c r="L75" i="64"/>
  <c r="T75" i="64"/>
  <c r="AB75" i="64"/>
  <c r="AJ75" i="64"/>
  <c r="AR75" i="64"/>
  <c r="AE76" i="64"/>
  <c r="AM76" i="64"/>
  <c r="AF77" i="64"/>
  <c r="AN77" i="64"/>
  <c r="E75" i="64"/>
  <c r="E116" i="64" s="1"/>
  <c r="M75" i="64"/>
  <c r="U75" i="64"/>
  <c r="AC75" i="64"/>
  <c r="AK75" i="64"/>
  <c r="AF76" i="64"/>
  <c r="AN76" i="64"/>
  <c r="AG77" i="64"/>
  <c r="AO77" i="64"/>
  <c r="F75" i="64"/>
  <c r="N75" i="64"/>
  <c r="V75" i="64"/>
  <c r="AD75" i="64"/>
  <c r="AL75" i="64"/>
  <c r="AG76" i="64"/>
  <c r="AO76" i="64"/>
  <c r="AH77" i="64"/>
  <c r="AP77" i="64"/>
  <c r="G75" i="64"/>
  <c r="O75" i="64"/>
  <c r="W75" i="64"/>
  <c r="AE75" i="64"/>
  <c r="AM75" i="64"/>
  <c r="AH76" i="64"/>
  <c r="AP76" i="64"/>
  <c r="AI77" i="64"/>
  <c r="AR77" i="64"/>
  <c r="H75" i="64"/>
  <c r="P75" i="64"/>
  <c r="X75" i="64"/>
  <c r="AF75" i="64"/>
  <c r="AN75" i="64"/>
  <c r="AA76" i="64"/>
  <c r="AI76" i="64"/>
  <c r="AR76" i="64"/>
  <c r="AJ77" i="64"/>
  <c r="AQ77" i="64"/>
  <c r="AB77" i="64"/>
  <c r="U50" i="70"/>
  <c r="AE39" i="64"/>
  <c r="AM39" i="64"/>
  <c r="X39" i="64"/>
  <c r="AF39" i="64"/>
  <c r="AN39" i="64"/>
  <c r="Y39" i="64"/>
  <c r="AG39" i="64"/>
  <c r="AO39" i="64"/>
  <c r="Z39" i="64"/>
  <c r="AH39" i="64"/>
  <c r="AP39" i="64"/>
  <c r="AA39" i="64"/>
  <c r="AI39" i="64"/>
  <c r="AQ39" i="64"/>
  <c r="AB39" i="64"/>
  <c r="AJ39" i="64"/>
  <c r="AR39" i="64"/>
  <c r="AC39" i="64"/>
  <c r="AK39" i="64"/>
  <c r="AD39" i="64"/>
  <c r="AL39" i="64"/>
  <c r="Z94" i="64"/>
  <c r="AH94" i="64"/>
  <c r="AP94" i="64"/>
  <c r="AA94" i="64"/>
  <c r="AI94" i="64"/>
  <c r="AQ94" i="64"/>
  <c r="AB94" i="64"/>
  <c r="AJ94" i="64"/>
  <c r="AR94" i="64"/>
  <c r="AC94" i="64"/>
  <c r="AK94" i="64"/>
  <c r="AD94" i="64"/>
  <c r="AL94" i="64"/>
  <c r="AE94" i="64"/>
  <c r="AM94" i="64"/>
  <c r="X94" i="64"/>
  <c r="AF94" i="64"/>
  <c r="AN94" i="64"/>
  <c r="Y94" i="64"/>
  <c r="AG94" i="64"/>
  <c r="AO94" i="64"/>
  <c r="T50" i="70"/>
  <c r="W38" i="64"/>
  <c r="AE38" i="64"/>
  <c r="AM38" i="64"/>
  <c r="X38" i="64"/>
  <c r="AF38" i="64"/>
  <c r="AN38" i="64"/>
  <c r="Y38" i="64"/>
  <c r="AG38" i="64"/>
  <c r="AO38" i="64"/>
  <c r="Z38" i="64"/>
  <c r="AH38" i="64"/>
  <c r="AP38" i="64"/>
  <c r="AA38" i="64"/>
  <c r="AI38" i="64"/>
  <c r="AQ38" i="64"/>
  <c r="AB38" i="64"/>
  <c r="AJ38" i="64"/>
  <c r="AR38" i="64"/>
  <c r="AC38" i="64"/>
  <c r="AK38" i="64"/>
  <c r="AD38" i="64"/>
  <c r="AL38" i="64"/>
  <c r="Z93" i="64"/>
  <c r="AH93" i="64"/>
  <c r="AP93" i="64"/>
  <c r="AA93" i="64"/>
  <c r="AI93" i="64"/>
  <c r="AB93" i="64"/>
  <c r="AJ93" i="64"/>
  <c r="AQ93" i="64"/>
  <c r="AC93" i="64"/>
  <c r="AK93" i="64"/>
  <c r="AD93" i="64"/>
  <c r="AL93" i="64"/>
  <c r="W93" i="64"/>
  <c r="AM93" i="64"/>
  <c r="AE93" i="64"/>
  <c r="X93" i="64"/>
  <c r="AF93" i="64"/>
  <c r="AN93" i="64"/>
  <c r="AG93" i="64"/>
  <c r="AO93" i="64"/>
  <c r="Y93" i="64"/>
  <c r="H22" i="25"/>
  <c r="H24" i="25" s="1"/>
  <c r="G22" i="25"/>
  <c r="G24" i="25" s="1"/>
  <c r="I22" i="25"/>
  <c r="I24" i="25" l="1"/>
  <c r="B30" i="70" s="1"/>
  <c r="B35" i="70" s="1"/>
  <c r="B36" i="70" s="1"/>
  <c r="R50" i="70"/>
  <c r="W36" i="64"/>
  <c r="AE36" i="64"/>
  <c r="AM36" i="64"/>
  <c r="X36" i="64"/>
  <c r="AF36" i="64"/>
  <c r="AN36" i="64"/>
  <c r="Y36" i="64"/>
  <c r="AG36" i="64"/>
  <c r="AO36" i="64"/>
  <c r="Z36" i="64"/>
  <c r="AH36" i="64"/>
  <c r="AP36" i="64"/>
  <c r="AA36" i="64"/>
  <c r="AI36" i="64"/>
  <c r="AQ36" i="64"/>
  <c r="AB36" i="64"/>
  <c r="AJ36" i="64"/>
  <c r="AR36" i="64"/>
  <c r="U36" i="64"/>
  <c r="AC36" i="64"/>
  <c r="AK36" i="64"/>
  <c r="V36" i="64"/>
  <c r="AD36" i="64"/>
  <c r="AL36" i="64"/>
  <c r="AB91" i="64"/>
  <c r="AJ91" i="64"/>
  <c r="AL91" i="64"/>
  <c r="U91" i="64"/>
  <c r="AC91" i="64"/>
  <c r="AK91" i="64"/>
  <c r="AD91" i="64"/>
  <c r="V91" i="64"/>
  <c r="W91" i="64"/>
  <c r="AE91" i="64"/>
  <c r="AM91" i="64"/>
  <c r="X91" i="64"/>
  <c r="AF91" i="64"/>
  <c r="AN91" i="64"/>
  <c r="AA91" i="64"/>
  <c r="AG91" i="64"/>
  <c r="AH91" i="64"/>
  <c r="AI91" i="64"/>
  <c r="Y91" i="64"/>
  <c r="Z91" i="64"/>
  <c r="AO91" i="64"/>
  <c r="Q50" i="70"/>
  <c r="W35" i="64"/>
  <c r="AE35" i="64"/>
  <c r="AM35" i="64"/>
  <c r="X35" i="64"/>
  <c r="AF35" i="64"/>
  <c r="AN35" i="64"/>
  <c r="Y35" i="64"/>
  <c r="AG35" i="64"/>
  <c r="AO35" i="64"/>
  <c r="Z35" i="64"/>
  <c r="AH35" i="64"/>
  <c r="AP35" i="64"/>
  <c r="AA35" i="64"/>
  <c r="AI35" i="64"/>
  <c r="AQ35" i="64"/>
  <c r="T35" i="64"/>
  <c r="AB35" i="64"/>
  <c r="AJ35" i="64"/>
  <c r="AR35" i="64"/>
  <c r="U35" i="64"/>
  <c r="AC35" i="64"/>
  <c r="AK35" i="64"/>
  <c r="V35" i="64"/>
  <c r="AD35" i="64"/>
  <c r="AL35" i="64"/>
  <c r="T90" i="64"/>
  <c r="AB90" i="64"/>
  <c r="AJ90" i="64"/>
  <c r="AD90" i="64"/>
  <c r="U90" i="64"/>
  <c r="AC90" i="64"/>
  <c r="AK90" i="64"/>
  <c r="AL90" i="64"/>
  <c r="V90" i="64"/>
  <c r="W90" i="64"/>
  <c r="AE90" i="64"/>
  <c r="AM90" i="64"/>
  <c r="X90" i="64"/>
  <c r="AF90" i="64"/>
  <c r="AN90" i="64"/>
  <c r="Y90" i="64"/>
  <c r="Z90" i="64"/>
  <c r="AA90" i="64"/>
  <c r="AG90" i="64"/>
  <c r="AH90" i="64"/>
  <c r="AI90" i="64"/>
  <c r="F50" i="70"/>
  <c r="O24" i="64"/>
  <c r="W24" i="64"/>
  <c r="AE24" i="64"/>
  <c r="P24" i="64"/>
  <c r="X24" i="64"/>
  <c r="AF24" i="64"/>
  <c r="I24" i="64"/>
  <c r="Q24" i="64"/>
  <c r="Y24" i="64"/>
  <c r="AG24" i="64"/>
  <c r="J24" i="64"/>
  <c r="R24" i="64"/>
  <c r="Z24" i="64"/>
  <c r="AH24" i="64"/>
  <c r="K24" i="64"/>
  <c r="S24" i="64"/>
  <c r="AA24" i="64"/>
  <c r="AI24" i="64"/>
  <c r="L24" i="64"/>
  <c r="T24" i="64"/>
  <c r="AB24" i="64"/>
  <c r="AJ24" i="64"/>
  <c r="M24" i="64"/>
  <c r="U24" i="64"/>
  <c r="AC24" i="64"/>
  <c r="N24" i="64"/>
  <c r="V24" i="64"/>
  <c r="AD24" i="64"/>
  <c r="J79" i="64"/>
  <c r="R79" i="64"/>
  <c r="Z79" i="64"/>
  <c r="K79" i="64"/>
  <c r="S79" i="64"/>
  <c r="AA79" i="64"/>
  <c r="L79" i="64"/>
  <c r="T79" i="64"/>
  <c r="AB79" i="64"/>
  <c r="M79" i="64"/>
  <c r="U79" i="64"/>
  <c r="AC79" i="64"/>
  <c r="N79" i="64"/>
  <c r="V79" i="64"/>
  <c r="O79" i="64"/>
  <c r="W79" i="64"/>
  <c r="P79" i="64"/>
  <c r="X79" i="64"/>
  <c r="Y79" i="64"/>
  <c r="I79" i="64"/>
  <c r="Q79" i="64"/>
  <c r="J50" i="70"/>
  <c r="O28" i="64"/>
  <c r="W28" i="64"/>
  <c r="AE28" i="64"/>
  <c r="AM28" i="64"/>
  <c r="P28" i="64"/>
  <c r="X28" i="64"/>
  <c r="AF28" i="64"/>
  <c r="AN28" i="64"/>
  <c r="Q28" i="64"/>
  <c r="Y28" i="64"/>
  <c r="AG28" i="64"/>
  <c r="R28" i="64"/>
  <c r="Z28" i="64"/>
  <c r="AH28" i="64"/>
  <c r="S28" i="64"/>
  <c r="AA28" i="64"/>
  <c r="AI28" i="64"/>
  <c r="T28" i="64"/>
  <c r="AB28" i="64"/>
  <c r="AJ28" i="64"/>
  <c r="M28" i="64"/>
  <c r="U28" i="64"/>
  <c r="AC28" i="64"/>
  <c r="AK28" i="64"/>
  <c r="N28" i="64"/>
  <c r="V28" i="64"/>
  <c r="AD28" i="64"/>
  <c r="AL28" i="64"/>
  <c r="O83" i="64"/>
  <c r="W83" i="64"/>
  <c r="AE83" i="64"/>
  <c r="P83" i="64"/>
  <c r="X83" i="64"/>
  <c r="AF83" i="64"/>
  <c r="Q83" i="64"/>
  <c r="Y83" i="64"/>
  <c r="AG83" i="64"/>
  <c r="R83" i="64"/>
  <c r="Z83" i="64"/>
  <c r="S83" i="64"/>
  <c r="AA83" i="64"/>
  <c r="T83" i="64"/>
  <c r="AB83" i="64"/>
  <c r="M83" i="64"/>
  <c r="U83" i="64"/>
  <c r="AC83" i="64"/>
  <c r="N83" i="64"/>
  <c r="V83" i="64"/>
  <c r="AD83" i="64"/>
  <c r="AR116" i="64"/>
  <c r="H50" i="70"/>
  <c r="O26" i="64"/>
  <c r="W26" i="64"/>
  <c r="AE26" i="64"/>
  <c r="P26" i="64"/>
  <c r="X26" i="64"/>
  <c r="AF26" i="64"/>
  <c r="Q26" i="64"/>
  <c r="Y26" i="64"/>
  <c r="AG26" i="64"/>
  <c r="R26" i="64"/>
  <c r="Z26" i="64"/>
  <c r="AH26" i="64"/>
  <c r="K26" i="64"/>
  <c r="S26" i="64"/>
  <c r="AA26" i="64"/>
  <c r="AI26" i="64"/>
  <c r="L26" i="64"/>
  <c r="T26" i="64"/>
  <c r="AB26" i="64"/>
  <c r="AJ26" i="64"/>
  <c r="M26" i="64"/>
  <c r="U26" i="64"/>
  <c r="AC26" i="64"/>
  <c r="AK26" i="64"/>
  <c r="N26" i="64"/>
  <c r="V26" i="64"/>
  <c r="AD26" i="64"/>
  <c r="AL26" i="64"/>
  <c r="L81" i="64"/>
  <c r="T81" i="64"/>
  <c r="AB81" i="64"/>
  <c r="M81" i="64"/>
  <c r="U81" i="64"/>
  <c r="AC81" i="64"/>
  <c r="N81" i="64"/>
  <c r="V81" i="64"/>
  <c r="AD81" i="64"/>
  <c r="O81" i="64"/>
  <c r="W81" i="64"/>
  <c r="AE81" i="64"/>
  <c r="P81" i="64"/>
  <c r="X81" i="64"/>
  <c r="Q81" i="64"/>
  <c r="Y81" i="64"/>
  <c r="R81" i="64"/>
  <c r="Z81" i="64"/>
  <c r="K81" i="64"/>
  <c r="S81" i="64"/>
  <c r="AA81" i="64"/>
  <c r="M50" i="70"/>
  <c r="W31" i="64"/>
  <c r="AE31" i="64"/>
  <c r="AM31" i="64"/>
  <c r="P31" i="64"/>
  <c r="X31" i="64"/>
  <c r="AF31" i="64"/>
  <c r="AN31" i="64"/>
  <c r="Q31" i="64"/>
  <c r="Y31" i="64"/>
  <c r="AG31" i="64"/>
  <c r="AO31" i="64"/>
  <c r="R31" i="64"/>
  <c r="Z31" i="64"/>
  <c r="AH31" i="64"/>
  <c r="AP31" i="64"/>
  <c r="S31" i="64"/>
  <c r="AA31" i="64"/>
  <c r="AI31" i="64"/>
  <c r="AQ31" i="64"/>
  <c r="T31" i="64"/>
  <c r="AB31" i="64"/>
  <c r="AJ31" i="64"/>
  <c r="U31" i="64"/>
  <c r="AC31" i="64"/>
  <c r="AK31" i="64"/>
  <c r="V31" i="64"/>
  <c r="AD31" i="64"/>
  <c r="AL31" i="64"/>
  <c r="T86" i="64"/>
  <c r="AB86" i="64"/>
  <c r="AJ86" i="64"/>
  <c r="U86" i="64"/>
  <c r="AC86" i="64"/>
  <c r="V86" i="64"/>
  <c r="AD86" i="64"/>
  <c r="W86" i="64"/>
  <c r="AE86" i="64"/>
  <c r="P86" i="64"/>
  <c r="X86" i="64"/>
  <c r="AF86" i="64"/>
  <c r="Q86" i="64"/>
  <c r="Y86" i="64"/>
  <c r="AG86" i="64"/>
  <c r="R86" i="64"/>
  <c r="Z86" i="64"/>
  <c r="AH86" i="64"/>
  <c r="S86" i="64"/>
  <c r="AA86" i="64"/>
  <c r="AI86" i="64"/>
  <c r="L50" i="70"/>
  <c r="O30" i="64"/>
  <c r="W30" i="64"/>
  <c r="AE30" i="64"/>
  <c r="AM30" i="64"/>
  <c r="P30" i="64"/>
  <c r="X30" i="64"/>
  <c r="AF30" i="64"/>
  <c r="AN30" i="64"/>
  <c r="Q30" i="64"/>
  <c r="Y30" i="64"/>
  <c r="AG30" i="64"/>
  <c r="AO30" i="64"/>
  <c r="R30" i="64"/>
  <c r="Z30" i="64"/>
  <c r="AH30" i="64"/>
  <c r="AP30" i="64"/>
  <c r="S30" i="64"/>
  <c r="AA30" i="64"/>
  <c r="AI30" i="64"/>
  <c r="T30" i="64"/>
  <c r="AB30" i="64"/>
  <c r="AJ30" i="64"/>
  <c r="U30" i="64"/>
  <c r="AC30" i="64"/>
  <c r="AK30" i="64"/>
  <c r="V30" i="64"/>
  <c r="AD30" i="64"/>
  <c r="AL30" i="64"/>
  <c r="T85" i="64"/>
  <c r="AB85" i="64"/>
  <c r="U85" i="64"/>
  <c r="AC85" i="64"/>
  <c r="V85" i="64"/>
  <c r="AD85" i="64"/>
  <c r="O85" i="64"/>
  <c r="W85" i="64"/>
  <c r="AE85" i="64"/>
  <c r="P85" i="64"/>
  <c r="X85" i="64"/>
  <c r="AF85" i="64"/>
  <c r="Q85" i="64"/>
  <c r="Y85" i="64"/>
  <c r="AG85" i="64"/>
  <c r="R85" i="64"/>
  <c r="Z85" i="64"/>
  <c r="AH85" i="64"/>
  <c r="S85" i="64"/>
  <c r="AA85" i="64"/>
  <c r="AI85" i="64"/>
  <c r="G50" i="70"/>
  <c r="N25" i="64"/>
  <c r="V25" i="64"/>
  <c r="AD25" i="64"/>
  <c r="O25" i="64"/>
  <c r="W25" i="64"/>
  <c r="AE25" i="64"/>
  <c r="Y25" i="64"/>
  <c r="P25" i="64"/>
  <c r="X25" i="64"/>
  <c r="AF25" i="64"/>
  <c r="AG25" i="64"/>
  <c r="J25" i="64"/>
  <c r="R25" i="64"/>
  <c r="Z25" i="64"/>
  <c r="AH25" i="64"/>
  <c r="S25" i="64"/>
  <c r="AA25" i="64"/>
  <c r="K25" i="64"/>
  <c r="AI25" i="64"/>
  <c r="L25" i="64"/>
  <c r="T25" i="64"/>
  <c r="AB25" i="64"/>
  <c r="AJ25" i="64"/>
  <c r="M25" i="64"/>
  <c r="U25" i="64"/>
  <c r="AC25" i="64"/>
  <c r="AK25" i="64"/>
  <c r="Q25" i="64"/>
  <c r="J80" i="64"/>
  <c r="R80" i="64"/>
  <c r="Z80" i="64"/>
  <c r="K80" i="64"/>
  <c r="S80" i="64"/>
  <c r="AA80" i="64"/>
  <c r="L80" i="64"/>
  <c r="T80" i="64"/>
  <c r="AB80" i="64"/>
  <c r="M80" i="64"/>
  <c r="U80" i="64"/>
  <c r="AC80" i="64"/>
  <c r="N80" i="64"/>
  <c r="V80" i="64"/>
  <c r="AD80" i="64"/>
  <c r="O80" i="64"/>
  <c r="W80" i="64"/>
  <c r="P80" i="64"/>
  <c r="X80" i="64"/>
  <c r="Q80" i="64"/>
  <c r="Y80" i="64"/>
  <c r="AQ116" i="64"/>
  <c r="P50" i="70"/>
  <c r="W34" i="64"/>
  <c r="AE34" i="64"/>
  <c r="AM34" i="64"/>
  <c r="X34" i="64"/>
  <c r="AF34" i="64"/>
  <c r="AN34" i="64"/>
  <c r="Y34" i="64"/>
  <c r="AG34" i="64"/>
  <c r="AO34" i="64"/>
  <c r="Z34" i="64"/>
  <c r="AH34" i="64"/>
  <c r="AP34" i="64"/>
  <c r="S34" i="64"/>
  <c r="AA34" i="64"/>
  <c r="AI34" i="64"/>
  <c r="AQ34" i="64"/>
  <c r="T34" i="64"/>
  <c r="AB34" i="64"/>
  <c r="AJ34" i="64"/>
  <c r="AR34" i="64"/>
  <c r="U34" i="64"/>
  <c r="AC34" i="64"/>
  <c r="AK34" i="64"/>
  <c r="V34" i="64"/>
  <c r="AD34" i="64"/>
  <c r="AL34" i="64"/>
  <c r="W89" i="64"/>
  <c r="AE89" i="64"/>
  <c r="AM89" i="64"/>
  <c r="X89" i="64"/>
  <c r="AF89" i="64"/>
  <c r="Y89" i="64"/>
  <c r="AG89" i="64"/>
  <c r="Z89" i="64"/>
  <c r="AH89" i="64"/>
  <c r="S89" i="64"/>
  <c r="AA89" i="64"/>
  <c r="AI89" i="64"/>
  <c r="T89" i="64"/>
  <c r="AB89" i="64"/>
  <c r="AJ89" i="64"/>
  <c r="U89" i="64"/>
  <c r="AC89" i="64"/>
  <c r="AK89" i="64"/>
  <c r="V89" i="64"/>
  <c r="AD89" i="64"/>
  <c r="AL89" i="64"/>
  <c r="D50" i="70"/>
  <c r="H22" i="64"/>
  <c r="O22" i="64"/>
  <c r="W22" i="64"/>
  <c r="AE22" i="64"/>
  <c r="P22" i="64"/>
  <c r="X22" i="64"/>
  <c r="AF22" i="64"/>
  <c r="I22" i="64"/>
  <c r="Q22" i="64"/>
  <c r="Y22" i="64"/>
  <c r="AG22" i="64"/>
  <c r="J22" i="64"/>
  <c r="R22" i="64"/>
  <c r="Z22" i="64"/>
  <c r="AH22" i="64"/>
  <c r="K22" i="64"/>
  <c r="S22" i="64"/>
  <c r="AA22" i="64"/>
  <c r="L22" i="64"/>
  <c r="T22" i="64"/>
  <c r="AB22" i="64"/>
  <c r="M22" i="64"/>
  <c r="U22" i="64"/>
  <c r="AC22" i="64"/>
  <c r="G22" i="64"/>
  <c r="N22" i="64"/>
  <c r="V22" i="64"/>
  <c r="AD22" i="64"/>
  <c r="M77" i="64"/>
  <c r="U77" i="64"/>
  <c r="N77" i="64"/>
  <c r="V77" i="64"/>
  <c r="G77" i="64"/>
  <c r="O77" i="64"/>
  <c r="W77" i="64"/>
  <c r="H77" i="64"/>
  <c r="P77" i="64"/>
  <c r="X77" i="64"/>
  <c r="I77" i="64"/>
  <c r="Q77" i="64"/>
  <c r="Y77" i="64"/>
  <c r="J77" i="64"/>
  <c r="R77" i="64"/>
  <c r="Z77" i="64"/>
  <c r="K77" i="64"/>
  <c r="S77" i="64"/>
  <c r="AA77" i="64"/>
  <c r="L77" i="64"/>
  <c r="T77" i="64"/>
  <c r="K50" i="70"/>
  <c r="N29" i="64"/>
  <c r="V29" i="64"/>
  <c r="AD29" i="64"/>
  <c r="AL29" i="64"/>
  <c r="AO29" i="64"/>
  <c r="O29" i="64"/>
  <c r="W29" i="64"/>
  <c r="AE29" i="64"/>
  <c r="AM29" i="64"/>
  <c r="AG29" i="64"/>
  <c r="P29" i="64"/>
  <c r="X29" i="64"/>
  <c r="AF29" i="64"/>
  <c r="AN29" i="64"/>
  <c r="Y29" i="64"/>
  <c r="R29" i="64"/>
  <c r="Z29" i="64"/>
  <c r="AH29" i="64"/>
  <c r="AA29" i="64"/>
  <c r="AI29" i="64"/>
  <c r="S29" i="64"/>
  <c r="T29" i="64"/>
  <c r="AB29" i="64"/>
  <c r="AJ29" i="64"/>
  <c r="U29" i="64"/>
  <c r="AC29" i="64"/>
  <c r="AK29" i="64"/>
  <c r="Q29" i="64"/>
  <c r="T84" i="64"/>
  <c r="AB84" i="64"/>
  <c r="U84" i="64"/>
  <c r="AC84" i="64"/>
  <c r="N84" i="64"/>
  <c r="V84" i="64"/>
  <c r="AD84" i="64"/>
  <c r="O84" i="64"/>
  <c r="W84" i="64"/>
  <c r="AE84" i="64"/>
  <c r="P84" i="64"/>
  <c r="X84" i="64"/>
  <c r="AF84" i="64"/>
  <c r="Q84" i="64"/>
  <c r="Y84" i="64"/>
  <c r="AG84" i="64"/>
  <c r="R84" i="64"/>
  <c r="Z84" i="64"/>
  <c r="AH84" i="64"/>
  <c r="S84" i="64"/>
  <c r="AA84" i="64"/>
  <c r="I50" i="70"/>
  <c r="N27" i="64"/>
  <c r="V27" i="64"/>
  <c r="AD27" i="64"/>
  <c r="AL27" i="64"/>
  <c r="AG27" i="64"/>
  <c r="O27" i="64"/>
  <c r="W27" i="64"/>
  <c r="AE27" i="64"/>
  <c r="AM27" i="64"/>
  <c r="P27" i="64"/>
  <c r="X27" i="64"/>
  <c r="AF27" i="64"/>
  <c r="Q27" i="64"/>
  <c r="Y27" i="64"/>
  <c r="R27" i="64"/>
  <c r="Z27" i="64"/>
  <c r="AH27" i="64"/>
  <c r="AA27" i="64"/>
  <c r="S27" i="64"/>
  <c r="AI27" i="64"/>
  <c r="L27" i="64"/>
  <c r="T27" i="64"/>
  <c r="AB27" i="64"/>
  <c r="AJ27" i="64"/>
  <c r="M27" i="64"/>
  <c r="U27" i="64"/>
  <c r="AC27" i="64"/>
  <c r="AK27" i="64"/>
  <c r="Q82" i="64"/>
  <c r="Y82" i="64"/>
  <c r="R82" i="64"/>
  <c r="Z82" i="64"/>
  <c r="S82" i="64"/>
  <c r="AA82" i="64"/>
  <c r="L82" i="64"/>
  <c r="T82" i="64"/>
  <c r="AB82" i="64"/>
  <c r="M82" i="64"/>
  <c r="U82" i="64"/>
  <c r="AC82" i="64"/>
  <c r="N82" i="64"/>
  <c r="V82" i="64"/>
  <c r="AD82" i="64"/>
  <c r="O82" i="64"/>
  <c r="W82" i="64"/>
  <c r="AE82" i="64"/>
  <c r="P82" i="64"/>
  <c r="X82" i="64"/>
  <c r="AF82" i="64"/>
  <c r="O50" i="70"/>
  <c r="U33" i="64"/>
  <c r="AC33" i="64"/>
  <c r="AK33" i="64"/>
  <c r="AD33" i="64"/>
  <c r="AL33" i="64"/>
  <c r="AE33" i="64"/>
  <c r="AN33" i="64"/>
  <c r="V33" i="64"/>
  <c r="AM33" i="64"/>
  <c r="W33" i="64"/>
  <c r="AF33" i="64"/>
  <c r="Y33" i="64"/>
  <c r="AG33" i="64"/>
  <c r="AO33" i="64"/>
  <c r="Z33" i="64"/>
  <c r="AP33" i="64"/>
  <c r="R33" i="64"/>
  <c r="AH33" i="64"/>
  <c r="S33" i="64"/>
  <c r="AA33" i="64"/>
  <c r="AI33" i="64"/>
  <c r="AQ33" i="64"/>
  <c r="X33" i="64"/>
  <c r="T33" i="64"/>
  <c r="AB33" i="64"/>
  <c r="AJ33" i="64"/>
  <c r="AR33" i="64"/>
  <c r="R88" i="64"/>
  <c r="Z88" i="64"/>
  <c r="AH88" i="64"/>
  <c r="S88" i="64"/>
  <c r="AA88" i="64"/>
  <c r="AI88" i="64"/>
  <c r="T88" i="64"/>
  <c r="AB88" i="64"/>
  <c r="AJ88" i="64"/>
  <c r="U88" i="64"/>
  <c r="AC88" i="64"/>
  <c r="AK88" i="64"/>
  <c r="V88" i="64"/>
  <c r="AD88" i="64"/>
  <c r="AL88" i="64"/>
  <c r="W88" i="64"/>
  <c r="AE88" i="64"/>
  <c r="X88" i="64"/>
  <c r="AF88" i="64"/>
  <c r="AG88" i="64"/>
  <c r="Y88" i="64"/>
  <c r="N50" i="70"/>
  <c r="W32" i="64"/>
  <c r="AE32" i="64"/>
  <c r="AM32" i="64"/>
  <c r="X32" i="64"/>
  <c r="AF32" i="64"/>
  <c r="AN32" i="64"/>
  <c r="Q32" i="64"/>
  <c r="Y32" i="64"/>
  <c r="AG32" i="64"/>
  <c r="AO32" i="64"/>
  <c r="R32" i="64"/>
  <c r="Z32" i="64"/>
  <c r="AH32" i="64"/>
  <c r="AP32" i="64"/>
  <c r="S32" i="64"/>
  <c r="AA32" i="64"/>
  <c r="AI32" i="64"/>
  <c r="AQ32" i="64"/>
  <c r="T32" i="64"/>
  <c r="AB32" i="64"/>
  <c r="AJ32" i="64"/>
  <c r="AR32" i="64"/>
  <c r="U32" i="64"/>
  <c r="AC32" i="64"/>
  <c r="AK32" i="64"/>
  <c r="V32" i="64"/>
  <c r="AD32" i="64"/>
  <c r="AL32" i="64"/>
  <c r="T87" i="64"/>
  <c r="AB87" i="64"/>
  <c r="AJ87" i="64"/>
  <c r="U87" i="64"/>
  <c r="AC87" i="64"/>
  <c r="AK87" i="64"/>
  <c r="V87" i="64"/>
  <c r="AD87" i="64"/>
  <c r="W87" i="64"/>
  <c r="AE87" i="64"/>
  <c r="X87" i="64"/>
  <c r="AF87" i="64"/>
  <c r="Q87" i="64"/>
  <c r="Y87" i="64"/>
  <c r="AG87" i="64"/>
  <c r="R87" i="64"/>
  <c r="Z87" i="64"/>
  <c r="AH87" i="64"/>
  <c r="S87" i="64"/>
  <c r="AA87" i="64"/>
  <c r="AI87" i="64"/>
  <c r="E50" i="70"/>
  <c r="M23" i="64"/>
  <c r="U23" i="64"/>
  <c r="AC23" i="64"/>
  <c r="N23" i="64"/>
  <c r="AD23" i="64"/>
  <c r="W23" i="64"/>
  <c r="X23" i="64"/>
  <c r="V23" i="64"/>
  <c r="P23" i="64"/>
  <c r="O23" i="64"/>
  <c r="I23" i="64"/>
  <c r="Q23" i="64"/>
  <c r="Y23" i="64"/>
  <c r="AG23" i="64"/>
  <c r="R23" i="64"/>
  <c r="AH23" i="64"/>
  <c r="J23" i="64"/>
  <c r="Z23" i="64"/>
  <c r="H23" i="64"/>
  <c r="K23" i="64"/>
  <c r="S23" i="64"/>
  <c r="AA23" i="64"/>
  <c r="AI23" i="64"/>
  <c r="AF23" i="64"/>
  <c r="L23" i="64"/>
  <c r="T23" i="64"/>
  <c r="AB23" i="64"/>
  <c r="AE23" i="64"/>
  <c r="O78" i="64"/>
  <c r="W78" i="64"/>
  <c r="H78" i="64"/>
  <c r="P78" i="64"/>
  <c r="X78" i="64"/>
  <c r="I78" i="64"/>
  <c r="Q78" i="64"/>
  <c r="Y78" i="64"/>
  <c r="J78" i="64"/>
  <c r="R78" i="64"/>
  <c r="Z78" i="64"/>
  <c r="K78" i="64"/>
  <c r="S78" i="64"/>
  <c r="AA78" i="64"/>
  <c r="L78" i="64"/>
  <c r="T78" i="64"/>
  <c r="AB78" i="64"/>
  <c r="M78" i="64"/>
  <c r="U78" i="64"/>
  <c r="N78" i="64"/>
  <c r="V78" i="64"/>
  <c r="S50" i="70"/>
  <c r="AC37" i="64"/>
  <c r="AK37" i="64"/>
  <c r="AD37" i="64"/>
  <c r="AE37" i="64"/>
  <c r="V37" i="64"/>
  <c r="AL37" i="64"/>
  <c r="AM37" i="64"/>
  <c r="W37" i="64"/>
  <c r="AN37" i="64"/>
  <c r="Y37" i="64"/>
  <c r="AG37" i="64"/>
  <c r="AO37" i="64"/>
  <c r="Z37" i="64"/>
  <c r="AP37" i="64"/>
  <c r="X37" i="64"/>
  <c r="AH37" i="64"/>
  <c r="AA37" i="64"/>
  <c r="AI37" i="64"/>
  <c r="AQ37" i="64"/>
  <c r="AB37" i="64"/>
  <c r="AJ37" i="64"/>
  <c r="AR37" i="64"/>
  <c r="AF37" i="64"/>
  <c r="Y92" i="64"/>
  <c r="AG92" i="64"/>
  <c r="AO92" i="64"/>
  <c r="Z92" i="64"/>
  <c r="AH92" i="64"/>
  <c r="AP92" i="64"/>
  <c r="AP116" i="64" s="1"/>
  <c r="AA92" i="64"/>
  <c r="AI92" i="64"/>
  <c r="AB92" i="64"/>
  <c r="AJ92" i="64"/>
  <c r="AC92" i="64"/>
  <c r="AK92" i="64"/>
  <c r="V92" i="64"/>
  <c r="AD92" i="64"/>
  <c r="AL92" i="64"/>
  <c r="W92" i="64"/>
  <c r="AE92" i="64"/>
  <c r="AM92" i="64"/>
  <c r="X92" i="64"/>
  <c r="AF92" i="64"/>
  <c r="AN92" i="64"/>
  <c r="E61" i="64"/>
  <c r="AO116" i="64" l="1"/>
  <c r="AM116" i="64"/>
  <c r="AG116" i="64"/>
  <c r="AN116" i="64"/>
  <c r="AK116" i="64"/>
  <c r="AI116" i="64"/>
  <c r="AH116" i="64"/>
  <c r="AC116" i="64"/>
  <c r="AA116" i="64"/>
  <c r="AL116" i="64"/>
  <c r="AD116" i="64"/>
  <c r="AF116" i="64"/>
  <c r="AB116" i="64"/>
  <c r="AJ116" i="64"/>
  <c r="AE116" i="64"/>
  <c r="AQ61" i="64"/>
  <c r="AQ118" i="64" s="1"/>
  <c r="AP61" i="64"/>
  <c r="AP118" i="64" s="1"/>
  <c r="AL61" i="64"/>
  <c r="AI61" i="64"/>
  <c r="AJ61" i="64"/>
  <c r="AO61" i="64"/>
  <c r="AH61" i="64"/>
  <c r="AK61" i="64"/>
  <c r="C50" i="70"/>
  <c r="H21" i="64"/>
  <c r="H61" i="64" s="1"/>
  <c r="O21" i="64"/>
  <c r="O61" i="64" s="1"/>
  <c r="W21" i="64"/>
  <c r="W61" i="64" s="1"/>
  <c r="AE21" i="64"/>
  <c r="AE61" i="64" s="1"/>
  <c r="G21" i="64"/>
  <c r="G61" i="64" s="1"/>
  <c r="P21" i="64"/>
  <c r="P61" i="64" s="1"/>
  <c r="X21" i="64"/>
  <c r="X61" i="64" s="1"/>
  <c r="AF21" i="64"/>
  <c r="AF61" i="64" s="1"/>
  <c r="I21" i="64"/>
  <c r="I61" i="64" s="1"/>
  <c r="Q21" i="64"/>
  <c r="Q61" i="64" s="1"/>
  <c r="Y21" i="64"/>
  <c r="AG21" i="64"/>
  <c r="AG61" i="64" s="1"/>
  <c r="J21" i="64"/>
  <c r="J61" i="64" s="1"/>
  <c r="R21" i="64"/>
  <c r="R61" i="64" s="1"/>
  <c r="Z21" i="64"/>
  <c r="Z61" i="64" s="1"/>
  <c r="K21" i="64"/>
  <c r="K61" i="64" s="1"/>
  <c r="S21" i="64"/>
  <c r="S61" i="64" s="1"/>
  <c r="AA21" i="64"/>
  <c r="AA61" i="64" s="1"/>
  <c r="L21" i="64"/>
  <c r="L61" i="64" s="1"/>
  <c r="T21" i="64"/>
  <c r="T61" i="64" s="1"/>
  <c r="AB21" i="64"/>
  <c r="AB61" i="64" s="1"/>
  <c r="F21" i="64"/>
  <c r="M21" i="64"/>
  <c r="M61" i="64" s="1"/>
  <c r="U21" i="64"/>
  <c r="U61" i="64" s="1"/>
  <c r="AC21" i="64"/>
  <c r="AC61" i="64" s="1"/>
  <c r="N21" i="64"/>
  <c r="N61" i="64" s="1"/>
  <c r="V21" i="64"/>
  <c r="V61" i="64" s="1"/>
  <c r="AD21" i="64"/>
  <c r="AD61" i="64" s="1"/>
  <c r="L76" i="64"/>
  <c r="L116" i="64" s="1"/>
  <c r="T76" i="64"/>
  <c r="T116" i="64" s="1"/>
  <c r="F76" i="64"/>
  <c r="F116" i="64" s="1"/>
  <c r="M76" i="64"/>
  <c r="M116" i="64" s="1"/>
  <c r="U76" i="64"/>
  <c r="U116" i="64" s="1"/>
  <c r="N76" i="64"/>
  <c r="N116" i="64" s="1"/>
  <c r="V76" i="64"/>
  <c r="V116" i="64" s="1"/>
  <c r="G76" i="64"/>
  <c r="G116" i="64" s="1"/>
  <c r="O76" i="64"/>
  <c r="O116" i="64" s="1"/>
  <c r="W76" i="64"/>
  <c r="W116" i="64" s="1"/>
  <c r="H76" i="64"/>
  <c r="H116" i="64" s="1"/>
  <c r="P76" i="64"/>
  <c r="P116" i="64" s="1"/>
  <c r="X76" i="64"/>
  <c r="X116" i="64" s="1"/>
  <c r="I76" i="64"/>
  <c r="I116" i="64" s="1"/>
  <c r="Q76" i="64"/>
  <c r="Q116" i="64" s="1"/>
  <c r="Y76" i="64"/>
  <c r="Y116" i="64" s="1"/>
  <c r="J76" i="64"/>
  <c r="J116" i="64" s="1"/>
  <c r="R76" i="64"/>
  <c r="R116" i="64" s="1"/>
  <c r="Z76" i="64"/>
  <c r="Z116" i="64" s="1"/>
  <c r="K76" i="64"/>
  <c r="K116" i="64" s="1"/>
  <c r="S76" i="64"/>
  <c r="S116" i="64" s="1"/>
  <c r="AR61" i="64"/>
  <c r="AR118" i="64" s="1"/>
  <c r="AM61" i="64"/>
  <c r="AN61" i="64"/>
  <c r="E118" i="64"/>
  <c r="S118" i="64" l="1"/>
  <c r="R118" i="64"/>
  <c r="Z118" i="64"/>
  <c r="K118" i="64"/>
  <c r="AL118" i="64"/>
  <c r="V118" i="64"/>
  <c r="AO118" i="64"/>
  <c r="J118" i="64"/>
  <c r="N118" i="64"/>
  <c r="AH118" i="64"/>
  <c r="O118" i="64"/>
  <c r="AN118" i="64"/>
  <c r="G118" i="64"/>
  <c r="AK118" i="64"/>
  <c r="W118" i="64"/>
  <c r="L118" i="64"/>
  <c r="AB118" i="64"/>
  <c r="Q118" i="64"/>
  <c r="H118" i="64"/>
  <c r="AD118" i="64"/>
  <c r="AG118" i="64"/>
  <c r="AM118" i="64"/>
  <c r="I118" i="64"/>
  <c r="AF118" i="64"/>
  <c r="AE118" i="64"/>
  <c r="AA118" i="64"/>
  <c r="X118" i="64"/>
  <c r="M118" i="64"/>
  <c r="AC118" i="64"/>
  <c r="P118" i="64"/>
  <c r="U118" i="64"/>
  <c r="AI118" i="64"/>
  <c r="T118" i="64"/>
  <c r="AJ118" i="64"/>
  <c r="Y61" i="64"/>
  <c r="Y118" i="64" s="1"/>
  <c r="D56" i="70"/>
  <c r="D58" i="70"/>
  <c r="F61" i="64"/>
  <c r="D55" i="70"/>
  <c r="D57" i="70" l="1"/>
  <c r="D59" i="70" s="1"/>
  <c r="F118" i="64"/>
  <c r="B14" i="70" l="1"/>
  <c r="B16" i="70" l="1"/>
  <c r="U77" i="62"/>
  <c r="X77" i="62"/>
  <c r="Y77" i="62"/>
  <c r="AM77" i="62"/>
  <c r="G75" i="62"/>
  <c r="AC76" i="62"/>
  <c r="AJ76" i="62"/>
  <c r="AR76" i="62"/>
  <c r="AN75" i="62"/>
  <c r="Z76" i="62"/>
  <c r="Y76" i="62"/>
  <c r="S77" i="62"/>
  <c r="AD76" i="62"/>
  <c r="K75" i="62"/>
  <c r="AE76" i="62"/>
  <c r="AK76" i="62"/>
  <c r="AB76" i="62"/>
  <c r="X75" i="62"/>
  <c r="J20" i="62"/>
  <c r="E20" i="62"/>
  <c r="E61" i="62" s="1"/>
  <c r="J75" i="62"/>
  <c r="S20" i="62"/>
  <c r="E75" i="62"/>
  <c r="E116" i="62" s="1"/>
  <c r="I20" i="62"/>
  <c r="AH75" i="62"/>
  <c r="I75" i="62"/>
  <c r="F75" i="62"/>
  <c r="Q75" i="62"/>
  <c r="AC75" i="62"/>
  <c r="R20" i="62"/>
  <c r="P20" i="62"/>
  <c r="Y75" i="62"/>
  <c r="AI75" i="62"/>
  <c r="AH77" i="62"/>
  <c r="AM75" i="62"/>
  <c r="F20" i="62"/>
  <c r="AP75" i="62"/>
  <c r="AN76" i="62"/>
  <c r="AA76" i="62"/>
  <c r="AO77" i="62"/>
  <c r="T20" i="62"/>
  <c r="AK75" i="62"/>
  <c r="X76" i="62"/>
  <c r="V77" i="62"/>
  <c r="AG76" i="62"/>
  <c r="AD75" i="62"/>
  <c r="AR77" i="62"/>
  <c r="T76" i="62"/>
  <c r="W76" i="62"/>
  <c r="AR75" i="62"/>
  <c r="S76" i="62"/>
  <c r="V76" i="62"/>
  <c r="AL77" i="62"/>
  <c r="U76" i="62"/>
  <c r="L20" i="62"/>
  <c r="P75" i="62"/>
  <c r="AB75" i="62"/>
  <c r="N20" i="62"/>
  <c r="H20" i="62"/>
  <c r="AF77" i="62"/>
  <c r="Q76" i="62"/>
  <c r="M75" i="62"/>
  <c r="W75" i="62"/>
  <c r="AP77" i="62"/>
  <c r="AJ77" i="62"/>
  <c r="W77" i="62"/>
  <c r="G20" i="62"/>
  <c r="V75" i="62"/>
  <c r="Z77" i="62"/>
  <c r="AF76" i="62"/>
  <c r="AQ76" i="62"/>
  <c r="AI77" i="62"/>
  <c r="AK77" i="62"/>
  <c r="S75" i="62"/>
  <c r="AJ75" i="62"/>
  <c r="AD77" i="62"/>
  <c r="AG77" i="62"/>
  <c r="AC77" i="62"/>
  <c r="AQ77" i="62"/>
  <c r="AL75" i="62"/>
  <c r="AP76" i="62"/>
  <c r="AO76" i="62"/>
  <c r="T77" i="62"/>
  <c r="AM76" i="62"/>
  <c r="AI76" i="62"/>
  <c r="AL76" i="62"/>
  <c r="AA77" i="62"/>
  <c r="AH76" i="62"/>
  <c r="L75" i="62"/>
  <c r="AB77" i="62"/>
  <c r="AE77" i="62"/>
  <c r="R77" i="62"/>
  <c r="Z75" i="62"/>
  <c r="M20" i="62"/>
  <c r="U75" i="62"/>
  <c r="AQ75" i="62"/>
  <c r="R75" i="62"/>
  <c r="O75" i="62"/>
  <c r="T75" i="62"/>
  <c r="AA75" i="62"/>
  <c r="AF75" i="62"/>
  <c r="O20" i="62"/>
  <c r="AG75" i="62"/>
  <c r="AE75" i="62"/>
  <c r="AO75" i="62"/>
  <c r="K20" i="62"/>
  <c r="R76" i="62"/>
  <c r="AN77" i="62"/>
  <c r="B48" i="70"/>
  <c r="B51" i="70" s="1"/>
  <c r="Q20" i="62"/>
  <c r="H75" i="62"/>
  <c r="N75" i="62"/>
  <c r="D14" i="70" l="1"/>
  <c r="C14" i="70"/>
  <c r="B52" i="70"/>
  <c r="AK116" i="62"/>
  <c r="AN116" i="62"/>
  <c r="AN118" i="62" s="1"/>
  <c r="AJ116" i="62"/>
  <c r="AR116" i="62"/>
  <c r="AR118" i="62" s="1"/>
  <c r="AQ116" i="62"/>
  <c r="AQ118" i="62" s="1"/>
  <c r="AL116" i="62"/>
  <c r="AO116" i="62"/>
  <c r="AO118" i="62" s="1"/>
  <c r="AI116" i="62"/>
  <c r="AP116" i="62"/>
  <c r="AP118" i="62" s="1"/>
  <c r="AM116" i="62"/>
  <c r="I21" i="62"/>
  <c r="N76" i="62"/>
  <c r="R21" i="62"/>
  <c r="Q21" i="62"/>
  <c r="M21" i="62"/>
  <c r="F76" i="62"/>
  <c r="F116" i="62" s="1"/>
  <c r="N21" i="62"/>
  <c r="H21" i="62"/>
  <c r="I76" i="62"/>
  <c r="O76" i="62"/>
  <c r="O21" i="62"/>
  <c r="K21" i="62"/>
  <c r="H76" i="62"/>
  <c r="J21" i="62"/>
  <c r="G21" i="62"/>
  <c r="T21" i="62"/>
  <c r="J76" i="62"/>
  <c r="K76" i="62"/>
  <c r="G76" i="62"/>
  <c r="L21" i="62"/>
  <c r="F21" i="62"/>
  <c r="S21" i="62"/>
  <c r="P76" i="62"/>
  <c r="L76" i="62"/>
  <c r="P21" i="62"/>
  <c r="M76" i="62"/>
  <c r="C48" i="70"/>
  <c r="U21" i="62"/>
  <c r="E118" i="62"/>
  <c r="B18" i="70" s="1"/>
  <c r="B17" i="70"/>
  <c r="Q22" i="62"/>
  <c r="P22" i="62"/>
  <c r="G77" i="62"/>
  <c r="I22" i="62"/>
  <c r="H77" i="62"/>
  <c r="U22" i="62"/>
  <c r="T22" i="62"/>
  <c r="J77" i="62"/>
  <c r="O22" i="62"/>
  <c r="P77" i="62"/>
  <c r="L77" i="62"/>
  <c r="J22" i="62"/>
  <c r="L22" i="62"/>
  <c r="S22" i="62"/>
  <c r="I77" i="62"/>
  <c r="N22" i="62"/>
  <c r="K77" i="62"/>
  <c r="G22" i="62"/>
  <c r="Q77" i="62"/>
  <c r="M77" i="62"/>
  <c r="R22" i="62"/>
  <c r="O77" i="62"/>
  <c r="M22" i="62"/>
  <c r="K22" i="62"/>
  <c r="N77" i="62"/>
  <c r="H22" i="62"/>
  <c r="D48" i="70"/>
  <c r="D51" i="70" s="1"/>
  <c r="V22" i="62"/>
  <c r="D16" i="70"/>
  <c r="C16" i="70"/>
  <c r="E14" i="70" l="1"/>
  <c r="D52" i="70"/>
  <c r="G116" i="62"/>
  <c r="G61" i="62"/>
  <c r="D17" i="70" s="1"/>
  <c r="D25" i="70" s="1"/>
  <c r="F61" i="62"/>
  <c r="T23" i="62"/>
  <c r="Q78" i="62"/>
  <c r="Q23" i="62"/>
  <c r="J23" i="62"/>
  <c r="L23" i="62"/>
  <c r="J78" i="62"/>
  <c r="O78" i="62"/>
  <c r="P78" i="62"/>
  <c r="R23" i="62"/>
  <c r="R78" i="62"/>
  <c r="N78" i="62"/>
  <c r="O23" i="62"/>
  <c r="H78" i="62"/>
  <c r="H116" i="62" s="1"/>
  <c r="K78" i="62"/>
  <c r="M78" i="62"/>
  <c r="I23" i="62"/>
  <c r="E48" i="70"/>
  <c r="E51" i="70" s="1"/>
  <c r="V23" i="62"/>
  <c r="M23" i="62"/>
  <c r="N23" i="62"/>
  <c r="K23" i="62"/>
  <c r="P23" i="62"/>
  <c r="I78" i="62"/>
  <c r="H23" i="62"/>
  <c r="H61" i="62" s="1"/>
  <c r="U23" i="62"/>
  <c r="L78" i="62"/>
  <c r="S23" i="62"/>
  <c r="W23" i="62"/>
  <c r="E16" i="70"/>
  <c r="B25" i="70"/>
  <c r="B19" i="70"/>
  <c r="C51" i="70"/>
  <c r="C52" i="70" s="1"/>
  <c r="F14" i="70" l="1"/>
  <c r="E52" i="70"/>
  <c r="G118" i="62"/>
  <c r="D18" i="70" s="1"/>
  <c r="H118" i="62"/>
  <c r="E18" i="70" s="1"/>
  <c r="E17" i="70"/>
  <c r="E25" i="70" s="1"/>
  <c r="B23" i="70"/>
  <c r="B20" i="70"/>
  <c r="B22" i="70" s="1"/>
  <c r="F118" i="62"/>
  <c r="C18" i="70" s="1"/>
  <c r="C17" i="70"/>
  <c r="C25" i="70" s="1"/>
  <c r="F16" i="70"/>
  <c r="C19" i="70" l="1"/>
  <c r="B21" i="70"/>
  <c r="B24" i="70"/>
  <c r="B27" i="70" s="1"/>
  <c r="H14" i="70" l="1"/>
  <c r="G14" i="70"/>
  <c r="G16" i="70" s="1"/>
  <c r="C23" i="70"/>
  <c r="C20" i="70"/>
  <c r="C22" i="70" s="1"/>
  <c r="D19" i="70"/>
  <c r="B31" i="70"/>
  <c r="B38" i="70"/>
  <c r="B40" i="70" s="1"/>
  <c r="H16" i="70" l="1"/>
  <c r="K15" i="70"/>
  <c r="C24" i="70"/>
  <c r="C27" i="70" s="1"/>
  <c r="C21" i="70"/>
  <c r="D23" i="70"/>
  <c r="D20" i="70"/>
  <c r="D22" i="70" s="1"/>
  <c r="E19" i="70"/>
  <c r="I14" i="70" l="1"/>
  <c r="J14" i="70"/>
  <c r="L15" i="70"/>
  <c r="J16" i="70"/>
  <c r="E23" i="70"/>
  <c r="E20" i="70"/>
  <c r="E22" i="70" s="1"/>
  <c r="D21" i="70"/>
  <c r="D24" i="70"/>
  <c r="D27" i="70" s="1"/>
  <c r="I16" i="70"/>
  <c r="C31" i="70"/>
  <c r="C38" i="70"/>
  <c r="C40" i="70" s="1"/>
  <c r="K14" i="70" l="1"/>
  <c r="K16" i="70" s="1"/>
  <c r="M15" i="70"/>
  <c r="D31" i="70"/>
  <c r="D38" i="70"/>
  <c r="D40" i="70" s="1"/>
  <c r="E21" i="70"/>
  <c r="E24" i="70"/>
  <c r="E27" i="70" s="1"/>
  <c r="L14" i="70" l="1"/>
  <c r="N15" i="70"/>
  <c r="E38" i="70"/>
  <c r="E40" i="70" s="1"/>
  <c r="E31" i="70"/>
  <c r="L16" i="70"/>
  <c r="M14" i="70" l="1"/>
  <c r="M16" i="70" s="1"/>
  <c r="O15" i="70"/>
  <c r="N14" i="70" l="1"/>
  <c r="P15" i="70"/>
  <c r="N16" i="70"/>
  <c r="O14" i="70" l="1"/>
  <c r="Q15" i="70"/>
  <c r="O16" i="70"/>
  <c r="P14" i="70" l="1"/>
  <c r="R15" i="70"/>
  <c r="P16" i="70"/>
  <c r="Q14" i="70" l="1"/>
  <c r="Q16" i="70" s="1"/>
  <c r="S15" i="70"/>
  <c r="R14" i="70" l="1"/>
  <c r="R16" i="70" s="1"/>
  <c r="T15" i="70"/>
  <c r="S14" i="70" l="1"/>
  <c r="U15" i="70"/>
  <c r="S16" i="70"/>
  <c r="T14" i="70" l="1"/>
  <c r="T16" i="70"/>
  <c r="U14" i="70" l="1"/>
  <c r="U16" i="70" s="1"/>
  <c r="U25" i="62" l="1"/>
  <c r="S28" i="62"/>
  <c r="Y31" i="62"/>
  <c r="X39" i="62"/>
  <c r="AK38" i="62"/>
  <c r="AF33" i="62"/>
  <c r="M26" i="62"/>
  <c r="W34" i="62"/>
  <c r="I48" i="70"/>
  <c r="I51" i="70" s="1"/>
  <c r="I52" i="70" s="1"/>
  <c r="R30" i="62"/>
  <c r="V87" i="62"/>
  <c r="AH36" i="62"/>
  <c r="U90" i="62"/>
  <c r="I79" i="62"/>
  <c r="I116" i="62" s="1"/>
  <c r="O79" i="62"/>
  <c r="J79" i="62"/>
  <c r="S79" i="62"/>
  <c r="F48" i="70"/>
  <c r="L79" i="62"/>
  <c r="N79" i="62"/>
  <c r="K79" i="62"/>
  <c r="T24" i="62"/>
  <c r="Q79" i="62"/>
  <c r="P79" i="62"/>
  <c r="R79" i="62"/>
  <c r="U24" i="62"/>
  <c r="K24" i="62"/>
  <c r="X24" i="62"/>
  <c r="J24" i="62"/>
  <c r="P24" i="62"/>
  <c r="N24" i="62"/>
  <c r="O24" i="62"/>
  <c r="S24" i="62"/>
  <c r="M24" i="62"/>
  <c r="I24" i="62"/>
  <c r="L24" i="62"/>
  <c r="V24" i="62"/>
  <c r="Q24" i="62"/>
  <c r="M79" i="62"/>
  <c r="W24" i="62"/>
  <c r="R24" i="62"/>
  <c r="Y29" i="62"/>
  <c r="R84" i="62"/>
  <c r="T29" i="62"/>
  <c r="U84" i="62"/>
  <c r="W84" i="62"/>
  <c r="O84" i="62"/>
  <c r="N84" i="62"/>
  <c r="O29" i="62"/>
  <c r="Z29" i="62"/>
  <c r="V84" i="62"/>
  <c r="N29" i="62"/>
  <c r="Q84" i="62"/>
  <c r="P84" i="62"/>
  <c r="R29" i="62"/>
  <c r="AA29" i="62"/>
  <c r="T84" i="62"/>
  <c r="U29" i="62"/>
  <c r="P29" i="62"/>
  <c r="AB29" i="62"/>
  <c r="W29" i="62"/>
  <c r="V29" i="62"/>
  <c r="S29" i="62"/>
  <c r="X29" i="62"/>
  <c r="S84" i="62"/>
  <c r="Q29" i="62"/>
  <c r="AC29" i="62"/>
  <c r="K48" i="70"/>
  <c r="K51" i="70" s="1"/>
  <c r="K52" i="70" s="1"/>
  <c r="X84" i="62"/>
  <c r="X88" i="62"/>
  <c r="AD37" i="62"/>
  <c r="AG37" i="62"/>
  <c r="AE37" i="62"/>
  <c r="AF37" i="62"/>
  <c r="AB92" i="62"/>
  <c r="Y37" i="62"/>
  <c r="V37" i="62"/>
  <c r="AA37" i="62"/>
  <c r="X92" i="62"/>
  <c r="Z37" i="62"/>
  <c r="AB37" i="62"/>
  <c r="AE92" i="62"/>
  <c r="AC92" i="62"/>
  <c r="V92" i="62"/>
  <c r="AH37" i="62"/>
  <c r="AA92" i="62"/>
  <c r="AC37" i="62"/>
  <c r="Y92" i="62"/>
  <c r="X37" i="62"/>
  <c r="AD92" i="62"/>
  <c r="AJ37" i="62"/>
  <c r="AI37" i="62"/>
  <c r="Z92" i="62"/>
  <c r="W37" i="62"/>
  <c r="W92" i="62"/>
  <c r="AF92" i="62"/>
  <c r="S48" i="70"/>
  <c r="S51" i="70" s="1"/>
  <c r="S52" i="70" s="1"/>
  <c r="AK37" i="62"/>
  <c r="X31" i="62"/>
  <c r="V86" i="62"/>
  <c r="T86" i="62"/>
  <c r="M48" i="70"/>
  <c r="M51" i="70" s="1"/>
  <c r="M52" i="70" s="1"/>
  <c r="AE31" i="62"/>
  <c r="AB31" i="62" l="1"/>
  <c r="AA31" i="62"/>
  <c r="AD31" i="62"/>
  <c r="Z86" i="62"/>
  <c r="Y86" i="62"/>
  <c r="P86" i="62"/>
  <c r="W86" i="62"/>
  <c r="Z31" i="62"/>
  <c r="U31" i="62"/>
  <c r="K80" i="62"/>
  <c r="N25" i="62"/>
  <c r="V31" i="62"/>
  <c r="R31" i="62"/>
  <c r="Q31" i="62"/>
  <c r="S31" i="62"/>
  <c r="R80" i="62"/>
  <c r="X25" i="62"/>
  <c r="R28" i="62"/>
  <c r="M80" i="62"/>
  <c r="U83" i="62"/>
  <c r="Q25" i="62"/>
  <c r="AC94" i="62"/>
  <c r="S86" i="62"/>
  <c r="T31" i="62"/>
  <c r="AE39" i="62"/>
  <c r="R86" i="62"/>
  <c r="AC31" i="62"/>
  <c r="Y25" i="62"/>
  <c r="AJ39" i="62"/>
  <c r="J25" i="62"/>
  <c r="J61" i="62" s="1"/>
  <c r="T25" i="62"/>
  <c r="K25" i="62"/>
  <c r="Q83" i="62"/>
  <c r="S80" i="62"/>
  <c r="AB94" i="62"/>
  <c r="AA39" i="62"/>
  <c r="AE94" i="62"/>
  <c r="AD94" i="62"/>
  <c r="AF94" i="62"/>
  <c r="AI39" i="62"/>
  <c r="L80" i="62"/>
  <c r="Q80" i="62"/>
  <c r="O28" i="62"/>
  <c r="J80" i="62"/>
  <c r="J116" i="62" s="1"/>
  <c r="P25" i="62"/>
  <c r="V83" i="62"/>
  <c r="R25" i="62"/>
  <c r="O80" i="62"/>
  <c r="Z28" i="62"/>
  <c r="L25" i="62"/>
  <c r="V25" i="62"/>
  <c r="W25" i="62"/>
  <c r="AH39" i="62"/>
  <c r="AC39" i="62"/>
  <c r="G48" i="70"/>
  <c r="G51" i="70" s="1"/>
  <c r="G52" i="70" s="1"/>
  <c r="O25" i="62"/>
  <c r="S25" i="62"/>
  <c r="N80" i="62"/>
  <c r="Z39" i="62"/>
  <c r="T80" i="62"/>
  <c r="M25" i="62"/>
  <c r="P80" i="62"/>
  <c r="AG39" i="62"/>
  <c r="AH94" i="62"/>
  <c r="AH116" i="62" s="1"/>
  <c r="Y94" i="62"/>
  <c r="AK39" i="62"/>
  <c r="U48" i="70"/>
  <c r="U51" i="70" s="1"/>
  <c r="U52" i="70" s="1"/>
  <c r="AF39" i="62"/>
  <c r="AL39" i="62"/>
  <c r="Y39" i="62"/>
  <c r="AM39" i="62"/>
  <c r="AM61" i="62" s="1"/>
  <c r="AM118" i="62" s="1"/>
  <c r="AB39" i="62"/>
  <c r="AD39" i="62"/>
  <c r="X94" i="62"/>
  <c r="Z94" i="62"/>
  <c r="AA94" i="62"/>
  <c r="AG94" i="62"/>
  <c r="U86" i="62"/>
  <c r="W31" i="62"/>
  <c r="T28" i="62"/>
  <c r="O83" i="62"/>
  <c r="Q28" i="62"/>
  <c r="W83" i="62"/>
  <c r="V28" i="62"/>
  <c r="M83" i="62"/>
  <c r="J48" i="70"/>
  <c r="J51" i="70" s="1"/>
  <c r="J52" i="70" s="1"/>
  <c r="P83" i="62"/>
  <c r="U28" i="62"/>
  <c r="AB28" i="62"/>
  <c r="Y28" i="62"/>
  <c r="N83" i="62"/>
  <c r="S83" i="62"/>
  <c r="P28" i="62"/>
  <c r="AA28" i="62"/>
  <c r="M28" i="62"/>
  <c r="T83" i="62"/>
  <c r="W28" i="62"/>
  <c r="Q86" i="62"/>
  <c r="P31" i="62"/>
  <c r="X86" i="62"/>
  <c r="W93" i="62"/>
  <c r="AB38" i="62"/>
  <c r="X28" i="62"/>
  <c r="N28" i="62"/>
  <c r="R83" i="62"/>
  <c r="O48" i="70"/>
  <c r="O51" i="70" s="1"/>
  <c r="O52" i="70" s="1"/>
  <c r="AD33" i="62"/>
  <c r="X93" i="62"/>
  <c r="AD38" i="62"/>
  <c r="Z93" i="62"/>
  <c r="AL38" i="62"/>
  <c r="AJ38" i="62"/>
  <c r="AB93" i="62"/>
  <c r="AG38" i="62"/>
  <c r="Z38" i="62"/>
  <c r="T48" i="70"/>
  <c r="T51" i="70" s="1"/>
  <c r="T52" i="70" s="1"/>
  <c r="AI38" i="62"/>
  <c r="AA38" i="62"/>
  <c r="AA93" i="62"/>
  <c r="AC38" i="62"/>
  <c r="X38" i="62"/>
  <c r="W38" i="62"/>
  <c r="AD93" i="62"/>
  <c r="Y93" i="62"/>
  <c r="AG93" i="62"/>
  <c r="AG116" i="62" s="1"/>
  <c r="AE93" i="62"/>
  <c r="Y38" i="62"/>
  <c r="AC93" i="62"/>
  <c r="AF93" i="62"/>
  <c r="AH38" i="62"/>
  <c r="AA33" i="62"/>
  <c r="Z33" i="62"/>
  <c r="AF38" i="62"/>
  <c r="AE38" i="62"/>
  <c r="AC33" i="62"/>
  <c r="T88" i="62"/>
  <c r="X33" i="62"/>
  <c r="AA88" i="62"/>
  <c r="S85" i="62"/>
  <c r="Z30" i="62"/>
  <c r="Y30" i="62"/>
  <c r="R33" i="62"/>
  <c r="AE33" i="62"/>
  <c r="U26" i="62"/>
  <c r="AD30" i="62"/>
  <c r="S81" i="62"/>
  <c r="U33" i="62"/>
  <c r="U88" i="62"/>
  <c r="W33" i="62"/>
  <c r="AE34" i="62"/>
  <c r="V89" i="62"/>
  <c r="R81" i="62"/>
  <c r="V26" i="62"/>
  <c r="P85" i="62"/>
  <c r="Q30" i="62"/>
  <c r="O26" i="62"/>
  <c r="AG33" i="62"/>
  <c r="W88" i="62"/>
  <c r="AB33" i="62"/>
  <c r="Y88" i="62"/>
  <c r="R88" i="62"/>
  <c r="Y33" i="62"/>
  <c r="V88" i="62"/>
  <c r="V85" i="62"/>
  <c r="P81" i="62"/>
  <c r="O81" i="62"/>
  <c r="AB88" i="62"/>
  <c r="V33" i="62"/>
  <c r="Z88" i="62"/>
  <c r="S33" i="62"/>
  <c r="T33" i="62"/>
  <c r="S88" i="62"/>
  <c r="AG34" i="62"/>
  <c r="AB89" i="62"/>
  <c r="AH34" i="62"/>
  <c r="X34" i="62"/>
  <c r="AC34" i="62"/>
  <c r="AD34" i="62"/>
  <c r="Y34" i="62"/>
  <c r="T34" i="62"/>
  <c r="Z34" i="62"/>
  <c r="Y89" i="62"/>
  <c r="S34" i="62"/>
  <c r="AB34" i="62"/>
  <c r="R82" i="62"/>
  <c r="Q82" i="62"/>
  <c r="P82" i="62"/>
  <c r="O82" i="62"/>
  <c r="N82" i="62"/>
  <c r="U82" i="62"/>
  <c r="U27" i="62"/>
  <c r="Y27" i="62"/>
  <c r="P48" i="70"/>
  <c r="P51" i="70" s="1"/>
  <c r="P52" i="70" s="1"/>
  <c r="U34" i="62"/>
  <c r="AF34" i="62"/>
  <c r="S89" i="62"/>
  <c r="S82" i="62"/>
  <c r="W27" i="62"/>
  <c r="V34" i="62"/>
  <c r="Z89" i="62"/>
  <c r="W89" i="62"/>
  <c r="M27" i="62"/>
  <c r="R27" i="62"/>
  <c r="L27" i="62"/>
  <c r="AC89" i="62"/>
  <c r="AA34" i="62"/>
  <c r="U89" i="62"/>
  <c r="X89" i="62"/>
  <c r="T89" i="62"/>
  <c r="AA89" i="62"/>
  <c r="AF35" i="62"/>
  <c r="U81" i="62"/>
  <c r="L26" i="62"/>
  <c r="P26" i="62"/>
  <c r="Q26" i="62"/>
  <c r="Y26" i="62"/>
  <c r="X26" i="62"/>
  <c r="M81" i="62"/>
  <c r="Z26" i="62"/>
  <c r="K26" i="62"/>
  <c r="K81" i="62"/>
  <c r="N26" i="62"/>
  <c r="T81" i="62"/>
  <c r="S26" i="62"/>
  <c r="L81" i="62"/>
  <c r="T87" i="62"/>
  <c r="H48" i="70"/>
  <c r="H51" i="70" s="1"/>
  <c r="H52" i="70" s="1"/>
  <c r="N81" i="62"/>
  <c r="Q81" i="62"/>
  <c r="W26" i="62"/>
  <c r="T26" i="62"/>
  <c r="R26" i="62"/>
  <c r="Q48" i="70"/>
  <c r="Q51" i="70" s="1"/>
  <c r="Q52" i="70" s="1"/>
  <c r="X90" i="62"/>
  <c r="V82" i="62"/>
  <c r="T82" i="62"/>
  <c r="N27" i="62"/>
  <c r="T27" i="62"/>
  <c r="X27" i="62"/>
  <c r="M82" i="62"/>
  <c r="P27" i="62"/>
  <c r="AA90" i="62"/>
  <c r="T35" i="62"/>
  <c r="AA27" i="62"/>
  <c r="L82" i="62"/>
  <c r="O27" i="62"/>
  <c r="Z27" i="62"/>
  <c r="S27" i="62"/>
  <c r="V27" i="62"/>
  <c r="Q27" i="62"/>
  <c r="Y90" i="62"/>
  <c r="AC90" i="62"/>
  <c r="S87" i="62"/>
  <c r="AC30" i="62"/>
  <c r="V30" i="62"/>
  <c r="O85" i="62"/>
  <c r="P30" i="62"/>
  <c r="X30" i="62"/>
  <c r="AA30" i="62"/>
  <c r="L48" i="70"/>
  <c r="L51" i="70" s="1"/>
  <c r="L52" i="70" s="1"/>
  <c r="Y85" i="62"/>
  <c r="X85" i="62"/>
  <c r="Q85" i="62"/>
  <c r="S30" i="62"/>
  <c r="U85" i="62"/>
  <c r="R85" i="62"/>
  <c r="U30" i="62"/>
  <c r="O30" i="62"/>
  <c r="T85" i="62"/>
  <c r="W30" i="62"/>
  <c r="AB30" i="62"/>
  <c r="T30" i="62"/>
  <c r="W85" i="62"/>
  <c r="S32" i="62"/>
  <c r="AC32" i="62"/>
  <c r="Q87" i="62"/>
  <c r="T32" i="62"/>
  <c r="W36" i="62"/>
  <c r="N48" i="70"/>
  <c r="N51" i="70" s="1"/>
  <c r="N52" i="70" s="1"/>
  <c r="AD32" i="62"/>
  <c r="X87" i="62"/>
  <c r="U87" i="62"/>
  <c r="AF32" i="62"/>
  <c r="AA32" i="62"/>
  <c r="X32" i="62"/>
  <c r="Z32" i="62"/>
  <c r="AJ36" i="62"/>
  <c r="AA36" i="62"/>
  <c r="Z36" i="62"/>
  <c r="AA87" i="62"/>
  <c r="Y32" i="62"/>
  <c r="W32" i="62"/>
  <c r="Z87" i="62"/>
  <c r="Y87" i="62"/>
  <c r="Q32" i="62"/>
  <c r="AE32" i="62"/>
  <c r="AB36" i="62"/>
  <c r="AC36" i="62"/>
  <c r="AA91" i="62"/>
  <c r="R32" i="62"/>
  <c r="U32" i="62"/>
  <c r="W87" i="62"/>
  <c r="V32" i="62"/>
  <c r="AB32" i="62"/>
  <c r="R87" i="62"/>
  <c r="R48" i="70"/>
  <c r="R51" i="70" s="1"/>
  <c r="R52" i="70" s="1"/>
  <c r="W91" i="62"/>
  <c r="Z91" i="62"/>
  <c r="AG36" i="62"/>
  <c r="Y91" i="62"/>
  <c r="AF36" i="62"/>
  <c r="U36" i="62"/>
  <c r="AE91" i="62"/>
  <c r="AD91" i="62"/>
  <c r="V91" i="62"/>
  <c r="AI36" i="62"/>
  <c r="AB91" i="62"/>
  <c r="U91" i="62"/>
  <c r="X91" i="62"/>
  <c r="Y36" i="62"/>
  <c r="AC91" i="62"/>
  <c r="AE36" i="62"/>
  <c r="V36" i="62"/>
  <c r="X36" i="62"/>
  <c r="AD36" i="62"/>
  <c r="AI35" i="62"/>
  <c r="T90" i="62"/>
  <c r="AB90" i="62"/>
  <c r="AB35" i="62"/>
  <c r="W35" i="62"/>
  <c r="Z90" i="62"/>
  <c r="U35" i="62"/>
  <c r="AD90" i="62"/>
  <c r="Z35" i="62"/>
  <c r="AH35" i="62"/>
  <c r="V35" i="62"/>
  <c r="AG35" i="62"/>
  <c r="AA35" i="62"/>
  <c r="V90" i="62"/>
  <c r="AC35" i="62"/>
  <c r="X35" i="62"/>
  <c r="Y35" i="62"/>
  <c r="AD35" i="62"/>
  <c r="W90" i="62"/>
  <c r="AE35" i="62"/>
  <c r="AK61" i="62"/>
  <c r="AK118" i="62" s="1"/>
  <c r="I61" i="62"/>
  <c r="F51" i="70"/>
  <c r="F52" i="70" s="1"/>
  <c r="K116" i="62" l="1"/>
  <c r="K61" i="62"/>
  <c r="AF116" i="62"/>
  <c r="AL61" i="62"/>
  <c r="AL118" i="62" s="1"/>
  <c r="M61" i="62"/>
  <c r="J17" i="70" s="1"/>
  <c r="J25" i="70" s="1"/>
  <c r="AJ61" i="62"/>
  <c r="AJ118" i="62" s="1"/>
  <c r="AE116" i="62"/>
  <c r="AG61" i="62"/>
  <c r="AG118" i="62" s="1"/>
  <c r="AH61" i="62"/>
  <c r="AH118" i="62" s="1"/>
  <c r="V116" i="62"/>
  <c r="P116" i="62"/>
  <c r="O116" i="62"/>
  <c r="R61" i="62"/>
  <c r="O17" i="70" s="1"/>
  <c r="O25" i="70" s="1"/>
  <c r="O61" i="62"/>
  <c r="M116" i="62"/>
  <c r="Q61" i="62"/>
  <c r="N17" i="70" s="1"/>
  <c r="N25" i="70" s="1"/>
  <c r="N61" i="62"/>
  <c r="S116" i="62"/>
  <c r="N116" i="62"/>
  <c r="P61" i="62"/>
  <c r="L116" i="62"/>
  <c r="L61" i="62"/>
  <c r="I17" i="70" s="1"/>
  <c r="I25" i="70" s="1"/>
  <c r="U116" i="62"/>
  <c r="Q116" i="62"/>
  <c r="T116" i="62"/>
  <c r="AC116" i="62"/>
  <c r="AC61" i="62"/>
  <c r="R116" i="62"/>
  <c r="AA116" i="62"/>
  <c r="V61" i="62"/>
  <c r="S61" i="62"/>
  <c r="P17" i="70" s="1"/>
  <c r="P25" i="70" s="1"/>
  <c r="AF61" i="62"/>
  <c r="B58" i="70"/>
  <c r="X61" i="62"/>
  <c r="T61" i="62"/>
  <c r="W61" i="62"/>
  <c r="T17" i="70" s="1"/>
  <c r="T25" i="70" s="1"/>
  <c r="U61" i="62"/>
  <c r="Z116" i="62"/>
  <c r="Z61" i="62"/>
  <c r="X116" i="62"/>
  <c r="Y61" i="62"/>
  <c r="AA61" i="62"/>
  <c r="AI61" i="62"/>
  <c r="AI118" i="62" s="1"/>
  <c r="Y116" i="62"/>
  <c r="AE61" i="62"/>
  <c r="AD116" i="62"/>
  <c r="W116" i="62"/>
  <c r="AD61" i="62"/>
  <c r="AB116" i="62"/>
  <c r="B56" i="70"/>
  <c r="AB61" i="62"/>
  <c r="B55" i="70"/>
  <c r="J118" i="62"/>
  <c r="G18" i="70" s="1"/>
  <c r="G17" i="70"/>
  <c r="G25" i="70" s="1"/>
  <c r="I118" i="62"/>
  <c r="F18" i="70" s="1"/>
  <c r="F17" i="70"/>
  <c r="K118" i="62" l="1"/>
  <c r="H18" i="70" s="1"/>
  <c r="H17" i="70"/>
  <c r="H25" i="70" s="1"/>
  <c r="AF118" i="62"/>
  <c r="M118" i="62"/>
  <c r="J18" i="70" s="1"/>
  <c r="AE118" i="62"/>
  <c r="Q118" i="62"/>
  <c r="N18" i="70" s="1"/>
  <c r="V118" i="62"/>
  <c r="S18" i="70" s="1"/>
  <c r="P118" i="62"/>
  <c r="M18" i="70" s="1"/>
  <c r="O118" i="62"/>
  <c r="L18" i="70" s="1"/>
  <c r="R118" i="62"/>
  <c r="O18" i="70" s="1"/>
  <c r="L17" i="70"/>
  <c r="L25" i="70" s="1"/>
  <c r="N118" i="62"/>
  <c r="K18" i="70" s="1"/>
  <c r="K17" i="70"/>
  <c r="K25" i="70" s="1"/>
  <c r="L118" i="62"/>
  <c r="I18" i="70" s="1"/>
  <c r="T118" i="62"/>
  <c r="Q18" i="70" s="1"/>
  <c r="AA118" i="62"/>
  <c r="AC118" i="62"/>
  <c r="S17" i="70"/>
  <c r="S25" i="70" s="1"/>
  <c r="M17" i="70"/>
  <c r="M25" i="70" s="1"/>
  <c r="U118" i="62"/>
  <c r="R18" i="70" s="1"/>
  <c r="R17" i="70"/>
  <c r="R25" i="70" s="1"/>
  <c r="AB118" i="62"/>
  <c r="S118" i="62"/>
  <c r="P18" i="70" s="1"/>
  <c r="X118" i="62"/>
  <c r="U18" i="70" s="1"/>
  <c r="U17" i="70"/>
  <c r="U25" i="70" s="1"/>
  <c r="Y118" i="62"/>
  <c r="W118" i="62"/>
  <c r="T18" i="70" s="1"/>
  <c r="Q17" i="70"/>
  <c r="Q25" i="70" s="1"/>
  <c r="Z118" i="62"/>
  <c r="AD118" i="62"/>
  <c r="B57" i="70"/>
  <c r="B59" i="70" s="1"/>
  <c r="F25" i="70"/>
  <c r="F19" i="70"/>
  <c r="F23" i="70" l="1"/>
  <c r="F20" i="70"/>
  <c r="F22" i="70" s="1"/>
  <c r="G19" i="70"/>
  <c r="G20" i="70" l="1"/>
  <c r="G22" i="70" s="1"/>
  <c r="G23" i="70"/>
  <c r="H19" i="70"/>
  <c r="F24" i="70"/>
  <c r="F27" i="70" s="1"/>
  <c r="F21" i="70"/>
  <c r="F38" i="70" l="1"/>
  <c r="F40" i="70" s="1"/>
  <c r="F31" i="70"/>
  <c r="H23" i="70"/>
  <c r="H20" i="70"/>
  <c r="H22" i="70" s="1"/>
  <c r="I19" i="70"/>
  <c r="G24" i="70"/>
  <c r="G27" i="70" s="1"/>
  <c r="G21" i="70"/>
  <c r="H21" i="70" l="1"/>
  <c r="H24" i="70"/>
  <c r="H27" i="70" s="1"/>
  <c r="G38" i="70"/>
  <c r="G40" i="70" s="1"/>
  <c r="G31" i="70"/>
  <c r="I20" i="70"/>
  <c r="I22" i="70" s="1"/>
  <c r="I23" i="70"/>
  <c r="J19" i="70"/>
  <c r="H31" i="70" l="1"/>
  <c r="H38" i="70"/>
  <c r="H40" i="70" s="1"/>
  <c r="J23" i="70"/>
  <c r="J20" i="70"/>
  <c r="J22" i="70" s="1"/>
  <c r="K19" i="70"/>
  <c r="I21" i="70"/>
  <c r="I24" i="70"/>
  <c r="I27" i="70" s="1"/>
  <c r="I31" i="70" l="1"/>
  <c r="I38" i="70"/>
  <c r="I40" i="70" s="1"/>
  <c r="K23" i="70"/>
  <c r="K20" i="70"/>
  <c r="K22" i="70" s="1"/>
  <c r="L19" i="70"/>
  <c r="J21" i="70"/>
  <c r="J24" i="70"/>
  <c r="J27" i="70" s="1"/>
  <c r="J31" i="70" l="1"/>
  <c r="J38" i="70"/>
  <c r="J40" i="70" s="1"/>
  <c r="K21" i="70"/>
  <c r="K24" i="70"/>
  <c r="K27" i="70" s="1"/>
  <c r="L23" i="70"/>
  <c r="L20" i="70"/>
  <c r="L22" i="70" s="1"/>
  <c r="M19" i="70"/>
  <c r="K38" i="70" l="1"/>
  <c r="K40" i="70" s="1"/>
  <c r="K31" i="70"/>
  <c r="M23" i="70"/>
  <c r="N19" i="70"/>
  <c r="M20" i="70"/>
  <c r="M22" i="70" s="1"/>
  <c r="L21" i="70"/>
  <c r="L24" i="70"/>
  <c r="L27" i="70" s="1"/>
  <c r="N20" i="70" l="1"/>
  <c r="N22" i="70" s="1"/>
  <c r="N23" i="70"/>
  <c r="O19" i="70"/>
  <c r="L31" i="70"/>
  <c r="L38" i="70"/>
  <c r="L40" i="70" s="1"/>
  <c r="M24" i="70"/>
  <c r="M27" i="70" s="1"/>
  <c r="M21" i="70"/>
  <c r="O23" i="70" l="1"/>
  <c r="O20" i="70"/>
  <c r="O22" i="70" s="1"/>
  <c r="P19" i="70"/>
  <c r="M38" i="70"/>
  <c r="M40" i="70" s="1"/>
  <c r="M31" i="70"/>
  <c r="N21" i="70"/>
  <c r="N24" i="70"/>
  <c r="N27" i="70" s="1"/>
  <c r="N31" i="70" l="1"/>
  <c r="N38" i="70"/>
  <c r="N40" i="70" s="1"/>
  <c r="O21" i="70"/>
  <c r="O24" i="70"/>
  <c r="O27" i="70" s="1"/>
  <c r="P23" i="70"/>
  <c r="P20" i="70"/>
  <c r="P22" i="70" s="1"/>
  <c r="Q19" i="70"/>
  <c r="O38" i="70" l="1"/>
  <c r="O40" i="70" s="1"/>
  <c r="O31" i="70"/>
  <c r="Q23" i="70"/>
  <c r="R19" i="70"/>
  <c r="Q20" i="70"/>
  <c r="Q22" i="70" s="1"/>
  <c r="P21" i="70"/>
  <c r="P24" i="70"/>
  <c r="P27" i="70" s="1"/>
  <c r="P31" i="70" l="1"/>
  <c r="P38" i="70"/>
  <c r="P40" i="70" s="1"/>
  <c r="R23" i="70"/>
  <c r="S19" i="70"/>
  <c r="R20" i="70"/>
  <c r="R22" i="70" s="1"/>
  <c r="Q21" i="70"/>
  <c r="Q24" i="70"/>
  <c r="Q27" i="70" s="1"/>
  <c r="Q31" i="70" l="1"/>
  <c r="Q38" i="70"/>
  <c r="Q40" i="70" s="1"/>
  <c r="S23" i="70"/>
  <c r="S20" i="70"/>
  <c r="S22" i="70" s="1"/>
  <c r="T19" i="70"/>
  <c r="R21" i="70"/>
  <c r="R24" i="70"/>
  <c r="R27" i="70" s="1"/>
  <c r="R31" i="70" l="1"/>
  <c r="R38" i="70"/>
  <c r="R40" i="70" s="1"/>
  <c r="S21" i="70"/>
  <c r="S24" i="70"/>
  <c r="S27" i="70" s="1"/>
  <c r="T23" i="70"/>
  <c r="T20" i="70"/>
  <c r="T22" i="70" s="1"/>
  <c r="U19" i="70"/>
  <c r="T21" i="70" l="1"/>
  <c r="T24" i="70"/>
  <c r="T27" i="70" s="1"/>
  <c r="S31" i="70"/>
  <c r="S38" i="70"/>
  <c r="S40" i="70" s="1"/>
  <c r="U23" i="70"/>
  <c r="U20" i="70"/>
  <c r="U22" i="70" s="1"/>
  <c r="U21" i="70" l="1"/>
  <c r="U24" i="70"/>
  <c r="U27" i="70" s="1"/>
  <c r="T38" i="70"/>
  <c r="T40" i="70" s="1"/>
  <c r="T31" i="70"/>
  <c r="U31" i="70" l="1"/>
  <c r="B33" i="70" s="1"/>
  <c r="E15" i="75" s="1"/>
  <c r="U38" i="70"/>
  <c r="U40" i="70" s="1"/>
  <c r="B41" i="70" s="1"/>
  <c r="B43" i="70" l="1"/>
  <c r="E16" i="75" s="1"/>
</calcChain>
</file>

<file path=xl/sharedStrings.xml><?xml version="1.0" encoding="utf-8"?>
<sst xmlns="http://schemas.openxmlformats.org/spreadsheetml/2006/main" count="1213" uniqueCount="545">
  <si>
    <t>General Inputs</t>
  </si>
  <si>
    <t>Source</t>
  </si>
  <si>
    <t>General Model Inputs</t>
  </si>
  <si>
    <t>Value</t>
  </si>
  <si>
    <t>Weighting %</t>
  </si>
  <si>
    <t>Cost</t>
  </si>
  <si>
    <t>Weighted Cost</t>
  </si>
  <si>
    <t>Long Term Debt</t>
  </si>
  <si>
    <t>Common Equity</t>
  </si>
  <si>
    <t>Discount Rate (Pre-Tax WACC)</t>
  </si>
  <si>
    <t>Growth Assumptions</t>
  </si>
  <si>
    <t>Labor Escalation (%)</t>
  </si>
  <si>
    <t>Source needed</t>
  </si>
  <si>
    <t>-</t>
  </si>
  <si>
    <t>MACRS Schedule</t>
  </si>
  <si>
    <t>Analysis of System Losses</t>
  </si>
  <si>
    <t>% of all system losses that are related to distribution</t>
  </si>
  <si>
    <t>Description</t>
  </si>
  <si>
    <t>Unit</t>
  </si>
  <si>
    <t>#</t>
  </si>
  <si>
    <t>%</t>
  </si>
  <si>
    <t>MWh</t>
  </si>
  <si>
    <t>Notes</t>
  </si>
  <si>
    <t>Year</t>
  </si>
  <si>
    <t>Description / Calculations</t>
  </si>
  <si>
    <t>Rate</t>
  </si>
  <si>
    <t>Type</t>
  </si>
  <si>
    <t>Units</t>
  </si>
  <si>
    <t>Hours / Year</t>
  </si>
  <si>
    <t>MWh / Year</t>
  </si>
  <si>
    <t>/</t>
  </si>
  <si>
    <t>Hours per year</t>
  </si>
  <si>
    <t>=</t>
  </si>
  <si>
    <t>$ / MWh</t>
  </si>
  <si>
    <t>x</t>
  </si>
  <si>
    <t>$ / Year</t>
  </si>
  <si>
    <t>Benefit Growth</t>
  </si>
  <si>
    <t>NonLabor</t>
  </si>
  <si>
    <t>Benefit Distribution</t>
  </si>
  <si>
    <t>×</t>
  </si>
  <si>
    <t>Average Rate</t>
  </si>
  <si>
    <t>$</t>
  </si>
  <si>
    <t xml:space="preserve">× </t>
  </si>
  <si>
    <t>Labor</t>
  </si>
  <si>
    <t>Annual Miles driven by meter reader personnel</t>
  </si>
  <si>
    <t>Reduction to Investigations due to AMI</t>
  </si>
  <si>
    <t>Working days per year</t>
  </si>
  <si>
    <t># investigations / day</t>
  </si>
  <si>
    <t>Investigations per employee per day</t>
  </si>
  <si>
    <t>FTE Reduction Related to Investigations</t>
  </si>
  <si>
    <t># FTE</t>
  </si>
  <si>
    <t>Annual cost of vehicle ownership</t>
  </si>
  <si>
    <t>$ / year</t>
  </si>
  <si>
    <t>Annual benefit from reduction of meter investigations</t>
  </si>
  <si>
    <t># of vehicles per field employee</t>
  </si>
  <si>
    <t>Miles / Year</t>
  </si>
  <si>
    <t>% Loss due to Non-Technical Losses (High)</t>
  </si>
  <si>
    <t>% Loss due to Non-Technical Losses (Low)</t>
  </si>
  <si>
    <t>Annual Consumption (MWh)</t>
  </si>
  <si>
    <t>Average % Loss due to Non-Technical Losses</t>
  </si>
  <si>
    <t># Vehicles</t>
  </si>
  <si>
    <t>Investigations / Year</t>
  </si>
  <si>
    <t>Days / Year</t>
  </si>
  <si>
    <t>Reads / Employee / Day</t>
  </si>
  <si>
    <t>+)</t>
  </si>
  <si>
    <t># Meters</t>
  </si>
  <si>
    <t>Opt-Out</t>
  </si>
  <si>
    <t>User Inputs</t>
  </si>
  <si>
    <t>General Assumptions</t>
  </si>
  <si>
    <t>Months per year</t>
  </si>
  <si>
    <t># Months</t>
  </si>
  <si>
    <t>State</t>
  </si>
  <si>
    <t># Investigations - Total (Irregular meter, stopped meter etc.)</t>
  </si>
  <si>
    <t>Total Meter Investigation Miles driven annually</t>
  </si>
  <si>
    <t>Current SAIDI (with MED)</t>
  </si>
  <si>
    <t>Current SAIDI (without MED)</t>
  </si>
  <si>
    <t>Average length of major storm, days</t>
  </si>
  <si>
    <t>% Reduction of RNP trips due to AMI capabilities</t>
  </si>
  <si>
    <t>% Reduction of DNP trips due to AMI capabilities</t>
  </si>
  <si>
    <t># Trips / Year</t>
  </si>
  <si>
    <t>Avoided Costs</t>
  </si>
  <si>
    <t>Total</t>
  </si>
  <si>
    <t>% of outage reports received for single service outages</t>
  </si>
  <si>
    <t>% of reported outages with issue on customer side of meter</t>
  </si>
  <si>
    <t>Customer Service</t>
  </si>
  <si>
    <t xml:space="preserve">Service, Investigations </t>
  </si>
  <si>
    <t>Base</t>
  </si>
  <si>
    <t>FTE</t>
  </si>
  <si>
    <t>Residential</t>
  </si>
  <si>
    <t>Commercial</t>
  </si>
  <si>
    <t>Industrial</t>
  </si>
  <si>
    <t>Estimated variable cost avoided (fuel O&amp;M)</t>
  </si>
  <si>
    <t>% of consumption previously stolen that is eliminated due to AMI</t>
  </si>
  <si>
    <t>% of consumption previously stolen that is converted to sales</t>
  </si>
  <si>
    <t>% reduction due to AMI meter reading capabilities</t>
  </si>
  <si>
    <t>Annual MWh consumed on inactive meters</t>
  </si>
  <si>
    <t>% reduction of consumption on inactive meters due to AMI</t>
  </si>
  <si>
    <t>Annual Benefit from reduced CIM</t>
  </si>
  <si>
    <t>$/MWh</t>
  </si>
  <si>
    <t>Meters</t>
  </si>
  <si>
    <t>Meter Reading</t>
  </si>
  <si>
    <t>Annual Major Storm Budget</t>
  </si>
  <si>
    <t># of major storms per year</t>
  </si>
  <si>
    <t>Storms / Year</t>
  </si>
  <si>
    <t>Annual cell service cost</t>
  </si>
  <si>
    <t>FTE's dedicated to billing exceptions</t>
  </si>
  <si>
    <t>Average Internal Resource Salary (Loaded)</t>
  </si>
  <si>
    <t>% reduction due to improved operations resulting from AMI</t>
  </si>
  <si>
    <t>Benefits</t>
  </si>
  <si>
    <t>ID</t>
  </si>
  <si>
    <t>Realization Schedule</t>
  </si>
  <si>
    <t>Tag</t>
  </si>
  <si>
    <t>Deployment Schedule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</si>
  <si>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</si>
  <si>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</si>
  <si>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</si>
  <si>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</si>
  <si>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</si>
  <si>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</si>
  <si>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</si>
  <si>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</si>
  <si>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</si>
  <si>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</si>
  <si>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</si>
  <si>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</si>
  <si>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</si>
  <si>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</si>
  <si>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</si>
  <si>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</si>
  <si>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</si>
  <si>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</si>
  <si>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</si>
  <si>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</si>
  <si>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$m</t>
  </si>
  <si>
    <t>Growth</t>
  </si>
  <si>
    <t>Power Prices ($/MWh)  -Nominal $'s</t>
  </si>
  <si>
    <t>PJM_AEP</t>
  </si>
  <si>
    <t>On-Peak</t>
  </si>
  <si>
    <t>Off-Peak</t>
  </si>
  <si>
    <t>O&amp;M</t>
  </si>
  <si>
    <t>INDIANA</t>
  </si>
  <si>
    <t>$/meter</t>
  </si>
  <si>
    <t>Cost escalation rate</t>
  </si>
  <si>
    <t>CAPEX</t>
  </si>
  <si>
    <t>Meters Ongoing O&amp;M</t>
  </si>
  <si>
    <t>Total Cost</t>
  </si>
  <si>
    <t>Revenue Protection</t>
  </si>
  <si>
    <t>Improved theft identification</t>
  </si>
  <si>
    <t xml:space="preserve">Reduction in non-technical losses due to AMI tamper alerts / analytics to identify suspected theft </t>
  </si>
  <si>
    <t>Savings of converting previously stolen energy to sales</t>
  </si>
  <si>
    <t>Savings of eliminating previously stolen energy to sales</t>
  </si>
  <si>
    <t>Reduced tamper and theft</t>
  </si>
  <si>
    <t>Average</t>
  </si>
  <si>
    <t>Days per Year</t>
  </si>
  <si>
    <t>Remaining estimated theft to be identified with AMI</t>
  </si>
  <si>
    <t>ID#</t>
  </si>
  <si>
    <t>Direct Costs</t>
  </si>
  <si>
    <t>Total MWh consumed on inactive meters</t>
  </si>
  <si>
    <t>% unauthorized usage consumption that is unrecoverable</t>
  </si>
  <si>
    <t>Annual Cell Service Cost</t>
  </si>
  <si>
    <t>Theft</t>
  </si>
  <si>
    <t>Storm Metrics</t>
  </si>
  <si>
    <t>Forecasted Energy Sales (MWh)</t>
  </si>
  <si>
    <t>Forecasted Peak Demand (MW)</t>
  </si>
  <si>
    <t>$ / Storm</t>
  </si>
  <si>
    <t xml:space="preserve">$ / Day </t>
  </si>
  <si>
    <t>% of System</t>
  </si>
  <si>
    <t>Eliminated meter readers</t>
  </si>
  <si>
    <t>Reduced meter investigations (OK on arrival)</t>
  </si>
  <si>
    <t>20 YEAR FORECASTS</t>
  </si>
  <si>
    <t>Benefits ($m)</t>
  </si>
  <si>
    <t>Sub-Total - Revenue Protection</t>
  </si>
  <si>
    <t>SUMMARY</t>
  </si>
  <si>
    <t>20 Yr Total</t>
  </si>
  <si>
    <t>Reduced outage restoration costs</t>
  </si>
  <si>
    <t>20 Yr NPV</t>
  </si>
  <si>
    <t>$ / point</t>
  </si>
  <si>
    <t>N/A</t>
  </si>
  <si>
    <t>Meters, Res</t>
  </si>
  <si>
    <t>Meters, CI</t>
  </si>
  <si>
    <t>Forecast Average Prices by Sector (Cents per kWh)</t>
  </si>
  <si>
    <t>c/KWh</t>
  </si>
  <si>
    <t>COST SUMMARY</t>
  </si>
  <si>
    <t>BENEFIT SUMMARY</t>
  </si>
  <si>
    <t>x (</t>
  </si>
  <si>
    <t>IT Upfront CAPEX</t>
  </si>
  <si>
    <t>Meter Comms Upfront CAPEX</t>
  </si>
  <si>
    <t>Meter Replacement CAPEX</t>
  </si>
  <si>
    <t>Program Mgmt Upfront CAPEX</t>
  </si>
  <si>
    <t>IT Ongoing O&amp;M</t>
  </si>
  <si>
    <t>Customer Program O&amp;M</t>
  </si>
  <si>
    <t>Costs ($m)</t>
  </si>
  <si>
    <t>Cost Type</t>
  </si>
  <si>
    <t>Meter Installations</t>
  </si>
  <si>
    <t>Expected AMR Life Expectancy (years)</t>
  </si>
  <si>
    <t>Historical AMR Installations</t>
  </si>
  <si>
    <t>Total Electric Meters</t>
  </si>
  <si>
    <t>Annual Damage Claims - 3YR Average</t>
  </si>
  <si>
    <t>% Reduction due to Remote Metering Capabilities</t>
  </si>
  <si>
    <t>BASE</t>
  </si>
  <si>
    <t>LT Debt</t>
  </si>
  <si>
    <t>Income Tax (federal &amp; state)</t>
  </si>
  <si>
    <t>Pre-tax WACC</t>
  </si>
  <si>
    <t>Annual Non-Major Storm Budget</t>
  </si>
  <si>
    <t># of non-major storms per year</t>
  </si>
  <si>
    <t>Average cost per day of non-major storm</t>
  </si>
  <si>
    <t>Average length of non-major storm, days</t>
  </si>
  <si>
    <t>$ / Trip</t>
  </si>
  <si>
    <t>Trips / Year</t>
  </si>
  <si>
    <t>Average length of disconnect / reconnect trip (miles)</t>
  </si>
  <si>
    <t>Emissions</t>
  </si>
  <si>
    <t>Miles per trip estimate</t>
  </si>
  <si>
    <t>Miles / Trip</t>
  </si>
  <si>
    <t>20-Yr NPV</t>
  </si>
  <si>
    <t>Capital Annualization</t>
  </si>
  <si>
    <t>Account #</t>
  </si>
  <si>
    <t>Book Life</t>
  </si>
  <si>
    <t>Implied Book Depreciation</t>
  </si>
  <si>
    <t>Tax Life</t>
  </si>
  <si>
    <t>Salvage Value</t>
  </si>
  <si>
    <t>Book Depreciation</t>
  </si>
  <si>
    <t>Total Depreciation</t>
  </si>
  <si>
    <t>Tax Depreciation - MACRS</t>
  </si>
  <si>
    <t>MACRS</t>
  </si>
  <si>
    <t>Bonus Depreciation</t>
  </si>
  <si>
    <t>Tax Depreciation</t>
  </si>
  <si>
    <t>Total Tax Depreciation</t>
  </si>
  <si>
    <t>Deferred Taxes</t>
  </si>
  <si>
    <t>ADIT</t>
  </si>
  <si>
    <t>Rate Base</t>
  </si>
  <si>
    <t>Revenue Requirement</t>
  </si>
  <si>
    <t>Net Income</t>
  </si>
  <si>
    <t>Taxes</t>
  </si>
  <si>
    <t>EBT</t>
  </si>
  <si>
    <t>Interest</t>
  </si>
  <si>
    <t>EBIT</t>
  </si>
  <si>
    <t>Depreciation</t>
  </si>
  <si>
    <t>EBITDA</t>
  </si>
  <si>
    <t>$ Millions, except when indicated otherwise</t>
  </si>
  <si>
    <t>Cost of LT Debt</t>
  </si>
  <si>
    <t>Return on Equity</t>
  </si>
  <si>
    <t>Depreciation and Deferred Taxes Calculation</t>
  </si>
  <si>
    <t>Compensation</t>
  </si>
  <si>
    <t>&lt;- uses "Existing Rates" vs. "Study Rates"</t>
  </si>
  <si>
    <t>Cost of Carbon Base (Short Ton)</t>
  </si>
  <si>
    <t>Cost of Carbon Base (Metric Ton)</t>
  </si>
  <si>
    <t>Meter Growth</t>
  </si>
  <si>
    <t>COST</t>
  </si>
  <si>
    <t>TOTAL RESOURCE COST TEST</t>
  </si>
  <si>
    <t>Program capital costs</t>
  </si>
  <si>
    <t>Avoided capital costs</t>
  </si>
  <si>
    <t>Net capital expenditures</t>
  </si>
  <si>
    <t>Amort for recovery</t>
  </si>
  <si>
    <t>NPV of BENEFITS ($m)</t>
  </si>
  <si>
    <t>NPV of COSTS ($m)</t>
  </si>
  <si>
    <t>Cumulative</t>
  </si>
  <si>
    <t>IT Upgrade CAPEX</t>
  </si>
  <si>
    <t>NPV OF CUSTOMER IMPACT ($m)</t>
  </si>
  <si>
    <t>Calculation / Description</t>
  </si>
  <si>
    <t>Baseline program admin costs</t>
  </si>
  <si>
    <t>Baseline EM&amp;V cost</t>
  </si>
  <si>
    <t>KW-year</t>
  </si>
  <si>
    <t>Estimated energy savings benefit</t>
  </si>
  <si>
    <t>$ per MW-day</t>
  </si>
  <si>
    <t>$ / KW-year</t>
  </si>
  <si>
    <t>Estimated capacity reduction benefit</t>
  </si>
  <si>
    <t>Customer Portal Vendor O&amp;M</t>
  </si>
  <si>
    <t>Total - Avoided Capital Costs</t>
  </si>
  <si>
    <t>Energy Savings per customer assumption</t>
  </si>
  <si>
    <t>RES Customer Portal Scenario</t>
  </si>
  <si>
    <t>Theft Recovery Rate</t>
  </si>
  <si>
    <t># of Trips - Reconnect Regular Business Hour</t>
  </si>
  <si>
    <t># of Trips - Reconnect Workday / Saturday Overtime</t>
  </si>
  <si>
    <t># of Trips - Leave Disconnect Notice</t>
  </si>
  <si>
    <t># of Trips - Reconnect Sunday/Holiday Overtime Hours</t>
  </si>
  <si>
    <t>Cost per Trip - Reconnect Regular Business Hour</t>
  </si>
  <si>
    <t>Cost per Trip - Reconnect Workday / Saturday Overtime</t>
  </si>
  <si>
    <t>Cost per Trip - Reconnect Sunday/Holiday Overtime Hours</t>
  </si>
  <si>
    <t>Cost per Trip - Leave Disconnect Notice</t>
  </si>
  <si>
    <t># of workday / Saturday overtime reconnect trips avoided per year</t>
  </si>
  <si>
    <t>Total annual benefit of avoided disconnect / reconnect trips due to remote metering capability</t>
  </si>
  <si>
    <t>% Reduction of disconnect notice trips due to AMI capabilities</t>
  </si>
  <si>
    <t>Total avoided cost of disconnect notice trips per year</t>
  </si>
  <si>
    <t># of Sunday/holiday overtime reconnect trips avoided per year</t>
  </si>
  <si>
    <t>Reconnects</t>
  </si>
  <si>
    <t>Disconnects</t>
  </si>
  <si>
    <t># of Trips - disconnect Regular Business Hour</t>
  </si>
  <si>
    <t>Labor Growth Rate</t>
  </si>
  <si>
    <t># of Trips - disconnect Workday / Saturday Overtime</t>
  </si>
  <si>
    <t># of workday / Saturday overtime disconnect trips avoided per year</t>
  </si>
  <si>
    <t>Non-Labor Growth Rate</t>
  </si>
  <si>
    <t>Fringe Loading Factor</t>
  </si>
  <si>
    <t>Field Service Representative Annual Salary</t>
  </si>
  <si>
    <t>Storm budget escalation factor</t>
  </si>
  <si>
    <t>Annual benefit from AMI - OMS integration</t>
  </si>
  <si>
    <t>Cost per Trip - Disconnect Regular Business Hour</t>
  </si>
  <si>
    <t>Cost per Trip - Disconnect Workday / Saturday Overtime</t>
  </si>
  <si>
    <t>Cost per Trip - Disconnect Sunday/Holiday Overtime Hours</t>
  </si>
  <si>
    <t>Cost per Trip - disconnect Regular Business Hour</t>
  </si>
  <si>
    <t>Cost per Trip - disconnect Workday / Saturday Overtime</t>
  </si>
  <si>
    <t>NonLabor Growth Rate</t>
  </si>
  <si>
    <t># of regular business hour reconnect trips avoided per year</t>
  </si>
  <si>
    <t># of Trips - Disconnect Regular Business Hour</t>
  </si>
  <si>
    <t># of Trips - Disconnect Workday / Saturday Overtime</t>
  </si>
  <si>
    <t># of Trips - Disconnect Sunday/Holiday Overtime Hours</t>
  </si>
  <si>
    <t>Billing</t>
  </si>
  <si>
    <t>Total avoided cost of regular business hour Reconnect / Disconnect trips per year</t>
  </si>
  <si>
    <t>Total avoided cost of workday / Saturday overtime Reconnect / Disconnect trips per year</t>
  </si>
  <si>
    <t>Total avoided cost of Sunday/holiday overtime Reconnect / Disconnect trips per year</t>
  </si>
  <si>
    <t># of regular business hour disconnect trips avoided per year</t>
  </si>
  <si>
    <t>Total avoided cost of regular business hour disconnect / Disconnect trips per year</t>
  </si>
  <si>
    <t># of disconnect notice trips avoided per year</t>
  </si>
  <si>
    <t>lbs. per metric ton</t>
  </si>
  <si>
    <t>lbs. / ton</t>
  </si>
  <si>
    <t>Consumption on Inactive Meters</t>
  </si>
  <si>
    <t>TRC</t>
  </si>
  <si>
    <t>NPV $m</t>
  </si>
  <si>
    <r>
      <rPr>
        <sz val="11"/>
        <color theme="1"/>
        <rFont val="Arial"/>
        <family val="2"/>
      </rPr>
      <t>Δ</t>
    </r>
    <r>
      <rPr>
        <sz val="11"/>
        <color theme="1"/>
        <rFont val="Calibri"/>
        <family val="2"/>
      </rPr>
      <t xml:space="preserve"> Baseline </t>
    </r>
    <r>
      <rPr>
        <sz val="11"/>
        <color theme="1"/>
        <rFont val="Calibri"/>
        <family val="2"/>
        <scheme val="minor"/>
      </rPr>
      <t>Cost Estimate</t>
    </r>
  </si>
  <si>
    <t>CAPITAL CHECK --&gt;</t>
  </si>
  <si>
    <t>DEPRECIATION CHECK --&gt;</t>
  </si>
  <si>
    <t>Years 1-20</t>
  </si>
  <si>
    <t>Year 21+</t>
  </si>
  <si>
    <t>Check</t>
  </si>
  <si>
    <t>Total CAPEX</t>
  </si>
  <si>
    <t># of OK on arrival trips</t>
  </si>
  <si>
    <t># of trips per year</t>
  </si>
  <si>
    <t># of 'OK on arrival' trips eliminated per year</t>
  </si>
  <si>
    <t>Field Service Representative Loaded Labor Cost</t>
  </si>
  <si>
    <t>Field Service Representative Loaded Labor + Non-Labor Cost</t>
  </si>
  <si>
    <t>Investigations per employee per year</t>
  </si>
  <si>
    <t>Deployment (incremental %)</t>
  </si>
  <si>
    <t>Deployment (cumulative %)</t>
  </si>
  <si>
    <t>20-Yr Nominal</t>
  </si>
  <si>
    <t>% efficiency gains due to AMI - OMS integration, Major Storms</t>
  </si>
  <si>
    <t>% efficiency gains due to AMI - OMS integration, non-Major Storms</t>
  </si>
  <si>
    <t>Total estimated 'Reduced tamper and theft' benefit</t>
  </si>
  <si>
    <t>SAIDI Improvement due to AMI</t>
  </si>
  <si>
    <t># IDRs</t>
  </si>
  <si>
    <t># of Interval Data Recorders</t>
  </si>
  <si>
    <t>Installation Cost per Load Research Meter</t>
  </si>
  <si>
    <t>$ / IDR</t>
  </si>
  <si>
    <t>Avoided Load Research Program Costs</t>
  </si>
  <si>
    <t>Incremental</t>
  </si>
  <si>
    <t>% of Total</t>
  </si>
  <si>
    <t>Deployment Schedule, Incremental</t>
  </si>
  <si>
    <t>Deployment Schedule, Cumulative</t>
  </si>
  <si>
    <t>hours</t>
  </si>
  <si>
    <t>Enhanced residential customer engagement tools</t>
  </si>
  <si>
    <t>Hardware / Installation Costs</t>
  </si>
  <si>
    <t>Unit Cost</t>
  </si>
  <si>
    <t>Handhelds</t>
  </si>
  <si>
    <t>Mobile Collectors</t>
  </si>
  <si>
    <t>Hardware / Installation Totals</t>
  </si>
  <si>
    <t>Systems / Software Costs</t>
  </si>
  <si>
    <t>MDM Work</t>
  </si>
  <si>
    <t>Scalability</t>
  </si>
  <si>
    <t>Interface Development Work (custom interface SCM+)</t>
  </si>
  <si>
    <t>IT Work Bundles</t>
  </si>
  <si>
    <t>Systems / Software Totals</t>
  </si>
  <si>
    <t>New Meter Testing</t>
  </si>
  <si>
    <t>Hardware Certification Testing (4 major forms)</t>
  </si>
  <si>
    <t>Functional Testing</t>
  </si>
  <si>
    <t>New Meter Onboarding and Testing Totals</t>
  </si>
  <si>
    <t>Estimate Total</t>
  </si>
  <si>
    <t>$/year</t>
  </si>
  <si>
    <t>Other Retail</t>
  </si>
  <si>
    <t>Total Retail</t>
  </si>
  <si>
    <t>Estimated IDR failure rate</t>
  </si>
  <si>
    <t>+ )</t>
  </si>
  <si>
    <t>Equipment Cost per Load Research Meter</t>
  </si>
  <si>
    <t># of failed Load Research Meters</t>
  </si>
  <si>
    <t>Avoided cost of Load Research Meters</t>
  </si>
  <si>
    <t>Cumulative Load Research Meters Removed</t>
  </si>
  <si>
    <t>Annual avoided cell cost</t>
  </si>
  <si>
    <t>$/point</t>
  </si>
  <si>
    <t>Total avoided cost of Load Research Programs</t>
  </si>
  <si>
    <t>Customer Engagement</t>
  </si>
  <si>
    <t>PM capital costs</t>
  </si>
  <si>
    <t>Deployment Duration (mo)</t>
  </si>
  <si>
    <t>KWh</t>
  </si>
  <si>
    <t>Sub-Total Upfront Capital Cost</t>
  </si>
  <si>
    <t>Total Capital Cost</t>
  </si>
  <si>
    <t>Sub-Total Ongoing O&amp;M Expense</t>
  </si>
  <si>
    <t>Total O&amp;M Expense</t>
  </si>
  <si>
    <t>OPOWER CALCULATIONS</t>
  </si>
  <si>
    <t>Vendor unit cost</t>
  </si>
  <si>
    <t>FIRST FUEL</t>
  </si>
  <si>
    <t>Est. energy consumption for customers using FF</t>
  </si>
  <si>
    <t>Target energy savings w/ First Fuel</t>
  </si>
  <si>
    <t>Total Estimated C+I First Fuel Benefit</t>
  </si>
  <si>
    <t>Total Estimated RES OPOWER Benefit</t>
  </si>
  <si>
    <t>Enhanced C+I customer engagement tools</t>
  </si>
  <si>
    <t>System average load factor</t>
  </si>
  <si>
    <t>Total Meter Reading Labor Expense (Direct)</t>
  </si>
  <si>
    <t>Total Meter Reading Non-Labor Expense (Direct)</t>
  </si>
  <si>
    <t>Total Meter Reading Expense (Direct)</t>
  </si>
  <si>
    <t>(</t>
  </si>
  <si>
    <t>BENEFITS</t>
  </si>
  <si>
    <t>Major Storm</t>
  </si>
  <si>
    <t>PTR / TOU peak reduction rate</t>
  </si>
  <si>
    <t>TOU Opt-In vs. Opt-Out</t>
  </si>
  <si>
    <t>RES line losses peak</t>
  </si>
  <si>
    <t>Est. energy savings from active users @ meter</t>
  </si>
  <si>
    <t>RES line losses energy</t>
  </si>
  <si>
    <t>Est. energy savings from active users @ generator</t>
  </si>
  <si>
    <t>Est. capacity reduction forecast @ meter</t>
  </si>
  <si>
    <t>Est. capacity reduction forecast @ generator</t>
  </si>
  <si>
    <t>Est. energy savings for FF customers @ meter</t>
  </si>
  <si>
    <t>C&amp;I line losses energy</t>
  </si>
  <si>
    <t>Est. energy savings for FF customers @ generator</t>
  </si>
  <si>
    <t>Coincident peak factor</t>
  </si>
  <si>
    <t>Adj. capacity reduction forecast @ meter</t>
  </si>
  <si>
    <t>C&amp;I line losses peak</t>
  </si>
  <si>
    <t>Adj. capacity reduction forecast @ generator</t>
  </si>
  <si>
    <t>VVO - what year to increase uptime from 61% to 77%?</t>
  </si>
  <si>
    <t>(1 - average line loss)</t>
  </si>
  <si>
    <t>Annual reduction to inactive meter consumption due to AMI @ meter</t>
  </si>
  <si>
    <t>Annual reduction to inactive meter consumption due to AMI @ generator</t>
  </si>
  <si>
    <t>Interval Data Recorders</t>
  </si>
  <si>
    <t>$ / Customer</t>
  </si>
  <si>
    <t>Enhanced Customer Engagement</t>
  </si>
  <si>
    <t>Opower</t>
  </si>
  <si>
    <t>FirstFuel</t>
  </si>
  <si>
    <t>Avoided trips related to disconnects due to remote metering</t>
  </si>
  <si>
    <t>Avoided trips related to reconnects due to remote metering</t>
  </si>
  <si>
    <t>Eliminate unauthorized Consumption on Inactive Meters (CIM)</t>
  </si>
  <si>
    <t>Avoided Trips Related to Disconnect Notices</t>
  </si>
  <si>
    <t>Total - Avoided O&amp;M Expenses</t>
  </si>
  <si>
    <t>Energy cost impacts</t>
  </si>
  <si>
    <t>O&amp;M expense savings</t>
  </si>
  <si>
    <t>New O&amp;M expenses</t>
  </si>
  <si>
    <t>Total - Energy Cost Impact</t>
  </si>
  <si>
    <t>Meters + Comms Ongoing O&amp;M</t>
  </si>
  <si>
    <t>www.bls.gov</t>
  </si>
  <si>
    <t>(1)</t>
  </si>
  <si>
    <t>KPCo</t>
  </si>
  <si>
    <t>Customer Accts</t>
  </si>
  <si>
    <t>R</t>
  </si>
  <si>
    <t>C</t>
  </si>
  <si>
    <t>I</t>
  </si>
  <si>
    <t>P</t>
  </si>
  <si>
    <t>O</t>
  </si>
  <si>
    <t>Meters - Residential, 2S class 200</t>
  </si>
  <si>
    <t>Meters - Residential, 2S class 320</t>
  </si>
  <si>
    <t>Meters - Residential, 12S class 200</t>
  </si>
  <si>
    <t>Meters - C&amp;I, 2S class 200</t>
  </si>
  <si>
    <t>Meters - C&amp;I, 2S class 320</t>
  </si>
  <si>
    <t>Meters - C&amp;I, 8S class 20</t>
  </si>
  <si>
    <t>Meters - C&amp;I, 12S class 320</t>
  </si>
  <si>
    <t>Meters - C&amp;I, 14S class 320</t>
  </si>
  <si>
    <t xml:space="preserve">O &amp; M Charges </t>
  </si>
  <si>
    <t>O&amp;M Charges</t>
  </si>
  <si>
    <t>Res</t>
  </si>
  <si>
    <t>Ind</t>
  </si>
  <si>
    <t>FieldNet Annual Support Fee KY Power</t>
  </si>
  <si>
    <t>Rates and Customer Engagement Tools</t>
  </si>
  <si>
    <t>Current estimated theft</t>
  </si>
  <si>
    <t>Total Energy Theft</t>
  </si>
  <si>
    <t>Current identified rate of theft</t>
  </si>
  <si>
    <t>Amount of theft identified and mitigated</t>
  </si>
  <si>
    <t>Training - AMI Operations &amp; Maint for Utility Staff</t>
  </si>
  <si>
    <t>AEP IT Labor and Integration Totals</t>
  </si>
  <si>
    <t>Comm</t>
  </si>
  <si>
    <t>Avoided AMR SCM + meter replacements</t>
  </si>
  <si>
    <t>Avoided AMR SCM + IT support costs</t>
  </si>
  <si>
    <t>Est RES customers (participation rate 15%)</t>
  </si>
  <si>
    <t xml:space="preserve"> Annual Consumption at meter</t>
  </si>
  <si>
    <t>Est. 2% energy savings from active users @ meter</t>
  </si>
  <si>
    <t>PJM Capacity Prices</t>
  </si>
  <si>
    <t>Capacity Prices ($/MW-day)  -Nominal $'s</t>
  </si>
  <si>
    <t>AEP GEN HUB Hub Cap.</t>
  </si>
  <si>
    <t>C&amp;I</t>
  </si>
  <si>
    <t>Total C+I Customers Using First Fuel (10%)</t>
  </si>
  <si>
    <t>average PJM energy prices</t>
  </si>
  <si>
    <t>Res Load Factor</t>
  </si>
  <si>
    <t>C&amp;I Load Factor</t>
  </si>
  <si>
    <t>Residential Customer Portal Benefits</t>
  </si>
  <si>
    <t>Commercial &amp; Industrial Customer Portal Benefits</t>
  </si>
  <si>
    <t>Avoided AMR SCM + O&amp;M</t>
  </si>
  <si>
    <t>Kentucky Power Company</t>
  </si>
  <si>
    <t>(1) Meter total based on KPCo Mtr Svcs Report as of 7/2024</t>
  </si>
  <si>
    <t>Cost Calculations</t>
  </si>
  <si>
    <t>AEP KY AMR- AMI 4 year L&amp;G</t>
  </si>
  <si>
    <t>Meters - Residential, 1S class 200 38</t>
  </si>
  <si>
    <t>1-Radio Network Gateway (Quantity 433)</t>
  </si>
  <si>
    <t>3-Radio Network Gateway (Quantity 15)</t>
  </si>
  <si>
    <t>Enhanced Network Router (Quantity 4,375)</t>
  </si>
  <si>
    <t>Satellite Backhaul Equipment</t>
  </si>
  <si>
    <t>Gridstream Mobile Radio (each)</t>
  </si>
  <si>
    <t>Labor for Communication installation 400 per Gateway</t>
  </si>
  <si>
    <t>Labor for Communication installation 350 per router</t>
  </si>
  <si>
    <t>Transformers (25%)</t>
  </si>
  <si>
    <t>Labor for Communication TR installation 400/hr</t>
  </si>
  <si>
    <t>SaaS Fees</t>
  </si>
  <si>
    <t>Command Center SaaS - Production (Single-Tenant)</t>
  </si>
  <si>
    <t>One-time Setup Fees</t>
  </si>
  <si>
    <t>Totals</t>
  </si>
  <si>
    <t>Additional Service Fees</t>
  </si>
  <si>
    <t>Project Delivery Services</t>
  </si>
  <si>
    <t>L+G Discount</t>
  </si>
  <si>
    <t>SaaS and Service Totals</t>
  </si>
  <si>
    <t>Opower (Residential)</t>
  </si>
  <si>
    <t>Residential Engagement Portal Implementation Upfront CapEx  </t>
  </si>
  <si>
    <t>C&amp;I FirstFuel Portal (17K customers)</t>
  </si>
  <si>
    <t>AEP Implementation Cost</t>
  </si>
  <si>
    <t>Uplight Implementation Cost</t>
  </si>
  <si>
    <t>Capital Licensing</t>
  </si>
  <si>
    <t>O&amp;M Licensing</t>
  </si>
  <si>
    <t>New Meter Onboarding / Testing</t>
  </si>
  <si>
    <t>New Meter Onboarding / Testing Totals</t>
  </si>
  <si>
    <t>Cellular Backhaul</t>
  </si>
  <si>
    <t>Satellite Backhaul</t>
  </si>
  <si>
    <t>Yearly Costs</t>
  </si>
  <si>
    <t xml:space="preserve"> </t>
  </si>
  <si>
    <t>KPCO</t>
  </si>
  <si>
    <t>Blank</t>
  </si>
  <si>
    <t xml:space="preserve">BLS CPI </t>
  </si>
  <si>
    <t xml:space="preserve">Total </t>
  </si>
  <si>
    <t>Short Term Debt</t>
  </si>
  <si>
    <t>5% outlier use case metering - net metering via cellular meter</t>
  </si>
  <si>
    <t>Meter Installation - occurs either on AMI or AMR, $25 per unit blended</t>
  </si>
  <si>
    <t>FieldNet Upgrade (assume every 2 years starting 2026. No upgrade in 10th year)</t>
  </si>
  <si>
    <t>Security (assume up front security work 2025, 2026)</t>
  </si>
  <si>
    <t>Professional Services</t>
  </si>
  <si>
    <t>Software</t>
  </si>
  <si>
    <t>Full KY Power integration</t>
  </si>
  <si>
    <t>Interface Development Work</t>
  </si>
  <si>
    <t>Misc. Integration Work Bundles</t>
  </si>
  <si>
    <t>Cost Calc Input Category</t>
  </si>
  <si>
    <t>Labor Meter Installation - occurs either on AMI or AMR, $25 per unit blended</t>
  </si>
  <si>
    <t>Avoided Meter Comms Upfront CAPEX</t>
  </si>
  <si>
    <t>Fieldnet BU Support (60% of time)</t>
  </si>
  <si>
    <t>Deferral of Remaining AMR NBV</t>
  </si>
  <si>
    <t>Sub-Total -  Energy Efficiency</t>
  </si>
  <si>
    <t>Total Annual Cost Meter Readers</t>
  </si>
  <si>
    <t>Customer Communications (postcards, door hangers, robo calls)</t>
  </si>
  <si>
    <t>Incremental Meter Reading Labor</t>
  </si>
  <si>
    <t>Alternative 1: Proactive AMI Deployment</t>
  </si>
  <si>
    <t>Case No. 2023-00159 Order</t>
  </si>
  <si>
    <t>Rate of Return</t>
  </si>
  <si>
    <t>CUSTOMER ENGAGEMENT TOOLS - FINANCIALS FORECASTS</t>
  </si>
  <si>
    <t>AMR Modernization</t>
  </si>
  <si>
    <r>
      <t>Cust Accts</t>
    </r>
    <r>
      <rPr>
        <u/>
        <sz val="10"/>
        <color indexed="8"/>
        <rFont val="Times New Roman"/>
        <family val="1"/>
      </rPr>
      <t xml:space="preserve"> Class %</t>
    </r>
  </si>
  <si>
    <r>
      <t xml:space="preserve">Ratio Class </t>
    </r>
    <r>
      <rPr>
        <u/>
        <sz val="10"/>
        <color indexed="8"/>
        <rFont val="Times New Roman"/>
        <family val="1"/>
      </rPr>
      <t>% Share</t>
    </r>
  </si>
  <si>
    <t>Meter Count by Class - for Benefits Inputs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</si>
</sst>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\ &quot; years&quot;"/>
    <numFmt numFmtId="166" formatCode="&quot;$&quot;#,##0"/>
    <numFmt numFmtId="167" formatCode="0.0%"/>
    <numFmt numFmtId="168" formatCode="_(* #,##0.0_);_(* \(#,##0.0\);_(* &quot;-&quot;??_);_(@_)"/>
    <numFmt numFmtId="169" formatCode="&quot;Yr &quot;#"/>
    <numFmt numFmtId="170" formatCode="#&quot;-Yr&quot;"/>
    <numFmt numFmtId="171" formatCode="#&quot;-Year&quot;"/>
    <numFmt numFmtId="172" formatCode="_(* #,##0.000_);_(* \(#,##0.000\);_(* &quot;-&quot;??_);_(@_)"/>
    <numFmt numFmtId="173" formatCode="_(&quot;$&quot;* #,##0_);_(&quot;$&quot;* \(#,##0\);_(&quot;$&quot;* &quot;-&quot;??_);_(@_)"/>
    <numFmt numFmtId="174" formatCode="_(&quot;$&quot;* #,##0.0_);_(&quot;$&quot;* \(#,##0.0\);_(&quot;$&quot;* &quot;-&quot;??_);_(@_)"/>
    <numFmt numFmtId="175" formatCode="0.000%"/>
    <numFmt numFmtId="176" formatCode="[$-409]mmm\-yy;@"/>
    <numFmt numFmtId="177" formatCode="0.0"/>
    <numFmt numFmtId="178" formatCode="_(* #,##0.0_);_(* \(#,##0.0\);_(* &quot;-&quot;?_);_(@_)"/>
    <numFmt numFmtId="179" formatCode="_(* #,##0.0_);_(* \(#,##0.0\);_(* &quot;-&quot;_);_(@_)"/>
    <numFmt numFmtId="180" formatCode="_(* #,##0.0000_);_(* \(#,##0.0000\);_(* &quot;-&quot;??_);_(@_)"/>
    <numFmt numFmtId="181" formatCode="_(&quot;$&quot;* #,##0.0000_);_(&quot;$&quot;* \(#,##0.0000\);_(&quot;$&quot;* &quot;-&quot;??_);_(@_)"/>
    <numFmt numFmtId="182" formatCode="0.0000%"/>
    <numFmt numFmtId="183" formatCode="_(&quot;$&quot;* #,##0.000_);_(&quot;$&quot;* \(#,##0.000\);_(&quot;$&quot;* &quot;-&quot;??_);_(@_)"/>
    <numFmt numFmtId="184" formatCode="0.000"/>
    <numFmt numFmtId="185" formatCode="_(* #,##0.000_);_(* \(#,##0.000\);_(* &quot;-&quot;?_);_(@_)"/>
    <numFmt numFmtId="186" formatCode="0.000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u val="singleAccounting"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</font>
    <font>
      <sz val="12"/>
      <color rgb="FF000000"/>
      <name val="Calibri"/>
      <family val="1"/>
    </font>
    <font>
      <i/>
      <sz val="11"/>
      <name val="Calibri"/>
      <family val="2"/>
      <scheme val="minor"/>
    </font>
    <font>
      <i/>
      <u val="singleAccounting"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 val="singleAccounting"/>
      <sz val="11"/>
      <name val="Times New Roman"/>
      <family val="1"/>
    </font>
    <font>
      <u val="singleAccounting"/>
      <sz val="11"/>
      <color theme="1"/>
      <name val="Times New Roman"/>
      <family val="1"/>
    </font>
    <font>
      <b/>
      <sz val="14"/>
      <color theme="0"/>
      <name val="Times New Roman"/>
      <family val="1"/>
    </font>
    <font>
      <sz val="8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u/>
      <sz val="10"/>
      <color theme="10"/>
      <name val="Times New Roman"/>
      <family val="1"/>
    </font>
    <font>
      <sz val="10"/>
      <color rgb="FF00800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6"/>
      <name val="Times New Roman"/>
      <family val="1"/>
    </font>
    <font>
      <u val="singleAccounting"/>
      <sz val="10"/>
      <color theme="1"/>
      <name val="Times New Roman"/>
      <family val="1"/>
    </font>
    <font>
      <b/>
      <sz val="18"/>
      <name val="Times New Roman"/>
      <family val="1"/>
    </font>
    <font>
      <b/>
      <sz val="12"/>
      <color theme="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sz val="10"/>
      <color theme="0"/>
      <name val="Times New Roman"/>
      <family val="1"/>
    </font>
    <font>
      <u/>
      <sz val="10"/>
      <color theme="1"/>
      <name val="Times New Roman"/>
      <family val="1"/>
    </font>
    <font>
      <i/>
      <sz val="10"/>
      <name val="Times New Roman"/>
      <family val="1"/>
    </font>
    <font>
      <sz val="12"/>
      <color theme="1"/>
      <name val="Times New Roman"/>
      <family val="1"/>
    </font>
    <font>
      <i/>
      <sz val="10"/>
      <color rgb="FFFF000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u/>
      <sz val="10"/>
      <color indexed="8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20" fillId="0" borderId="0"/>
    <xf numFmtId="0" fontId="22" fillId="0" borderId="0"/>
    <xf numFmtId="0" fontId="3" fillId="0" borderId="0"/>
    <xf numFmtId="0" fontId="17" fillId="0" borderId="0"/>
    <xf numFmtId="0" fontId="25" fillId="0" borderId="0"/>
  </cellStyleXfs>
  <cellXfs count="745">
    <xf numFmtId="0" fontId="0" fillId="0" borderId="0" xfId="0"/>
    <xf numFmtId="0" fontId="1" fillId="0" borderId="0" xfId="3" applyFont="1"/>
    <xf numFmtId="0" fontId="6" fillId="0" borderId="0" xfId="3" applyFont="1"/>
    <xf numFmtId="0" fontId="7" fillId="0" borderId="0" xfId="3" applyFont="1"/>
    <xf numFmtId="9" fontId="1" fillId="0" borderId="4" xfId="9" applyFont="1" applyBorder="1"/>
    <xf numFmtId="0" fontId="0" fillId="0" borderId="0" xfId="0"/>
    <xf numFmtId="0" fontId="1" fillId="0" borderId="0" xfId="3" applyFont="1" applyBorder="1"/>
    <xf numFmtId="0" fontId="13" fillId="0" borderId="0" xfId="0" applyFont="1" applyBorder="1" applyAlignment="1">
      <alignment horizontal="left" wrapText="1" readingOrder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right" wrapText="1"/>
    </xf>
    <xf numFmtId="9" fontId="13" fillId="0" borderId="0" xfId="13" applyFont="1" applyBorder="1" applyAlignment="1">
      <alignment horizontal="right" wrapText="1" readingOrder="1"/>
    </xf>
    <xf numFmtId="0" fontId="0" fillId="0" borderId="0" xfId="0" applyAlignment="1">
      <alignment horizontal="center"/>
    </xf>
    <xf numFmtId="0" fontId="4" fillId="0" borderId="0" xfId="0" applyFont="1"/>
    <xf numFmtId="0" fontId="11" fillId="0" borderId="0" xfId="0" applyFont="1"/>
    <xf numFmtId="0" fontId="16" fillId="0" borderId="0" xfId="0" applyFont="1"/>
    <xf numFmtId="0" fontId="0" fillId="0" borderId="0" xfId="0" applyAlignment="1">
      <alignment horizontal="left"/>
    </xf>
    <xf numFmtId="0" fontId="1" fillId="0" borderId="3" xfId="3" applyFont="1" applyBorder="1"/>
    <xf numFmtId="0" fontId="15" fillId="4" borderId="3" xfId="3" applyFont="1" applyFill="1" applyBorder="1" applyAlignment="1">
      <alignment horizontal="center"/>
    </xf>
    <xf numFmtId="0" fontId="0" fillId="0" borderId="3" xfId="3" applyFont="1" applyBorder="1"/>
    <xf numFmtId="9" fontId="15" fillId="4" borderId="3" xfId="3" applyNumberFormat="1" applyFont="1" applyFill="1" applyBorder="1" applyAlignment="1">
      <alignment horizontal="center"/>
    </xf>
    <xf numFmtId="0" fontId="1" fillId="0" borderId="0" xfId="3" applyFont="1"/>
    <xf numFmtId="0" fontId="1" fillId="0" borderId="0" xfId="3" applyFont="1" applyBorder="1"/>
    <xf numFmtId="0" fontId="15" fillId="0" borderId="0" xfId="3" applyFont="1"/>
    <xf numFmtId="0" fontId="16" fillId="0" borderId="0" xfId="0" applyFont="1" applyAlignment="1">
      <alignment horizontal="center"/>
    </xf>
    <xf numFmtId="9" fontId="6" fillId="0" borderId="4" xfId="9" applyFont="1" applyBorder="1" applyAlignment="1">
      <alignment horizontal="center"/>
    </xf>
    <xf numFmtId="0" fontId="6" fillId="0" borderId="0" xfId="3" applyFont="1" applyAlignment="1">
      <alignment horizontal="center"/>
    </xf>
    <xf numFmtId="0" fontId="2" fillId="0" borderId="0" xfId="0" applyFont="1" applyFill="1" applyBorder="1"/>
    <xf numFmtId="43" fontId="2" fillId="0" borderId="0" xfId="0" applyNumberFormat="1" applyFont="1" applyAlignment="1">
      <alignment horizontal="center"/>
    </xf>
    <xf numFmtId="0" fontId="1" fillId="0" borderId="0" xfId="3" applyFont="1" applyAlignment="1">
      <alignment horizontal="left"/>
    </xf>
    <xf numFmtId="0" fontId="0" fillId="0" borderId="0" xfId="0"/>
    <xf numFmtId="43" fontId="0" fillId="0" borderId="0" xfId="15" applyFont="1" applyAlignment="1">
      <alignment horizontal="center"/>
    </xf>
    <xf numFmtId="0" fontId="2" fillId="0" borderId="9" xfId="0" applyFont="1" applyFill="1" applyBorder="1"/>
    <xf numFmtId="0" fontId="2" fillId="0" borderId="11" xfId="0" applyFont="1" applyFill="1" applyBorder="1"/>
    <xf numFmtId="0" fontId="2" fillId="0" borderId="14" xfId="0" applyFont="1" applyFill="1" applyBorder="1"/>
    <xf numFmtId="2" fontId="2" fillId="0" borderId="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177" fontId="2" fillId="0" borderId="17" xfId="15" applyNumberFormat="1" applyFont="1" applyBorder="1" applyAlignment="1">
      <alignment horizontal="center"/>
    </xf>
    <xf numFmtId="177" fontId="2" fillId="0" borderId="10" xfId="15" applyNumberFormat="1" applyFont="1" applyBorder="1" applyAlignment="1">
      <alignment horizontal="center"/>
    </xf>
    <xf numFmtId="9" fontId="6" fillId="0" borderId="4" xfId="9" applyFont="1" applyBorder="1" applyAlignment="1">
      <alignment horizontal="left"/>
    </xf>
    <xf numFmtId="43" fontId="19" fillId="0" borderId="0" xfId="15" applyFont="1" applyFill="1" applyBorder="1"/>
    <xf numFmtId="43" fontId="19" fillId="0" borderId="0" xfId="15" applyFont="1"/>
    <xf numFmtId="0" fontId="1" fillId="0" borderId="0" xfId="3" applyFont="1" applyAlignment="1">
      <alignment horizontal="center"/>
    </xf>
    <xf numFmtId="0" fontId="1" fillId="0" borderId="0" xfId="3" applyFont="1" applyBorder="1" applyAlignment="1">
      <alignment horizontal="center"/>
    </xf>
    <xf numFmtId="168" fontId="16" fillId="0" borderId="0" xfId="15" applyNumberFormat="1" applyFont="1" applyAlignment="1"/>
    <xf numFmtId="168" fontId="16" fillId="0" borderId="0" xfId="15" applyNumberFormat="1" applyFont="1" applyAlignment="1">
      <alignment horizontal="center"/>
    </xf>
    <xf numFmtId="0" fontId="15" fillId="0" borderId="0" xfId="3" applyFont="1" applyAlignment="1">
      <alignment horizontal="center"/>
    </xf>
    <xf numFmtId="0" fontId="15" fillId="0" borderId="0" xfId="3" applyFont="1" applyBorder="1"/>
    <xf numFmtId="0" fontId="15" fillId="0" borderId="0" xfId="3" applyFont="1" applyBorder="1" applyAlignment="1">
      <alignment horizontal="left"/>
    </xf>
    <xf numFmtId="0" fontId="6" fillId="0" borderId="0" xfId="3" applyFont="1" applyAlignment="1">
      <alignment horizontal="left"/>
    </xf>
    <xf numFmtId="0" fontId="6" fillId="0" borderId="3" xfId="3" applyFont="1" applyBorder="1"/>
    <xf numFmtId="0" fontId="0" fillId="0" borderId="0" xfId="0" applyFill="1" applyAlignment="1">
      <alignment horizontal="center"/>
    </xf>
    <xf numFmtId="0" fontId="1" fillId="0" borderId="0" xfId="3" applyFont="1" applyFill="1" applyBorder="1" applyAlignment="1">
      <alignment horizontal="center"/>
    </xf>
    <xf numFmtId="0" fontId="1" fillId="0" borderId="0" xfId="3" applyFont="1" applyFill="1" applyAlignment="1">
      <alignment horizontal="center"/>
    </xf>
    <xf numFmtId="43" fontId="24" fillId="0" borderId="0" xfId="15" applyFont="1" applyFill="1" applyAlignment="1">
      <alignment horizontal="center"/>
    </xf>
    <xf numFmtId="43" fontId="19" fillId="0" borderId="0" xfId="15" applyFont="1" applyFill="1"/>
    <xf numFmtId="0" fontId="16" fillId="0" borderId="0" xfId="0" applyFont="1" applyFill="1" applyAlignment="1">
      <alignment horizontal="center"/>
    </xf>
    <xf numFmtId="9" fontId="16" fillId="0" borderId="0" xfId="13" applyFont="1" applyFill="1" applyAlignment="1">
      <alignment horizontal="center"/>
    </xf>
    <xf numFmtId="177" fontId="23" fillId="0" borderId="0" xfId="15" applyNumberFormat="1" applyFont="1" applyFill="1" applyAlignment="1">
      <alignment horizontal="center"/>
    </xf>
    <xf numFmtId="177" fontId="16" fillId="0" borderId="0" xfId="0" applyNumberFormat="1" applyFont="1" applyFill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26" fillId="6" borderId="7" xfId="0" applyFont="1" applyFill="1" applyBorder="1"/>
    <xf numFmtId="167" fontId="26" fillId="0" borderId="28" xfId="13" applyNumberFormat="1" applyFont="1" applyFill="1" applyBorder="1"/>
    <xf numFmtId="167" fontId="26" fillId="0" borderId="0" xfId="13" applyNumberFormat="1" applyFont="1" applyFill="1"/>
    <xf numFmtId="167" fontId="26" fillId="0" borderId="0" xfId="13" applyNumberFormat="1" applyFont="1"/>
    <xf numFmtId="0" fontId="26" fillId="6" borderId="26" xfId="0" applyFont="1" applyFill="1" applyBorder="1"/>
    <xf numFmtId="167" fontId="26" fillId="0" borderId="5" xfId="13" applyNumberFormat="1" applyFont="1" applyFill="1" applyBorder="1"/>
    <xf numFmtId="0" fontId="26" fillId="6" borderId="8" xfId="0" applyFont="1" applyFill="1" applyBorder="1"/>
    <xf numFmtId="10" fontId="26" fillId="0" borderId="29" xfId="13" applyNumberFormat="1" applyFont="1" applyFill="1" applyBorder="1"/>
    <xf numFmtId="41" fontId="26" fillId="0" borderId="0" xfId="0" applyNumberFormat="1" applyFont="1"/>
    <xf numFmtId="0" fontId="26" fillId="0" borderId="0" xfId="0" applyFont="1" applyFill="1" applyAlignment="1">
      <alignment horizontal="left"/>
    </xf>
    <xf numFmtId="0" fontId="26" fillId="0" borderId="0" xfId="0" applyFont="1" applyFill="1"/>
    <xf numFmtId="173" fontId="26" fillId="0" borderId="0" xfId="14" applyNumberFormat="1" applyFont="1" applyFill="1" applyAlignment="1">
      <alignment horizontal="right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Alignment="1">
      <alignment horizontal="right"/>
    </xf>
    <xf numFmtId="179" fontId="26" fillId="0" borderId="0" xfId="0" applyNumberFormat="1" applyFont="1" applyFill="1"/>
    <xf numFmtId="179" fontId="26" fillId="0" borderId="0" xfId="0" applyNumberFormat="1" applyFont="1" applyFill="1" applyAlignment="1">
      <alignment horizontal="right"/>
    </xf>
    <xf numFmtId="178" fontId="26" fillId="0" borderId="0" xfId="0" applyNumberFormat="1" applyFont="1" applyFill="1"/>
    <xf numFmtId="178" fontId="26" fillId="0" borderId="0" xfId="0" applyNumberFormat="1" applyFont="1"/>
    <xf numFmtId="172" fontId="30" fillId="11" borderId="30" xfId="15" applyNumberFormat="1" applyFont="1" applyFill="1" applyBorder="1"/>
    <xf numFmtId="172" fontId="31" fillId="0" borderId="0" xfId="15" applyNumberFormat="1" applyFont="1"/>
    <xf numFmtId="43" fontId="32" fillId="0" borderId="0" xfId="0" applyNumberFormat="1" applyFont="1"/>
    <xf numFmtId="0" fontId="32" fillId="0" borderId="0" xfId="0" applyFont="1"/>
    <xf numFmtId="0" fontId="32" fillId="0" borderId="0" xfId="0" applyFont="1" applyAlignment="1">
      <alignment horizontal="right"/>
    </xf>
    <xf numFmtId="172" fontId="26" fillId="0" borderId="0" xfId="0" applyNumberFormat="1" applyFont="1"/>
    <xf numFmtId="0" fontId="26" fillId="0" borderId="0" xfId="0" applyFont="1" applyFill="1" applyBorder="1" applyAlignment="1">
      <alignment horizontal="left" indent="1"/>
    </xf>
    <xf numFmtId="185" fontId="26" fillId="0" borderId="0" xfId="0" applyNumberFormat="1" applyFont="1"/>
    <xf numFmtId="0" fontId="26" fillId="0" borderId="0" xfId="0" applyFont="1" applyBorder="1"/>
    <xf numFmtId="172" fontId="26" fillId="0" borderId="0" xfId="15" applyNumberFormat="1" applyFont="1" applyBorder="1"/>
    <xf numFmtId="0" fontId="26" fillId="0" borderId="0" xfId="0" applyFont="1" applyBorder="1" applyAlignment="1">
      <alignment horizontal="right"/>
    </xf>
    <xf numFmtId="0" fontId="26" fillId="0" borderId="0" xfId="0" applyFont="1" applyBorder="1" applyAlignment="1">
      <alignment horizontal="left" indent="1"/>
    </xf>
    <xf numFmtId="185" fontId="26" fillId="0" borderId="0" xfId="0" applyNumberFormat="1" applyFont="1" applyBorder="1"/>
    <xf numFmtId="183" fontId="26" fillId="0" borderId="0" xfId="0" applyNumberFormat="1" applyFont="1"/>
    <xf numFmtId="181" fontId="26" fillId="0" borderId="0" xfId="0" applyNumberFormat="1" applyFont="1"/>
    <xf numFmtId="0" fontId="26" fillId="0" borderId="0" xfId="0" applyFont="1" applyAlignment="1">
      <alignment horizontal="center"/>
    </xf>
    <xf numFmtId="184" fontId="26" fillId="0" borderId="0" xfId="15" applyNumberFormat="1" applyFont="1" applyAlignment="1">
      <alignment horizontal="center"/>
    </xf>
    <xf numFmtId="0" fontId="27" fillId="0" borderId="0" xfId="0" applyFont="1" applyAlignment="1">
      <alignment horizontal="center"/>
    </xf>
    <xf numFmtId="43" fontId="27" fillId="0" borderId="0" xfId="15" applyFont="1" applyAlignment="1">
      <alignment horizontal="center"/>
    </xf>
    <xf numFmtId="172" fontId="26" fillId="0" borderId="0" xfId="15" applyNumberFormat="1" applyFont="1" applyFill="1" applyAlignment="1">
      <alignment horizontal="center"/>
    </xf>
    <xf numFmtId="172" fontId="28" fillId="0" borderId="0" xfId="15" applyNumberFormat="1" applyFont="1" applyFill="1" applyBorder="1" applyAlignment="1">
      <alignment horizontal="center"/>
    </xf>
    <xf numFmtId="172" fontId="29" fillId="0" borderId="0" xfId="15" applyNumberFormat="1" applyFont="1" applyFill="1" applyAlignment="1">
      <alignment horizontal="center"/>
    </xf>
    <xf numFmtId="0" fontId="27" fillId="0" borderId="0" xfId="0" applyFont="1" applyBorder="1"/>
    <xf numFmtId="172" fontId="27" fillId="0" borderId="0" xfId="15" applyNumberFormat="1" applyFont="1" applyBorder="1"/>
    <xf numFmtId="0" fontId="33" fillId="0" borderId="0" xfId="0" applyFont="1"/>
    <xf numFmtId="0" fontId="34" fillId="0" borderId="0" xfId="0" applyFont="1"/>
    <xf numFmtId="167" fontId="37" fillId="0" borderId="0" xfId="25" applyNumberFormat="1" applyFont="1" applyFill="1" applyAlignment="1">
      <alignment horizontal="right"/>
    </xf>
    <xf numFmtId="0" fontId="35" fillId="0" borderId="0" xfId="4" applyFont="1" applyAlignment="1">
      <alignment horizontal="left"/>
    </xf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164" fontId="37" fillId="0" borderId="0" xfId="5" applyNumberFormat="1" applyFont="1" applyFill="1" applyAlignment="1">
      <alignment horizontal="right"/>
    </xf>
    <xf numFmtId="10" fontId="37" fillId="0" borderId="0" xfId="25" applyNumberFormat="1" applyFont="1" applyFill="1" applyAlignment="1">
      <alignment horizontal="right"/>
    </xf>
    <xf numFmtId="10" fontId="37" fillId="0" borderId="0" xfId="0" applyNumberFormat="1" applyFont="1" applyFill="1" applyAlignment="1">
      <alignment horizontal="right"/>
    </xf>
    <xf numFmtId="10" fontId="37" fillId="0" borderId="0" xfId="25" applyNumberFormat="1" applyFont="1" applyFill="1" applyBorder="1" applyAlignment="1">
      <alignment horizontal="right"/>
    </xf>
    <xf numFmtId="164" fontId="37" fillId="0" borderId="1" xfId="5" applyNumberFormat="1" applyFont="1" applyFill="1" applyBorder="1" applyAlignment="1">
      <alignment horizontal="right"/>
    </xf>
    <xf numFmtId="10" fontId="37" fillId="0" borderId="1" xfId="25" applyNumberFormat="1" applyFont="1" applyFill="1" applyBorder="1" applyAlignment="1">
      <alignment horizontal="right"/>
    </xf>
    <xf numFmtId="166" fontId="35" fillId="0" borderId="0" xfId="4" applyNumberFormat="1" applyFont="1" applyFill="1" applyAlignment="1">
      <alignment horizontal="left"/>
    </xf>
    <xf numFmtId="167" fontId="37" fillId="0" borderId="0" xfId="4" applyNumberFormat="1" applyFont="1" applyFill="1" applyAlignment="1">
      <alignment horizontal="center"/>
    </xf>
    <xf numFmtId="10" fontId="40" fillId="0" borderId="0" xfId="0" applyNumberFormat="1" applyFont="1" applyFill="1" applyBorder="1"/>
    <xf numFmtId="167" fontId="37" fillId="0" borderId="0" xfId="4" applyNumberFormat="1" applyFont="1" applyFill="1" applyAlignment="1">
      <alignment horizontal="right"/>
    </xf>
    <xf numFmtId="0" fontId="35" fillId="0" borderId="0" xfId="4" applyFont="1" applyFill="1"/>
    <xf numFmtId="0" fontId="35" fillId="0" borderId="0" xfId="4" applyFont="1" applyFill="1" applyAlignment="1">
      <alignment horizontal="right"/>
    </xf>
    <xf numFmtId="0" fontId="36" fillId="0" borderId="0" xfId="4" applyFont="1" applyFill="1"/>
    <xf numFmtId="0" fontId="41" fillId="0" borderId="0" xfId="0" quotePrefix="1" applyFont="1"/>
    <xf numFmtId="0" fontId="41" fillId="0" borderId="1" xfId="0" applyFont="1" applyBorder="1"/>
    <xf numFmtId="0" fontId="35" fillId="0" borderId="0" xfId="25" applyFont="1" applyFill="1"/>
    <xf numFmtId="164" fontId="35" fillId="0" borderId="0" xfId="5" applyNumberFormat="1" applyFont="1" applyFill="1" applyAlignment="1">
      <alignment horizontal="right"/>
    </xf>
    <xf numFmtId="10" fontId="35" fillId="0" borderId="0" xfId="25" applyNumberFormat="1" applyFont="1" applyFill="1" applyAlignment="1">
      <alignment horizontal="right"/>
    </xf>
    <xf numFmtId="0" fontId="40" fillId="0" borderId="0" xfId="4" applyFont="1" applyFill="1"/>
    <xf numFmtId="0" fontId="36" fillId="0" borderId="1" xfId="4" applyFont="1" applyFill="1" applyBorder="1"/>
    <xf numFmtId="0" fontId="36" fillId="0" borderId="1" xfId="4" applyFont="1" applyFill="1" applyBorder="1" applyAlignment="1">
      <alignment horizontal="right"/>
    </xf>
    <xf numFmtId="169" fontId="36" fillId="0" borderId="1" xfId="4" applyNumberFormat="1" applyFont="1" applyFill="1" applyBorder="1" applyAlignment="1">
      <alignment horizontal="center"/>
    </xf>
    <xf numFmtId="169" fontId="36" fillId="0" borderId="0" xfId="4" applyNumberFormat="1" applyFont="1" applyFill="1" applyBorder="1" applyAlignment="1">
      <alignment horizontal="center"/>
    </xf>
    <xf numFmtId="0" fontId="35" fillId="0" borderId="0" xfId="4" applyFont="1" applyFill="1" applyBorder="1"/>
    <xf numFmtId="170" fontId="35" fillId="0" borderId="0" xfId="4" applyNumberFormat="1" applyFont="1" applyFill="1" applyAlignment="1">
      <alignment horizontal="left"/>
    </xf>
    <xf numFmtId="171" fontId="35" fillId="0" borderId="0" xfId="4" applyNumberFormat="1" applyFont="1" applyFill="1" applyAlignment="1">
      <alignment horizontal="left"/>
    </xf>
    <xf numFmtId="171" fontId="35" fillId="0" borderId="0" xfId="4" applyNumberFormat="1" applyFont="1" applyFill="1" applyAlignment="1">
      <alignment horizontal="right"/>
    </xf>
    <xf numFmtId="167" fontId="35" fillId="0" borderId="0" xfId="6" applyNumberFormat="1" applyFont="1" applyFill="1"/>
    <xf numFmtId="43" fontId="41" fillId="0" borderId="0" xfId="5" applyFont="1" applyFill="1"/>
    <xf numFmtId="0" fontId="38" fillId="0" borderId="0" xfId="12" applyFont="1" applyFill="1"/>
    <xf numFmtId="0" fontId="41" fillId="0" borderId="0" xfId="0" quotePrefix="1" applyFont="1" applyFill="1"/>
    <xf numFmtId="0" fontId="39" fillId="0" borderId="0" xfId="25" applyFont="1" applyFill="1"/>
    <xf numFmtId="0" fontId="35" fillId="0" borderId="1" xfId="4" applyFont="1" applyFill="1" applyBorder="1"/>
    <xf numFmtId="0" fontId="35" fillId="0" borderId="1" xfId="4" applyFont="1" applyFill="1" applyBorder="1" applyAlignment="1">
      <alignment horizontal="right"/>
    </xf>
    <xf numFmtId="0" fontId="35" fillId="0" borderId="0" xfId="4" applyFont="1" applyFill="1" applyAlignment="1">
      <alignment horizontal="left" indent="1"/>
    </xf>
    <xf numFmtId="0" fontId="35" fillId="0" borderId="0" xfId="4" applyFont="1" applyFill="1" applyAlignment="1">
      <alignment horizontal="left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/>
    <xf numFmtId="0" fontId="41" fillId="0" borderId="1" xfId="0" applyFont="1" applyFill="1" applyBorder="1"/>
    <xf numFmtId="0" fontId="36" fillId="0" borderId="1" xfId="4" applyFont="1" applyFill="1" applyBorder="1" applyAlignment="1">
      <alignment horizontal="left"/>
    </xf>
    <xf numFmtId="0" fontId="35" fillId="0" borderId="1" xfId="4" applyFont="1" applyFill="1" applyBorder="1" applyAlignment="1">
      <alignment horizontal="center" vertical="center" wrapText="1"/>
    </xf>
    <xf numFmtId="0" fontId="35" fillId="0" borderId="0" xfId="25" applyFont="1" applyFill="1" applyAlignment="1">
      <alignment horizontal="left"/>
    </xf>
    <xf numFmtId="0" fontId="40" fillId="0" borderId="0" xfId="25" applyFont="1" applyFill="1"/>
    <xf numFmtId="165" fontId="35" fillId="0" borderId="0" xfId="4" applyNumberFormat="1" applyFont="1" applyFill="1" applyAlignment="1">
      <alignment horizontal="left"/>
    </xf>
    <xf numFmtId="0" fontId="35" fillId="0" borderId="0" xfId="25" applyFont="1" applyFill="1" applyAlignment="1">
      <alignment horizontal="right"/>
    </xf>
    <xf numFmtId="10" fontId="40" fillId="0" borderId="3" xfId="0" applyNumberFormat="1" applyFont="1" applyFill="1" applyBorder="1"/>
    <xf numFmtId="9" fontId="41" fillId="0" borderId="0" xfId="6" applyFont="1" applyFill="1"/>
    <xf numFmtId="167" fontId="35" fillId="0" borderId="0" xfId="4" applyNumberFormat="1" applyFont="1" applyFill="1"/>
    <xf numFmtId="0" fontId="35" fillId="0" borderId="0" xfId="0" applyFont="1" applyFill="1"/>
    <xf numFmtId="10" fontId="37" fillId="0" borderId="0" xfId="6" applyNumberFormat="1" applyFont="1" applyFill="1" applyBorder="1" applyAlignment="1"/>
    <xf numFmtId="164" fontId="37" fillId="0" borderId="0" xfId="5" applyNumberFormat="1" applyFont="1" applyFill="1" applyBorder="1" applyAlignment="1"/>
    <xf numFmtId="0" fontId="36" fillId="0" borderId="0" xfId="0" applyFont="1" applyFill="1"/>
    <xf numFmtId="167" fontId="37" fillId="0" borderId="0" xfId="6" applyNumberFormat="1" applyFont="1" applyFill="1" applyBorder="1" applyAlignment="1"/>
    <xf numFmtId="178" fontId="36" fillId="0" borderId="0" xfId="0" applyNumberFormat="1" applyFont="1" applyFill="1"/>
    <xf numFmtId="0" fontId="41" fillId="0" borderId="0" xfId="0" applyFont="1" applyFill="1"/>
    <xf numFmtId="0" fontId="41" fillId="0" borderId="0" xfId="0" applyFont="1" applyFill="1" applyAlignment="1">
      <alignment horizontal="left" indent="1"/>
    </xf>
    <xf numFmtId="44" fontId="41" fillId="0" borderId="0" xfId="14" applyFont="1" applyFill="1"/>
    <xf numFmtId="0" fontId="41" fillId="0" borderId="0" xfId="0" applyFont="1" applyFill="1" applyBorder="1" applyAlignment="1">
      <alignment horizontal="left" indent="1"/>
    </xf>
    <xf numFmtId="0" fontId="41" fillId="0" borderId="6" xfId="0" applyFont="1" applyFill="1" applyBorder="1"/>
    <xf numFmtId="44" fontId="41" fillId="0" borderId="2" xfId="14" applyFont="1" applyFill="1" applyBorder="1"/>
    <xf numFmtId="44" fontId="41" fillId="0" borderId="0" xfId="0" applyNumberFormat="1" applyFont="1" applyFill="1"/>
    <xf numFmtId="178" fontId="41" fillId="0" borderId="0" xfId="0" applyNumberFormat="1" applyFont="1" applyFill="1"/>
    <xf numFmtId="169" fontId="41" fillId="0" borderId="0" xfId="0" applyNumberFormat="1" applyFont="1" applyFill="1" applyAlignment="1">
      <alignment horizontal="left"/>
    </xf>
    <xf numFmtId="9" fontId="41" fillId="0" borderId="0" xfId="13" applyFont="1" applyFill="1"/>
    <xf numFmtId="9" fontId="41" fillId="0" borderId="0" xfId="0" quotePrefix="1" applyNumberFormat="1" applyFont="1" applyFill="1"/>
    <xf numFmtId="9" fontId="41" fillId="0" borderId="0" xfId="0" applyNumberFormat="1" applyFont="1" applyFill="1"/>
    <xf numFmtId="178" fontId="41" fillId="0" borderId="0" xfId="0" quotePrefix="1" applyNumberFormat="1" applyFont="1" applyFill="1"/>
    <xf numFmtId="178" fontId="43" fillId="0" borderId="0" xfId="0" applyNumberFormat="1" applyFont="1" applyFill="1"/>
    <xf numFmtId="0" fontId="44" fillId="0" borderId="0" xfId="4" applyFont="1" applyFill="1"/>
    <xf numFmtId="43" fontId="35" fillId="0" borderId="0" xfId="5" applyFont="1" applyFill="1"/>
    <xf numFmtId="0" fontId="42" fillId="0" borderId="0" xfId="0" applyFont="1" applyFill="1"/>
    <xf numFmtId="0" fontId="45" fillId="11" borderId="18" xfId="0" applyFont="1" applyFill="1" applyBorder="1"/>
    <xf numFmtId="0" fontId="41" fillId="0" borderId="0" xfId="0" applyFont="1"/>
    <xf numFmtId="0" fontId="41" fillId="0" borderId="0" xfId="0" applyFont="1" applyAlignment="1">
      <alignment horizontal="left" indent="1"/>
    </xf>
    <xf numFmtId="0" fontId="41" fillId="2" borderId="0" xfId="0" applyFont="1" applyFill="1"/>
    <xf numFmtId="9" fontId="41" fillId="0" borderId="0" xfId="13" applyFont="1"/>
    <xf numFmtId="0" fontId="46" fillId="0" borderId="0" xfId="17" applyFont="1" applyFill="1" applyBorder="1"/>
    <xf numFmtId="0" fontId="46" fillId="5" borderId="1" xfId="17" applyFont="1" applyFill="1" applyBorder="1"/>
    <xf numFmtId="0" fontId="41" fillId="5" borderId="1" xfId="17" applyFont="1" applyFill="1" applyBorder="1"/>
    <xf numFmtId="0" fontId="46" fillId="5" borderId="1" xfId="17" applyFont="1" applyFill="1" applyBorder="1" applyAlignment="1">
      <alignment horizontal="left"/>
    </xf>
    <xf numFmtId="0" fontId="41" fillId="5" borderId="1" xfId="17" applyFont="1" applyFill="1" applyBorder="1" applyAlignment="1">
      <alignment horizontal="right"/>
    </xf>
    <xf numFmtId="173" fontId="41" fillId="5" borderId="1" xfId="17" applyNumberFormat="1" applyFont="1" applyFill="1" applyBorder="1"/>
    <xf numFmtId="0" fontId="41" fillId="0" borderId="0" xfId="17" applyFont="1" applyBorder="1"/>
    <xf numFmtId="0" fontId="41" fillId="0" borderId="0" xfId="17" applyFont="1"/>
    <xf numFmtId="0" fontId="46" fillId="0" borderId="0" xfId="17" applyFont="1" applyFill="1" applyBorder="1" applyAlignment="1">
      <alignment horizontal="center"/>
    </xf>
    <xf numFmtId="0" fontId="41" fillId="0" borderId="0" xfId="17" applyFont="1" applyFill="1" applyBorder="1"/>
    <xf numFmtId="0" fontId="46" fillId="0" borderId="0" xfId="17" applyFont="1" applyFill="1" applyBorder="1" applyAlignment="1">
      <alignment horizontal="left"/>
    </xf>
    <xf numFmtId="0" fontId="41" fillId="0" borderId="0" xfId="17" applyFont="1" applyFill="1" applyBorder="1" applyAlignment="1">
      <alignment horizontal="right"/>
    </xf>
    <xf numFmtId="173" fontId="41" fillId="0" borderId="0" xfId="17" applyNumberFormat="1" applyFont="1" applyFill="1" applyBorder="1"/>
    <xf numFmtId="0" fontId="41" fillId="0" borderId="0" xfId="17" applyFont="1" applyFill="1"/>
    <xf numFmtId="0" fontId="35" fillId="0" borderId="1" xfId="4" applyFont="1" applyBorder="1" applyAlignment="1">
      <alignment horizontal="left"/>
    </xf>
    <xf numFmtId="0" fontId="41" fillId="5" borderId="1" xfId="17" applyFont="1" applyFill="1" applyBorder="1" applyAlignment="1">
      <alignment horizontal="left"/>
    </xf>
    <xf numFmtId="164" fontId="46" fillId="0" borderId="0" xfId="15" applyNumberFormat="1" applyFont="1" applyBorder="1"/>
    <xf numFmtId="0" fontId="46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174" fontId="41" fillId="0" borderId="0" xfId="8" applyNumberFormat="1" applyFont="1" applyAlignment="1">
      <alignment horizontal="right"/>
    </xf>
    <xf numFmtId="174" fontId="41" fillId="0" borderId="0" xfId="8" applyNumberFormat="1" applyFont="1"/>
    <xf numFmtId="174" fontId="46" fillId="0" borderId="0" xfId="8" applyNumberFormat="1" applyFont="1"/>
    <xf numFmtId="173" fontId="41" fillId="0" borderId="0" xfId="0" applyNumberFormat="1" applyFont="1"/>
    <xf numFmtId="0" fontId="41" fillId="0" borderId="0" xfId="0" applyFont="1" applyBorder="1"/>
    <xf numFmtId="0" fontId="35" fillId="0" borderId="0" xfId="10" applyNumberFormat="1" applyFont="1"/>
    <xf numFmtId="0" fontId="36" fillId="0" borderId="0" xfId="10" applyNumberFormat="1" applyFont="1" applyAlignment="1">
      <alignment horizontal="center"/>
    </xf>
    <xf numFmtId="0" fontId="35" fillId="0" borderId="0" xfId="10" applyNumberFormat="1" applyFont="1" applyAlignment="1">
      <alignment horizontal="center"/>
    </xf>
    <xf numFmtId="0" fontId="36" fillId="0" borderId="0" xfId="10" applyNumberFormat="1" applyFont="1" applyAlignment="1">
      <alignment horizontal="left"/>
    </xf>
    <xf numFmtId="0" fontId="35" fillId="0" borderId="0" xfId="10" applyNumberFormat="1" applyFont="1" applyAlignment="1">
      <alignment horizontal="right"/>
    </xf>
    <xf numFmtId="0" fontId="36" fillId="0" borderId="0" xfId="10" applyNumberFormat="1" applyFont="1"/>
    <xf numFmtId="173" fontId="35" fillId="0" borderId="0" xfId="10" applyNumberFormat="1" applyFont="1"/>
    <xf numFmtId="0" fontId="36" fillId="0" borderId="0" xfId="10" applyNumberFormat="1" applyFont="1" applyBorder="1" applyAlignment="1">
      <alignment horizontal="right"/>
    </xf>
    <xf numFmtId="0" fontId="35" fillId="0" borderId="0" xfId="10" applyNumberFormat="1" applyFont="1" applyBorder="1"/>
    <xf numFmtId="0" fontId="36" fillId="0" borderId="0" xfId="10" applyNumberFormat="1" applyFont="1" applyAlignment="1">
      <alignment horizontal="right"/>
    </xf>
    <xf numFmtId="0" fontId="35" fillId="0" borderId="1" xfId="0" applyFont="1" applyBorder="1"/>
    <xf numFmtId="174" fontId="36" fillId="0" borderId="1" xfId="8" applyNumberFormat="1" applyFont="1" applyBorder="1" applyAlignment="1">
      <alignment horizontal="center"/>
    </xf>
    <xf numFmtId="173" fontId="36" fillId="0" borderId="1" xfId="0" applyNumberFormat="1" applyFont="1" applyBorder="1" applyAlignment="1">
      <alignment horizontal="center"/>
    </xf>
    <xf numFmtId="173" fontId="36" fillId="0" borderId="1" xfId="0" applyNumberFormat="1" applyFont="1" applyBorder="1" applyAlignment="1">
      <alignment horizontal="center" wrapText="1"/>
    </xf>
    <xf numFmtId="0" fontId="36" fillId="0" borderId="1" xfId="10" applyNumberFormat="1" applyFont="1" applyFill="1" applyBorder="1" applyAlignment="1">
      <alignment horizontal="right"/>
    </xf>
    <xf numFmtId="0" fontId="36" fillId="0" borderId="1" xfId="10" applyNumberFormat="1" applyFont="1" applyBorder="1" applyAlignment="1">
      <alignment horizontal="right"/>
    </xf>
    <xf numFmtId="0" fontId="35" fillId="0" borderId="0" xfId="0" applyFont="1" applyBorder="1"/>
    <xf numFmtId="0" fontId="46" fillId="0" borderId="0" xfId="0" applyFont="1"/>
    <xf numFmtId="174" fontId="46" fillId="0" borderId="0" xfId="8" applyNumberFormat="1" applyFont="1" applyAlignment="1">
      <alignment horizontal="right"/>
    </xf>
    <xf numFmtId="174" fontId="46" fillId="0" borderId="0" xfId="8" applyNumberFormat="1" applyFont="1" applyAlignment="1">
      <alignment horizontal="center"/>
    </xf>
    <xf numFmtId="173" fontId="46" fillId="0" borderId="0" xfId="0" applyNumberFormat="1" applyFont="1" applyAlignment="1">
      <alignment horizontal="center" wrapText="1"/>
    </xf>
    <xf numFmtId="173" fontId="46" fillId="0" borderId="0" xfId="0" applyNumberFormat="1" applyFont="1"/>
    <xf numFmtId="175" fontId="41" fillId="0" borderId="0" xfId="13" applyNumberFormat="1" applyFont="1"/>
    <xf numFmtId="167" fontId="41" fillId="0" borderId="0" xfId="13" applyNumberFormat="1" applyFont="1" applyBorder="1"/>
    <xf numFmtId="173" fontId="46" fillId="0" borderId="0" xfId="8" applyNumberFormat="1" applyFont="1"/>
    <xf numFmtId="9" fontId="46" fillId="0" borderId="0" xfId="0" applyNumberFormat="1" applyFont="1" applyAlignment="1">
      <alignment horizontal="center"/>
    </xf>
    <xf numFmtId="44" fontId="41" fillId="0" borderId="0" xfId="0" applyNumberFormat="1" applyFont="1" applyAlignment="1">
      <alignment horizontal="left"/>
    </xf>
    <xf numFmtId="0" fontId="41" fillId="0" borderId="0" xfId="0" quotePrefix="1" applyFont="1" applyAlignment="1">
      <alignment horizontal="center"/>
    </xf>
    <xf numFmtId="173" fontId="41" fillId="0" borderId="0" xfId="8" applyNumberFormat="1" applyFont="1"/>
    <xf numFmtId="173" fontId="41" fillId="0" borderId="0" xfId="14" applyNumberFormat="1" applyFont="1"/>
    <xf numFmtId="0" fontId="41" fillId="0" borderId="0" xfId="3" applyFont="1" applyFill="1"/>
    <xf numFmtId="0" fontId="41" fillId="0" borderId="1" xfId="0" applyFont="1" applyBorder="1" applyAlignment="1">
      <alignment horizontal="center"/>
    </xf>
    <xf numFmtId="0" fontId="41" fillId="0" borderId="1" xfId="0" quotePrefix="1" applyFont="1" applyBorder="1"/>
    <xf numFmtId="0" fontId="46" fillId="0" borderId="1" xfId="0" applyFont="1" applyBorder="1" applyAlignment="1">
      <alignment horizontal="left"/>
    </xf>
    <xf numFmtId="174" fontId="41" fillId="0" borderId="1" xfId="8" applyNumberFormat="1" applyFont="1" applyBorder="1" applyAlignment="1">
      <alignment horizontal="right"/>
    </xf>
    <xf numFmtId="9" fontId="41" fillId="0" borderId="1" xfId="13" applyFont="1" applyBorder="1"/>
    <xf numFmtId="0" fontId="46" fillId="0" borderId="6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/>
    <xf numFmtId="0" fontId="46" fillId="0" borderId="2" xfId="0" applyFont="1" applyBorder="1" applyAlignment="1">
      <alignment horizontal="left"/>
    </xf>
    <xf numFmtId="0" fontId="46" fillId="0" borderId="2" xfId="0" applyFont="1" applyBorder="1" applyAlignment="1">
      <alignment horizontal="right"/>
    </xf>
    <xf numFmtId="173" fontId="46" fillId="0" borderId="2" xfId="8" applyNumberFormat="1" applyFont="1" applyBorder="1"/>
    <xf numFmtId="0" fontId="46" fillId="17" borderId="2" xfId="0" applyFont="1" applyFill="1" applyBorder="1"/>
    <xf numFmtId="175" fontId="46" fillId="0" borderId="2" xfId="13" applyNumberFormat="1" applyFont="1" applyBorder="1" applyAlignment="1">
      <alignment horizontal="center"/>
    </xf>
    <xf numFmtId="44" fontId="46" fillId="0" borderId="2" xfId="0" applyNumberFormat="1" applyFont="1" applyBorder="1" applyAlignment="1">
      <alignment horizontal="left"/>
    </xf>
    <xf numFmtId="173" fontId="46" fillId="0" borderId="2" xfId="0" applyNumberFormat="1" applyFont="1" applyBorder="1"/>
    <xf numFmtId="0" fontId="46" fillId="0" borderId="0" xfId="0" applyFont="1" applyBorder="1"/>
    <xf numFmtId="0" fontId="41" fillId="0" borderId="0" xfId="3" applyFont="1" applyBorder="1"/>
    <xf numFmtId="164" fontId="41" fillId="0" borderId="0" xfId="10" applyNumberFormat="1" applyFont="1"/>
    <xf numFmtId="10" fontId="41" fillId="0" borderId="0" xfId="13" applyNumberFormat="1" applyFont="1" applyBorder="1"/>
    <xf numFmtId="174" fontId="41" fillId="0" borderId="1" xfId="8" applyNumberFormat="1" applyFont="1" applyBorder="1"/>
    <xf numFmtId="0" fontId="41" fillId="0" borderId="1" xfId="0" applyFont="1" applyBorder="1" applyAlignment="1">
      <alignment horizontal="right"/>
    </xf>
    <xf numFmtId="9" fontId="41" fillId="0" borderId="1" xfId="9" applyFont="1" applyBorder="1"/>
    <xf numFmtId="0" fontId="41" fillId="0" borderId="0" xfId="0" applyFont="1" applyAlignment="1">
      <alignment horizontal="right"/>
    </xf>
    <xf numFmtId="164" fontId="41" fillId="0" borderId="0" xfId="15" applyNumberFormat="1" applyFont="1" applyBorder="1"/>
    <xf numFmtId="174" fontId="41" fillId="0" borderId="0" xfId="8" applyNumberFormat="1" applyFont="1" applyBorder="1"/>
    <xf numFmtId="0" fontId="46" fillId="0" borderId="0" xfId="0" applyFont="1" applyBorder="1" applyAlignment="1">
      <alignment horizontal="left"/>
    </xf>
    <xf numFmtId="0" fontId="41" fillId="0" borderId="0" xfId="0" applyFont="1" applyBorder="1" applyAlignment="1">
      <alignment horizontal="right"/>
    </xf>
    <xf numFmtId="168" fontId="41" fillId="0" borderId="0" xfId="15" applyNumberFormat="1" applyFont="1" applyBorder="1"/>
    <xf numFmtId="173" fontId="41" fillId="0" borderId="1" xfId="0" applyNumberFormat="1" applyFont="1" applyBorder="1"/>
    <xf numFmtId="164" fontId="46" fillId="0" borderId="0" xfId="0" applyNumberFormat="1" applyFont="1"/>
    <xf numFmtId="173" fontId="41" fillId="0" borderId="0" xfId="14" applyNumberFormat="1" applyFont="1" applyBorder="1"/>
    <xf numFmtId="164" fontId="41" fillId="0" borderId="0" xfId="15" applyNumberFormat="1" applyFont="1"/>
    <xf numFmtId="0" fontId="46" fillId="0" borderId="0" xfId="0" applyFont="1" applyBorder="1" applyAlignment="1">
      <alignment horizontal="center"/>
    </xf>
    <xf numFmtId="173" fontId="41" fillId="0" borderId="0" xfId="0" applyNumberFormat="1" applyFont="1" applyBorder="1"/>
    <xf numFmtId="0" fontId="41" fillId="0" borderId="0" xfId="0" applyFont="1" applyBorder="1" applyAlignment="1">
      <alignment horizontal="center"/>
    </xf>
    <xf numFmtId="174" fontId="46" fillId="17" borderId="2" xfId="8" applyNumberFormat="1" applyFont="1" applyFill="1" applyBorder="1"/>
    <xf numFmtId="9" fontId="46" fillId="0" borderId="2" xfId="0" applyNumberFormat="1" applyFont="1" applyBorder="1" applyAlignment="1">
      <alignment horizontal="center"/>
    </xf>
    <xf numFmtId="0" fontId="41" fillId="0" borderId="0" xfId="3" applyFont="1"/>
    <xf numFmtId="9" fontId="41" fillId="0" borderId="0" xfId="9" applyFont="1"/>
    <xf numFmtId="9" fontId="41" fillId="0" borderId="0" xfId="13" applyFont="1" applyBorder="1"/>
    <xf numFmtId="0" fontId="41" fillId="0" borderId="1" xfId="3" applyFont="1" applyBorder="1"/>
    <xf numFmtId="0" fontId="41" fillId="0" borderId="0" xfId="0" quotePrefix="1" applyFont="1" applyBorder="1" applyAlignment="1">
      <alignment horizontal="center"/>
    </xf>
    <xf numFmtId="0" fontId="41" fillId="0" borderId="0" xfId="0" applyFont="1" applyFill="1" applyBorder="1"/>
    <xf numFmtId="0" fontId="41" fillId="0" borderId="1" xfId="0" quotePrefix="1" applyFont="1" applyBorder="1" applyAlignment="1">
      <alignment horizontal="center"/>
    </xf>
    <xf numFmtId="173" fontId="41" fillId="0" borderId="1" xfId="8" applyNumberFormat="1" applyFont="1" applyBorder="1"/>
    <xf numFmtId="173" fontId="41" fillId="0" borderId="0" xfId="13" applyNumberFormat="1" applyFont="1"/>
    <xf numFmtId="164" fontId="41" fillId="0" borderId="0" xfId="10" applyNumberFormat="1" applyFont="1" applyBorder="1"/>
    <xf numFmtId="164" fontId="41" fillId="0" borderId="1" xfId="10" applyNumberFormat="1" applyFont="1" applyBorder="1"/>
    <xf numFmtId="0" fontId="41" fillId="0" borderId="27" xfId="0" applyFont="1" applyBorder="1"/>
    <xf numFmtId="164" fontId="41" fillId="0" borderId="0" xfId="10" applyNumberFormat="1" applyFont="1" applyAlignment="1">
      <alignment horizontal="right"/>
    </xf>
    <xf numFmtId="164" fontId="46" fillId="0" borderId="0" xfId="10" applyNumberFormat="1" applyFont="1"/>
    <xf numFmtId="43" fontId="41" fillId="0" borderId="0" xfId="10" applyFont="1" applyAlignment="1">
      <alignment horizontal="right"/>
    </xf>
    <xf numFmtId="43" fontId="41" fillId="0" borderId="0" xfId="15" applyFont="1"/>
    <xf numFmtId="43" fontId="46" fillId="0" borderId="0" xfId="10" applyFont="1"/>
    <xf numFmtId="173" fontId="46" fillId="0" borderId="2" xfId="14" applyNumberFormat="1" applyFont="1" applyBorder="1"/>
    <xf numFmtId="0" fontId="46" fillId="0" borderId="0" xfId="0" quotePrefix="1" applyFont="1"/>
    <xf numFmtId="44" fontId="41" fillId="0" borderId="0" xfId="0" applyNumberFormat="1" applyFont="1" applyBorder="1" applyAlignment="1">
      <alignment horizontal="left"/>
    </xf>
    <xf numFmtId="0" fontId="41" fillId="0" borderId="0" xfId="0" quotePrefix="1" applyFont="1" applyBorder="1"/>
    <xf numFmtId="174" fontId="41" fillId="0" borderId="0" xfId="8" applyNumberFormat="1" applyFont="1" applyBorder="1" applyAlignment="1">
      <alignment horizontal="right"/>
    </xf>
    <xf numFmtId="174" fontId="46" fillId="0" borderId="0" xfId="8" applyNumberFormat="1" applyFont="1" applyBorder="1"/>
    <xf numFmtId="173" fontId="46" fillId="0" borderId="0" xfId="8" applyNumberFormat="1" applyFont="1" applyBorder="1"/>
    <xf numFmtId="9" fontId="46" fillId="0" borderId="0" xfId="0" applyNumberFormat="1" applyFont="1" applyBorder="1" applyAlignment="1">
      <alignment horizontal="center"/>
    </xf>
    <xf numFmtId="173" fontId="41" fillId="0" borderId="0" xfId="10" applyNumberFormat="1" applyFont="1" applyBorder="1"/>
    <xf numFmtId="49" fontId="35" fillId="0" borderId="0" xfId="3" applyNumberFormat="1" applyFont="1" applyBorder="1"/>
    <xf numFmtId="0" fontId="47" fillId="0" borderId="0" xfId="0" applyFont="1" applyBorder="1" applyAlignment="1">
      <alignment horizontal="center" wrapText="1" readingOrder="1"/>
    </xf>
    <xf numFmtId="0" fontId="46" fillId="0" borderId="0" xfId="0" applyFont="1" applyBorder="1" applyAlignment="1">
      <alignment horizontal="right"/>
    </xf>
    <xf numFmtId="44" fontId="46" fillId="0" borderId="0" xfId="0" applyNumberFormat="1" applyFont="1" applyBorder="1" applyAlignment="1">
      <alignment horizontal="left"/>
    </xf>
    <xf numFmtId="173" fontId="46" fillId="0" borderId="0" xfId="0" applyNumberFormat="1" applyFont="1" applyBorder="1"/>
    <xf numFmtId="164" fontId="41" fillId="0" borderId="0" xfId="15" applyNumberFormat="1" applyFont="1" applyFill="1" applyBorder="1"/>
    <xf numFmtId="9" fontId="35" fillId="0" borderId="1" xfId="13" applyNumberFormat="1" applyFont="1" applyFill="1" applyBorder="1"/>
    <xf numFmtId="44" fontId="35" fillId="0" borderId="0" xfId="14" applyFont="1" applyFill="1" applyBorder="1"/>
    <xf numFmtId="44" fontId="35" fillId="0" borderId="1" xfId="14" applyFont="1" applyFill="1" applyBorder="1"/>
    <xf numFmtId="44" fontId="41" fillId="0" borderId="1" xfId="14" applyFont="1" applyBorder="1"/>
    <xf numFmtId="0" fontId="48" fillId="0" borderId="0" xfId="0" applyFont="1" applyBorder="1" applyAlignment="1">
      <alignment horizontal="center" wrapText="1" readingOrder="1"/>
    </xf>
    <xf numFmtId="0" fontId="41" fillId="0" borderId="0" xfId="0" applyFont="1" applyBorder="1" applyAlignment="1">
      <alignment horizontal="left"/>
    </xf>
    <xf numFmtId="173" fontId="41" fillId="0" borderId="0" xfId="8" applyNumberFormat="1" applyFont="1" applyBorder="1"/>
    <xf numFmtId="0" fontId="41" fillId="0" borderId="1" xfId="0" applyFont="1" applyBorder="1" applyAlignment="1">
      <alignment horizontal="left"/>
    </xf>
    <xf numFmtId="173" fontId="41" fillId="0" borderId="1" xfId="14" applyNumberFormat="1" applyFont="1" applyBorder="1"/>
    <xf numFmtId="0" fontId="47" fillId="0" borderId="2" xfId="0" applyFont="1" applyBorder="1" applyAlignment="1">
      <alignment horizontal="center" wrapText="1" readingOrder="1"/>
    </xf>
    <xf numFmtId="173" fontId="48" fillId="0" borderId="0" xfId="0" applyNumberFormat="1" applyFont="1" applyFill="1" applyBorder="1" applyAlignment="1">
      <alignment horizontal="left" wrapText="1" readingOrder="1"/>
    </xf>
    <xf numFmtId="173" fontId="48" fillId="0" borderId="0" xfId="0" applyNumberFormat="1" applyFont="1" applyFill="1" applyBorder="1" applyAlignment="1">
      <alignment horizontal="right" wrapText="1" readingOrder="1"/>
    </xf>
    <xf numFmtId="0" fontId="41" fillId="0" borderId="0" xfId="3" applyFont="1" applyAlignment="1"/>
    <xf numFmtId="164" fontId="41" fillId="0" borderId="0" xfId="0" applyNumberFormat="1" applyFont="1"/>
    <xf numFmtId="173" fontId="41" fillId="0" borderId="0" xfId="0" applyNumberFormat="1" applyFont="1" applyFill="1" applyBorder="1" applyAlignment="1">
      <alignment horizontal="right"/>
    </xf>
    <xf numFmtId="9" fontId="41" fillId="0" borderId="0" xfId="0" applyNumberFormat="1" applyFont="1" applyFill="1" applyBorder="1" applyAlignment="1">
      <alignment horizontal="right"/>
    </xf>
    <xf numFmtId="0" fontId="41" fillId="0" borderId="1" xfId="0" applyFont="1" applyBorder="1" applyAlignment="1"/>
    <xf numFmtId="0" fontId="46" fillId="0" borderId="1" xfId="0" applyFont="1" applyBorder="1"/>
    <xf numFmtId="164" fontId="41" fillId="0" borderId="1" xfId="0" applyNumberFormat="1" applyFont="1" applyBorder="1"/>
    <xf numFmtId="164" fontId="41" fillId="0" borderId="0" xfId="0" applyNumberFormat="1" applyFont="1" applyFill="1" applyBorder="1" applyAlignment="1">
      <alignment horizontal="right"/>
    </xf>
    <xf numFmtId="0" fontId="41" fillId="0" borderId="0" xfId="0" applyFont="1" applyAlignment="1"/>
    <xf numFmtId="0" fontId="41" fillId="0" borderId="0" xfId="0" applyFont="1" applyFill="1" applyBorder="1" applyAlignment="1">
      <alignment horizontal="right"/>
    </xf>
    <xf numFmtId="167" fontId="35" fillId="0" borderId="0" xfId="13" applyNumberFormat="1" applyFont="1" applyFill="1" applyBorder="1"/>
    <xf numFmtId="43" fontId="46" fillId="0" borderId="0" xfId="0" applyNumberFormat="1" applyFont="1"/>
    <xf numFmtId="167" fontId="41" fillId="0" borderId="0" xfId="0" applyNumberFormat="1" applyFont="1"/>
    <xf numFmtId="0" fontId="41" fillId="0" borderId="1" xfId="3" applyFont="1" applyBorder="1" applyAlignment="1"/>
    <xf numFmtId="167" fontId="41" fillId="0" borderId="1" xfId="13" applyNumberFormat="1" applyFont="1" applyBorder="1"/>
    <xf numFmtId="167" fontId="41" fillId="0" borderId="1" xfId="0" applyNumberFormat="1" applyFont="1" applyBorder="1"/>
    <xf numFmtId="164" fontId="46" fillId="0" borderId="0" xfId="15" applyNumberFormat="1" applyFont="1"/>
    <xf numFmtId="164" fontId="46" fillId="0" borderId="0" xfId="15" applyNumberFormat="1" applyFont="1" applyFill="1" applyBorder="1" applyAlignment="1">
      <alignment horizontal="right"/>
    </xf>
    <xf numFmtId="173" fontId="46" fillId="0" borderId="0" xfId="0" applyNumberFormat="1" applyFont="1" applyBorder="1" applyAlignment="1">
      <alignment horizontal="right"/>
    </xf>
    <xf numFmtId="43" fontId="46" fillId="0" borderId="0" xfId="0" applyNumberFormat="1" applyFont="1" applyBorder="1" applyAlignment="1">
      <alignment horizontal="right"/>
    </xf>
    <xf numFmtId="0" fontId="41" fillId="0" borderId="0" xfId="0" applyFont="1" applyFill="1" applyBorder="1" applyAlignment="1"/>
    <xf numFmtId="167" fontId="41" fillId="0" borderId="0" xfId="13" applyNumberFormat="1" applyFont="1"/>
    <xf numFmtId="0" fontId="41" fillId="0" borderId="0" xfId="0" applyFont="1" applyAlignment="1">
      <alignment horizontal="left"/>
    </xf>
    <xf numFmtId="44" fontId="41" fillId="0" borderId="0" xfId="14" applyNumberFormat="1" applyFont="1"/>
    <xf numFmtId="180" fontId="41" fillId="0" borderId="0" xfId="0" applyNumberFormat="1" applyFont="1"/>
    <xf numFmtId="180" fontId="41" fillId="0" borderId="0" xfId="15" applyNumberFormat="1" applyFont="1"/>
    <xf numFmtId="44" fontId="41" fillId="0" borderId="0" xfId="0" applyNumberFormat="1" applyFont="1"/>
    <xf numFmtId="173" fontId="41" fillId="0" borderId="0" xfId="8" applyNumberFormat="1" applyFont="1" applyAlignment="1">
      <alignment horizontal="right"/>
    </xf>
    <xf numFmtId="0" fontId="36" fillId="0" borderId="2" xfId="4" applyFont="1" applyBorder="1" applyAlignment="1">
      <alignment horizontal="left"/>
    </xf>
    <xf numFmtId="0" fontId="36" fillId="0" borderId="0" xfId="4" applyFont="1" applyBorder="1" applyAlignment="1">
      <alignment horizontal="left"/>
    </xf>
    <xf numFmtId="174" fontId="46" fillId="17" borderId="0" xfId="8" applyNumberFormat="1" applyFont="1" applyFill="1" applyBorder="1"/>
    <xf numFmtId="0" fontId="41" fillId="0" borderId="0" xfId="3" applyFont="1" applyFill="1" applyBorder="1"/>
    <xf numFmtId="9" fontId="41" fillId="0" borderId="0" xfId="13" applyFont="1" applyBorder="1" applyAlignment="1">
      <alignment horizontal="left"/>
    </xf>
    <xf numFmtId="174" fontId="46" fillId="0" borderId="0" xfId="0" applyNumberFormat="1" applyFont="1"/>
    <xf numFmtId="0" fontId="46" fillId="0" borderId="2" xfId="0" applyFont="1" applyFill="1" applyBorder="1"/>
    <xf numFmtId="0" fontId="46" fillId="0" borderId="0" xfId="0" applyFont="1" applyFill="1" applyAlignment="1">
      <alignment horizontal="right"/>
    </xf>
    <xf numFmtId="175" fontId="46" fillId="0" borderId="0" xfId="13" applyNumberFormat="1" applyFont="1" applyAlignment="1">
      <alignment horizontal="center"/>
    </xf>
    <xf numFmtId="0" fontId="36" fillId="0" borderId="2" xfId="0" applyFont="1" applyBorder="1" applyAlignment="1">
      <alignment horizontal="left"/>
    </xf>
    <xf numFmtId="173" fontId="46" fillId="0" borderId="2" xfId="0" applyNumberFormat="1" applyFont="1" applyBorder="1" applyAlignment="1">
      <alignment horizontal="right"/>
    </xf>
    <xf numFmtId="9" fontId="46" fillId="0" borderId="2" xfId="0" applyNumberFormat="1" applyFont="1" applyBorder="1" applyAlignment="1">
      <alignment horizontal="left" wrapText="1"/>
    </xf>
    <xf numFmtId="0" fontId="36" fillId="0" borderId="0" xfId="0" applyFont="1" applyBorder="1" applyAlignment="1">
      <alignment horizontal="left"/>
    </xf>
    <xf numFmtId="9" fontId="46" fillId="0" borderId="0" xfId="0" applyNumberFormat="1" applyFont="1" applyBorder="1" applyAlignment="1">
      <alignment horizontal="left" wrapText="1"/>
    </xf>
    <xf numFmtId="173" fontId="41" fillId="0" borderId="0" xfId="0" applyNumberFormat="1" applyFont="1" applyBorder="1" applyAlignment="1">
      <alignment horizontal="right"/>
    </xf>
    <xf numFmtId="9" fontId="41" fillId="0" borderId="0" xfId="0" applyNumberFormat="1" applyFont="1" applyBorder="1" applyAlignment="1">
      <alignment horizontal="left" wrapText="1"/>
    </xf>
    <xf numFmtId="174" fontId="46" fillId="10" borderId="2" xfId="8" applyNumberFormat="1" applyFont="1" applyFill="1" applyBorder="1"/>
    <xf numFmtId="0" fontId="46" fillId="0" borderId="0" xfId="0" applyFont="1" applyFill="1" applyBorder="1"/>
    <xf numFmtId="174" fontId="46" fillId="10" borderId="0" xfId="8" applyNumberFormat="1" applyFont="1" applyFill="1" applyBorder="1"/>
    <xf numFmtId="0" fontId="36" fillId="0" borderId="1" xfId="0" applyFont="1" applyFill="1" applyBorder="1" applyAlignment="1">
      <alignment horizontal="right"/>
    </xf>
    <xf numFmtId="9" fontId="41" fillId="0" borderId="0" xfId="13" applyFont="1" applyAlignment="1">
      <alignment horizontal="center"/>
    </xf>
    <xf numFmtId="0" fontId="46" fillId="0" borderId="0" xfId="0" applyFont="1" applyAlignment="1">
      <alignment horizontal="center" wrapText="1"/>
    </xf>
    <xf numFmtId="9" fontId="46" fillId="0" borderId="0" xfId="13" applyFont="1" applyAlignment="1">
      <alignment horizontal="left"/>
    </xf>
    <xf numFmtId="9" fontId="46" fillId="0" borderId="0" xfId="13" applyFont="1" applyAlignment="1">
      <alignment horizontal="center"/>
    </xf>
    <xf numFmtId="1" fontId="41" fillId="0" borderId="0" xfId="0" applyNumberFormat="1" applyFont="1" applyAlignment="1">
      <alignment horizontal="center"/>
    </xf>
    <xf numFmtId="2" fontId="41" fillId="0" borderId="0" xfId="0" applyNumberFormat="1" applyFont="1"/>
    <xf numFmtId="2" fontId="41" fillId="0" borderId="0" xfId="0" applyNumberFormat="1" applyFont="1" applyFill="1"/>
    <xf numFmtId="9" fontId="40" fillId="0" borderId="0" xfId="13" applyFont="1" applyFill="1" applyAlignment="1">
      <alignment horizontal="center"/>
    </xf>
    <xf numFmtId="9" fontId="41" fillId="0" borderId="0" xfId="13" applyFont="1" applyFill="1" applyAlignment="1">
      <alignment horizontal="center"/>
    </xf>
    <xf numFmtId="9" fontId="40" fillId="0" borderId="0" xfId="13" applyNumberFormat="1" applyFont="1" applyFill="1" applyAlignment="1">
      <alignment horizontal="center"/>
    </xf>
    <xf numFmtId="1" fontId="41" fillId="0" borderId="0" xfId="13" applyNumberFormat="1" applyFont="1" applyFill="1" applyAlignment="1">
      <alignment horizontal="center"/>
    </xf>
    <xf numFmtId="1" fontId="41" fillId="0" borderId="0" xfId="13" applyNumberFormat="1" applyFont="1" applyAlignment="1">
      <alignment horizontal="center"/>
    </xf>
    <xf numFmtId="0" fontId="50" fillId="3" borderId="0" xfId="0" applyFont="1" applyFill="1" applyAlignment="1">
      <alignment horizontal="left"/>
    </xf>
    <xf numFmtId="0" fontId="41" fillId="3" borderId="0" xfId="0" applyFont="1" applyFill="1"/>
    <xf numFmtId="0" fontId="41" fillId="3" borderId="0" xfId="0" applyFont="1" applyFill="1" applyAlignment="1">
      <alignment horizontal="center"/>
    </xf>
    <xf numFmtId="10" fontId="41" fillId="3" borderId="0" xfId="0" applyNumberFormat="1" applyFont="1" applyFill="1" applyAlignment="1">
      <alignment horizontal="left" vertical="center"/>
    </xf>
    <xf numFmtId="9" fontId="41" fillId="3" borderId="0" xfId="13" applyFont="1" applyFill="1" applyAlignment="1">
      <alignment horizontal="center" vertical="center"/>
    </xf>
    <xf numFmtId="0" fontId="50" fillId="2" borderId="0" xfId="0" applyFont="1" applyFill="1" applyAlignment="1">
      <alignment horizontal="left"/>
    </xf>
    <xf numFmtId="0" fontId="41" fillId="2" borderId="0" xfId="0" applyFont="1" applyFill="1" applyAlignment="1">
      <alignment horizontal="center"/>
    </xf>
    <xf numFmtId="9" fontId="41" fillId="2" borderId="0" xfId="13" applyFont="1" applyFill="1" applyAlignment="1">
      <alignment horizontal="center" vertical="center"/>
    </xf>
    <xf numFmtId="9" fontId="41" fillId="0" borderId="0" xfId="9" applyFont="1" applyBorder="1" applyAlignment="1">
      <alignment horizontal="center"/>
    </xf>
    <xf numFmtId="9" fontId="40" fillId="8" borderId="0" xfId="0" applyNumberFormat="1" applyFont="1" applyFill="1" applyAlignment="1">
      <alignment horizontal="center" vertical="center"/>
    </xf>
    <xf numFmtId="9" fontId="41" fillId="0" borderId="0" xfId="13" applyFont="1" applyAlignment="1">
      <alignment horizontal="center" vertical="center"/>
    </xf>
    <xf numFmtId="9" fontId="41" fillId="0" borderId="0" xfId="0" applyNumberFormat="1" applyFont="1" applyAlignment="1">
      <alignment horizontal="center" vertical="center"/>
    </xf>
    <xf numFmtId="0" fontId="49" fillId="0" borderId="0" xfId="0" applyFont="1" applyFill="1"/>
    <xf numFmtId="0" fontId="49" fillId="18" borderId="0" xfId="0" applyFont="1" applyFill="1"/>
    <xf numFmtId="9" fontId="49" fillId="18" borderId="0" xfId="13" applyFont="1" applyFill="1" applyAlignment="1">
      <alignment horizontal="center"/>
    </xf>
    <xf numFmtId="9" fontId="49" fillId="18" borderId="0" xfId="13" applyNumberFormat="1" applyFont="1" applyFill="1" applyAlignment="1">
      <alignment horizontal="center"/>
    </xf>
    <xf numFmtId="0" fontId="35" fillId="0" borderId="0" xfId="3" applyFont="1" applyFill="1"/>
    <xf numFmtId="0" fontId="46" fillId="0" borderId="1" xfId="3" applyFont="1" applyFill="1" applyBorder="1"/>
    <xf numFmtId="0" fontId="36" fillId="0" borderId="1" xfId="3" applyFont="1" applyFill="1" applyBorder="1"/>
    <xf numFmtId="0" fontId="35" fillId="0" borderId="1" xfId="3" applyFont="1" applyFill="1" applyBorder="1"/>
    <xf numFmtId="0" fontId="41" fillId="0" borderId="1" xfId="3" applyFont="1" applyFill="1" applyBorder="1"/>
    <xf numFmtId="0" fontId="48" fillId="0" borderId="0" xfId="0" applyFont="1" applyFill="1" applyBorder="1" applyAlignment="1">
      <alignment horizontal="left" wrapText="1" readingOrder="1"/>
    </xf>
    <xf numFmtId="3" fontId="48" fillId="0" borderId="0" xfId="0" applyNumberFormat="1" applyFont="1" applyFill="1" applyBorder="1" applyAlignment="1">
      <alignment horizontal="right" wrapText="1" readingOrder="1"/>
    </xf>
    <xf numFmtId="164" fontId="35" fillId="0" borderId="0" xfId="10" applyNumberFormat="1" applyFont="1" applyFill="1" applyAlignment="1">
      <alignment horizontal="right"/>
    </xf>
    <xf numFmtId="0" fontId="35" fillId="0" borderId="0" xfId="0" applyFont="1" applyFill="1" applyBorder="1" applyAlignment="1">
      <alignment wrapText="1"/>
    </xf>
    <xf numFmtId="0" fontId="35" fillId="0" borderId="0" xfId="0" applyFont="1" applyFill="1" applyBorder="1" applyAlignment="1">
      <alignment horizontal="right" wrapText="1"/>
    </xf>
    <xf numFmtId="0" fontId="41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 wrapText="1" readingOrder="1"/>
    </xf>
    <xf numFmtId="3" fontId="47" fillId="0" borderId="0" xfId="0" applyNumberFormat="1" applyFont="1" applyFill="1" applyBorder="1" applyAlignment="1">
      <alignment horizontal="right" wrapText="1" readingOrder="1"/>
    </xf>
    <xf numFmtId="0" fontId="35" fillId="0" borderId="0" xfId="0" applyFont="1" applyFill="1" applyBorder="1"/>
    <xf numFmtId="44" fontId="48" fillId="0" borderId="0" xfId="14" applyFont="1" applyFill="1" applyBorder="1" applyAlignment="1">
      <alignment horizontal="right" wrapText="1" readingOrder="1"/>
    </xf>
    <xf numFmtId="9" fontId="35" fillId="0" borderId="0" xfId="13" applyFont="1" applyFill="1" applyAlignment="1">
      <alignment horizontal="right"/>
    </xf>
    <xf numFmtId="175" fontId="35" fillId="0" borderId="0" xfId="13" applyNumberFormat="1" applyFont="1" applyFill="1" applyAlignment="1">
      <alignment horizontal="right"/>
    </xf>
    <xf numFmtId="0" fontId="48" fillId="0" borderId="0" xfId="0" applyFont="1" applyFill="1" applyBorder="1" applyAlignment="1">
      <alignment horizontal="right" wrapText="1" readingOrder="1"/>
    </xf>
    <xf numFmtId="173" fontId="35" fillId="0" borderId="0" xfId="14" applyNumberFormat="1" applyFont="1" applyFill="1" applyAlignment="1">
      <alignment horizontal="right"/>
    </xf>
    <xf numFmtId="0" fontId="35" fillId="0" borderId="0" xfId="3" applyFont="1" applyFill="1" applyBorder="1"/>
    <xf numFmtId="164" fontId="35" fillId="0" borderId="0" xfId="15" applyNumberFormat="1" applyFont="1" applyFill="1"/>
    <xf numFmtId="49" fontId="35" fillId="0" borderId="0" xfId="3" applyNumberFormat="1" applyFont="1" applyFill="1"/>
    <xf numFmtId="0" fontId="46" fillId="0" borderId="0" xfId="3" applyFont="1" applyFill="1" applyBorder="1"/>
    <xf numFmtId="44" fontId="35" fillId="0" borderId="0" xfId="14" applyFont="1" applyFill="1" applyAlignment="1">
      <alignment horizontal="right"/>
    </xf>
    <xf numFmtId="44" fontId="35" fillId="0" borderId="0" xfId="14" applyNumberFormat="1" applyFont="1" applyFill="1" applyAlignment="1">
      <alignment horizontal="right"/>
    </xf>
    <xf numFmtId="9" fontId="35" fillId="0" borderId="0" xfId="9" applyFont="1" applyFill="1"/>
    <xf numFmtId="174" fontId="35" fillId="0" borderId="0" xfId="14" applyNumberFormat="1" applyFont="1" applyFill="1" applyBorder="1" applyAlignment="1">
      <alignment horizontal="right"/>
    </xf>
    <xf numFmtId="168" fontId="35" fillId="0" borderId="0" xfId="15" applyNumberFormat="1" applyFont="1" applyFill="1" applyAlignment="1">
      <alignment horizontal="right"/>
    </xf>
    <xf numFmtId="49" fontId="35" fillId="0" borderId="0" xfId="3" applyNumberFormat="1" applyFont="1" applyFill="1" applyAlignment="1">
      <alignment horizontal="left"/>
    </xf>
    <xf numFmtId="43" fontId="35" fillId="0" borderId="0" xfId="10" applyFont="1" applyFill="1"/>
    <xf numFmtId="44" fontId="35" fillId="0" borderId="1" xfId="8" applyFont="1" applyFill="1" applyBorder="1" applyAlignment="1">
      <alignment horizontal="right"/>
    </xf>
    <xf numFmtId="173" fontId="35" fillId="0" borderId="0" xfId="14" applyNumberFormat="1" applyFont="1" applyFill="1" applyAlignment="1">
      <alignment horizontal="center"/>
    </xf>
    <xf numFmtId="43" fontId="35" fillId="0" borderId="0" xfId="5" applyNumberFormat="1" applyFont="1" applyFill="1" applyAlignment="1">
      <alignment horizontal="center"/>
    </xf>
    <xf numFmtId="9" fontId="35" fillId="0" borderId="0" xfId="13" applyFont="1" applyFill="1"/>
    <xf numFmtId="0" fontId="51" fillId="0" borderId="0" xfId="0" quotePrefix="1" applyFont="1" applyFill="1" applyAlignment="1">
      <alignment horizontal="right"/>
    </xf>
    <xf numFmtId="43" fontId="35" fillId="0" borderId="0" xfId="10" applyNumberFormat="1" applyFont="1" applyFill="1" applyAlignment="1">
      <alignment horizontal="right"/>
    </xf>
    <xf numFmtId="43" fontId="41" fillId="0" borderId="0" xfId="3" applyNumberFormat="1" applyFont="1" applyFill="1"/>
    <xf numFmtId="0" fontId="48" fillId="0" borderId="0" xfId="0" applyFont="1" applyFill="1" applyAlignment="1">
      <alignment horizontal="left" wrapText="1" readingOrder="1"/>
    </xf>
    <xf numFmtId="164" fontId="35" fillId="0" borderId="0" xfId="15" applyNumberFormat="1" applyFont="1" applyFill="1" applyAlignment="1">
      <alignment horizontal="right"/>
    </xf>
    <xf numFmtId="44" fontId="35" fillId="0" borderId="0" xfId="8" applyFont="1" applyFill="1" applyBorder="1" applyAlignment="1">
      <alignment horizontal="right"/>
    </xf>
    <xf numFmtId="173" fontId="35" fillId="0" borderId="0" xfId="14" applyNumberFormat="1" applyFont="1" applyFill="1" applyBorder="1"/>
    <xf numFmtId="9" fontId="35" fillId="0" borderId="0" xfId="13" applyFont="1" applyFill="1" applyBorder="1"/>
    <xf numFmtId="9" fontId="35" fillId="0" borderId="0" xfId="13" applyNumberFormat="1" applyFont="1" applyFill="1" applyBorder="1"/>
    <xf numFmtId="167" fontId="35" fillId="0" borderId="0" xfId="9" applyNumberFormat="1" applyFont="1" applyFill="1"/>
    <xf numFmtId="10" fontId="35" fillId="0" borderId="0" xfId="9" applyNumberFormat="1" applyFont="1" applyFill="1"/>
    <xf numFmtId="167" fontId="35" fillId="0" borderId="0" xfId="13" applyNumberFormat="1" applyFont="1" applyFill="1" applyAlignment="1">
      <alignment horizontal="right"/>
    </xf>
    <xf numFmtId="166" fontId="35" fillId="0" borderId="0" xfId="3" applyNumberFormat="1" applyFont="1" applyFill="1"/>
    <xf numFmtId="167" fontId="35" fillId="0" borderId="0" xfId="13" applyNumberFormat="1" applyFont="1" applyFill="1" applyBorder="1" applyAlignment="1">
      <alignment horizontal="right"/>
    </xf>
    <xf numFmtId="166" fontId="35" fillId="0" borderId="0" xfId="3" applyNumberFormat="1" applyFont="1" applyFill="1" applyBorder="1"/>
    <xf numFmtId="9" fontId="35" fillId="0" borderId="0" xfId="13" applyFont="1" applyFill="1" applyBorder="1" applyAlignment="1">
      <alignment horizontal="right"/>
    </xf>
    <xf numFmtId="49" fontId="35" fillId="0" borderId="0" xfId="3" applyNumberFormat="1" applyFont="1" applyFill="1" applyBorder="1"/>
    <xf numFmtId="43" fontId="35" fillId="0" borderId="0" xfId="10" applyNumberFormat="1" applyFont="1" applyFill="1" applyBorder="1" applyAlignment="1">
      <alignment horizontal="right"/>
    </xf>
    <xf numFmtId="49" fontId="52" fillId="0" borderId="0" xfId="3" applyNumberFormat="1" applyFont="1" applyFill="1" applyBorder="1"/>
    <xf numFmtId="1" fontId="41" fillId="0" borderId="0" xfId="3" applyNumberFormat="1" applyFont="1" applyFill="1" applyBorder="1" applyAlignment="1">
      <alignment horizontal="right" vertical="center"/>
    </xf>
    <xf numFmtId="173" fontId="35" fillId="0" borderId="0" xfId="14" applyNumberFormat="1" applyFont="1" applyFill="1" applyBorder="1" applyAlignment="1">
      <alignment horizontal="right"/>
    </xf>
    <xf numFmtId="0" fontId="40" fillId="0" borderId="0" xfId="3" applyFont="1" applyFill="1" applyBorder="1"/>
    <xf numFmtId="0" fontId="40" fillId="0" borderId="0" xfId="3" applyFont="1" applyFill="1"/>
    <xf numFmtId="164" fontId="35" fillId="0" borderId="0" xfId="15" applyNumberFormat="1" applyFont="1" applyFill="1" applyBorder="1" applyAlignment="1">
      <alignment horizontal="right"/>
    </xf>
    <xf numFmtId="0" fontId="48" fillId="0" borderId="0" xfId="0" applyFont="1"/>
    <xf numFmtId="0" fontId="4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8" fillId="0" borderId="0" xfId="22" applyFont="1"/>
    <xf numFmtId="0" fontId="48" fillId="0" borderId="1" xfId="0" applyFont="1" applyBorder="1"/>
    <xf numFmtId="0" fontId="47" fillId="0" borderId="1" xfId="0" applyFont="1" applyBorder="1" applyAlignment="1">
      <alignment horizontal="center"/>
    </xf>
    <xf numFmtId="0" fontId="47" fillId="0" borderId="1" xfId="0" applyFont="1" applyBorder="1" applyAlignment="1">
      <alignment horizontal="left"/>
    </xf>
    <xf numFmtId="174" fontId="47" fillId="0" borderId="1" xfId="8" applyNumberFormat="1" applyFont="1" applyFill="1" applyBorder="1" applyAlignment="1">
      <alignment horizontal="left"/>
    </xf>
    <xf numFmtId="174" fontId="47" fillId="0" borderId="1" xfId="8" applyNumberFormat="1" applyFont="1" applyFill="1" applyBorder="1" applyAlignment="1">
      <alignment horizontal="center"/>
    </xf>
    <xf numFmtId="0" fontId="47" fillId="0" borderId="1" xfId="0" applyFont="1" applyBorder="1"/>
    <xf numFmtId="0" fontId="47" fillId="0" borderId="1" xfId="22" applyFont="1" applyBorder="1"/>
    <xf numFmtId="0" fontId="47" fillId="13" borderId="1" xfId="0" applyFont="1" applyFill="1" applyBorder="1"/>
    <xf numFmtId="0" fontId="47" fillId="0" borderId="0" xfId="0" applyFont="1"/>
    <xf numFmtId="0" fontId="48" fillId="0" borderId="0" xfId="0" applyFont="1" applyAlignment="1">
      <alignment horizontal="left" indent="1"/>
    </xf>
    <xf numFmtId="164" fontId="48" fillId="12" borderId="0" xfId="15" applyNumberFormat="1" applyFont="1" applyFill="1" applyBorder="1"/>
    <xf numFmtId="9" fontId="48" fillId="0" borderId="0" xfId="13" applyFont="1" applyFill="1" applyBorder="1"/>
    <xf numFmtId="43" fontId="48" fillId="0" borderId="0" xfId="0" applyNumberFormat="1" applyFont="1"/>
    <xf numFmtId="0" fontId="48" fillId="0" borderId="0" xfId="0" applyFont="1" applyFill="1" applyAlignment="1">
      <alignment horizontal="left" indent="1"/>
    </xf>
    <xf numFmtId="10" fontId="48" fillId="0" borderId="0" xfId="0" applyNumberFormat="1" applyFont="1"/>
    <xf numFmtId="164" fontId="48" fillId="0" borderId="0" xfId="15" applyNumberFormat="1" applyFont="1" applyFill="1" applyBorder="1"/>
    <xf numFmtId="10" fontId="48" fillId="0" borderId="0" xfId="13" applyNumberFormat="1" applyFont="1"/>
    <xf numFmtId="43" fontId="48" fillId="0" borderId="0" xfId="15" applyFont="1" applyFill="1" applyBorder="1" applyAlignment="1">
      <alignment horizontal="left"/>
    </xf>
    <xf numFmtId="0" fontId="48" fillId="0" borderId="2" xfId="0" applyFont="1" applyBorder="1" applyAlignment="1">
      <alignment horizontal="left"/>
    </xf>
    <xf numFmtId="0" fontId="48" fillId="0" borderId="2" xfId="0" applyFont="1" applyBorder="1"/>
    <xf numFmtId="164" fontId="48" fillId="0" borderId="2" xfId="15" applyNumberFormat="1" applyFont="1" applyFill="1" applyBorder="1"/>
    <xf numFmtId="164" fontId="48" fillId="0" borderId="0" xfId="15" applyNumberFormat="1" applyFont="1"/>
    <xf numFmtId="164" fontId="35" fillId="0" borderId="0" xfId="0" applyNumberFormat="1" applyFont="1"/>
    <xf numFmtId="164" fontId="35" fillId="0" borderId="0" xfId="15" applyNumberFormat="1" applyFont="1" applyFill="1" applyBorder="1"/>
    <xf numFmtId="0" fontId="35" fillId="0" borderId="0" xfId="0" applyFont="1"/>
    <xf numFmtId="167" fontId="48" fillId="0" borderId="0" xfId="13" applyNumberFormat="1" applyFont="1" applyFill="1" applyBorder="1"/>
    <xf numFmtId="172" fontId="35" fillId="0" borderId="0" xfId="15" applyNumberFormat="1" applyFont="1" applyFill="1" applyBorder="1"/>
    <xf numFmtId="180" fontId="35" fillId="0" borderId="0" xfId="15" applyNumberFormat="1" applyFont="1" applyFill="1" applyBorder="1" applyAlignment="1">
      <alignment horizontal="left" indent="1"/>
    </xf>
    <xf numFmtId="180" fontId="48" fillId="0" borderId="0" xfId="0" applyNumberFormat="1" applyFont="1"/>
    <xf numFmtId="0" fontId="47" fillId="14" borderId="6" xfId="0" applyFont="1" applyFill="1" applyBorder="1" applyAlignment="1">
      <alignment horizontal="left"/>
    </xf>
    <xf numFmtId="0" fontId="47" fillId="14" borderId="2" xfId="0" applyFont="1" applyFill="1" applyBorder="1"/>
    <xf numFmtId="164" fontId="47" fillId="14" borderId="2" xfId="15" applyNumberFormat="1" applyFont="1" applyFill="1" applyBorder="1"/>
    <xf numFmtId="164" fontId="47" fillId="14" borderId="2" xfId="0" applyNumberFormat="1" applyFont="1" applyFill="1" applyBorder="1"/>
    <xf numFmtId="0" fontId="47" fillId="13" borderId="1" xfId="0" applyFont="1" applyFill="1" applyBorder="1" applyAlignment="1">
      <alignment horizontal="left"/>
    </xf>
    <xf numFmtId="0" fontId="48" fillId="13" borderId="1" xfId="0" applyFont="1" applyFill="1" applyBorder="1"/>
    <xf numFmtId="167" fontId="35" fillId="0" borderId="0" xfId="0" applyNumberFormat="1" applyFont="1" applyFill="1"/>
    <xf numFmtId="164" fontId="48" fillId="0" borderId="0" xfId="0" applyNumberFormat="1" applyFont="1"/>
    <xf numFmtId="167" fontId="48" fillId="0" borderId="0" xfId="13" applyNumberFormat="1" applyFont="1" applyFill="1" applyBorder="1" applyAlignment="1">
      <alignment horizontal="right"/>
    </xf>
    <xf numFmtId="168" fontId="48" fillId="0" borderId="0" xfId="15" applyNumberFormat="1" applyFont="1" applyFill="1" applyBorder="1" applyAlignment="1">
      <alignment horizontal="left" indent="1"/>
    </xf>
    <xf numFmtId="180" fontId="48" fillId="0" borderId="0" xfId="15" applyNumberFormat="1" applyFont="1" applyFill="1" applyBorder="1" applyAlignment="1">
      <alignment horizontal="left"/>
    </xf>
    <xf numFmtId="0" fontId="53" fillId="0" borderId="0" xfId="0" applyFont="1"/>
    <xf numFmtId="43" fontId="53" fillId="0" borderId="0" xfId="0" applyNumberFormat="1" applyFont="1" applyFill="1"/>
    <xf numFmtId="0" fontId="46" fillId="0" borderId="6" xfId="0" applyFont="1" applyBorder="1"/>
    <xf numFmtId="168" fontId="46" fillId="0" borderId="0" xfId="0" applyNumberFormat="1" applyFont="1" applyFill="1" applyBorder="1"/>
    <xf numFmtId="168" fontId="46" fillId="0" borderId="0" xfId="0" applyNumberFormat="1" applyFont="1" applyBorder="1"/>
    <xf numFmtId="168" fontId="41" fillId="0" borderId="0" xfId="0" applyNumberFormat="1" applyFont="1"/>
    <xf numFmtId="172" fontId="35" fillId="0" borderId="0" xfId="15" applyNumberFormat="1" applyFont="1" applyFill="1"/>
    <xf numFmtId="9" fontId="35" fillId="0" borderId="0" xfId="0" applyNumberFormat="1" applyFont="1"/>
    <xf numFmtId="9" fontId="41" fillId="0" borderId="0" xfId="0" applyNumberFormat="1" applyFont="1"/>
    <xf numFmtId="172" fontId="41" fillId="0" borderId="0" xfId="0" applyNumberFormat="1" applyFont="1" applyFill="1"/>
    <xf numFmtId="172" fontId="41" fillId="0" borderId="0" xfId="15" applyNumberFormat="1" applyFont="1"/>
    <xf numFmtId="43" fontId="41" fillId="0" borderId="0" xfId="0" applyNumberFormat="1" applyFont="1" applyFill="1"/>
    <xf numFmtId="172" fontId="41" fillId="0" borderId="0" xfId="0" applyNumberFormat="1" applyFont="1"/>
    <xf numFmtId="43" fontId="41" fillId="0" borderId="0" xfId="0" applyNumberFormat="1" applyFont="1"/>
    <xf numFmtId="0" fontId="33" fillId="0" borderId="0" xfId="0" applyFont="1" applyBorder="1"/>
    <xf numFmtId="0" fontId="34" fillId="0" borderId="0" xfId="0" applyFont="1" applyBorder="1"/>
    <xf numFmtId="0" fontId="53" fillId="0" borderId="0" xfId="0" applyFont="1" applyFill="1"/>
    <xf numFmtId="177" fontId="41" fillId="0" borderId="0" xfId="0" applyNumberFormat="1" applyFont="1" applyAlignment="1">
      <alignment horizontal="center"/>
    </xf>
    <xf numFmtId="177" fontId="41" fillId="0" borderId="0" xfId="0" applyNumberFormat="1" applyFont="1" applyFill="1" applyAlignment="1">
      <alignment horizontal="center"/>
    </xf>
    <xf numFmtId="0" fontId="46" fillId="7" borderId="3" xfId="0" applyFont="1" applyFill="1" applyBorder="1" applyAlignment="1">
      <alignment horizontal="center"/>
    </xf>
    <xf numFmtId="0" fontId="41" fillId="0" borderId="3" xfId="0" applyFont="1" applyBorder="1"/>
    <xf numFmtId="0" fontId="46" fillId="6" borderId="3" xfId="0" applyFont="1" applyFill="1" applyBorder="1" applyAlignment="1">
      <alignment horizontal="centerContinuous"/>
    </xf>
    <xf numFmtId="0" fontId="41" fillId="6" borderId="3" xfId="0" applyFont="1" applyFill="1" applyBorder="1" applyAlignment="1">
      <alignment horizontal="centerContinuous"/>
    </xf>
    <xf numFmtId="0" fontId="46" fillId="0" borderId="3" xfId="0" applyFont="1" applyFill="1" applyBorder="1" applyAlignment="1">
      <alignment horizontal="centerContinuous"/>
    </xf>
    <xf numFmtId="0" fontId="41" fillId="0" borderId="3" xfId="0" applyFont="1" applyFill="1" applyBorder="1" applyAlignment="1">
      <alignment horizontal="centerContinuous"/>
    </xf>
    <xf numFmtId="0" fontId="46" fillId="0" borderId="5" xfId="0" applyFont="1" applyBorder="1" applyAlignment="1">
      <alignment horizontal="center"/>
    </xf>
    <xf numFmtId="0" fontId="46" fillId="0" borderId="3" xfId="0" applyFont="1" applyBorder="1" applyAlignment="1">
      <alignment horizontal="center"/>
    </xf>
    <xf numFmtId="173" fontId="46" fillId="6" borderId="3" xfId="0" applyNumberFormat="1" applyFont="1" applyFill="1" applyBorder="1" applyAlignment="1">
      <alignment horizontal="center" wrapText="1"/>
    </xf>
    <xf numFmtId="0" fontId="46" fillId="0" borderId="3" xfId="0" applyFont="1" applyFill="1" applyBorder="1" applyAlignment="1">
      <alignment horizontal="center"/>
    </xf>
    <xf numFmtId="0" fontId="41" fillId="0" borderId="0" xfId="0" applyFont="1" applyBorder="1" applyAlignment="1">
      <alignment vertical="center"/>
    </xf>
    <xf numFmtId="0" fontId="41" fillId="0" borderId="5" xfId="0" applyFont="1" applyBorder="1" applyAlignment="1">
      <alignment horizontal="center" vertical="center"/>
    </xf>
    <xf numFmtId="0" fontId="41" fillId="0" borderId="3" xfId="0" applyFont="1" applyBorder="1" applyAlignment="1">
      <alignment horizontal="left" vertical="center" indent="2"/>
    </xf>
    <xf numFmtId="177" fontId="26" fillId="0" borderId="3" xfId="0" applyNumberFormat="1" applyFont="1" applyBorder="1"/>
    <xf numFmtId="0" fontId="41" fillId="0" borderId="6" xfId="0" applyFont="1" applyBorder="1" applyAlignment="1">
      <alignment vertical="center"/>
    </xf>
    <xf numFmtId="177" fontId="41" fillId="6" borderId="3" xfId="15" applyNumberFormat="1" applyFont="1" applyFill="1" applyBorder="1" applyAlignment="1">
      <alignment horizontal="center" vertical="center"/>
    </xf>
    <xf numFmtId="177" fontId="41" fillId="0" borderId="3" xfId="15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46" fillId="0" borderId="22" xfId="0" applyFont="1" applyBorder="1" applyAlignment="1">
      <alignment horizontal="left" vertical="center" indent="1"/>
    </xf>
    <xf numFmtId="177" fontId="46" fillId="0" borderId="19" xfId="0" applyNumberFormat="1" applyFont="1" applyBorder="1" applyAlignment="1">
      <alignment vertical="center"/>
    </xf>
    <xf numFmtId="0" fontId="46" fillId="0" borderId="23" xfId="0" applyFont="1" applyBorder="1" applyAlignment="1">
      <alignment vertical="center"/>
    </xf>
    <xf numFmtId="177" fontId="46" fillId="6" borderId="24" xfId="15" applyNumberFormat="1" applyFont="1" applyFill="1" applyBorder="1" applyAlignment="1">
      <alignment horizontal="center" vertical="center"/>
    </xf>
    <xf numFmtId="177" fontId="46" fillId="0" borderId="24" xfId="15" applyNumberFormat="1" applyFont="1" applyFill="1" applyBorder="1" applyAlignment="1">
      <alignment horizontal="center" vertical="center"/>
    </xf>
    <xf numFmtId="0" fontId="41" fillId="0" borderId="3" xfId="0" applyFont="1" applyBorder="1" applyAlignment="1">
      <alignment horizontal="left" vertical="center" indent="1"/>
    </xf>
    <xf numFmtId="177" fontId="41" fillId="0" borderId="6" xfId="0" applyNumberFormat="1" applyFont="1" applyBorder="1" applyAlignment="1">
      <alignment horizontal="left" vertical="center" indent="1"/>
    </xf>
    <xf numFmtId="0" fontId="41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vertical="center"/>
    </xf>
    <xf numFmtId="0" fontId="46" fillId="0" borderId="23" xfId="0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0" fontId="41" fillId="0" borderId="20" xfId="0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177" fontId="41" fillId="6" borderId="20" xfId="15" applyNumberFormat="1" applyFont="1" applyFill="1" applyBorder="1" applyAlignment="1">
      <alignment horizontal="center" vertical="center"/>
    </xf>
    <xf numFmtId="177" fontId="41" fillId="0" borderId="20" xfId="15" applyNumberFormat="1" applyFont="1" applyFill="1" applyBorder="1" applyAlignment="1">
      <alignment horizontal="center" vertical="center"/>
    </xf>
    <xf numFmtId="0" fontId="41" fillId="0" borderId="21" xfId="0" applyFont="1" applyBorder="1" applyAlignment="1">
      <alignment horizontal="left" vertical="center" indent="2"/>
    </xf>
    <xf numFmtId="0" fontId="41" fillId="0" borderId="7" xfId="0" applyFont="1" applyBorder="1" applyAlignment="1">
      <alignment horizontal="left" vertical="center" indent="1"/>
    </xf>
    <xf numFmtId="0" fontId="41" fillId="0" borderId="7" xfId="0" applyFont="1" applyBorder="1" applyAlignment="1">
      <alignment vertical="center"/>
    </xf>
    <xf numFmtId="0" fontId="41" fillId="0" borderId="21" xfId="0" applyFont="1" applyFill="1" applyBorder="1" applyAlignment="1">
      <alignment horizontal="left" vertical="center" indent="2"/>
    </xf>
    <xf numFmtId="0" fontId="41" fillId="0" borderId="7" xfId="0" applyFont="1" applyFill="1" applyBorder="1" applyAlignment="1">
      <alignment horizontal="left" vertical="center" indent="1"/>
    </xf>
    <xf numFmtId="0" fontId="41" fillId="0" borderId="7" xfId="0" applyFont="1" applyFill="1" applyBorder="1" applyAlignment="1">
      <alignment vertical="center"/>
    </xf>
    <xf numFmtId="0" fontId="46" fillId="0" borderId="19" xfId="0" applyFont="1" applyBorder="1" applyAlignment="1">
      <alignment vertical="center"/>
    </xf>
    <xf numFmtId="0" fontId="41" fillId="0" borderId="21" xfId="0" applyFont="1" applyBorder="1" applyAlignment="1">
      <alignment horizontal="left" vertical="center" indent="1"/>
    </xf>
    <xf numFmtId="177" fontId="41" fillId="0" borderId="3" xfId="0" applyNumberFormat="1" applyFont="1" applyFill="1" applyBorder="1" applyAlignment="1">
      <alignment horizontal="left" vertical="center" indent="1"/>
    </xf>
    <xf numFmtId="0" fontId="46" fillId="0" borderId="18" xfId="0" applyFont="1" applyFill="1" applyBorder="1" applyAlignment="1">
      <alignment horizontal="left" vertical="center"/>
    </xf>
    <xf numFmtId="0" fontId="46" fillId="0" borderId="19" xfId="0" applyFont="1" applyFill="1" applyBorder="1" applyAlignment="1">
      <alignment horizontal="left" vertical="center"/>
    </xf>
    <xf numFmtId="0" fontId="46" fillId="0" borderId="19" xfId="0" applyFont="1" applyFill="1" applyBorder="1" applyAlignment="1">
      <alignment vertical="center"/>
    </xf>
    <xf numFmtId="177" fontId="46" fillId="6" borderId="24" xfId="14" applyNumberFormat="1" applyFont="1" applyFill="1" applyBorder="1" applyAlignment="1">
      <alignment horizontal="center" vertical="center"/>
    </xf>
    <xf numFmtId="177" fontId="41" fillId="0" borderId="0" xfId="0" applyNumberFormat="1" applyFont="1"/>
    <xf numFmtId="184" fontId="41" fillId="0" borderId="0" xfId="0" applyNumberFormat="1" applyFont="1"/>
    <xf numFmtId="0" fontId="41" fillId="0" borderId="3" xfId="0" applyFont="1" applyFill="1" applyBorder="1" applyAlignment="1">
      <alignment horizontal="left" vertical="center" indent="1"/>
    </xf>
    <xf numFmtId="177" fontId="41" fillId="0" borderId="21" xfId="15" applyNumberFormat="1" applyFont="1" applyFill="1" applyBorder="1" applyAlignment="1">
      <alignment horizontal="center" vertical="center"/>
    </xf>
    <xf numFmtId="0" fontId="41" fillId="0" borderId="21" xfId="0" applyFont="1" applyFill="1" applyBorder="1" applyAlignment="1">
      <alignment horizontal="left" vertical="center" indent="1"/>
    </xf>
    <xf numFmtId="0" fontId="46" fillId="0" borderId="22" xfId="0" applyFont="1" applyBorder="1" applyAlignment="1">
      <alignment horizontal="left" vertical="center"/>
    </xf>
    <xf numFmtId="177" fontId="46" fillId="0" borderId="25" xfId="15" applyNumberFormat="1" applyFont="1" applyFill="1" applyBorder="1" applyAlignment="1">
      <alignment horizontal="center" vertical="center"/>
    </xf>
    <xf numFmtId="0" fontId="46" fillId="9" borderId="23" xfId="0" applyFont="1" applyFill="1" applyBorder="1" applyAlignment="1">
      <alignment vertical="center"/>
    </xf>
    <xf numFmtId="186" fontId="41" fillId="0" borderId="0" xfId="0" applyNumberFormat="1" applyFont="1"/>
    <xf numFmtId="42" fontId="41" fillId="0" borderId="0" xfId="14" applyNumberFormat="1" applyFont="1" applyFill="1" applyBorder="1" applyAlignment="1">
      <alignment horizontal="right"/>
    </xf>
    <xf numFmtId="42" fontId="41" fillId="0" borderId="0" xfId="0" applyNumberFormat="1" applyFont="1" applyAlignment="1">
      <alignment horizontal="right"/>
    </xf>
    <xf numFmtId="0" fontId="46" fillId="0" borderId="0" xfId="0" applyFont="1" applyFill="1"/>
    <xf numFmtId="0" fontId="46" fillId="9" borderId="0" xfId="0" applyFont="1" applyFill="1"/>
    <xf numFmtId="0" fontId="41" fillId="16" borderId="0" xfId="0" applyFont="1" applyFill="1" applyAlignment="1">
      <alignment horizontal="center"/>
    </xf>
    <xf numFmtId="9" fontId="46" fillId="0" borderId="20" xfId="0" applyNumberFormat="1" applyFont="1" applyBorder="1" applyAlignment="1">
      <alignment horizontal="center"/>
    </xf>
    <xf numFmtId="9" fontId="46" fillId="0" borderId="3" xfId="0" applyNumberFormat="1" applyFont="1" applyBorder="1" applyAlignment="1">
      <alignment horizontal="center"/>
    </xf>
    <xf numFmtId="42" fontId="41" fillId="0" borderId="0" xfId="0" applyNumberFormat="1" applyFont="1"/>
    <xf numFmtId="0" fontId="41" fillId="0" borderId="0" xfId="0" applyFont="1" applyAlignment="1">
      <alignment horizontal="left" vertical="center" wrapText="1"/>
    </xf>
    <xf numFmtId="6" fontId="41" fillId="16" borderId="0" xfId="0" applyNumberFormat="1" applyFont="1" applyFill="1" applyAlignment="1">
      <alignment horizontal="center"/>
    </xf>
    <xf numFmtId="0" fontId="46" fillId="16" borderId="0" xfId="0" applyFont="1" applyFill="1" applyAlignment="1">
      <alignment horizontal="right"/>
    </xf>
    <xf numFmtId="42" fontId="46" fillId="16" borderId="0" xfId="0" applyNumberFormat="1" applyFont="1" applyFill="1" applyAlignment="1">
      <alignment horizontal="right"/>
    </xf>
    <xf numFmtId="0" fontId="41" fillId="16" borderId="0" xfId="0" applyFont="1" applyFill="1"/>
    <xf numFmtId="42" fontId="41" fillId="16" borderId="0" xfId="0" applyNumberFormat="1" applyFont="1" applyFill="1" applyAlignment="1">
      <alignment horizontal="right"/>
    </xf>
    <xf numFmtId="0" fontId="46" fillId="0" borderId="0" xfId="0" applyFont="1" applyAlignment="1">
      <alignment horizontal="right"/>
    </xf>
    <xf numFmtId="0" fontId="41" fillId="0" borderId="3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42" fontId="35" fillId="0" borderId="0" xfId="14" applyNumberFormat="1" applyFont="1" applyFill="1" applyBorder="1" applyAlignment="1">
      <alignment horizontal="right"/>
    </xf>
    <xf numFmtId="0" fontId="35" fillId="0" borderId="0" xfId="0" applyFont="1" applyAlignment="1">
      <alignment horizontal="right" vertical="center"/>
    </xf>
    <xf numFmtId="42" fontId="41" fillId="0" borderId="0" xfId="14" applyNumberFormat="1" applyFont="1" applyBorder="1" applyAlignment="1">
      <alignment horizontal="right"/>
    </xf>
    <xf numFmtId="166" fontId="41" fillId="0" borderId="0" xfId="0" applyNumberFormat="1" applyFont="1" applyAlignment="1">
      <alignment horizontal="right"/>
    </xf>
    <xf numFmtId="42" fontId="41" fillId="0" borderId="0" xfId="14" applyNumberFormat="1" applyFont="1" applyBorder="1" applyAlignment="1">
      <alignment vertical="center"/>
    </xf>
    <xf numFmtId="42" fontId="41" fillId="0" borderId="0" xfId="14" applyNumberFormat="1" applyFont="1" applyBorder="1" applyAlignment="1">
      <alignment horizontal="right" vertical="center"/>
    </xf>
    <xf numFmtId="3" fontId="41" fillId="0" borderId="0" xfId="0" applyNumberFormat="1" applyFont="1"/>
    <xf numFmtId="44" fontId="46" fillId="16" borderId="0" xfId="0" applyNumberFormat="1" applyFont="1" applyFill="1" applyAlignment="1">
      <alignment horizontal="right"/>
    </xf>
    <xf numFmtId="42" fontId="46" fillId="10" borderId="0" xfId="0" applyNumberFormat="1" applyFont="1" applyFill="1" applyAlignment="1">
      <alignment horizontal="center"/>
    </xf>
    <xf numFmtId="42" fontId="41" fillId="10" borderId="0" xfId="0" applyNumberFormat="1" applyFont="1" applyFill="1" applyAlignment="1">
      <alignment horizontal="right"/>
    </xf>
    <xf numFmtId="42" fontId="41" fillId="10" borderId="0" xfId="0" applyNumberFormat="1" applyFont="1" applyFill="1"/>
    <xf numFmtId="0" fontId="46" fillId="10" borderId="0" xfId="0" applyFont="1" applyFill="1" applyAlignment="1">
      <alignment horizontal="right"/>
    </xf>
    <xf numFmtId="0" fontId="40" fillId="0" borderId="0" xfId="0" applyFont="1"/>
    <xf numFmtId="0" fontId="41" fillId="15" borderId="0" xfId="0" applyFont="1" applyFill="1" applyAlignment="1">
      <alignment horizontal="center"/>
    </xf>
    <xf numFmtId="0" fontId="46" fillId="8" borderId="3" xfId="0" applyFont="1" applyFill="1" applyBorder="1" applyAlignment="1">
      <alignment horizontal="center"/>
    </xf>
    <xf numFmtId="0" fontId="46" fillId="15" borderId="0" xfId="0" applyFont="1" applyFill="1"/>
    <xf numFmtId="0" fontId="46" fillId="15" borderId="3" xfId="0" applyFont="1" applyFill="1" applyBorder="1" applyAlignment="1">
      <alignment horizontal="center"/>
    </xf>
    <xf numFmtId="9" fontId="46" fillId="5" borderId="3" xfId="0" applyNumberFormat="1" applyFont="1" applyFill="1" applyBorder="1" applyAlignment="1">
      <alignment horizontal="center"/>
    </xf>
    <xf numFmtId="0" fontId="41" fillId="15" borderId="3" xfId="0" applyFont="1" applyFill="1" applyBorder="1"/>
    <xf numFmtId="0" fontId="41" fillId="8" borderId="0" xfId="0" applyFont="1" applyFill="1" applyAlignment="1">
      <alignment horizontal="right"/>
    </xf>
    <xf numFmtId="42" fontId="41" fillId="8" borderId="0" xfId="0" applyNumberFormat="1" applyFont="1" applyFill="1" applyAlignment="1">
      <alignment horizontal="right"/>
    </xf>
    <xf numFmtId="6" fontId="41" fillId="15" borderId="0" xfId="0" applyNumberFormat="1" applyFont="1" applyFill="1" applyAlignment="1">
      <alignment horizontal="center"/>
    </xf>
    <xf numFmtId="0" fontId="41" fillId="15" borderId="0" xfId="0" applyFont="1" applyFill="1"/>
    <xf numFmtId="0" fontId="41" fillId="15" borderId="0" xfId="0" applyFont="1" applyFill="1" applyAlignment="1">
      <alignment horizontal="right"/>
    </xf>
    <xf numFmtId="42" fontId="41" fillId="15" borderId="0" xfId="0" applyNumberFormat="1" applyFont="1" applyFill="1" applyAlignment="1">
      <alignment horizontal="right"/>
    </xf>
    <xf numFmtId="42" fontId="41" fillId="15" borderId="0" xfId="0" applyNumberFormat="1" applyFont="1" applyFill="1"/>
    <xf numFmtId="0" fontId="41" fillId="10" borderId="0" xfId="0" applyFont="1" applyFill="1"/>
    <xf numFmtId="0" fontId="46" fillId="0" borderId="4" xfId="10" applyNumberFormat="1" applyFont="1" applyBorder="1"/>
    <xf numFmtId="10" fontId="41" fillId="0" borderId="0" xfId="13" applyNumberFormat="1" applyFont="1"/>
    <xf numFmtId="0" fontId="46" fillId="17" borderId="0" xfId="20" applyFont="1" applyFill="1"/>
    <xf numFmtId="0" fontId="46" fillId="17" borderId="0" xfId="20" applyFont="1" applyFill="1" applyBorder="1" applyAlignment="1">
      <alignment horizontal="centerContinuous"/>
    </xf>
    <xf numFmtId="0" fontId="41" fillId="17" borderId="0" xfId="0" applyFont="1" applyFill="1"/>
    <xf numFmtId="3" fontId="41" fillId="17" borderId="0" xfId="20" applyNumberFormat="1" applyFont="1" applyFill="1" applyAlignment="1">
      <alignment horizontal="right"/>
    </xf>
    <xf numFmtId="0" fontId="41" fillId="17" borderId="0" xfId="20" applyFont="1" applyFill="1"/>
    <xf numFmtId="0" fontId="41" fillId="17" borderId="0" xfId="20" applyFont="1" applyFill="1" applyBorder="1"/>
    <xf numFmtId="3" fontId="46" fillId="17" borderId="0" xfId="20" applyNumberFormat="1" applyFont="1" applyFill="1" applyBorder="1" applyAlignment="1">
      <alignment horizontal="right"/>
    </xf>
    <xf numFmtId="3" fontId="46" fillId="17" borderId="0" xfId="20" applyNumberFormat="1" applyFont="1" applyFill="1" applyAlignment="1">
      <alignment horizontal="right"/>
    </xf>
    <xf numFmtId="0" fontId="41" fillId="0" borderId="0" xfId="20" applyFont="1"/>
    <xf numFmtId="0" fontId="46" fillId="0" borderId="0" xfId="20" applyFont="1" applyBorder="1" applyAlignment="1">
      <alignment horizontal="centerContinuous"/>
    </xf>
    <xf numFmtId="182" fontId="46" fillId="0" borderId="0" xfId="13" applyNumberFormat="1" applyFont="1" applyBorder="1" applyAlignment="1">
      <alignment horizontal="centerContinuous"/>
    </xf>
    <xf numFmtId="0" fontId="46" fillId="0" borderId="0" xfId="20" applyFont="1" applyFill="1"/>
    <xf numFmtId="0" fontId="46" fillId="17" borderId="0" xfId="20" applyFont="1" applyFill="1" applyAlignment="1">
      <alignment horizontal="centerContinuous"/>
    </xf>
    <xf numFmtId="0" fontId="46" fillId="17" borderId="0" xfId="20" applyFont="1" applyFill="1" applyAlignment="1">
      <alignment horizontal="right"/>
    </xf>
    <xf numFmtId="0" fontId="41" fillId="17" borderId="0" xfId="0" applyFont="1" applyFill="1" applyAlignment="1">
      <alignment horizontal="right"/>
    </xf>
    <xf numFmtId="0" fontId="46" fillId="0" borderId="0" xfId="20" applyFont="1" applyAlignment="1">
      <alignment horizontal="left"/>
    </xf>
    <xf numFmtId="0" fontId="47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3" fontId="48" fillId="0" borderId="0" xfId="0" applyNumberFormat="1" applyFont="1" applyAlignment="1">
      <alignment vertical="top" wrapText="1"/>
    </xf>
    <xf numFmtId="167" fontId="48" fillId="0" borderId="0" xfId="13" applyNumberFormat="1" applyFont="1" applyAlignment="1">
      <alignment vertical="top" wrapText="1"/>
    </xf>
    <xf numFmtId="164" fontId="48" fillId="0" borderId="0" xfId="15" applyNumberFormat="1" applyFont="1" applyAlignment="1">
      <alignment vertical="top" wrapText="1"/>
    </xf>
    <xf numFmtId="3" fontId="41" fillId="0" borderId="0" xfId="0" applyNumberFormat="1" applyFont="1" applyFill="1"/>
    <xf numFmtId="167" fontId="48" fillId="0" borderId="0" xfId="13" applyNumberFormat="1" applyFont="1" applyFill="1" applyAlignment="1">
      <alignment vertical="top" wrapText="1"/>
    </xf>
    <xf numFmtId="164" fontId="48" fillId="0" borderId="0" xfId="15" applyNumberFormat="1" applyFont="1" applyFill="1" applyAlignment="1">
      <alignment vertical="top" wrapText="1"/>
    </xf>
    <xf numFmtId="3" fontId="48" fillId="0" borderId="0" xfId="0" applyNumberFormat="1" applyFont="1" applyFill="1" applyAlignment="1">
      <alignment vertical="top" wrapText="1"/>
    </xf>
    <xf numFmtId="175" fontId="48" fillId="0" borderId="0" xfId="13" applyNumberFormat="1" applyFont="1" applyAlignment="1">
      <alignment vertical="top" wrapText="1"/>
    </xf>
    <xf numFmtId="0" fontId="51" fillId="0" borderId="0" xfId="0" applyFont="1" applyFill="1" applyAlignment="1">
      <alignment horizontal="center"/>
    </xf>
    <xf numFmtId="167" fontId="41" fillId="0" borderId="0" xfId="13" applyNumberFormat="1" applyFont="1" applyFill="1"/>
    <xf numFmtId="167" fontId="48" fillId="0" borderId="0" xfId="13" quotePrefix="1" applyNumberFormat="1" applyFont="1" applyAlignment="1">
      <alignment vertical="top" wrapText="1"/>
    </xf>
    <xf numFmtId="0" fontId="41" fillId="0" borderId="0" xfId="0" applyFont="1" applyFill="1" applyAlignment="1">
      <alignment wrapText="1"/>
    </xf>
    <xf numFmtId="0" fontId="55" fillId="0" borderId="0" xfId="26" applyFont="1"/>
    <xf numFmtId="0" fontId="56" fillId="17" borderId="0" xfId="26" applyFont="1" applyFill="1"/>
    <xf numFmtId="0" fontId="55" fillId="17" borderId="0" xfId="26" applyFont="1" applyFill="1"/>
    <xf numFmtId="0" fontId="56" fillId="0" borderId="0" xfId="26" applyFont="1" applyAlignment="1">
      <alignment horizontal="center"/>
    </xf>
    <xf numFmtId="0" fontId="55" fillId="0" borderId="0" xfId="26" applyFont="1" applyAlignment="1">
      <alignment horizontal="center" wrapText="1"/>
    </xf>
    <xf numFmtId="3" fontId="55" fillId="0" borderId="0" xfId="26" applyNumberFormat="1" applyFont="1"/>
    <xf numFmtId="9" fontId="55" fillId="0" borderId="0" xfId="13" applyFont="1"/>
    <xf numFmtId="0" fontId="55" fillId="0" borderId="1" xfId="26" applyFont="1" applyBorder="1"/>
    <xf numFmtId="3" fontId="55" fillId="0" borderId="1" xfId="26" applyNumberFormat="1" applyFont="1" applyBorder="1"/>
    <xf numFmtId="9" fontId="55" fillId="0" borderId="1" xfId="13" applyFont="1" applyBorder="1"/>
    <xf numFmtId="3" fontId="55" fillId="0" borderId="0" xfId="26" applyNumberFormat="1" applyFont="1" applyFill="1"/>
    <xf numFmtId="176" fontId="35" fillId="0" borderId="16" xfId="18" applyNumberFormat="1" applyFont="1" applyFill="1" applyBorder="1"/>
    <xf numFmtId="2" fontId="36" fillId="0" borderId="9" xfId="18" applyNumberFormat="1" applyFont="1" applyFill="1" applyBorder="1" applyAlignment="1"/>
    <xf numFmtId="2" fontId="36" fillId="0" borderId="17" xfId="18" applyNumberFormat="1" applyFont="1" applyFill="1" applyBorder="1" applyAlignment="1"/>
    <xf numFmtId="0" fontId="35" fillId="0" borderId="0" xfId="18" applyFont="1" applyFill="1"/>
    <xf numFmtId="176" fontId="35" fillId="0" borderId="13" xfId="18" applyNumberFormat="1" applyFont="1" applyFill="1" applyBorder="1"/>
    <xf numFmtId="2" fontId="35" fillId="0" borderId="11" xfId="18" applyNumberFormat="1" applyFont="1" applyFill="1" applyBorder="1" applyAlignment="1">
      <alignment horizontal="right"/>
    </xf>
    <xf numFmtId="2" fontId="35" fillId="0" borderId="0" xfId="18" applyNumberFormat="1" applyFont="1" applyFill="1" applyAlignment="1"/>
    <xf numFmtId="176" fontId="35" fillId="0" borderId="13" xfId="18" applyNumberFormat="1" applyFont="1" applyFill="1" applyBorder="1" applyAlignment="1">
      <alignment horizontal="center"/>
    </xf>
    <xf numFmtId="2" fontId="35" fillId="0" borderId="11" xfId="18" applyNumberFormat="1" applyFont="1" applyFill="1" applyBorder="1" applyAlignment="1">
      <alignment horizontal="center"/>
    </xf>
    <xf numFmtId="2" fontId="35" fillId="0" borderId="0" xfId="18" applyNumberFormat="1" applyFont="1" applyFill="1" applyAlignment="1">
      <alignment horizontal="center"/>
    </xf>
    <xf numFmtId="0" fontId="35" fillId="0" borderId="11" xfId="18" applyFont="1" applyFill="1" applyBorder="1"/>
    <xf numFmtId="2" fontId="35" fillId="4" borderId="11" xfId="18" applyNumberFormat="1" applyFont="1" applyFill="1" applyBorder="1"/>
    <xf numFmtId="2" fontId="35" fillId="4" borderId="0" xfId="18" applyNumberFormat="1" applyFont="1" applyFill="1" applyBorder="1"/>
    <xf numFmtId="0" fontId="46" fillId="0" borderId="0" xfId="0" applyFont="1" applyFill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41" fillId="0" borderId="1" xfId="3" applyFont="1" applyFill="1" applyBorder="1" applyAlignment="1"/>
    <xf numFmtId="0" fontId="46" fillId="0" borderId="1" xfId="0" applyFont="1" applyFill="1" applyBorder="1" applyAlignment="1">
      <alignment horizontal="left"/>
    </xf>
    <xf numFmtId="0" fontId="46" fillId="0" borderId="1" xfId="0" applyFont="1" applyFill="1" applyBorder="1"/>
    <xf numFmtId="0" fontId="41" fillId="0" borderId="1" xfId="0" applyFont="1" applyFill="1" applyBorder="1" applyAlignment="1">
      <alignment horizontal="right"/>
    </xf>
    <xf numFmtId="1" fontId="41" fillId="0" borderId="1" xfId="14" applyNumberFormat="1" applyFont="1" applyFill="1" applyBorder="1"/>
    <xf numFmtId="173" fontId="41" fillId="0" borderId="0" xfId="0" applyNumberFormat="1" applyFont="1" applyFill="1"/>
    <xf numFmtId="168" fontId="41" fillId="0" borderId="1" xfId="15" applyNumberFormat="1" applyFont="1" applyFill="1" applyBorder="1"/>
    <xf numFmtId="173" fontId="41" fillId="0" borderId="1" xfId="14" applyNumberFormat="1" applyFont="1" applyFill="1" applyBorder="1"/>
    <xf numFmtId="44" fontId="46" fillId="0" borderId="0" xfId="0" applyNumberFormat="1" applyFont="1" applyFill="1"/>
    <xf numFmtId="2" fontId="41" fillId="0" borderId="1" xfId="0" applyNumberFormat="1" applyFont="1" applyFill="1" applyBorder="1"/>
    <xf numFmtId="174" fontId="46" fillId="0" borderId="0" xfId="8" applyNumberFormat="1" applyFont="1" applyFill="1"/>
    <xf numFmtId="173" fontId="46" fillId="0" borderId="0" xfId="8" applyNumberFormat="1" applyFont="1" applyFill="1"/>
    <xf numFmtId="9" fontId="46" fillId="0" borderId="0" xfId="0" applyNumberFormat="1" applyFont="1" applyFill="1" applyAlignment="1">
      <alignment horizontal="center"/>
    </xf>
    <xf numFmtId="44" fontId="41" fillId="0" borderId="0" xfId="0" applyNumberFormat="1" applyFont="1" applyFill="1" applyBorder="1" applyAlignment="1">
      <alignment horizontal="left"/>
    </xf>
    <xf numFmtId="174" fontId="41" fillId="0" borderId="1" xfId="14" applyNumberFormat="1" applyFont="1" applyFill="1" applyBorder="1"/>
    <xf numFmtId="0" fontId="46" fillId="0" borderId="0" xfId="0" applyFont="1" applyFill="1" applyAlignment="1">
      <alignment horizontal="center"/>
    </xf>
    <xf numFmtId="44" fontId="41" fillId="19" borderId="0" xfId="14" applyFont="1" applyFill="1"/>
    <xf numFmtId="44" fontId="41" fillId="20" borderId="0" xfId="14" applyFont="1" applyFill="1"/>
    <xf numFmtId="0" fontId="41" fillId="20" borderId="0" xfId="0" applyFont="1" applyFill="1"/>
    <xf numFmtId="177" fontId="41" fillId="20" borderId="3" xfId="15" applyNumberFormat="1" applyFont="1" applyFill="1" applyBorder="1" applyAlignment="1">
      <alignment horizontal="center" vertical="center"/>
    </xf>
    <xf numFmtId="177" fontId="41" fillId="20" borderId="21" xfId="15" applyNumberFormat="1" applyFont="1" applyFill="1" applyBorder="1" applyAlignment="1">
      <alignment horizontal="center" vertical="center"/>
    </xf>
    <xf numFmtId="173" fontId="46" fillId="20" borderId="2" xfId="8" applyNumberFormat="1" applyFont="1" applyFill="1" applyBorder="1"/>
    <xf numFmtId="164" fontId="46" fillId="20" borderId="2" xfId="15" applyNumberFormat="1" applyFont="1" applyFill="1" applyBorder="1"/>
    <xf numFmtId="177" fontId="46" fillId="0" borderId="24" xfId="14" applyNumberFormat="1" applyFont="1" applyFill="1" applyBorder="1" applyAlignment="1">
      <alignment horizontal="center" vertical="center"/>
    </xf>
    <xf numFmtId="177" fontId="41" fillId="20" borderId="3" xfId="0" applyNumberFormat="1" applyFont="1" applyFill="1" applyBorder="1" applyAlignment="1">
      <alignment horizontal="center" vertical="center"/>
    </xf>
    <xf numFmtId="172" fontId="46" fillId="20" borderId="2" xfId="0" applyNumberFormat="1" applyFont="1" applyFill="1" applyBorder="1"/>
    <xf numFmtId="172" fontId="35" fillId="20" borderId="0" xfId="15" applyNumberFormat="1" applyFont="1" applyFill="1"/>
    <xf numFmtId="172" fontId="46" fillId="20" borderId="2" xfId="15" applyNumberFormat="1" applyFont="1" applyFill="1" applyBorder="1"/>
    <xf numFmtId="42" fontId="41" fillId="20" borderId="0" xfId="0" applyNumberFormat="1" applyFont="1" applyFill="1" applyAlignment="1">
      <alignment horizontal="center"/>
    </xf>
    <xf numFmtId="3" fontId="41" fillId="20" borderId="0" xfId="0" applyNumberFormat="1" applyFont="1" applyFill="1" applyAlignment="1">
      <alignment horizontal="center"/>
    </xf>
    <xf numFmtId="42" fontId="46" fillId="20" borderId="0" xfId="0" applyNumberFormat="1" applyFont="1" applyFill="1" applyAlignment="1">
      <alignment horizontal="right"/>
    </xf>
    <xf numFmtId="173" fontId="41" fillId="20" borderId="0" xfId="0" applyNumberFormat="1" applyFont="1" applyFill="1" applyAlignment="1">
      <alignment horizontal="right"/>
    </xf>
    <xf numFmtId="42" fontId="41" fillId="20" borderId="0" xfId="0" applyNumberFormat="1" applyFont="1" applyFill="1" applyAlignment="1">
      <alignment horizontal="right"/>
    </xf>
    <xf numFmtId="3" fontId="41" fillId="20" borderId="0" xfId="0" applyNumberFormat="1" applyFont="1" applyFill="1"/>
    <xf numFmtId="44" fontId="41" fillId="20" borderId="0" xfId="0" applyNumberFormat="1" applyFont="1" applyFill="1"/>
    <xf numFmtId="42" fontId="41" fillId="20" borderId="0" xfId="0" applyNumberFormat="1" applyFont="1" applyFill="1"/>
    <xf numFmtId="173" fontId="46" fillId="20" borderId="0" xfId="0" applyNumberFormat="1" applyFont="1" applyFill="1" applyAlignment="1">
      <alignment horizontal="right"/>
    </xf>
    <xf numFmtId="42" fontId="35" fillId="20" borderId="0" xfId="14" applyNumberFormat="1" applyFont="1" applyFill="1" applyBorder="1" applyAlignment="1">
      <alignment horizontal="right"/>
    </xf>
    <xf numFmtId="42" fontId="41" fillId="19" borderId="0" xfId="14" applyNumberFormat="1" applyFont="1" applyFill="1" applyBorder="1" applyAlignment="1">
      <alignment horizontal="right"/>
    </xf>
    <xf numFmtId="42" fontId="41" fillId="19" borderId="0" xfId="0" applyNumberFormat="1" applyFont="1" applyFill="1" applyAlignment="1">
      <alignment horizontal="right"/>
    </xf>
    <xf numFmtId="42" fontId="35" fillId="19" borderId="0" xfId="14" applyNumberFormat="1" applyFont="1" applyFill="1" applyBorder="1" applyAlignment="1">
      <alignment horizontal="right"/>
    </xf>
    <xf numFmtId="42" fontId="41" fillId="19" borderId="0" xfId="14" applyNumberFormat="1" applyFont="1" applyFill="1" applyBorder="1" applyAlignment="1">
      <alignment vertical="center"/>
    </xf>
    <xf numFmtId="42" fontId="41" fillId="19" borderId="0" xfId="0" applyNumberFormat="1" applyFont="1" applyFill="1"/>
    <xf numFmtId="44" fontId="41" fillId="20" borderId="0" xfId="0" applyNumberFormat="1" applyFont="1" applyFill="1" applyAlignment="1">
      <alignment horizontal="center"/>
    </xf>
    <xf numFmtId="0" fontId="41" fillId="20" borderId="0" xfId="0" applyFont="1" applyFill="1" applyAlignment="1">
      <alignment horizontal="center"/>
    </xf>
    <xf numFmtId="2" fontId="35" fillId="0" borderId="11" xfId="18" applyNumberFormat="1" applyFont="1" applyFill="1" applyBorder="1"/>
    <xf numFmtId="2" fontId="35" fillId="0" borderId="0" xfId="18" applyNumberFormat="1" applyFont="1" applyFill="1"/>
    <xf numFmtId="0" fontId="46" fillId="0" borderId="0" xfId="0" applyFont="1" applyFill="1" applyAlignment="1">
      <alignment horizontal="centerContinuous"/>
    </xf>
    <xf numFmtId="0" fontId="46" fillId="0" borderId="4" xfId="0" applyFont="1" applyFill="1" applyBorder="1" applyAlignment="1">
      <alignment horizontal="centerContinuous"/>
    </xf>
    <xf numFmtId="0" fontId="41" fillId="0" borderId="0" xfId="0" applyFont="1" applyFill="1" applyAlignment="1">
      <alignment horizontal="center"/>
    </xf>
    <xf numFmtId="2" fontId="41" fillId="0" borderId="0" xfId="0" applyNumberFormat="1" applyFont="1" applyFill="1" applyAlignment="1">
      <alignment horizontal="center"/>
    </xf>
    <xf numFmtId="175" fontId="41" fillId="0" borderId="0" xfId="13" applyNumberFormat="1" applyFont="1" applyFill="1"/>
    <xf numFmtId="0" fontId="54" fillId="0" borderId="0" xfId="0" applyFont="1" applyAlignment="1">
      <alignment horizontal="center"/>
    </xf>
    <xf numFmtId="0" fontId="46" fillId="10" borderId="0" xfId="0" applyFont="1" applyFill="1" applyAlignment="1">
      <alignment horizontal="right"/>
    </xf>
    <xf numFmtId="0" fontId="54" fillId="0" borderId="0" xfId="0" applyFont="1" applyAlignment="1">
      <alignment horizontal="left"/>
    </xf>
    <xf numFmtId="0" fontId="46" fillId="16" borderId="0" xfId="0" applyFont="1" applyFill="1" applyAlignment="1">
      <alignment horizontal="right"/>
    </xf>
    <xf numFmtId="42" fontId="46" fillId="20" borderId="3" xfId="0" applyNumberFormat="1" applyFont="1" applyFill="1" applyBorder="1" applyAlignment="1">
      <alignment horizontal="center"/>
    </xf>
    <xf numFmtId="0" fontId="46" fillId="17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0" fontId="55" fillId="0" borderId="0" xfId="26" applyFont="1" applyAlignment="1">
      <alignment horizontal="center" wrapText="1"/>
    </xf>
    <xf numFmtId="0" fontId="56" fillId="0" borderId="0" xfId="26" applyFont="1" applyAlignment="1">
      <alignment horizontal="center"/>
    </xf>
    <xf numFmtId="2" fontId="36" fillId="0" borderId="9" xfId="18" applyNumberFormat="1" applyFont="1" applyFill="1" applyBorder="1" applyAlignment="1">
      <alignment horizontal="center" wrapText="1"/>
    </xf>
    <xf numFmtId="2" fontId="36" fillId="0" borderId="11" xfId="18" applyNumberFormat="1" applyFont="1" applyFill="1" applyBorder="1" applyAlignment="1">
      <alignment horizontal="center" wrapText="1"/>
    </xf>
  </cellXfs>
  <cellStyles count="28">
    <cellStyle name="Comma" xfId="15" builtinId="3"/>
    <cellStyle name="Comma 2" xfId="5" xr:uid="{00000000-0005-0000-0000-000001000000}"/>
    <cellStyle name="Comma 3" xfId="10" xr:uid="{00000000-0005-0000-0000-000002000000}"/>
    <cellStyle name="Currency" xfId="14" builtinId="4"/>
    <cellStyle name="Currency 2" xfId="7" xr:uid="{00000000-0005-0000-0000-000004000000}"/>
    <cellStyle name="Currency 3" xfId="8" xr:uid="{00000000-0005-0000-0000-000005000000}"/>
    <cellStyle name="Hyperlink" xfId="12" builtinId="8"/>
    <cellStyle name="Hyperlink 2" xfId="16" xr:uid="{00000000-0005-0000-0000-000007000000}"/>
    <cellStyle name="Normal" xfId="0" builtinId="0"/>
    <cellStyle name="Normal 2" xfId="3" xr:uid="{00000000-0005-0000-0000-000009000000}"/>
    <cellStyle name="Normal 2 2" xfId="18" xr:uid="{00000000-0005-0000-0000-00000A000000}"/>
    <cellStyle name="Normal 2 3" xfId="26" xr:uid="{00000000-0005-0000-0000-00000B000000}"/>
    <cellStyle name="Normal 3" xfId="4" xr:uid="{00000000-0005-0000-0000-00000C000000}"/>
    <cellStyle name="Normal 3 2" xfId="19" xr:uid="{00000000-0005-0000-0000-00000D000000}"/>
    <cellStyle name="Normal 3 3" xfId="25" xr:uid="{00000000-0005-0000-0000-00000E000000}"/>
    <cellStyle name="Normal 4" xfId="17" xr:uid="{00000000-0005-0000-0000-00000F000000}"/>
    <cellStyle name="Normal 4 2" xfId="20" xr:uid="{00000000-0005-0000-0000-000010000000}"/>
    <cellStyle name="Normal 4 3" xfId="22" xr:uid="{00000000-0005-0000-0000-000011000000}"/>
    <cellStyle name="Normal 5" xfId="21" xr:uid="{00000000-0005-0000-0000-000012000000}"/>
    <cellStyle name="Normal 6" xfId="23" xr:uid="{00000000-0005-0000-0000-000013000000}"/>
    <cellStyle name="Normal 6 2" xfId="1" xr:uid="{00000000-0005-0000-0000-000014000000}"/>
    <cellStyle name="Normal 6 2 2" xfId="2" xr:uid="{00000000-0005-0000-0000-000015000000}"/>
    <cellStyle name="Normal 7" xfId="24" xr:uid="{00000000-0005-0000-0000-000016000000}"/>
    <cellStyle name="Normal 8" xfId="11" xr:uid="{00000000-0005-0000-0000-000017000000}"/>
    <cellStyle name="Normal 9" xfId="27" xr:uid="{00000000-0005-0000-0000-000018000000}"/>
    <cellStyle name="Percent" xfId="13" builtinId="5"/>
    <cellStyle name="Percent 2" xfId="6" xr:uid="{00000000-0005-0000-0000-00001A000000}"/>
    <cellStyle name="Percent 3" xfId="9" xr:uid="{00000000-0005-0000-0000-00001B000000}"/>
  </cellStyles>
  <dxfs count="3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1" defaultTableStyle="TableStyleMedium2" defaultPivotStyle="PivotStyleLight16">
    <tableStyle name="Table Style 1" pivot="0" count="0" xr9:uid="{AF7F6F04-8250-4FC5-93BF-326BF350F6CE}"/>
  </tableStyles>
  <colors>
    <mruColors>
      <color rgb="FFFFFF66"/>
      <color rgb="FFFFFF99"/>
      <color rgb="FFFF7C80"/>
      <color rgb="FF0000FF"/>
      <color rgb="FFFFFFC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32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ls.gov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C2:W24"/>
  <sheetViews>
    <sheetView workbookViewId="0">
      <selection activeCell="C20" sqref="C20:E22"/>
    </sheetView>
  </sheetViews>
  <sheetFormatPr defaultRowHeight="14.5" x14ac:dyDescent="0.35"/>
  <cols>
    <col min="1" max="2" width="1.81640625" customWidth="1"/>
    <col min="3" max="3" width="47.453125" bestFit="1" customWidth="1"/>
    <col min="4" max="4" width="7.81640625" style="11" bestFit="1" customWidth="1"/>
    <col min="5" max="5" width="9.1796875" style="11" bestFit="1" customWidth="1"/>
    <col min="7" max="10" width="8.81640625" style="11"/>
  </cols>
  <sheetData>
    <row r="2" spans="3:23" s="2" customFormat="1" ht="14.5" customHeight="1" thickBot="1" x14ac:dyDescent="0.4">
      <c r="C2" s="4" t="s">
        <v>67</v>
      </c>
      <c r="D2" s="24" t="s">
        <v>515</v>
      </c>
      <c r="E2" s="24" t="s">
        <v>514</v>
      </c>
      <c r="F2" s="40" t="s">
        <v>22</v>
      </c>
      <c r="G2" s="11"/>
      <c r="H2" s="11"/>
      <c r="I2" s="11"/>
      <c r="J2" s="11"/>
      <c r="K2" s="3"/>
      <c r="L2" s="3"/>
      <c r="M2" s="3"/>
      <c r="N2" s="3"/>
      <c r="O2" s="3"/>
      <c r="P2" s="3"/>
      <c r="Q2" s="3"/>
      <c r="R2" s="3"/>
      <c r="S2" s="3"/>
    </row>
    <row r="3" spans="3:23" s="1" customFormat="1" ht="13.5" customHeight="1" x14ac:dyDescent="0.35">
      <c r="D3" s="25"/>
      <c r="E3" s="25"/>
      <c r="G3" s="43"/>
      <c r="H3" s="43"/>
      <c r="I3" s="44"/>
      <c r="J3" s="43"/>
    </row>
    <row r="4" spans="3:23" s="1" customFormat="1" ht="13.5" customHeight="1" x14ac:dyDescent="0.35">
      <c r="C4" s="16" t="s">
        <v>378</v>
      </c>
      <c r="D4" s="17" t="s">
        <v>199</v>
      </c>
      <c r="E4" s="17" t="s">
        <v>199</v>
      </c>
      <c r="F4" s="20" t="s">
        <v>177</v>
      </c>
      <c r="G4" s="43"/>
      <c r="H4" s="43"/>
      <c r="I4" s="44"/>
      <c r="J4" s="43"/>
    </row>
    <row r="5" spans="3:23" x14ac:dyDescent="0.35">
      <c r="C5" s="18" t="s">
        <v>317</v>
      </c>
      <c r="D5" s="19">
        <v>0</v>
      </c>
      <c r="E5" s="19">
        <v>0</v>
      </c>
    </row>
    <row r="6" spans="3:23" s="1" customFormat="1" ht="13.5" customHeight="1" x14ac:dyDescent="0.35">
      <c r="C6" s="16" t="s">
        <v>414</v>
      </c>
      <c r="D6" s="17" t="s">
        <v>86</v>
      </c>
      <c r="E6" s="17" t="s">
        <v>86</v>
      </c>
      <c r="F6" s="20" t="s">
        <v>177</v>
      </c>
      <c r="G6" s="28"/>
      <c r="H6" s="43"/>
      <c r="I6" s="44"/>
      <c r="J6" s="43"/>
    </row>
    <row r="7" spans="3:23" s="22" customFormat="1" ht="13.5" customHeight="1" x14ac:dyDescent="0.35">
      <c r="C7" s="51" t="s">
        <v>399</v>
      </c>
      <c r="D7" s="17" t="s">
        <v>86</v>
      </c>
      <c r="E7" s="17" t="s">
        <v>86</v>
      </c>
      <c r="F7" s="20" t="s">
        <v>177</v>
      </c>
      <c r="G7" s="50"/>
      <c r="H7" s="47"/>
      <c r="I7" s="49"/>
      <c r="J7" s="47"/>
      <c r="T7" s="48"/>
      <c r="U7" s="48"/>
      <c r="V7" s="48"/>
      <c r="W7" s="48"/>
    </row>
    <row r="8" spans="3:23" s="1" customFormat="1" ht="13.5" customHeight="1" x14ac:dyDescent="0.35">
      <c r="C8" s="16" t="s">
        <v>269</v>
      </c>
      <c r="D8" s="17" t="s">
        <v>86</v>
      </c>
      <c r="E8" s="17" t="s">
        <v>86</v>
      </c>
      <c r="F8" s="20" t="s">
        <v>177</v>
      </c>
      <c r="G8" s="28"/>
      <c r="H8" s="43"/>
      <c r="I8" s="44"/>
      <c r="J8" s="43"/>
      <c r="T8" s="6"/>
      <c r="U8" s="7"/>
      <c r="V8" s="10"/>
      <c r="W8" s="6"/>
    </row>
    <row r="9" spans="3:23" s="1" customFormat="1" ht="13.5" customHeight="1" x14ac:dyDescent="0.45">
      <c r="C9" s="16" t="s">
        <v>270</v>
      </c>
      <c r="D9" s="17" t="s">
        <v>86</v>
      </c>
      <c r="E9" s="17" t="s">
        <v>86</v>
      </c>
      <c r="H9" s="43"/>
      <c r="I9" s="44"/>
      <c r="J9" s="43"/>
      <c r="T9" s="6"/>
      <c r="U9" s="8"/>
      <c r="V9" s="9"/>
      <c r="W9" s="6"/>
    </row>
    <row r="10" spans="3:23" s="5" customFormat="1" x14ac:dyDescent="0.35">
      <c r="C10" s="18" t="s">
        <v>398</v>
      </c>
      <c r="D10" s="19" t="s">
        <v>86</v>
      </c>
      <c r="E10" s="19" t="s">
        <v>86</v>
      </c>
      <c r="G10" s="15"/>
      <c r="H10" s="11"/>
      <c r="I10" s="11"/>
      <c r="J10" s="11"/>
    </row>
    <row r="11" spans="3:23" s="5" customFormat="1" x14ac:dyDescent="0.35">
      <c r="C11" s="18" t="s">
        <v>336</v>
      </c>
      <c r="D11" s="19">
        <v>0.02</v>
      </c>
      <c r="E11" s="19">
        <v>0.02</v>
      </c>
      <c r="F11" s="20" t="s">
        <v>177</v>
      </c>
      <c r="G11" s="11"/>
      <c r="H11" s="11"/>
      <c r="I11" s="11"/>
      <c r="J11" s="11"/>
    </row>
    <row r="12" spans="3:23" s="1" customFormat="1" ht="13.5" customHeight="1" x14ac:dyDescent="0.35">
      <c r="C12" s="16" t="s">
        <v>400</v>
      </c>
      <c r="D12" s="17" t="s">
        <v>66</v>
      </c>
      <c r="E12" s="17" t="s">
        <v>66</v>
      </c>
      <c r="F12" s="1" t="s">
        <v>177</v>
      </c>
      <c r="G12" s="43"/>
      <c r="H12" s="43"/>
      <c r="I12" s="44"/>
      <c r="J12" s="43"/>
      <c r="T12" s="6"/>
      <c r="U12" s="6"/>
      <c r="V12" s="6"/>
      <c r="W12" s="6"/>
    </row>
    <row r="13" spans="3:23" s="20" customFormat="1" ht="13.5" customHeight="1" x14ac:dyDescent="0.35">
      <c r="C13" s="21"/>
      <c r="D13" s="21"/>
      <c r="E13" s="21"/>
      <c r="G13" s="43"/>
      <c r="H13" s="43"/>
      <c r="I13" s="53"/>
      <c r="J13" s="54"/>
      <c r="T13" s="21"/>
      <c r="U13" s="21"/>
      <c r="V13" s="21"/>
      <c r="W13" s="21"/>
    </row>
    <row r="14" spans="3:23" s="42" customFormat="1" ht="16.5" thickBot="1" x14ac:dyDescent="0.55000000000000004">
      <c r="C14" s="41"/>
      <c r="D14" s="41"/>
      <c r="E14" s="41"/>
      <c r="G14" s="55"/>
      <c r="H14" s="55"/>
      <c r="I14" s="55"/>
      <c r="J14" s="56"/>
    </row>
    <row r="15" spans="3:23" x14ac:dyDescent="0.35">
      <c r="C15" s="31" t="s">
        <v>316</v>
      </c>
      <c r="D15" s="38"/>
      <c r="E15" s="39">
        <f ca="1">'Rev. Req.'!B33</f>
        <v>39.312779902088842</v>
      </c>
      <c r="G15" s="59"/>
      <c r="H15" s="60"/>
      <c r="I15" s="57"/>
      <c r="J15" s="52"/>
    </row>
    <row r="16" spans="3:23" x14ac:dyDescent="0.35">
      <c r="C16" s="32" t="s">
        <v>315</v>
      </c>
      <c r="D16" s="34"/>
      <c r="E16" s="35">
        <f ca="1">'Rev. Req.'!B43</f>
        <v>2.7778562083557437</v>
      </c>
      <c r="G16" s="57"/>
      <c r="H16" s="57"/>
      <c r="I16" s="57"/>
      <c r="J16" s="58"/>
    </row>
    <row r="17" spans="3:10" ht="15" thickBot="1" x14ac:dyDescent="0.4">
      <c r="C17" s="33"/>
      <c r="D17" s="36"/>
      <c r="E17" s="37"/>
      <c r="I17" s="52"/>
      <c r="J17" s="52"/>
    </row>
    <row r="18" spans="3:10" s="29" customFormat="1" x14ac:dyDescent="0.35">
      <c r="C18" s="26"/>
      <c r="D18" s="27"/>
      <c r="E18" s="27"/>
      <c r="G18" s="11"/>
      <c r="H18" s="11"/>
      <c r="I18" s="52"/>
      <c r="J18" s="52"/>
    </row>
    <row r="19" spans="3:10" s="29" customFormat="1" x14ac:dyDescent="0.35">
      <c r="C19" s="26"/>
      <c r="D19" s="27"/>
      <c r="E19" s="27"/>
      <c r="G19" s="11"/>
      <c r="H19" s="11"/>
      <c r="I19" s="11"/>
      <c r="J19" s="11"/>
    </row>
    <row r="20" spans="3:10" s="14" customFormat="1" x14ac:dyDescent="0.35">
      <c r="D20" s="45"/>
      <c r="E20" s="45"/>
      <c r="G20" s="23"/>
      <c r="H20" s="23"/>
      <c r="I20" s="23"/>
      <c r="J20" s="23"/>
    </row>
    <row r="21" spans="3:10" s="14" customFormat="1" x14ac:dyDescent="0.35">
      <c r="D21" s="46"/>
      <c r="E21" s="46"/>
      <c r="G21" s="23"/>
      <c r="H21" s="23"/>
      <c r="I21" s="23"/>
      <c r="J21" s="23"/>
    </row>
    <row r="22" spans="3:10" s="14" customFormat="1" x14ac:dyDescent="0.35">
      <c r="D22" s="46"/>
      <c r="E22" s="46"/>
      <c r="G22" s="23"/>
      <c r="H22" s="23"/>
      <c r="I22" s="23"/>
      <c r="J22" s="23"/>
    </row>
    <row r="24" spans="3:10" x14ac:dyDescent="0.35">
      <c r="D24" s="30"/>
      <c r="E24" s="30"/>
    </row>
  </sheetData>
  <dataValidations count="7">
    <dataValidation type="list" allowBlank="1" showInputMessage="1" showErrorMessage="1" sqref="D10:E10" xr:uid="{00000000-0002-0000-0100-000000000000}">
      <formula1>"Low,Base,High"</formula1>
    </dataValidation>
    <dataValidation type="list" allowBlank="1" showInputMessage="1" showErrorMessage="1" sqref="D4:E4" xr:uid="{00000000-0002-0000-0100-000001000000}">
      <formula1>"ACCEL,BASE,EOL"</formula1>
    </dataValidation>
    <dataValidation type="list" allowBlank="1" showInputMessage="1" showErrorMessage="1" sqref="D6:E7 D9:E9" xr:uid="{00000000-0002-0000-0100-000002000000}">
      <formula1>"Base,High"</formula1>
    </dataValidation>
    <dataValidation type="list" allowBlank="1" showInputMessage="1" showErrorMessage="1" sqref="D6:E7 D9:E9 D11:E11" xr:uid="{00000000-0002-0000-0100-000003000000}">
      <formula1>"1%,2%,3%"</formula1>
    </dataValidation>
    <dataValidation type="list" allowBlank="1" showInputMessage="1" showErrorMessage="1" sqref="D12:E12" xr:uid="{00000000-0002-0000-0100-000004000000}">
      <formula1>"Opt-In,Opt-Out"</formula1>
    </dataValidation>
    <dataValidation type="list" allowBlank="1" showInputMessage="1" showErrorMessage="1" sqref="D12:E12 D8:E8" xr:uid="{00000000-0002-0000-0100-000005000000}">
      <formula1>"Base,Low"</formula1>
    </dataValidation>
    <dataValidation type="list" allowBlank="1" showInputMessage="1" showErrorMessage="1" sqref="D12:E12" xr:uid="{00000000-0002-0000-0100-000006000000}">
      <formula1>"""Opt-In"",""Opt-Out"""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2:AE59"/>
  <sheetViews>
    <sheetView tabSelected="1" zoomScale="80" zoomScaleNormal="80" workbookViewId="0">
      <selection activeCell="H6" sqref="H6"/>
    </sheetView>
  </sheetViews>
  <sheetFormatPr defaultColWidth="8.81640625" defaultRowHeight="14" x14ac:dyDescent="0.3"/>
  <cols>
    <col min="1" max="1" width="39" style="61" customWidth="1"/>
    <col min="2" max="2" width="12.26953125" style="61" bestFit="1" customWidth="1"/>
    <col min="3" max="21" width="9.1796875" style="61" customWidth="1"/>
    <col min="22" max="22" width="8.81640625" style="61"/>
    <col min="23" max="24" width="10.54296875" style="62" customWidth="1"/>
    <col min="25" max="26" width="10.54296875" style="61" customWidth="1"/>
    <col min="27" max="16384" width="8.81640625" style="61"/>
  </cols>
  <sheetData>
    <row r="2" spans="1:25" ht="20" x14ac:dyDescent="0.4">
      <c r="A2" s="106" t="s">
        <v>537</v>
      </c>
    </row>
    <row r="3" spans="1:25" x14ac:dyDescent="0.3">
      <c r="A3" s="61" t="s">
        <v>238</v>
      </c>
    </row>
    <row r="5" spans="1:25" x14ac:dyDescent="0.3">
      <c r="A5" s="63" t="s">
        <v>200</v>
      </c>
      <c r="B5" s="64">
        <f>'General Inputs'!C30</f>
        <v>0.52617254439809957</v>
      </c>
      <c r="C5" s="65"/>
      <c r="D5" s="66"/>
    </row>
    <row r="6" spans="1:25" x14ac:dyDescent="0.3">
      <c r="A6" s="67" t="s">
        <v>8</v>
      </c>
      <c r="B6" s="68">
        <f>1-B5</f>
        <v>0.47382745560190043</v>
      </c>
      <c r="C6" s="65"/>
      <c r="D6" s="66"/>
    </row>
    <row r="7" spans="1:25" x14ac:dyDescent="0.3">
      <c r="A7" s="67" t="s">
        <v>239</v>
      </c>
      <c r="B7" s="68">
        <f>'General Inputs'!D30</f>
        <v>4.9099999999999998E-2</v>
      </c>
      <c r="C7" s="65"/>
      <c r="D7" s="66"/>
    </row>
    <row r="8" spans="1:25" x14ac:dyDescent="0.3">
      <c r="A8" s="67" t="s">
        <v>240</v>
      </c>
      <c r="B8" s="68">
        <f>'General Inputs'!D34</f>
        <v>9.7500000000000003E-2</v>
      </c>
      <c r="C8" s="65"/>
      <c r="D8" s="66"/>
    </row>
    <row r="9" spans="1:25" x14ac:dyDescent="0.3">
      <c r="A9" s="67" t="s">
        <v>201</v>
      </c>
      <c r="B9" s="68">
        <f>((1-0.06)*21%)+0.06</f>
        <v>0.25739999999999996</v>
      </c>
      <c r="C9" s="65"/>
      <c r="D9" s="66"/>
    </row>
    <row r="10" spans="1:25" x14ac:dyDescent="0.3">
      <c r="A10" s="69" t="s">
        <v>202</v>
      </c>
      <c r="B10" s="70">
        <f>'General Inputs'!E37</f>
        <v>6.8338260304909484E-2</v>
      </c>
      <c r="C10" s="65"/>
      <c r="D10" s="66"/>
    </row>
    <row r="11" spans="1:25" x14ac:dyDescent="0.3">
      <c r="B11" s="71"/>
      <c r="C11" s="71"/>
      <c r="D11" s="71"/>
    </row>
    <row r="12" spans="1:25" s="98" customFormat="1" x14ac:dyDescent="0.3">
      <c r="B12" s="98">
        <v>2026</v>
      </c>
      <c r="C12" s="98">
        <f>B12+1</f>
        <v>2027</v>
      </c>
      <c r="D12" s="98">
        <f t="shared" ref="D12:S13" si="0">C12+1</f>
        <v>2028</v>
      </c>
      <c r="E12" s="98">
        <f t="shared" si="0"/>
        <v>2029</v>
      </c>
      <c r="F12" s="98">
        <f t="shared" si="0"/>
        <v>2030</v>
      </c>
      <c r="G12" s="98">
        <f t="shared" si="0"/>
        <v>2031</v>
      </c>
      <c r="H12" s="98">
        <f t="shared" si="0"/>
        <v>2032</v>
      </c>
      <c r="I12" s="98">
        <f t="shared" si="0"/>
        <v>2033</v>
      </c>
      <c r="J12" s="98">
        <f t="shared" si="0"/>
        <v>2034</v>
      </c>
      <c r="K12" s="98">
        <f t="shared" si="0"/>
        <v>2035</v>
      </c>
      <c r="L12" s="98">
        <f t="shared" si="0"/>
        <v>2036</v>
      </c>
      <c r="M12" s="98">
        <f t="shared" si="0"/>
        <v>2037</v>
      </c>
      <c r="N12" s="98">
        <f t="shared" si="0"/>
        <v>2038</v>
      </c>
      <c r="O12" s="98">
        <f t="shared" si="0"/>
        <v>2039</v>
      </c>
      <c r="P12" s="98">
        <f t="shared" si="0"/>
        <v>2040</v>
      </c>
      <c r="Q12" s="98">
        <f t="shared" si="0"/>
        <v>2041</v>
      </c>
      <c r="R12" s="98">
        <f t="shared" si="0"/>
        <v>2042</v>
      </c>
      <c r="S12" s="98">
        <f t="shared" si="0"/>
        <v>2043</v>
      </c>
      <c r="T12" s="98">
        <f>S12+1</f>
        <v>2044</v>
      </c>
      <c r="U12" s="98">
        <f>T12+1</f>
        <v>2045</v>
      </c>
      <c r="X12" s="99"/>
      <c r="Y12" s="99"/>
    </row>
    <row r="13" spans="1:25" s="96" customFormat="1" x14ac:dyDescent="0.3">
      <c r="A13" s="98"/>
      <c r="B13" s="96">
        <v>1</v>
      </c>
      <c r="C13" s="96">
        <f>B13+1</f>
        <v>2</v>
      </c>
      <c r="D13" s="96">
        <f t="shared" si="0"/>
        <v>3</v>
      </c>
      <c r="E13" s="96">
        <f t="shared" si="0"/>
        <v>4</v>
      </c>
      <c r="F13" s="96">
        <f t="shared" si="0"/>
        <v>5</v>
      </c>
      <c r="G13" s="96">
        <f t="shared" si="0"/>
        <v>6</v>
      </c>
      <c r="H13" s="96">
        <f t="shared" si="0"/>
        <v>7</v>
      </c>
      <c r="I13" s="96">
        <f t="shared" si="0"/>
        <v>8</v>
      </c>
      <c r="J13" s="96">
        <f t="shared" si="0"/>
        <v>9</v>
      </c>
      <c r="K13" s="96">
        <f t="shared" si="0"/>
        <v>10</v>
      </c>
      <c r="L13" s="96">
        <f t="shared" si="0"/>
        <v>11</v>
      </c>
      <c r="M13" s="96">
        <f t="shared" si="0"/>
        <v>12</v>
      </c>
      <c r="N13" s="96">
        <f t="shared" si="0"/>
        <v>13</v>
      </c>
      <c r="O13" s="96">
        <f t="shared" si="0"/>
        <v>14</v>
      </c>
      <c r="P13" s="96">
        <f t="shared" si="0"/>
        <v>15</v>
      </c>
      <c r="Q13" s="96">
        <f t="shared" si="0"/>
        <v>16</v>
      </c>
      <c r="R13" s="96">
        <f t="shared" si="0"/>
        <v>17</v>
      </c>
      <c r="S13" s="96">
        <f t="shared" si="0"/>
        <v>18</v>
      </c>
      <c r="T13" s="96">
        <f>S13+1</f>
        <v>19</v>
      </c>
      <c r="U13" s="96">
        <f>T13+1</f>
        <v>20</v>
      </c>
    </row>
    <row r="14" spans="1:25" s="73" customFormat="1" x14ac:dyDescent="0.3">
      <c r="A14" s="72" t="s">
        <v>249</v>
      </c>
      <c r="B14" s="100">
        <f>('Cost Summary'!J12)</f>
        <v>12.124065072670344</v>
      </c>
      <c r="C14" s="100">
        <f>('Cost Summary'!K12)</f>
        <v>11.514726628830521</v>
      </c>
      <c r="D14" s="100">
        <f>('Cost Summary'!L12)</f>
        <v>12.109993925348071</v>
      </c>
      <c r="E14" s="100">
        <f>('Cost Summary'!M12)</f>
        <v>5.3680192981510633</v>
      </c>
      <c r="F14" s="100">
        <f>('Cost Summary'!N12)</f>
        <v>0</v>
      </c>
      <c r="G14" s="100">
        <f>('Cost Summary'!O12)</f>
        <v>0</v>
      </c>
      <c r="H14" s="100">
        <f>('Cost Summary'!P12)</f>
        <v>0</v>
      </c>
      <c r="I14" s="100">
        <f>('Cost Summary'!Q12)</f>
        <v>0</v>
      </c>
      <c r="J14" s="100">
        <f>('Cost Summary'!R12)</f>
        <v>0</v>
      </c>
      <c r="K14" s="100">
        <f>('Cost Summary'!S12)</f>
        <v>0</v>
      </c>
      <c r="L14" s="100">
        <f>('Cost Summary'!T12)</f>
        <v>0</v>
      </c>
      <c r="M14" s="100">
        <f>('Cost Summary'!U12)</f>
        <v>0</v>
      </c>
      <c r="N14" s="100">
        <f>('Cost Summary'!V12)</f>
        <v>0</v>
      </c>
      <c r="O14" s="100">
        <f>('Cost Summary'!W12)</f>
        <v>0</v>
      </c>
      <c r="P14" s="100">
        <f>('Cost Summary'!X12)</f>
        <v>0</v>
      </c>
      <c r="Q14" s="100">
        <f>('Cost Summary'!Y12)</f>
        <v>0</v>
      </c>
      <c r="R14" s="100">
        <f>('Cost Summary'!Z12)</f>
        <v>0</v>
      </c>
      <c r="S14" s="100">
        <f>('Cost Summary'!AA12)</f>
        <v>0</v>
      </c>
      <c r="T14" s="100">
        <f>('Cost Summary'!AB12)</f>
        <v>0</v>
      </c>
      <c r="U14" s="100">
        <f>('Cost Summary'!AC12)</f>
        <v>0</v>
      </c>
      <c r="X14" s="74"/>
      <c r="Y14" s="74"/>
    </row>
    <row r="15" spans="1:25" s="73" customFormat="1" ht="15.5" x14ac:dyDescent="0.45">
      <c r="A15" s="75" t="s">
        <v>250</v>
      </c>
      <c r="B15" s="101">
        <f>-'Benefit Summary'!I29</f>
        <v>-6.9535221088399997</v>
      </c>
      <c r="C15" s="101">
        <f>-'Benefit Summary'!J29</f>
        <v>-4.0378614197240008</v>
      </c>
      <c r="D15" s="101">
        <f>-'Benefit Summary'!K29</f>
        <v>-4.4049397306079996</v>
      </c>
      <c r="E15" s="101">
        <f>-'Benefit Summary'!L29</f>
        <v>-4.7720180414920002</v>
      </c>
      <c r="F15" s="101">
        <f>-'Benefit Summary'!M29</f>
        <v>-5.1390963523760007</v>
      </c>
      <c r="G15" s="101">
        <f>-'Benefit Summary'!N29</f>
        <v>-5.5061746632600004</v>
      </c>
      <c r="H15" s="101">
        <f>-'Benefit Summary'!O29</f>
        <v>-5.8732529741440009</v>
      </c>
      <c r="I15" s="101">
        <f>-'Benefit Summary'!P29</f>
        <v>-3.3037047979560001</v>
      </c>
      <c r="J15" s="101">
        <f>-'Benefit Summary'!Q29</f>
        <v>0</v>
      </c>
      <c r="K15" s="101">
        <f>-'Benefit Summary'!R29</f>
        <v>0</v>
      </c>
      <c r="L15" s="101">
        <f>-'Benefit Summary'!S29</f>
        <v>0</v>
      </c>
      <c r="M15" s="101">
        <f>-'Benefit Summary'!T29</f>
        <v>0</v>
      </c>
      <c r="N15" s="101">
        <f>-'Benefit Summary'!U29</f>
        <v>0</v>
      </c>
      <c r="O15" s="101">
        <f>-'Benefit Summary'!V29</f>
        <v>0</v>
      </c>
      <c r="P15" s="101">
        <f>-'Benefit Summary'!W29</f>
        <v>0</v>
      </c>
      <c r="Q15" s="101">
        <f>-'Benefit Summary'!X29</f>
        <v>0</v>
      </c>
      <c r="R15" s="101">
        <f>-'Benefit Summary'!Y29</f>
        <v>0</v>
      </c>
      <c r="S15" s="101">
        <f>-'Benefit Summary'!Z29</f>
        <v>0</v>
      </c>
      <c r="T15" s="101">
        <f>-'Benefit Summary'!AA29</f>
        <v>0</v>
      </c>
      <c r="U15" s="101">
        <f>-'Benefit Summary'!AB29</f>
        <v>0</v>
      </c>
      <c r="X15" s="74"/>
      <c r="Y15" s="74"/>
    </row>
    <row r="16" spans="1:25" s="73" customFormat="1" x14ac:dyDescent="0.3">
      <c r="A16" s="73" t="s">
        <v>251</v>
      </c>
      <c r="B16" s="100">
        <f>B14+B15</f>
        <v>5.1705429638303446</v>
      </c>
      <c r="C16" s="100">
        <f t="shared" ref="C16:U16" si="1">C14+C15</f>
        <v>7.4768652091065206</v>
      </c>
      <c r="D16" s="100">
        <f t="shared" si="1"/>
        <v>7.7050541947400717</v>
      </c>
      <c r="E16" s="100">
        <f t="shared" si="1"/>
        <v>0.59600125665906312</v>
      </c>
      <c r="F16" s="100">
        <f t="shared" si="1"/>
        <v>-5.1390963523760007</v>
      </c>
      <c r="G16" s="100">
        <f t="shared" si="1"/>
        <v>-5.5061746632600004</v>
      </c>
      <c r="H16" s="100">
        <f t="shared" si="1"/>
        <v>-5.8732529741440009</v>
      </c>
      <c r="I16" s="100">
        <f t="shared" si="1"/>
        <v>-3.3037047979560001</v>
      </c>
      <c r="J16" s="100">
        <f t="shared" si="1"/>
        <v>0</v>
      </c>
      <c r="K16" s="100">
        <f t="shared" si="1"/>
        <v>0</v>
      </c>
      <c r="L16" s="100">
        <f t="shared" si="1"/>
        <v>0</v>
      </c>
      <c r="M16" s="100">
        <f t="shared" si="1"/>
        <v>0</v>
      </c>
      <c r="N16" s="100">
        <f t="shared" si="1"/>
        <v>0</v>
      </c>
      <c r="O16" s="100">
        <f t="shared" si="1"/>
        <v>0</v>
      </c>
      <c r="P16" s="100">
        <f t="shared" si="1"/>
        <v>0</v>
      </c>
      <c r="Q16" s="100">
        <f t="shared" si="1"/>
        <v>0</v>
      </c>
      <c r="R16" s="100">
        <f t="shared" si="1"/>
        <v>0</v>
      </c>
      <c r="S16" s="100">
        <f t="shared" si="1"/>
        <v>0</v>
      </c>
      <c r="T16" s="100">
        <f t="shared" si="1"/>
        <v>0</v>
      </c>
      <c r="U16" s="100">
        <f t="shared" si="1"/>
        <v>0</v>
      </c>
      <c r="X16" s="76"/>
      <c r="Y16" s="76"/>
    </row>
    <row r="17" spans="1:31" s="73" customFormat="1" x14ac:dyDescent="0.3">
      <c r="A17" s="73" t="s">
        <v>252</v>
      </c>
      <c r="B17" s="100">
        <f ca="1">SUM('Depreciation 370.1'!E61,'Depreciation 303'!E61,'Depreciation 397'!E61)</f>
        <v>0.19857465496420595</v>
      </c>
      <c r="C17" s="100">
        <f ca="1">SUM('Depreciation 370.1'!F61,'Depreciation 303'!F61,'Depreciation 397'!F61)</f>
        <v>0.6065117010110509</v>
      </c>
      <c r="D17" s="100">
        <f ca="1">SUM('Depreciation 370.1'!G61,'Depreciation 303'!G61,'Depreciation 397'!G61)</f>
        <v>1.0316184590671118</v>
      </c>
      <c r="E17" s="100">
        <f ca="1">SUM('Depreciation 370.1'!H61,'Depreciation 303'!H61,'Depreciation 397'!H61)</f>
        <v>1.2483107296550902</v>
      </c>
      <c r="F17" s="100">
        <f ca="1">SUM('Depreciation 370.1'!I61,'Depreciation 303'!I61,'Depreciation 397'!I61)</f>
        <v>1.0779554215237801</v>
      </c>
      <c r="G17" s="100">
        <f ca="1">SUM('Depreciation 370.1'!J61,'Depreciation 303'!J61,'Depreciation 397'!J61)</f>
        <v>0.59936838778713653</v>
      </c>
      <c r="H17" s="100">
        <f ca="1">SUM('Depreciation 370.1'!K61,'Depreciation 303'!K61,'Depreciation 397'!K61)</f>
        <v>8.2779712369985659E-2</v>
      </c>
      <c r="I17" s="100">
        <f ca="1">SUM('Depreciation 370.1'!L61,'Depreciation 303'!L61,'Depreciation 397'!L61)</f>
        <v>-0.25205678158949268</v>
      </c>
      <c r="J17" s="100">
        <f ca="1">SUM('Depreciation 370.1'!M61,'Depreciation 303'!M61,'Depreciation 397'!M61)</f>
        <v>-0.38342575401767537</v>
      </c>
      <c r="K17" s="100">
        <f ca="1">SUM('Depreciation 370.1'!N61,'Depreciation 303'!N61,'Depreciation 397'!N61)</f>
        <v>-0.38926308591275344</v>
      </c>
      <c r="L17" s="100">
        <f ca="1">SUM('Depreciation 370.1'!O61,'Depreciation 303'!O61,'Depreciation 397'!O61)</f>
        <v>-0.38926308591275344</v>
      </c>
      <c r="M17" s="100">
        <f ca="1">SUM('Depreciation 370.1'!P61,'Depreciation 303'!P61,'Depreciation 397'!P61)</f>
        <v>-0.38926308591275344</v>
      </c>
      <c r="N17" s="100">
        <f ca="1">SUM('Depreciation 370.1'!Q61,'Depreciation 303'!Q61,'Depreciation 397'!Q61)</f>
        <v>-0.38926308591275344</v>
      </c>
      <c r="O17" s="100">
        <f ca="1">SUM('Depreciation 370.1'!R61,'Depreciation 303'!R61,'Depreciation 397'!R61)</f>
        <v>-0.38926308591275344</v>
      </c>
      <c r="P17" s="100">
        <f ca="1">SUM('Depreciation 370.1'!S61,'Depreciation 303'!S61,'Depreciation 397'!S61)</f>
        <v>-0.38926308591275344</v>
      </c>
      <c r="Q17" s="100">
        <f ca="1">SUM('Depreciation 370.1'!T61,'Depreciation 303'!T61,'Depreciation 397'!T61)</f>
        <v>-0.39375154601526269</v>
      </c>
      <c r="R17" s="100">
        <f ca="1">SUM('Depreciation 370.1'!U61,'Depreciation 303'!U61,'Depreciation 397'!U61)</f>
        <v>-0.53296478509805545</v>
      </c>
      <c r="S17" s="100">
        <f ca="1">SUM('Depreciation 370.1'!V61,'Depreciation 303'!V61,'Depreciation 397'!V61)</f>
        <v>-0.80382219389568776</v>
      </c>
      <c r="T17" s="100">
        <f ca="1">SUM('Depreciation 370.1'!W61,'Depreciation 303'!W61,'Depreciation 397'!W61)</f>
        <v>-0.90655244552179259</v>
      </c>
      <c r="U17" s="100">
        <f ca="1">SUM('Depreciation 370.1'!X61,'Depreciation 303'!X61,'Depreciation 397'!X61)</f>
        <v>-0.70184685558468174</v>
      </c>
      <c r="W17" s="77"/>
      <c r="X17" s="78"/>
      <c r="Y17" s="78"/>
      <c r="Z17" s="77"/>
      <c r="AA17" s="77"/>
      <c r="AB17" s="77"/>
      <c r="AC17" s="77"/>
      <c r="AD17" s="77"/>
      <c r="AE17" s="77"/>
    </row>
    <row r="18" spans="1:31" s="73" customFormat="1" x14ac:dyDescent="0.3">
      <c r="A18" s="73" t="s">
        <v>228</v>
      </c>
      <c r="B18" s="100">
        <f ca="1">SUM('Depreciation 370.1'!E118,'Depreciation 303'!E119,'Depreciation 397'!E118)</f>
        <v>-0.30753611091010757</v>
      </c>
      <c r="C18" s="100">
        <f ca="1">SUM('Depreciation 370.1'!F118,'Depreciation 303'!F119,'Depreciation 397'!F118)</f>
        <v>-9.1415826627958441E-2</v>
      </c>
      <c r="D18" s="100">
        <f ca="1">SUM('Depreciation 370.1'!G118,'Depreciation 303'!G119,'Depreciation 397'!G118)</f>
        <v>-0.23156050259134853</v>
      </c>
      <c r="E18" s="100">
        <f ca="1">SUM('Depreciation 370.1'!H118,'Depreciation 303'!H119,'Depreciation 397'!H118)</f>
        <v>-0.20732923769470668</v>
      </c>
      <c r="F18" s="100">
        <f ca="1">SUM('Depreciation 370.1'!I118,'Depreciation 303'!I119,'Depreciation 397'!I118)</f>
        <v>-1.4763491132950876E-2</v>
      </c>
      <c r="G18" s="100">
        <f ca="1">SUM('Depreciation 370.1'!J118,'Depreciation 303'!J119,'Depreciation 397'!J118)</f>
        <v>0.16989578770195704</v>
      </c>
      <c r="H18" s="100">
        <f ca="1">SUM('Depreciation 370.1'!K118,'Depreciation 303'!K119,'Depreciation 397'!K118)</f>
        <v>0.30378492346636055</v>
      </c>
      <c r="I18" s="100">
        <f ca="1">SUM('Depreciation 370.1'!L118,'Depreciation 303'!L119,'Depreciation 397'!L118)</f>
        <v>0.36911298318487962</v>
      </c>
      <c r="J18" s="100">
        <f ca="1">SUM('Depreciation 370.1'!M118,'Depreciation 303'!M119,'Depreciation 397'!M118)</f>
        <v>0.29044135032776469</v>
      </c>
      <c r="K18" s="100">
        <f ca="1">SUM('Depreciation 370.1'!N118,'Depreciation 303'!N119,'Depreciation 397'!N118)</f>
        <v>0.16086008960886355</v>
      </c>
      <c r="L18" s="100">
        <f ca="1">SUM('Depreciation 370.1'!O118,'Depreciation 303'!O119,'Depreciation 397'!O118)</f>
        <v>6.7648632604834641E-2</v>
      </c>
      <c r="M18" s="100">
        <f ca="1">SUM('Depreciation 370.1'!P118,'Depreciation 303'!P119,'Depreciation 397'!P118)</f>
        <v>4.4035454423669712E-2</v>
      </c>
      <c r="N18" s="100">
        <f ca="1">SUM('Depreciation 370.1'!Q118,'Depreciation 303'!Q119,'Depreciation 397'!Q118)</f>
        <v>8.4505303938402151E-2</v>
      </c>
      <c r="O18" s="100">
        <f ca="1">SUM('Depreciation 370.1'!R118,'Depreciation 303'!R119,'Depreciation 397'!R118)</f>
        <v>0.10359340900733514</v>
      </c>
      <c r="P18" s="100">
        <f ca="1">SUM('Depreciation 370.1'!S118,'Depreciation 303'!S119,'Depreciation 397'!S118)</f>
        <v>5.1880734295493156E-2</v>
      </c>
      <c r="Q18" s="100">
        <f ca="1">SUM('Depreciation 370.1'!T118,'Depreciation 303'!T119,'Depreciation 397'!T118)</f>
        <v>-3.9067804778786908E-2</v>
      </c>
      <c r="R18" s="100">
        <f ca="1">SUM('Depreciation 370.1'!U118,'Depreciation 303'!U119,'Depreciation 397'!U118)</f>
        <v>-0.17091471795096513</v>
      </c>
      <c r="S18" s="100">
        <f ca="1">SUM('Depreciation 370.1'!V118,'Depreciation 303'!V119,'Depreciation 397'!V118)</f>
        <v>-0.31802061823618138</v>
      </c>
      <c r="T18" s="100">
        <f ca="1">SUM('Depreciation 370.1'!W118,'Depreciation 303'!W119,'Depreciation 397'!W118)</f>
        <v>-0.37236188387599883</v>
      </c>
      <c r="U18" s="100">
        <f ca="1">SUM('Depreciation 370.1'!X118,'Depreciation 303'!X119,'Depreciation 397'!X118)</f>
        <v>-0.31966442072672752</v>
      </c>
      <c r="W18" s="77"/>
      <c r="X18" s="78"/>
      <c r="Y18" s="78"/>
      <c r="Z18" s="77"/>
      <c r="AA18" s="77"/>
      <c r="AB18" s="77"/>
      <c r="AC18" s="77"/>
      <c r="AD18" s="77"/>
      <c r="AE18" s="77"/>
    </row>
    <row r="19" spans="1:31" s="73" customFormat="1" x14ac:dyDescent="0.3">
      <c r="A19" s="73" t="s">
        <v>229</v>
      </c>
      <c r="B19" s="100">
        <f ca="1">B16-B17+B18</f>
        <v>4.6644321979560308</v>
      </c>
      <c r="C19" s="100">
        <f t="shared" ref="C19:U19" ca="1" si="2">B19+C16-C17+C18</f>
        <v>11.443369879423543</v>
      </c>
      <c r="D19" s="100">
        <f t="shared" ca="1" si="2"/>
        <v>17.885245112505153</v>
      </c>
      <c r="E19" s="100">
        <f t="shared" ca="1" si="2"/>
        <v>17.025606401814422</v>
      </c>
      <c r="F19" s="100">
        <f t="shared" ca="1" si="2"/>
        <v>10.793791136781689</v>
      </c>
      <c r="G19" s="100">
        <f t="shared" ca="1" si="2"/>
        <v>4.858143873436509</v>
      </c>
      <c r="H19" s="100">
        <f t="shared" ca="1" si="2"/>
        <v>-0.794103889611117</v>
      </c>
      <c r="I19" s="100">
        <f t="shared" ca="1" si="2"/>
        <v>-3.4766389227927443</v>
      </c>
      <c r="J19" s="100">
        <f t="shared" ca="1" si="2"/>
        <v>-2.8027718184473045</v>
      </c>
      <c r="K19" s="100">
        <f t="shared" ca="1" si="2"/>
        <v>-2.2526486429256876</v>
      </c>
      <c r="L19" s="100">
        <f t="shared" ca="1" si="2"/>
        <v>-1.7957369244080994</v>
      </c>
      <c r="M19" s="100">
        <f t="shared" ca="1" si="2"/>
        <v>-1.3624383840716763</v>
      </c>
      <c r="N19" s="100">
        <f t="shared" ca="1" si="2"/>
        <v>-0.88866999422052062</v>
      </c>
      <c r="O19" s="100">
        <f t="shared" ca="1" si="2"/>
        <v>-0.39581349930043203</v>
      </c>
      <c r="P19" s="100">
        <f t="shared" ca="1" si="2"/>
        <v>4.5330320907814567E-2</v>
      </c>
      <c r="Q19" s="100">
        <f t="shared" ca="1" si="2"/>
        <v>0.40001406214429036</v>
      </c>
      <c r="R19" s="100">
        <f t="shared" ca="1" si="2"/>
        <v>0.76206412929138068</v>
      </c>
      <c r="S19" s="100">
        <f t="shared" ca="1" si="2"/>
        <v>1.2478657049508872</v>
      </c>
      <c r="T19" s="100">
        <f t="shared" ca="1" si="2"/>
        <v>1.782056266596681</v>
      </c>
      <c r="U19" s="100">
        <f t="shared" ca="1" si="2"/>
        <v>2.1642387014546349</v>
      </c>
      <c r="X19" s="76"/>
      <c r="Y19" s="76"/>
    </row>
    <row r="20" spans="1:31" s="73" customFormat="1" ht="15.5" x14ac:dyDescent="0.45">
      <c r="A20" s="73" t="s">
        <v>231</v>
      </c>
      <c r="B20" s="102">
        <f ca="1">B19*$B$6*$B$8</f>
        <v>0.21548826391804587</v>
      </c>
      <c r="C20" s="102">
        <f t="shared" ref="C20:U20" ca="1" si="3">C19*$B$6*$B$8</f>
        <v>0.52866282626417171</v>
      </c>
      <c r="D20" s="102">
        <f t="shared" ca="1" si="3"/>
        <v>0.82626571798627757</v>
      </c>
      <c r="E20" s="102">
        <f t="shared" ca="1" si="3"/>
        <v>0.78655197674148769</v>
      </c>
      <c r="F20" s="102">
        <f t="shared" ca="1" si="3"/>
        <v>0.49865347258736215</v>
      </c>
      <c r="G20" s="102">
        <f t="shared" ca="1" si="3"/>
        <v>0.22443739017359224</v>
      </c>
      <c r="H20" s="102">
        <f t="shared" ca="1" si="3"/>
        <v>-3.6686151986055779E-2</v>
      </c>
      <c r="I20" s="102">
        <f t="shared" ca="1" si="3"/>
        <v>-0.16061438004625828</v>
      </c>
      <c r="J20" s="102">
        <f t="shared" ca="1" si="3"/>
        <v>-0.12948294833834079</v>
      </c>
      <c r="K20" s="102">
        <f t="shared" ca="1" si="3"/>
        <v>-0.10406826054714886</v>
      </c>
      <c r="L20" s="102">
        <f t="shared" ca="1" si="3"/>
        <v>-8.2959772137710525E-2</v>
      </c>
      <c r="M20" s="102">
        <f t="shared" ca="1" si="3"/>
        <v>-6.2942169511557094E-2</v>
      </c>
      <c r="N20" s="102">
        <f t="shared" ca="1" si="3"/>
        <v>-4.105493361754832E-2</v>
      </c>
      <c r="O20" s="102">
        <f t="shared" ca="1" si="3"/>
        <v>-1.8285862068474813E-2</v>
      </c>
      <c r="P20" s="102">
        <f t="shared" ca="1" si="3"/>
        <v>2.094178185193322E-3</v>
      </c>
      <c r="Q20" s="102">
        <f t="shared" ca="1" si="3"/>
        <v>1.8479920413903936E-2</v>
      </c>
      <c r="R20" s="102">
        <f t="shared" ca="1" si="3"/>
        <v>3.5205973470292223E-2</v>
      </c>
      <c r="S20" s="102">
        <f t="shared" ca="1" si="3"/>
        <v>5.7649120611200692E-2</v>
      </c>
      <c r="T20" s="102">
        <f t="shared" ca="1" si="3"/>
        <v>8.2327750687740425E-2</v>
      </c>
      <c r="U20" s="102">
        <f t="shared" ca="1" si="3"/>
        <v>9.9983882429477547E-2</v>
      </c>
      <c r="X20" s="76"/>
      <c r="Y20" s="76"/>
    </row>
    <row r="21" spans="1:31" s="73" customFormat="1" ht="15.5" x14ac:dyDescent="0.45">
      <c r="A21" s="73" t="s">
        <v>232</v>
      </c>
      <c r="B21" s="102">
        <f ca="1">B22-B20</f>
        <v>7.4692538557103394E-2</v>
      </c>
      <c r="C21" s="102">
        <f t="shared" ref="C21:U21" ca="1" si="4">C22-C20</f>
        <v>0.18324510029679209</v>
      </c>
      <c r="D21" s="102">
        <f t="shared" ca="1" si="4"/>
        <v>0.28640020981641223</v>
      </c>
      <c r="E21" s="102">
        <f t="shared" ca="1" si="4"/>
        <v>0.27263463346789507</v>
      </c>
      <c r="F21" s="102">
        <f t="shared" ca="1" si="4"/>
        <v>0.17284325861027061</v>
      </c>
      <c r="G21" s="102">
        <f t="shared" ca="1" si="4"/>
        <v>7.7794484555188032E-2</v>
      </c>
      <c r="H21" s="102">
        <f t="shared" ca="1" si="4"/>
        <v>-1.2716153408578984E-2</v>
      </c>
      <c r="I21" s="102">
        <f t="shared" ca="1" si="4"/>
        <v>-5.5672153816195613E-2</v>
      </c>
      <c r="J21" s="102">
        <f t="shared" ca="1" si="4"/>
        <v>-4.4881377460663757E-2</v>
      </c>
      <c r="K21" s="102">
        <f t="shared" ca="1" si="4"/>
        <v>-3.6072138789167943E-2</v>
      </c>
      <c r="L21" s="102">
        <f t="shared" ca="1" si="4"/>
        <v>-2.8755514877789767E-2</v>
      </c>
      <c r="M21" s="102">
        <f t="shared" ca="1" si="4"/>
        <v>-2.1817013778985719E-2</v>
      </c>
      <c r="N21" s="102">
        <f t="shared" ca="1" si="4"/>
        <v>-1.4230460427089864E-2</v>
      </c>
      <c r="O21" s="102">
        <f t="shared" ca="1" si="4"/>
        <v>-6.3382452146854493E-3</v>
      </c>
      <c r="P21" s="102">
        <f t="shared" ca="1" si="4"/>
        <v>7.2588400871096293E-4</v>
      </c>
      <c r="Q21" s="102">
        <f t="shared" ca="1" si="4"/>
        <v>6.4055097152422198E-3</v>
      </c>
      <c r="R21" s="102">
        <f t="shared" ca="1" si="4"/>
        <v>1.2203093955363876E-2</v>
      </c>
      <c r="S21" s="102">
        <f t="shared" ca="1" si="4"/>
        <v>1.9982337254676887E-2</v>
      </c>
      <c r="T21" s="102">
        <f t="shared" ca="1" si="4"/>
        <v>2.8536443613014245E-2</v>
      </c>
      <c r="U21" s="102">
        <f t="shared" ca="1" si="4"/>
        <v>3.4656411712021981E-2</v>
      </c>
      <c r="X21" s="76"/>
      <c r="Y21" s="76"/>
    </row>
    <row r="22" spans="1:31" s="73" customFormat="1" x14ac:dyDescent="0.3">
      <c r="A22" s="73" t="s">
        <v>233</v>
      </c>
      <c r="B22" s="100">
        <f ca="1">B20/(1-$B$9)</f>
        <v>0.29018080247514927</v>
      </c>
      <c r="C22" s="100">
        <f t="shared" ref="C22:U22" ca="1" si="5">C20/(1-$B$9)</f>
        <v>0.7119079265609638</v>
      </c>
      <c r="D22" s="100">
        <f t="shared" ca="1" si="5"/>
        <v>1.1126659278026898</v>
      </c>
      <c r="E22" s="100">
        <f t="shared" ca="1" si="5"/>
        <v>1.0591866102093828</v>
      </c>
      <c r="F22" s="100">
        <f t="shared" ca="1" si="5"/>
        <v>0.67149673119763276</v>
      </c>
      <c r="G22" s="100">
        <f t="shared" ca="1" si="5"/>
        <v>0.30223187472878027</v>
      </c>
      <c r="H22" s="100">
        <f t="shared" ca="1" si="5"/>
        <v>-4.9402305394634763E-2</v>
      </c>
      <c r="I22" s="100">
        <f t="shared" ca="1" si="5"/>
        <v>-0.21628653386245389</v>
      </c>
      <c r="J22" s="100">
        <f t="shared" ca="1" si="5"/>
        <v>-0.17436432579900454</v>
      </c>
      <c r="K22" s="100">
        <f t="shared" ca="1" si="5"/>
        <v>-0.14014039933631681</v>
      </c>
      <c r="L22" s="100">
        <f t="shared" ca="1" si="5"/>
        <v>-0.11171528701550029</v>
      </c>
      <c r="M22" s="100">
        <f t="shared" ca="1" si="5"/>
        <v>-8.4759183290542814E-2</v>
      </c>
      <c r="N22" s="100">
        <f t="shared" ca="1" si="5"/>
        <v>-5.5285394044638184E-2</v>
      </c>
      <c r="O22" s="100">
        <f t="shared" ca="1" si="5"/>
        <v>-2.4624107283160262E-2</v>
      </c>
      <c r="P22" s="100">
        <f t="shared" ca="1" si="5"/>
        <v>2.8200621939042849E-3</v>
      </c>
      <c r="Q22" s="100">
        <f t="shared" ca="1" si="5"/>
        <v>2.4885430129146156E-2</v>
      </c>
      <c r="R22" s="100">
        <f t="shared" ca="1" si="5"/>
        <v>4.74090674256561E-2</v>
      </c>
      <c r="S22" s="100">
        <f t="shared" ca="1" si="5"/>
        <v>7.7631457865877579E-2</v>
      </c>
      <c r="T22" s="100">
        <f t="shared" ca="1" si="5"/>
        <v>0.11086419430075467</v>
      </c>
      <c r="U22" s="100">
        <f t="shared" ca="1" si="5"/>
        <v>0.13464029414149953</v>
      </c>
      <c r="X22" s="76"/>
      <c r="Y22" s="76"/>
    </row>
    <row r="23" spans="1:31" s="73" customFormat="1" ht="15.5" x14ac:dyDescent="0.45">
      <c r="A23" s="73" t="s">
        <v>234</v>
      </c>
      <c r="B23" s="102">
        <f ca="1">B19*$B$5*$B$7</f>
        <v>0.12050594134655339</v>
      </c>
      <c r="C23" s="102">
        <f t="shared" ref="C23:U23" ca="1" si="6">C19*$B$5*$B$7</f>
        <v>0.29564028395589254</v>
      </c>
      <c r="D23" s="102">
        <f t="shared" ca="1" si="6"/>
        <v>0.46206659396629807</v>
      </c>
      <c r="E23" s="102">
        <f t="shared" ca="1" si="6"/>
        <v>0.43985776604183635</v>
      </c>
      <c r="F23" s="102">
        <f t="shared" ca="1" si="6"/>
        <v>0.27885837041557598</v>
      </c>
      <c r="G23" s="102">
        <f t="shared" ca="1" si="6"/>
        <v>0.12551049641626202</v>
      </c>
      <c r="H23" s="102">
        <f t="shared" ca="1" si="6"/>
        <v>-2.0515731107953652E-2</v>
      </c>
      <c r="I23" s="102">
        <f t="shared" ca="1" si="6"/>
        <v>-8.9819216644802913E-2</v>
      </c>
      <c r="J23" s="102">
        <f t="shared" ca="1" si="6"/>
        <v>-7.2409811532813589E-2</v>
      </c>
      <c r="K23" s="102">
        <f t="shared" ca="1" si="6"/>
        <v>-5.8197339722881936E-2</v>
      </c>
      <c r="L23" s="102">
        <f t="shared" ca="1" si="6"/>
        <v>-4.6392992609344486E-2</v>
      </c>
      <c r="M23" s="102">
        <f t="shared" ca="1" si="6"/>
        <v>-3.5198693652612086E-2</v>
      </c>
      <c r="N23" s="102">
        <f t="shared" ca="1" si="6"/>
        <v>-2.2958853222672458E-2</v>
      </c>
      <c r="O23" s="102">
        <f t="shared" ca="1" si="6"/>
        <v>-1.0225870225270564E-2</v>
      </c>
      <c r="P23" s="102">
        <f t="shared" ca="1" si="6"/>
        <v>1.1711121012609555E-3</v>
      </c>
      <c r="Q23" s="102">
        <f t="shared" ca="1" si="6"/>
        <v>1.0334392068487906E-2</v>
      </c>
      <c r="R23" s="102">
        <f t="shared" ca="1" si="6"/>
        <v>1.9687981595475013E-2</v>
      </c>
      <c r="S23" s="102">
        <f t="shared" ca="1" si="6"/>
        <v>3.22387002463198E-2</v>
      </c>
      <c r="T23" s="102">
        <f t="shared" ca="1" si="6"/>
        <v>4.6039551830737505E-2</v>
      </c>
      <c r="U23" s="102">
        <f t="shared" ca="1" si="6"/>
        <v>5.5913262525654907E-2</v>
      </c>
      <c r="X23" s="76"/>
      <c r="Y23" s="76"/>
    </row>
    <row r="24" spans="1:31" s="73" customFormat="1" x14ac:dyDescent="0.3">
      <c r="A24" s="73" t="s">
        <v>235</v>
      </c>
      <c r="B24" s="100">
        <f ca="1">B22+B23</f>
        <v>0.41068674382170267</v>
      </c>
      <c r="C24" s="100">
        <f t="shared" ref="C24:U24" ca="1" si="7">C22+C23</f>
        <v>1.0075482105168563</v>
      </c>
      <c r="D24" s="100">
        <f t="shared" ca="1" si="7"/>
        <v>1.5747325217689878</v>
      </c>
      <c r="E24" s="100">
        <f t="shared" ca="1" si="7"/>
        <v>1.4990443762512191</v>
      </c>
      <c r="F24" s="100">
        <f t="shared" ca="1" si="7"/>
        <v>0.9503551016132088</v>
      </c>
      <c r="G24" s="100">
        <f t="shared" ca="1" si="7"/>
        <v>0.42774237114504232</v>
      </c>
      <c r="H24" s="100">
        <f t="shared" ca="1" si="7"/>
        <v>-6.9918036502588418E-2</v>
      </c>
      <c r="I24" s="100">
        <f t="shared" ca="1" si="7"/>
        <v>-0.3061057505072568</v>
      </c>
      <c r="J24" s="100">
        <f t="shared" ca="1" si="7"/>
        <v>-0.24677413733181813</v>
      </c>
      <c r="K24" s="100">
        <f t="shared" ca="1" si="7"/>
        <v>-0.19833773905919874</v>
      </c>
      <c r="L24" s="100">
        <f t="shared" ca="1" si="7"/>
        <v>-0.15810827962484478</v>
      </c>
      <c r="M24" s="100">
        <f t="shared" ca="1" si="7"/>
        <v>-0.11995787694315491</v>
      </c>
      <c r="N24" s="100">
        <f t="shared" ca="1" si="7"/>
        <v>-7.8244247267310635E-2</v>
      </c>
      <c r="O24" s="100">
        <f t="shared" ca="1" si="7"/>
        <v>-3.4849977508430829E-2</v>
      </c>
      <c r="P24" s="100">
        <f t="shared" ca="1" si="7"/>
        <v>3.9911742951652405E-3</v>
      </c>
      <c r="Q24" s="100">
        <f t="shared" ca="1" si="7"/>
        <v>3.521982219763406E-2</v>
      </c>
      <c r="R24" s="100">
        <f t="shared" ca="1" si="7"/>
        <v>6.7097049021131117E-2</v>
      </c>
      <c r="S24" s="100">
        <f t="shared" ca="1" si="7"/>
        <v>0.10987015811219739</v>
      </c>
      <c r="T24" s="100">
        <f t="shared" ca="1" si="7"/>
        <v>0.15690374613149216</v>
      </c>
      <c r="U24" s="100">
        <f t="shared" ca="1" si="7"/>
        <v>0.19055355666715443</v>
      </c>
      <c r="X24" s="76"/>
      <c r="Y24" s="76"/>
    </row>
    <row r="25" spans="1:31" s="73" customFormat="1" x14ac:dyDescent="0.3">
      <c r="A25" s="73" t="s">
        <v>236</v>
      </c>
      <c r="B25" s="100">
        <f t="shared" ref="B25:U25" ca="1" si="8">B17</f>
        <v>0.19857465496420595</v>
      </c>
      <c r="C25" s="100">
        <f t="shared" ca="1" si="8"/>
        <v>0.6065117010110509</v>
      </c>
      <c r="D25" s="100">
        <f t="shared" ca="1" si="8"/>
        <v>1.0316184590671118</v>
      </c>
      <c r="E25" s="100">
        <f t="shared" ca="1" si="8"/>
        <v>1.2483107296550902</v>
      </c>
      <c r="F25" s="100">
        <f t="shared" ca="1" si="8"/>
        <v>1.0779554215237801</v>
      </c>
      <c r="G25" s="100">
        <f t="shared" ca="1" si="8"/>
        <v>0.59936838778713653</v>
      </c>
      <c r="H25" s="100">
        <f t="shared" ca="1" si="8"/>
        <v>8.2779712369985659E-2</v>
      </c>
      <c r="I25" s="100">
        <f t="shared" ca="1" si="8"/>
        <v>-0.25205678158949268</v>
      </c>
      <c r="J25" s="100">
        <f t="shared" ca="1" si="8"/>
        <v>-0.38342575401767537</v>
      </c>
      <c r="K25" s="100">
        <f t="shared" ca="1" si="8"/>
        <v>-0.38926308591275344</v>
      </c>
      <c r="L25" s="100">
        <f t="shared" ca="1" si="8"/>
        <v>-0.38926308591275344</v>
      </c>
      <c r="M25" s="100">
        <f t="shared" ca="1" si="8"/>
        <v>-0.38926308591275344</v>
      </c>
      <c r="N25" s="100">
        <f t="shared" ca="1" si="8"/>
        <v>-0.38926308591275344</v>
      </c>
      <c r="O25" s="100">
        <f t="shared" ca="1" si="8"/>
        <v>-0.38926308591275344</v>
      </c>
      <c r="P25" s="100">
        <f t="shared" ca="1" si="8"/>
        <v>-0.38926308591275344</v>
      </c>
      <c r="Q25" s="100">
        <f t="shared" ca="1" si="8"/>
        <v>-0.39375154601526269</v>
      </c>
      <c r="R25" s="100">
        <f t="shared" ca="1" si="8"/>
        <v>-0.53296478509805545</v>
      </c>
      <c r="S25" s="100">
        <f t="shared" ca="1" si="8"/>
        <v>-0.80382219389568776</v>
      </c>
      <c r="T25" s="100">
        <f t="shared" ca="1" si="8"/>
        <v>-0.90655244552179259</v>
      </c>
      <c r="U25" s="100">
        <f t="shared" ca="1" si="8"/>
        <v>-0.70184685558468174</v>
      </c>
      <c r="X25" s="76"/>
      <c r="Y25" s="76"/>
    </row>
    <row r="26" spans="1:31" s="73" customFormat="1" ht="15.5" x14ac:dyDescent="0.45">
      <c r="A26" s="73" t="s">
        <v>532</v>
      </c>
      <c r="B26" s="102">
        <f>(11704326/1000000)*'Deployment Schedule'!G12</f>
        <v>4.0608378422280733</v>
      </c>
      <c r="C26" s="102">
        <f>(10803997/1000000)*'Deployment Schedule'!H12</f>
        <v>2.8028604709583762</v>
      </c>
      <c r="D26" s="102">
        <f>(9903669/1000000)*'Deployment Schedule'!I12</f>
        <v>2.6994506556934539</v>
      </c>
      <c r="E26" s="102">
        <f>(9003341/1000000)*'Deployment Schedule'!J12</f>
        <v>1.0898477069624315</v>
      </c>
      <c r="F26" s="102">
        <f>(12154490/1000000)*'Deployment Schedule'!K12</f>
        <v>0</v>
      </c>
      <c r="G26" s="102">
        <f>(12154490/1000000)*'Deployment Schedule'!L12</f>
        <v>0</v>
      </c>
      <c r="H26" s="102">
        <f>(12154490/1000000)*'Deployment Schedule'!M12</f>
        <v>0</v>
      </c>
      <c r="I26" s="102">
        <f>(12154490/1000000)*'Deployment Schedule'!N12</f>
        <v>0</v>
      </c>
      <c r="J26" s="102">
        <f>(12154490/1000000)*'Deployment Schedule'!O12</f>
        <v>0</v>
      </c>
      <c r="K26" s="102">
        <f>(12154490/1000000)*'Deployment Schedule'!P12</f>
        <v>0</v>
      </c>
      <c r="L26" s="102">
        <f>(12154490/1000000)*'Deployment Schedule'!Q12</f>
        <v>0</v>
      </c>
      <c r="M26" s="102">
        <f>(12154490/1000000)*'Deployment Schedule'!R12</f>
        <v>0</v>
      </c>
      <c r="N26" s="102">
        <f>(12154490/1000000)*'Deployment Schedule'!S12</f>
        <v>0</v>
      </c>
      <c r="O26" s="102">
        <f>(12154490/1000000)*'Deployment Schedule'!T12</f>
        <v>0</v>
      </c>
      <c r="P26" s="102">
        <f>(12154490/1000000)*'Deployment Schedule'!U12</f>
        <v>0</v>
      </c>
      <c r="Q26" s="102">
        <f>(12154490/1000000)*'Deployment Schedule'!V12</f>
        <v>0</v>
      </c>
      <c r="R26" s="102">
        <f>(12154490/1000000)*'Deployment Schedule'!W12</f>
        <v>0</v>
      </c>
      <c r="S26" s="102">
        <f>(12154490/1000000)*'Deployment Schedule'!X12</f>
        <v>0</v>
      </c>
      <c r="T26" s="102">
        <f>(12154490/1000000)*'Deployment Schedule'!Y12</f>
        <v>0</v>
      </c>
      <c r="U26" s="102">
        <f>(12154490/1000000)*'Deployment Schedule'!Z12</f>
        <v>0</v>
      </c>
      <c r="X26" s="76"/>
      <c r="Y26" s="76"/>
    </row>
    <row r="27" spans="1:31" s="73" customFormat="1" x14ac:dyDescent="0.3">
      <c r="A27" s="73" t="s">
        <v>237</v>
      </c>
      <c r="B27" s="100">
        <f ca="1">B24+B25+B26</f>
        <v>4.6700992410139817</v>
      </c>
      <c r="C27" s="100">
        <f t="shared" ref="C27:U27" ca="1" si="9">C24+C25+C26</f>
        <v>4.4169203824862837</v>
      </c>
      <c r="D27" s="100">
        <f t="shared" ca="1" si="9"/>
        <v>5.3058016365295533</v>
      </c>
      <c r="E27" s="100">
        <f t="shared" ca="1" si="9"/>
        <v>3.8372028128687408</v>
      </c>
      <c r="F27" s="100">
        <f t="shared" ca="1" si="9"/>
        <v>2.0283105231369891</v>
      </c>
      <c r="G27" s="100">
        <f t="shared" ca="1" si="9"/>
        <v>1.0271107589321788</v>
      </c>
      <c r="H27" s="100">
        <f t="shared" ca="1" si="9"/>
        <v>1.286167586739724E-2</v>
      </c>
      <c r="I27" s="100">
        <f t="shared" ca="1" si="9"/>
        <v>-0.55816253209674949</v>
      </c>
      <c r="J27" s="100">
        <f t="shared" ca="1" si="9"/>
        <v>-0.6301998913494935</v>
      </c>
      <c r="K27" s="100">
        <f t="shared" ca="1" si="9"/>
        <v>-0.58760082497195221</v>
      </c>
      <c r="L27" s="100">
        <f t="shared" ca="1" si="9"/>
        <v>-0.54737136553759824</v>
      </c>
      <c r="M27" s="100">
        <f t="shared" ca="1" si="9"/>
        <v>-0.50922096285590834</v>
      </c>
      <c r="N27" s="100">
        <f t="shared" ca="1" si="9"/>
        <v>-0.4675073331800641</v>
      </c>
      <c r="O27" s="100">
        <f t="shared" ca="1" si="9"/>
        <v>-0.42411306342118427</v>
      </c>
      <c r="P27" s="100">
        <f t="shared" ca="1" si="9"/>
        <v>-0.38527191161758817</v>
      </c>
      <c r="Q27" s="100">
        <f t="shared" ca="1" si="9"/>
        <v>-0.35853172381762866</v>
      </c>
      <c r="R27" s="100">
        <f t="shared" ca="1" si="9"/>
        <v>-0.46586773607692433</v>
      </c>
      <c r="S27" s="100">
        <f t="shared" ca="1" si="9"/>
        <v>-0.69395203578349041</v>
      </c>
      <c r="T27" s="100">
        <f t="shared" ca="1" si="9"/>
        <v>-0.74964869939030043</v>
      </c>
      <c r="U27" s="100">
        <f t="shared" ca="1" si="9"/>
        <v>-0.51129329891752728</v>
      </c>
      <c r="X27" s="76"/>
      <c r="Y27" s="76"/>
    </row>
    <row r="28" spans="1:31" s="73" customFormat="1" x14ac:dyDescent="0.3">
      <c r="A28" s="73" t="s">
        <v>430</v>
      </c>
      <c r="B28" s="100">
        <f>(+'Cost Summary'!J$19)</f>
        <v>0.54935043723338328</v>
      </c>
      <c r="C28" s="100">
        <f>(+'Cost Summary'!K$19)</f>
        <v>0.40481509281035044</v>
      </c>
      <c r="D28" s="100">
        <f>(+'Cost Summary'!L$19)</f>
        <v>0.83278774206109307</v>
      </c>
      <c r="E28" s="100">
        <f>(+'Cost Summary'!M$19)</f>
        <v>0.62945565359300026</v>
      </c>
      <c r="F28" s="100">
        <f>(+'Cost Summary'!N$19)</f>
        <v>0.61297186800000003</v>
      </c>
      <c r="G28" s="100">
        <f>(+'Cost Summary'!O$19)</f>
        <v>0.62564686800000002</v>
      </c>
      <c r="H28" s="100">
        <f>(+'Cost Summary'!P$19)</f>
        <v>0.638955618</v>
      </c>
      <c r="I28" s="100">
        <f>(+'Cost Summary'!Q$19)</f>
        <v>0.65292980550000002</v>
      </c>
      <c r="J28" s="100">
        <f>(+'Cost Summary'!R$19)</f>
        <v>0.66760270237499997</v>
      </c>
      <c r="K28" s="100">
        <f>(+'Cost Summary'!S$19)</f>
        <v>0.68300924409375008</v>
      </c>
      <c r="L28" s="100">
        <f>(+'Cost Summary'!T$19)</f>
        <v>0.69918611289843757</v>
      </c>
      <c r="M28" s="100">
        <f>(+'Cost Summary'!U$19)</f>
        <v>0.71617182514335942</v>
      </c>
      <c r="N28" s="100">
        <f>(+'Cost Summary'!V$19)</f>
        <v>0.73400682300052744</v>
      </c>
      <c r="O28" s="100">
        <f>(+'Cost Summary'!W$19)</f>
        <v>0.7527335707505538</v>
      </c>
      <c r="P28" s="100">
        <f>(+'Cost Summary'!X$19)</f>
        <v>0.77239665588808148</v>
      </c>
      <c r="Q28" s="100">
        <f>(+'Cost Summary'!Y$19)</f>
        <v>0.7930428952824855</v>
      </c>
      <c r="R28" s="100">
        <f>(+'Cost Summary'!Z$19)</f>
        <v>0.81472144664660973</v>
      </c>
      <c r="S28" s="100">
        <f>(+'Cost Summary'!AA$19)</f>
        <v>0.83748392557894025</v>
      </c>
      <c r="T28" s="100">
        <f>(+'Cost Summary'!AB$19)</f>
        <v>0.86138452845788716</v>
      </c>
      <c r="U28" s="100">
        <f>(+'Cost Summary'!AC$19)</f>
        <v>0.88648016148078157</v>
      </c>
      <c r="X28" s="74"/>
      <c r="Y28" s="74"/>
    </row>
    <row r="29" spans="1:31" s="73" customFormat="1" x14ac:dyDescent="0.3">
      <c r="A29" s="73" t="s">
        <v>429</v>
      </c>
      <c r="B29" s="100">
        <f>-'Benefit Summary'!I14</f>
        <v>-1.1932828778517957</v>
      </c>
      <c r="C29" s="100">
        <f>-'Benefit Summary'!J14</f>
        <v>-1.8756965012810094</v>
      </c>
      <c r="D29" s="100">
        <f>-'Benefit Summary'!K14</f>
        <v>-3.0314956877032473</v>
      </c>
      <c r="E29" s="100">
        <f>-'Benefit Summary'!L14</f>
        <v>-3.5151891014606722</v>
      </c>
      <c r="F29" s="100">
        <f>-'Benefit Summary'!M14</f>
        <v>-4.3162737802469113</v>
      </c>
      <c r="G29" s="100">
        <f>-'Benefit Summary'!N14</f>
        <v>-4.4034154887201247</v>
      </c>
      <c r="H29" s="100">
        <f>-'Benefit Summary'!O14</f>
        <v>-4.917065995864883</v>
      </c>
      <c r="I29" s="100">
        <f>-'Benefit Summary'!P14</f>
        <v>-4.951219911876807</v>
      </c>
      <c r="J29" s="100">
        <f>-'Benefit Summary'!Q14</f>
        <v>-5.02088060331715</v>
      </c>
      <c r="K29" s="100">
        <f>-'Benefit Summary'!R14</f>
        <v>-5.1939261348765315</v>
      </c>
      <c r="L29" s="100">
        <f>-'Benefit Summary'!S14</f>
        <v>-5.5204512486418711</v>
      </c>
      <c r="M29" s="100">
        <f>-'Benefit Summary'!T14</f>
        <v>-5.4505533582202945</v>
      </c>
      <c r="N29" s="100">
        <f>-'Benefit Summary'!U14</f>
        <v>-5.784332624449096</v>
      </c>
      <c r="O29" s="100">
        <f>-'Benefit Summary'!V14</f>
        <v>-5.721892033261752</v>
      </c>
      <c r="P29" s="100">
        <f>-'Benefit Summary'!W14</f>
        <v>-6.0633374757716663</v>
      </c>
      <c r="Q29" s="100">
        <f>-'Benefit Summary'!X14</f>
        <v>-6.0087778306370945</v>
      </c>
      <c r="R29" s="100">
        <f>-'Benefit Summary'!Y14</f>
        <v>-6.358325048772504</v>
      </c>
      <c r="S29" s="100">
        <f>-'Benefit Summary'!Z14</f>
        <v>-6.3120942404735425</v>
      </c>
      <c r="T29" s="100">
        <f>-'Benefit Summary'!AA14</f>
        <v>-6.420203765024648</v>
      </c>
      <c r="U29" s="100">
        <f>-'Benefit Summary'!AB14</f>
        <v>-6.8827753228603932</v>
      </c>
      <c r="X29" s="74"/>
      <c r="Y29" s="74"/>
    </row>
    <row r="30" spans="1:31" s="73" customFormat="1" ht="15.5" x14ac:dyDescent="0.45">
      <c r="A30" s="73" t="s">
        <v>428</v>
      </c>
      <c r="B30" s="102">
        <f>-'Benefit Summary'!I24</f>
        <v>-0.35492019348759141</v>
      </c>
      <c r="C30" s="102">
        <f>-'Benefit Summary'!J24</f>
        <v>-0.71738711856984549</v>
      </c>
      <c r="D30" s="102">
        <f>-'Benefit Summary'!K24</f>
        <v>-1.0700954875450988</v>
      </c>
      <c r="E30" s="102">
        <f>-'Benefit Summary'!L24</f>
        <v>-1.3085870191931506</v>
      </c>
      <c r="F30" s="102">
        <f>-'Benefit Summary'!M24</f>
        <v>-1.3688062602140456</v>
      </c>
      <c r="G30" s="102">
        <f>-'Benefit Summary'!N24</f>
        <v>-1.3944523722072182</v>
      </c>
      <c r="H30" s="102">
        <f>-'Benefit Summary'!O24</f>
        <v>-1.4143991308843566</v>
      </c>
      <c r="I30" s="102">
        <f>-'Benefit Summary'!P24</f>
        <v>-1.4483372063852078</v>
      </c>
      <c r="J30" s="102">
        <f>-'Benefit Summary'!Q24</f>
        <v>-1.4809401748289299</v>
      </c>
      <c r="K30" s="102">
        <f>-'Benefit Summary'!R24</f>
        <v>-1.5092581165848287</v>
      </c>
      <c r="L30" s="102">
        <f>-'Benefit Summary'!S24</f>
        <v>-1.536874692127226</v>
      </c>
      <c r="M30" s="102">
        <f>-'Benefit Summary'!T24</f>
        <v>-1.5650762690949895</v>
      </c>
      <c r="N30" s="102">
        <f>-'Benefit Summary'!U24</f>
        <v>-1.5894818939943609</v>
      </c>
      <c r="O30" s="102">
        <f>-'Benefit Summary'!V24</f>
        <v>-1.6012067637067633</v>
      </c>
      <c r="P30" s="102">
        <f>-'Benefit Summary'!W24</f>
        <v>-1.6339493122510018</v>
      </c>
      <c r="Q30" s="102">
        <f>-'Benefit Summary'!X24</f>
        <v>-1.6797579374373626</v>
      </c>
      <c r="R30" s="102">
        <f>-'Benefit Summary'!Y24</f>
        <v>-1.7118219512770281</v>
      </c>
      <c r="S30" s="102">
        <f>-'Benefit Summary'!Z24</f>
        <v>-1.7486928294053703</v>
      </c>
      <c r="T30" s="102">
        <f>-'Benefit Summary'!AA24</f>
        <v>-1.7630488917642708</v>
      </c>
      <c r="U30" s="102">
        <f>-'Benefit Summary'!AB24</f>
        <v>-1.7718344635121039</v>
      </c>
      <c r="X30" s="74"/>
      <c r="Y30" s="74"/>
    </row>
    <row r="31" spans="1:31" s="73" customFormat="1" x14ac:dyDescent="0.3">
      <c r="A31" s="73" t="s">
        <v>230</v>
      </c>
      <c r="B31" s="100">
        <f t="shared" ref="B31:U31" ca="1" si="10">SUM(B27:B30)</f>
        <v>3.6712466069079781</v>
      </c>
      <c r="C31" s="100">
        <f t="shared" ca="1" si="10"/>
        <v>2.2286518554457797</v>
      </c>
      <c r="D31" s="100">
        <f t="shared" ca="1" si="10"/>
        <v>2.0369982033423004</v>
      </c>
      <c r="E31" s="100">
        <f t="shared" ca="1" si="10"/>
        <v>-0.35711765419208175</v>
      </c>
      <c r="F31" s="100">
        <f t="shared" ca="1" si="10"/>
        <v>-3.043797649323968</v>
      </c>
      <c r="G31" s="100">
        <f t="shared" ca="1" si="10"/>
        <v>-4.1451102339951635</v>
      </c>
      <c r="H31" s="100">
        <f t="shared" ca="1" si="10"/>
        <v>-5.6796478328818427</v>
      </c>
      <c r="I31" s="100">
        <f t="shared" ca="1" si="10"/>
        <v>-6.3047898448587647</v>
      </c>
      <c r="J31" s="100">
        <f t="shared" ca="1" si="10"/>
        <v>-6.464417967120573</v>
      </c>
      <c r="K31" s="100">
        <f t="shared" ca="1" si="10"/>
        <v>-6.6077758323395628</v>
      </c>
      <c r="L31" s="100">
        <f t="shared" ca="1" si="10"/>
        <v>-6.9055111934082571</v>
      </c>
      <c r="M31" s="100">
        <f t="shared" ca="1" si="10"/>
        <v>-6.8086787650278326</v>
      </c>
      <c r="N31" s="100">
        <f t="shared" ca="1" si="10"/>
        <v>-7.1073150286229936</v>
      </c>
      <c r="O31" s="100">
        <f t="shared" ca="1" si="10"/>
        <v>-6.9944782896391455</v>
      </c>
      <c r="P31" s="100">
        <f t="shared" ca="1" si="10"/>
        <v>-7.3101620437521753</v>
      </c>
      <c r="Q31" s="100">
        <f t="shared" ca="1" si="10"/>
        <v>-7.2540245966096002</v>
      </c>
      <c r="R31" s="100">
        <f t="shared" ca="1" si="10"/>
        <v>-7.7212932894798465</v>
      </c>
      <c r="S31" s="100">
        <f t="shared" ca="1" si="10"/>
        <v>-7.9172551800834627</v>
      </c>
      <c r="T31" s="100">
        <f t="shared" ca="1" si="10"/>
        <v>-8.0715168277213323</v>
      </c>
      <c r="U31" s="100">
        <f t="shared" ca="1" si="10"/>
        <v>-8.2794229238092427</v>
      </c>
      <c r="V31" s="79"/>
      <c r="X31" s="76"/>
      <c r="Y31" s="76"/>
    </row>
    <row r="32" spans="1:31" ht="14.5" thickBot="1" x14ac:dyDescent="0.35"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W32" s="61"/>
      <c r="Y32" s="62"/>
    </row>
    <row r="33" spans="1:25" s="84" customFormat="1" ht="18.5" thickBot="1" x14ac:dyDescent="0.45">
      <c r="A33" s="182" t="s">
        <v>257</v>
      </c>
      <c r="B33" s="81">
        <f ca="1">-NPV($B$10,B31:U31)</f>
        <v>39.312779902088842</v>
      </c>
      <c r="C33" s="82"/>
      <c r="D33" s="83"/>
      <c r="X33" s="85"/>
      <c r="Y33" s="85"/>
    </row>
    <row r="34" spans="1:25" x14ac:dyDescent="0.3">
      <c r="B34" s="86"/>
      <c r="W34" s="61"/>
      <c r="Y34" s="62"/>
    </row>
    <row r="35" spans="1:25" x14ac:dyDescent="0.3">
      <c r="A35" s="87" t="s">
        <v>397</v>
      </c>
      <c r="B35" s="86">
        <f>-(B29+B30)</f>
        <v>1.5482030713393871</v>
      </c>
      <c r="C35" s="88">
        <f t="shared" ref="C35:U35" si="11">-(C29+C30)</f>
        <v>2.5930836198508551</v>
      </c>
      <c r="D35" s="88">
        <f t="shared" si="11"/>
        <v>4.1015911752483465</v>
      </c>
      <c r="E35" s="88">
        <f t="shared" si="11"/>
        <v>4.8237761206538226</v>
      </c>
      <c r="F35" s="88">
        <f t="shared" si="11"/>
        <v>5.6850800404609565</v>
      </c>
      <c r="G35" s="88">
        <f t="shared" si="11"/>
        <v>5.7978678609273429</v>
      </c>
      <c r="H35" s="88">
        <f t="shared" si="11"/>
        <v>6.3314651267492401</v>
      </c>
      <c r="I35" s="88">
        <f t="shared" si="11"/>
        <v>6.399557118262015</v>
      </c>
      <c r="J35" s="88">
        <f t="shared" si="11"/>
        <v>6.5018207781460795</v>
      </c>
      <c r="K35" s="88">
        <f t="shared" si="11"/>
        <v>6.7031842514613604</v>
      </c>
      <c r="L35" s="88">
        <f t="shared" si="11"/>
        <v>7.0573259407690969</v>
      </c>
      <c r="M35" s="88">
        <f t="shared" si="11"/>
        <v>7.0156296273152838</v>
      </c>
      <c r="N35" s="88">
        <f t="shared" si="11"/>
        <v>7.3738145184434565</v>
      </c>
      <c r="O35" s="88">
        <f t="shared" si="11"/>
        <v>7.3230987969685151</v>
      </c>
      <c r="P35" s="88">
        <f t="shared" si="11"/>
        <v>7.6972867880226676</v>
      </c>
      <c r="Q35" s="88">
        <f t="shared" si="11"/>
        <v>7.6885357680744573</v>
      </c>
      <c r="R35" s="88">
        <f t="shared" si="11"/>
        <v>8.0701470000495323</v>
      </c>
      <c r="S35" s="88">
        <f t="shared" si="11"/>
        <v>8.0607870698789128</v>
      </c>
      <c r="T35" s="88">
        <f t="shared" si="11"/>
        <v>8.1832526567889197</v>
      </c>
      <c r="U35" s="88">
        <f t="shared" si="11"/>
        <v>8.6546097863724967</v>
      </c>
    </row>
    <row r="36" spans="1:25" s="89" customFormat="1" x14ac:dyDescent="0.3">
      <c r="A36" s="103" t="s">
        <v>253</v>
      </c>
      <c r="B36" s="104">
        <f>NPV($B$10,B35:U35)</f>
        <v>61.425243057051979</v>
      </c>
      <c r="W36" s="91"/>
      <c r="X36" s="91"/>
    </row>
    <row r="37" spans="1:25" s="89" customFormat="1" x14ac:dyDescent="0.3">
      <c r="B37" s="90"/>
      <c r="W37" s="91"/>
      <c r="X37" s="91"/>
    </row>
    <row r="38" spans="1:25" s="89" customFormat="1" x14ac:dyDescent="0.3">
      <c r="A38" s="92" t="str">
        <f t="shared" ref="A38:U38" si="12">A27</f>
        <v>EBITDA</v>
      </c>
      <c r="B38" s="90">
        <f t="shared" ca="1" si="12"/>
        <v>4.6700992410139817</v>
      </c>
      <c r="C38" s="93">
        <f t="shared" ca="1" si="12"/>
        <v>4.4169203824862837</v>
      </c>
      <c r="D38" s="93">
        <f t="shared" ca="1" si="12"/>
        <v>5.3058016365295533</v>
      </c>
      <c r="E38" s="93">
        <f t="shared" ca="1" si="12"/>
        <v>3.8372028128687408</v>
      </c>
      <c r="F38" s="93">
        <f t="shared" ca="1" si="12"/>
        <v>2.0283105231369891</v>
      </c>
      <c r="G38" s="93">
        <f t="shared" ca="1" si="12"/>
        <v>1.0271107589321788</v>
      </c>
      <c r="H38" s="93">
        <f t="shared" ca="1" si="12"/>
        <v>1.286167586739724E-2</v>
      </c>
      <c r="I38" s="93">
        <f t="shared" ca="1" si="12"/>
        <v>-0.55816253209674949</v>
      </c>
      <c r="J38" s="93">
        <f t="shared" ca="1" si="12"/>
        <v>-0.6301998913494935</v>
      </c>
      <c r="K38" s="93">
        <f t="shared" ca="1" si="12"/>
        <v>-0.58760082497195221</v>
      </c>
      <c r="L38" s="93">
        <f t="shared" ca="1" si="12"/>
        <v>-0.54737136553759824</v>
      </c>
      <c r="M38" s="93">
        <f t="shared" ca="1" si="12"/>
        <v>-0.50922096285590834</v>
      </c>
      <c r="N38" s="93">
        <f t="shared" ca="1" si="12"/>
        <v>-0.4675073331800641</v>
      </c>
      <c r="O38" s="93">
        <f t="shared" ca="1" si="12"/>
        <v>-0.42411306342118427</v>
      </c>
      <c r="P38" s="93">
        <f t="shared" ca="1" si="12"/>
        <v>-0.38527191161758817</v>
      </c>
      <c r="Q38" s="93">
        <f t="shared" ca="1" si="12"/>
        <v>-0.35853172381762866</v>
      </c>
      <c r="R38" s="93">
        <f t="shared" ca="1" si="12"/>
        <v>-0.46586773607692433</v>
      </c>
      <c r="S38" s="93">
        <f t="shared" ca="1" si="12"/>
        <v>-0.69395203578349041</v>
      </c>
      <c r="T38" s="93">
        <f t="shared" ca="1" si="12"/>
        <v>-0.74964869939030043</v>
      </c>
      <c r="U38" s="93">
        <f t="shared" ca="1" si="12"/>
        <v>-0.51129329891752728</v>
      </c>
      <c r="W38" s="91"/>
      <c r="X38" s="91"/>
    </row>
    <row r="39" spans="1:25" s="89" customFormat="1" x14ac:dyDescent="0.3">
      <c r="A39" s="92" t="str">
        <f t="shared" ref="A39:U39" si="13">A28</f>
        <v>New O&amp;M expenses</v>
      </c>
      <c r="B39" s="90">
        <f t="shared" si="13"/>
        <v>0.54935043723338328</v>
      </c>
      <c r="C39" s="93">
        <f t="shared" si="13"/>
        <v>0.40481509281035044</v>
      </c>
      <c r="D39" s="93">
        <f t="shared" si="13"/>
        <v>0.83278774206109307</v>
      </c>
      <c r="E39" s="93">
        <f t="shared" si="13"/>
        <v>0.62945565359300026</v>
      </c>
      <c r="F39" s="93">
        <f t="shared" si="13"/>
        <v>0.61297186800000003</v>
      </c>
      <c r="G39" s="93">
        <f t="shared" si="13"/>
        <v>0.62564686800000002</v>
      </c>
      <c r="H39" s="93">
        <f t="shared" si="13"/>
        <v>0.638955618</v>
      </c>
      <c r="I39" s="93">
        <f t="shared" si="13"/>
        <v>0.65292980550000002</v>
      </c>
      <c r="J39" s="93">
        <f t="shared" si="13"/>
        <v>0.66760270237499997</v>
      </c>
      <c r="K39" s="93">
        <f t="shared" si="13"/>
        <v>0.68300924409375008</v>
      </c>
      <c r="L39" s="93">
        <f t="shared" si="13"/>
        <v>0.69918611289843757</v>
      </c>
      <c r="M39" s="93">
        <f t="shared" si="13"/>
        <v>0.71617182514335942</v>
      </c>
      <c r="N39" s="93">
        <f t="shared" si="13"/>
        <v>0.73400682300052744</v>
      </c>
      <c r="O39" s="93">
        <f t="shared" si="13"/>
        <v>0.7527335707505538</v>
      </c>
      <c r="P39" s="93">
        <f t="shared" si="13"/>
        <v>0.77239665588808148</v>
      </c>
      <c r="Q39" s="93">
        <f t="shared" si="13"/>
        <v>0.7930428952824855</v>
      </c>
      <c r="R39" s="93">
        <f t="shared" si="13"/>
        <v>0.81472144664660973</v>
      </c>
      <c r="S39" s="93">
        <f t="shared" si="13"/>
        <v>0.83748392557894025</v>
      </c>
      <c r="T39" s="93">
        <f t="shared" si="13"/>
        <v>0.86138452845788716</v>
      </c>
      <c r="U39" s="93">
        <f t="shared" si="13"/>
        <v>0.88648016148078157</v>
      </c>
      <c r="W39" s="91"/>
      <c r="X39" s="91"/>
    </row>
    <row r="40" spans="1:25" s="89" customFormat="1" x14ac:dyDescent="0.3">
      <c r="A40" s="92" t="s">
        <v>247</v>
      </c>
      <c r="B40" s="90">
        <f ca="1">B38+B39</f>
        <v>5.2194496782473649</v>
      </c>
      <c r="C40" s="93">
        <f t="shared" ref="C40:U40" ca="1" si="14">C38+C39</f>
        <v>4.8217354752966344</v>
      </c>
      <c r="D40" s="93">
        <f t="shared" ca="1" si="14"/>
        <v>6.1385893785906465</v>
      </c>
      <c r="E40" s="93">
        <f t="shared" ca="1" si="14"/>
        <v>4.466658466461741</v>
      </c>
      <c r="F40" s="93">
        <f t="shared" ca="1" si="14"/>
        <v>2.6412823911369889</v>
      </c>
      <c r="G40" s="93">
        <f t="shared" ca="1" si="14"/>
        <v>1.6527576269321789</v>
      </c>
      <c r="H40" s="93">
        <f t="shared" ca="1" si="14"/>
        <v>0.65181729386739728</v>
      </c>
      <c r="I40" s="93">
        <f t="shared" ca="1" si="14"/>
        <v>9.4767273403250529E-2</v>
      </c>
      <c r="J40" s="93">
        <f t="shared" ca="1" si="14"/>
        <v>3.7402811025506466E-2</v>
      </c>
      <c r="K40" s="93">
        <f t="shared" ca="1" si="14"/>
        <v>9.5408419121797872E-2</v>
      </c>
      <c r="L40" s="93">
        <f t="shared" ca="1" si="14"/>
        <v>0.15181474736083933</v>
      </c>
      <c r="M40" s="93">
        <f t="shared" ca="1" si="14"/>
        <v>0.20695086228745108</v>
      </c>
      <c r="N40" s="93">
        <f t="shared" ca="1" si="14"/>
        <v>0.26649948982046334</v>
      </c>
      <c r="O40" s="93">
        <f t="shared" ca="1" si="14"/>
        <v>0.32862050732936954</v>
      </c>
      <c r="P40" s="93">
        <f t="shared" ca="1" si="14"/>
        <v>0.38712474427049332</v>
      </c>
      <c r="Q40" s="93">
        <f t="shared" ca="1" si="14"/>
        <v>0.43451117146485685</v>
      </c>
      <c r="R40" s="93">
        <f t="shared" ca="1" si="14"/>
        <v>0.34885371056968539</v>
      </c>
      <c r="S40" s="93">
        <f t="shared" ca="1" si="14"/>
        <v>0.14353188979544984</v>
      </c>
      <c r="T40" s="93">
        <f t="shared" ca="1" si="14"/>
        <v>0.11173582906758672</v>
      </c>
      <c r="U40" s="93">
        <f t="shared" ca="1" si="14"/>
        <v>0.37518686256325429</v>
      </c>
      <c r="W40" s="91"/>
      <c r="X40" s="91"/>
    </row>
    <row r="41" spans="1:25" s="89" customFormat="1" x14ac:dyDescent="0.3">
      <c r="A41" s="103" t="s">
        <v>254</v>
      </c>
      <c r="B41" s="104">
        <f ca="1">NPV($B$10,B40:U40)</f>
        <v>22.112463154963134</v>
      </c>
      <c r="W41" s="91"/>
      <c r="X41" s="91"/>
    </row>
    <row r="42" spans="1:25" s="89" customFormat="1" ht="14.5" thickBot="1" x14ac:dyDescent="0.35">
      <c r="B42" s="90"/>
      <c r="W42" s="91"/>
      <c r="X42" s="91"/>
    </row>
    <row r="43" spans="1:25" s="84" customFormat="1" ht="18.5" thickBot="1" x14ac:dyDescent="0.45">
      <c r="A43" s="182" t="s">
        <v>248</v>
      </c>
      <c r="B43" s="81">
        <f ca="1">B36/B41</f>
        <v>2.7778562083557437</v>
      </c>
      <c r="W43" s="85"/>
      <c r="X43" s="85"/>
    </row>
    <row r="47" spans="1:25" hidden="1" x14ac:dyDescent="0.3">
      <c r="A47" s="61" t="s">
        <v>318</v>
      </c>
    </row>
    <row r="48" spans="1:25" hidden="1" x14ac:dyDescent="0.3">
      <c r="A48" s="61">
        <v>370.1</v>
      </c>
      <c r="B48" s="94">
        <f>'Depreciation 370.1'!E8</f>
        <v>0.13465380307528196</v>
      </c>
      <c r="C48" s="94">
        <f>'Depreciation 370.1'!F8</f>
        <v>4.0417433694085005</v>
      </c>
      <c r="D48" s="94">
        <f>'Depreciation 370.1'!G8</f>
        <v>4.0839788945204685</v>
      </c>
      <c r="E48" s="94">
        <f>'Depreciation 370.1'!H8</f>
        <v>-1.0020713457373267</v>
      </c>
      <c r="F48" s="94">
        <f>'Depreciation 370.1'!I8</f>
        <v>-5.1390963523760007</v>
      </c>
      <c r="G48" s="94">
        <f>'Depreciation 370.1'!J8</f>
        <v>-5.5061746632600004</v>
      </c>
      <c r="H48" s="94">
        <f>'Depreciation 370.1'!K8</f>
        <v>-5.8732529741440009</v>
      </c>
      <c r="I48" s="94">
        <f>'Depreciation 370.1'!L8</f>
        <v>-3.3037047979560001</v>
      </c>
      <c r="J48" s="94">
        <f>'Depreciation 370.1'!M8</f>
        <v>0</v>
      </c>
      <c r="K48" s="94">
        <f>'Depreciation 370.1'!N8</f>
        <v>0</v>
      </c>
      <c r="L48" s="94">
        <f>'Depreciation 370.1'!O8</f>
        <v>0</v>
      </c>
      <c r="M48" s="94">
        <f>'Depreciation 370.1'!P8</f>
        <v>0</v>
      </c>
      <c r="N48" s="94">
        <f>'Depreciation 370.1'!Q8</f>
        <v>0</v>
      </c>
      <c r="O48" s="94">
        <f>'Depreciation 370.1'!R8</f>
        <v>0</v>
      </c>
      <c r="P48" s="94">
        <f>'Depreciation 370.1'!S8</f>
        <v>0</v>
      </c>
      <c r="Q48" s="94">
        <f>'Depreciation 370.1'!T8</f>
        <v>0</v>
      </c>
      <c r="R48" s="94">
        <f>'Depreciation 370.1'!U8</f>
        <v>0</v>
      </c>
      <c r="S48" s="94">
        <f>'Depreciation 370.1'!V8</f>
        <v>0</v>
      </c>
      <c r="T48" s="94">
        <f>'Depreciation 370.1'!W8</f>
        <v>0</v>
      </c>
      <c r="U48" s="94">
        <f>'Depreciation 370.1'!X8</f>
        <v>0</v>
      </c>
    </row>
    <row r="49" spans="1:21" hidden="1" x14ac:dyDescent="0.3">
      <c r="A49" s="61">
        <v>303</v>
      </c>
      <c r="B49" s="94">
        <f>'Depreciation 303'!E8</f>
        <v>1.2374466654877692</v>
      </c>
      <c r="C49" s="94">
        <f>'Depreciation 303'!F8</f>
        <v>0.13529754288240495</v>
      </c>
      <c r="D49" s="94">
        <f>'Depreciation 303'!G8</f>
        <v>0.15408147267904512</v>
      </c>
      <c r="E49" s="94">
        <f>'Depreciation 303'!H8</f>
        <v>5.8373318950781024E-2</v>
      </c>
      <c r="F49" s="94">
        <f>'Depreciation 303'!I8</f>
        <v>0</v>
      </c>
      <c r="G49" s="94">
        <f>'Depreciation 303'!J8</f>
        <v>0</v>
      </c>
      <c r="H49" s="94">
        <f>'Depreciation 303'!K8</f>
        <v>0</v>
      </c>
      <c r="I49" s="94">
        <f>'Depreciation 303'!L8</f>
        <v>0</v>
      </c>
      <c r="J49" s="94">
        <f>'Depreciation 303'!M8</f>
        <v>0</v>
      </c>
      <c r="K49" s="94">
        <f>'Depreciation 303'!N8</f>
        <v>0</v>
      </c>
      <c r="L49" s="94">
        <f>'Depreciation 303'!O8</f>
        <v>0</v>
      </c>
      <c r="M49" s="94">
        <f>'Depreciation 303'!P8</f>
        <v>0</v>
      </c>
      <c r="N49" s="94">
        <f>'Depreciation 303'!Q8</f>
        <v>0</v>
      </c>
      <c r="O49" s="94">
        <f>'Depreciation 303'!R8</f>
        <v>0</v>
      </c>
      <c r="P49" s="94">
        <f>'Depreciation 303'!S8</f>
        <v>0</v>
      </c>
      <c r="Q49" s="94">
        <f>'Depreciation 303'!T8</f>
        <v>0</v>
      </c>
      <c r="R49" s="94">
        <f>'Depreciation 303'!U8</f>
        <v>0</v>
      </c>
      <c r="S49" s="94">
        <f>'Depreciation 303'!V8</f>
        <v>0</v>
      </c>
      <c r="T49" s="94">
        <f>'Depreciation 303'!W8</f>
        <v>0</v>
      </c>
      <c r="U49" s="94">
        <f>'Depreciation 303'!X8</f>
        <v>0</v>
      </c>
    </row>
    <row r="50" spans="1:21" hidden="1" x14ac:dyDescent="0.3">
      <c r="A50" s="61">
        <v>397</v>
      </c>
      <c r="B50" s="94">
        <f>'Depreciation 397'!E8</f>
        <v>3.7984425288976609</v>
      </c>
      <c r="C50" s="94">
        <f>'Depreciation 397'!F8</f>
        <v>3.2998243219622214</v>
      </c>
      <c r="D50" s="94">
        <f>'Depreciation 397'!G8</f>
        <v>3.4669938539610938</v>
      </c>
      <c r="E50" s="94">
        <f>'Depreciation 397'!H8</f>
        <v>1.5396992951790245</v>
      </c>
      <c r="F50" s="94">
        <f>'Depreciation 397'!I8</f>
        <v>0</v>
      </c>
      <c r="G50" s="94">
        <f>'Depreciation 397'!J8</f>
        <v>0</v>
      </c>
      <c r="H50" s="94">
        <f>'Depreciation 397'!K8</f>
        <v>0</v>
      </c>
      <c r="I50" s="94">
        <f>'Depreciation 397'!L8</f>
        <v>0</v>
      </c>
      <c r="J50" s="94">
        <f>'Depreciation 397'!M8</f>
        <v>0</v>
      </c>
      <c r="K50" s="94">
        <f>'Depreciation 397'!N8</f>
        <v>0</v>
      </c>
      <c r="L50" s="94">
        <f>'Depreciation 397'!O8</f>
        <v>0</v>
      </c>
      <c r="M50" s="94">
        <f>'Depreciation 397'!P8</f>
        <v>0</v>
      </c>
      <c r="N50" s="94">
        <f>'Depreciation 397'!Q8</f>
        <v>0</v>
      </c>
      <c r="O50" s="94">
        <f>'Depreciation 397'!R8</f>
        <v>0</v>
      </c>
      <c r="P50" s="94">
        <f>'Depreciation 397'!S8</f>
        <v>0</v>
      </c>
      <c r="Q50" s="94">
        <f>'Depreciation 397'!T8</f>
        <v>0</v>
      </c>
      <c r="R50" s="94">
        <f>'Depreciation 397'!U8</f>
        <v>0</v>
      </c>
      <c r="S50" s="94">
        <f>'Depreciation 397'!V8</f>
        <v>0</v>
      </c>
      <c r="T50" s="94">
        <f>'Depreciation 397'!W8</f>
        <v>0</v>
      </c>
      <c r="U50" s="94">
        <f>'Depreciation 397'!X8</f>
        <v>0</v>
      </c>
    </row>
    <row r="51" spans="1:21" hidden="1" x14ac:dyDescent="0.3">
      <c r="A51" s="61" t="s">
        <v>81</v>
      </c>
      <c r="B51" s="94">
        <f>SUM(B48:B50)</f>
        <v>5.1705429974607124</v>
      </c>
      <c r="C51" s="94">
        <f t="shared" ref="C51:U51" si="15">SUM(C48:C50)</f>
        <v>7.4768652342531272</v>
      </c>
      <c r="D51" s="94">
        <f t="shared" si="15"/>
        <v>7.7050542211606068</v>
      </c>
      <c r="E51" s="94">
        <f t="shared" si="15"/>
        <v>0.5960012683924788</v>
      </c>
      <c r="F51" s="94">
        <f t="shared" si="15"/>
        <v>-5.1390963523760007</v>
      </c>
      <c r="G51" s="94">
        <f t="shared" si="15"/>
        <v>-5.5061746632600004</v>
      </c>
      <c r="H51" s="94">
        <f t="shared" si="15"/>
        <v>-5.8732529741440009</v>
      </c>
      <c r="I51" s="94">
        <f t="shared" si="15"/>
        <v>-3.3037047979560001</v>
      </c>
      <c r="J51" s="94">
        <f t="shared" si="15"/>
        <v>0</v>
      </c>
      <c r="K51" s="94">
        <f t="shared" si="15"/>
        <v>0</v>
      </c>
      <c r="L51" s="94">
        <f t="shared" si="15"/>
        <v>0</v>
      </c>
      <c r="M51" s="94">
        <f t="shared" si="15"/>
        <v>0</v>
      </c>
      <c r="N51" s="94">
        <f t="shared" si="15"/>
        <v>0</v>
      </c>
      <c r="O51" s="94">
        <f t="shared" si="15"/>
        <v>0</v>
      </c>
      <c r="P51" s="94">
        <f t="shared" si="15"/>
        <v>0</v>
      </c>
      <c r="Q51" s="94">
        <f t="shared" si="15"/>
        <v>0</v>
      </c>
      <c r="R51" s="94">
        <f t="shared" si="15"/>
        <v>0</v>
      </c>
      <c r="S51" s="94">
        <f t="shared" si="15"/>
        <v>0</v>
      </c>
      <c r="T51" s="94">
        <f t="shared" si="15"/>
        <v>0</v>
      </c>
      <c r="U51" s="94">
        <f t="shared" si="15"/>
        <v>0</v>
      </c>
    </row>
    <row r="52" spans="1:21" hidden="1" x14ac:dyDescent="0.3">
      <c r="A52" s="61" t="s">
        <v>322</v>
      </c>
      <c r="B52" s="61" t="b">
        <f>ROUND(B51,4)=ROUND(B16,4)</f>
        <v>1</v>
      </c>
      <c r="C52" s="61" t="b">
        <f t="shared" ref="C52:U52" si="16">ROUND(C51,5)=ROUND(C16,5)</f>
        <v>1</v>
      </c>
      <c r="D52" s="61" t="b">
        <f t="shared" si="16"/>
        <v>1</v>
      </c>
      <c r="E52" s="61" t="b">
        <f t="shared" si="16"/>
        <v>1</v>
      </c>
      <c r="F52" s="61" t="b">
        <f t="shared" si="16"/>
        <v>1</v>
      </c>
      <c r="G52" s="61" t="b">
        <f t="shared" si="16"/>
        <v>1</v>
      </c>
      <c r="H52" s="61" t="b">
        <f t="shared" si="16"/>
        <v>1</v>
      </c>
      <c r="I52" s="61" t="b">
        <f t="shared" si="16"/>
        <v>1</v>
      </c>
      <c r="J52" s="61" t="b">
        <f t="shared" si="16"/>
        <v>1</v>
      </c>
      <c r="K52" s="61" t="b">
        <f t="shared" si="16"/>
        <v>1</v>
      </c>
      <c r="L52" s="61" t="b">
        <f t="shared" si="16"/>
        <v>1</v>
      </c>
      <c r="M52" s="61" t="b">
        <f t="shared" si="16"/>
        <v>1</v>
      </c>
      <c r="N52" s="61" t="b">
        <f t="shared" si="16"/>
        <v>1</v>
      </c>
      <c r="O52" s="61" t="b">
        <f t="shared" si="16"/>
        <v>1</v>
      </c>
      <c r="P52" s="61" t="b">
        <f t="shared" si="16"/>
        <v>1</v>
      </c>
      <c r="Q52" s="61" t="b">
        <f t="shared" si="16"/>
        <v>1</v>
      </c>
      <c r="R52" s="61" t="b">
        <f t="shared" si="16"/>
        <v>1</v>
      </c>
      <c r="S52" s="61" t="b">
        <f t="shared" si="16"/>
        <v>1</v>
      </c>
      <c r="T52" s="61" t="b">
        <f t="shared" si="16"/>
        <v>1</v>
      </c>
      <c r="U52" s="61" t="b">
        <f t="shared" si="16"/>
        <v>1</v>
      </c>
    </row>
    <row r="53" spans="1:21" hidden="1" x14ac:dyDescent="0.3">
      <c r="B53" s="95"/>
    </row>
    <row r="54" spans="1:21" hidden="1" x14ac:dyDescent="0.3">
      <c r="A54" s="61" t="s">
        <v>319</v>
      </c>
      <c r="B54" s="96">
        <v>370.1</v>
      </c>
      <c r="C54" s="96">
        <v>303</v>
      </c>
      <c r="D54" s="96">
        <v>397</v>
      </c>
    </row>
    <row r="55" spans="1:21" hidden="1" x14ac:dyDescent="0.3">
      <c r="A55" s="61" t="s">
        <v>320</v>
      </c>
      <c r="B55" s="97">
        <f ca="1">SUM('Depreciation 370.1'!$E$20:$X$59)</f>
        <v>-11.242442147286685</v>
      </c>
      <c r="C55" s="97">
        <f ca="1">SUM('Depreciation 303'!$E$20:$X$59)</f>
        <v>1.5851990000000002</v>
      </c>
      <c r="D55" s="97">
        <f ca="1">SUM('Depreciation 397'!$E$20:$X$59)</f>
        <v>8.1923633364658706</v>
      </c>
    </row>
    <row r="56" spans="1:21" hidden="1" x14ac:dyDescent="0.3">
      <c r="A56" s="61" t="s">
        <v>321</v>
      </c>
      <c r="B56" s="97">
        <f ca="1">SUM('Depreciation 370.1'!$Y$20:$AR$59)</f>
        <v>-1.3214819191824001</v>
      </c>
      <c r="C56" s="97">
        <f ca="1">SUM('Depreciation 303'!$Y$20:$AR$59)</f>
        <v>0</v>
      </c>
      <c r="D56" s="97">
        <f ca="1">SUM('Depreciation 397'!$Y$20:$AR$59)</f>
        <v>3.9125966635341261</v>
      </c>
    </row>
    <row r="57" spans="1:21" hidden="1" x14ac:dyDescent="0.3">
      <c r="A57" s="61" t="s">
        <v>81</v>
      </c>
      <c r="B57" s="97">
        <f ca="1">B55+B56</f>
        <v>-12.563924066469085</v>
      </c>
      <c r="C57" s="97">
        <f ca="1">C55+C56</f>
        <v>1.5851990000000002</v>
      </c>
      <c r="D57" s="97">
        <f ca="1">D55+D56</f>
        <v>12.104959999999997</v>
      </c>
    </row>
    <row r="58" spans="1:21" hidden="1" x14ac:dyDescent="0.3">
      <c r="A58" s="61" t="s">
        <v>323</v>
      </c>
      <c r="B58" s="97">
        <f>SUM(B48:U48)</f>
        <v>-12.563924066469076</v>
      </c>
      <c r="C58" s="97">
        <f>SUM(B49:U49)</f>
        <v>1.5851990000000005</v>
      </c>
      <c r="D58" s="97">
        <f>SUM(B50:U50)</f>
        <v>12.104960000000002</v>
      </c>
    </row>
    <row r="59" spans="1:21" hidden="1" x14ac:dyDescent="0.3">
      <c r="A59" s="61" t="s">
        <v>322</v>
      </c>
      <c r="B59" s="96" t="b">
        <f ca="1">ROUND(B57,10)=ROUND(B58,10)</f>
        <v>1</v>
      </c>
      <c r="C59" s="96" t="b">
        <f ca="1">ROUND(C57,10)=ROUND(C58,10)</f>
        <v>1</v>
      </c>
      <c r="D59" s="96" t="b">
        <f ca="1">ROUND(D57,10)=ROUND(D58,10)</f>
        <v>1</v>
      </c>
    </row>
  </sheetData>
  <pageMargins left="0.7" right="0.7" top="0.75" bottom="0.75" header="0.3" footer="0.3"/>
  <pageSetup scale="53" orientation="landscape" r:id="rId1"/>
  <ignoredErrors>
    <ignoredError sqref="B25:U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J41"/>
  <sheetViews>
    <sheetView workbookViewId="0">
      <selection activeCell="D28" sqref="D28"/>
    </sheetView>
  </sheetViews>
  <sheetFormatPr defaultColWidth="9.1796875" defaultRowHeight="13" x14ac:dyDescent="0.3"/>
  <cols>
    <col min="1" max="1" width="28.81640625" style="121" customWidth="1"/>
    <col min="2" max="2" width="11.7265625" style="121" customWidth="1"/>
    <col min="3" max="3" width="11.7265625" style="122" customWidth="1"/>
    <col min="4" max="34" width="11.7265625" style="121" customWidth="1"/>
    <col min="35" max="35" width="6.81640625" style="121" customWidth="1"/>
    <col min="36" max="42" width="5.81640625" style="121" customWidth="1"/>
    <col min="43" max="44" width="1.81640625" style="121" customWidth="1"/>
    <col min="45" max="55" width="9.1796875" style="121"/>
    <col min="56" max="56" width="9.1796875" style="121" customWidth="1"/>
    <col min="57" max="65" width="9.1796875" style="121"/>
    <col min="66" max="66" width="9.1796875" style="121" customWidth="1"/>
    <col min="67" max="16384" width="9.1796875" style="121"/>
  </cols>
  <sheetData>
    <row r="2" spans="1:36" ht="22.5" x14ac:dyDescent="0.45">
      <c r="A2" s="179" t="s">
        <v>0</v>
      </c>
    </row>
    <row r="4" spans="1:36" x14ac:dyDescent="0.3">
      <c r="A4" s="130" t="s">
        <v>10</v>
      </c>
      <c r="B4" s="130" t="s">
        <v>111</v>
      </c>
      <c r="C4" s="131" t="s">
        <v>3</v>
      </c>
      <c r="D4" s="130"/>
      <c r="E4" s="130"/>
      <c r="F4" s="130"/>
      <c r="G4" s="130"/>
      <c r="H4" s="130"/>
      <c r="I4" s="130" t="s">
        <v>1</v>
      </c>
    </row>
    <row r="5" spans="1:36" ht="8.15" customHeight="1" x14ac:dyDescent="0.3"/>
    <row r="6" spans="1:36" x14ac:dyDescent="0.3">
      <c r="A6" s="121" t="s">
        <v>11</v>
      </c>
      <c r="B6" s="121" t="s">
        <v>43</v>
      </c>
      <c r="C6" s="107">
        <v>2.8000000000000001E-2</v>
      </c>
      <c r="I6" s="140" t="s">
        <v>433</v>
      </c>
    </row>
    <row r="7" spans="1:36" x14ac:dyDescent="0.3">
      <c r="A7" s="141" t="s">
        <v>290</v>
      </c>
      <c r="B7" s="121" t="s">
        <v>37</v>
      </c>
      <c r="C7" s="107">
        <v>2.5999999999999999E-2</v>
      </c>
      <c r="I7" s="142" t="s">
        <v>516</v>
      </c>
    </row>
    <row r="8" spans="1:36" x14ac:dyDescent="0.3">
      <c r="C8" s="121"/>
      <c r="I8" s="129"/>
    </row>
    <row r="9" spans="1:36" x14ac:dyDescent="0.3">
      <c r="A9" s="130" t="s">
        <v>14</v>
      </c>
      <c r="B9" s="130"/>
      <c r="C9" s="131"/>
      <c r="D9" s="130"/>
      <c r="E9" s="132">
        <v>1</v>
      </c>
      <c r="F9" s="132">
        <f>E9+1</f>
        <v>2</v>
      </c>
      <c r="G9" s="132">
        <f t="shared" ref="G9:AH9" si="0">F9+1</f>
        <v>3</v>
      </c>
      <c r="H9" s="132">
        <f t="shared" si="0"/>
        <v>4</v>
      </c>
      <c r="I9" s="132">
        <f t="shared" si="0"/>
        <v>5</v>
      </c>
      <c r="J9" s="132">
        <f t="shared" si="0"/>
        <v>6</v>
      </c>
      <c r="K9" s="132">
        <f t="shared" si="0"/>
        <v>7</v>
      </c>
      <c r="L9" s="132">
        <f t="shared" si="0"/>
        <v>8</v>
      </c>
      <c r="M9" s="132">
        <f t="shared" si="0"/>
        <v>9</v>
      </c>
      <c r="N9" s="132">
        <f t="shared" si="0"/>
        <v>10</v>
      </c>
      <c r="O9" s="132">
        <f t="shared" si="0"/>
        <v>11</v>
      </c>
      <c r="P9" s="132">
        <f t="shared" si="0"/>
        <v>12</v>
      </c>
      <c r="Q9" s="132">
        <f t="shared" si="0"/>
        <v>13</v>
      </c>
      <c r="R9" s="132">
        <f t="shared" si="0"/>
        <v>14</v>
      </c>
      <c r="S9" s="132">
        <f t="shared" si="0"/>
        <v>15</v>
      </c>
      <c r="T9" s="132">
        <f t="shared" si="0"/>
        <v>16</v>
      </c>
      <c r="U9" s="132">
        <f t="shared" si="0"/>
        <v>17</v>
      </c>
      <c r="V9" s="132">
        <f t="shared" si="0"/>
        <v>18</v>
      </c>
      <c r="W9" s="132">
        <f t="shared" si="0"/>
        <v>19</v>
      </c>
      <c r="X9" s="132">
        <f t="shared" si="0"/>
        <v>20</v>
      </c>
      <c r="Y9" s="132">
        <f t="shared" si="0"/>
        <v>21</v>
      </c>
      <c r="Z9" s="132">
        <f t="shared" si="0"/>
        <v>22</v>
      </c>
      <c r="AA9" s="132">
        <f t="shared" si="0"/>
        <v>23</v>
      </c>
      <c r="AB9" s="132">
        <f t="shared" si="0"/>
        <v>24</v>
      </c>
      <c r="AC9" s="132">
        <f t="shared" si="0"/>
        <v>25</v>
      </c>
      <c r="AD9" s="132">
        <f t="shared" si="0"/>
        <v>26</v>
      </c>
      <c r="AE9" s="132">
        <f t="shared" si="0"/>
        <v>27</v>
      </c>
      <c r="AF9" s="132">
        <f t="shared" si="0"/>
        <v>28</v>
      </c>
      <c r="AG9" s="132">
        <f t="shared" si="0"/>
        <v>29</v>
      </c>
      <c r="AH9" s="132">
        <f t="shared" si="0"/>
        <v>30</v>
      </c>
      <c r="AI9" s="133"/>
      <c r="AJ9" s="133"/>
    </row>
    <row r="10" spans="1:36" x14ac:dyDescent="0.3">
      <c r="AI10" s="134"/>
      <c r="AJ10" s="134"/>
    </row>
    <row r="11" spans="1:36" s="139" customFormat="1" x14ac:dyDescent="0.3">
      <c r="A11" s="135">
        <v>3</v>
      </c>
      <c r="B11" s="136"/>
      <c r="C11" s="137"/>
      <c r="D11" s="136"/>
      <c r="E11" s="138">
        <v>0.33329999999999999</v>
      </c>
      <c r="F11" s="138">
        <v>0.44450000000000001</v>
      </c>
      <c r="G11" s="138">
        <v>0.14810000000000001</v>
      </c>
      <c r="H11" s="138">
        <v>7.4099999999999999E-2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80"/>
      <c r="AA11" s="180"/>
      <c r="AB11" s="180"/>
      <c r="AC11" s="180"/>
      <c r="AD11" s="180"/>
      <c r="AE11" s="180"/>
      <c r="AF11" s="180"/>
      <c r="AG11" s="180"/>
      <c r="AH11" s="180"/>
    </row>
    <row r="12" spans="1:36" s="139" customFormat="1" x14ac:dyDescent="0.3">
      <c r="A12" s="135">
        <v>5</v>
      </c>
      <c r="B12" s="136"/>
      <c r="C12" s="137"/>
      <c r="D12" s="136"/>
      <c r="E12" s="138">
        <v>0.2</v>
      </c>
      <c r="F12" s="138">
        <v>0.32</v>
      </c>
      <c r="G12" s="138">
        <v>0.192</v>
      </c>
      <c r="H12" s="138">
        <v>0.1152</v>
      </c>
      <c r="I12" s="138">
        <v>0.1152</v>
      </c>
      <c r="J12" s="138">
        <v>5.7599999999999998E-2</v>
      </c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80"/>
      <c r="AA12" s="180"/>
      <c r="AB12" s="180"/>
      <c r="AC12" s="180"/>
      <c r="AD12" s="180"/>
      <c r="AE12" s="180"/>
      <c r="AF12" s="180"/>
      <c r="AG12" s="180"/>
      <c r="AH12" s="180"/>
    </row>
    <row r="13" spans="1:36" s="139" customFormat="1" x14ac:dyDescent="0.3">
      <c r="A13" s="135">
        <v>7</v>
      </c>
      <c r="B13" s="136"/>
      <c r="C13" s="137"/>
      <c r="D13" s="136"/>
      <c r="E13" s="138">
        <v>0.1429</v>
      </c>
      <c r="F13" s="138">
        <v>0.24489999999999998</v>
      </c>
      <c r="G13" s="138">
        <v>0.17489999999999997</v>
      </c>
      <c r="H13" s="138">
        <v>0.1249</v>
      </c>
      <c r="I13" s="138">
        <v>8.929999999999999E-2</v>
      </c>
      <c r="J13" s="138">
        <v>8.9200000000000002E-2</v>
      </c>
      <c r="K13" s="138">
        <v>8.929999999999999E-2</v>
      </c>
      <c r="L13" s="138">
        <v>4.4600000000000001E-2</v>
      </c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80"/>
      <c r="AA13" s="180"/>
      <c r="AB13" s="180"/>
      <c r="AC13" s="180"/>
      <c r="AD13" s="180"/>
      <c r="AE13" s="180"/>
      <c r="AF13" s="180"/>
      <c r="AG13" s="180"/>
      <c r="AH13" s="180"/>
    </row>
    <row r="14" spans="1:36" s="139" customFormat="1" x14ac:dyDescent="0.3">
      <c r="A14" s="135">
        <v>10</v>
      </c>
      <c r="B14" s="136"/>
      <c r="C14" s="137"/>
      <c r="D14" s="136"/>
      <c r="E14" s="138">
        <v>0.1</v>
      </c>
      <c r="F14" s="138">
        <v>0.18</v>
      </c>
      <c r="G14" s="138">
        <v>0.14400000000000002</v>
      </c>
      <c r="H14" s="138">
        <v>0.1152</v>
      </c>
      <c r="I14" s="138">
        <v>9.2200000000000004E-2</v>
      </c>
      <c r="J14" s="138">
        <v>7.3700000000000002E-2</v>
      </c>
      <c r="K14" s="138">
        <v>6.5500000000000003E-2</v>
      </c>
      <c r="L14" s="138">
        <v>6.5500000000000003E-2</v>
      </c>
      <c r="M14" s="138">
        <v>6.5599999999999992E-2</v>
      </c>
      <c r="N14" s="138">
        <v>6.5500000000000003E-2</v>
      </c>
      <c r="O14" s="138">
        <v>3.2799999999999996E-2</v>
      </c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80"/>
      <c r="AA14" s="180"/>
      <c r="AB14" s="180"/>
      <c r="AC14" s="180"/>
      <c r="AD14" s="180"/>
      <c r="AE14" s="180"/>
      <c r="AF14" s="180"/>
      <c r="AG14" s="180"/>
      <c r="AH14" s="180"/>
    </row>
    <row r="15" spans="1:36" s="139" customFormat="1" x14ac:dyDescent="0.3">
      <c r="A15" s="135">
        <v>15</v>
      </c>
      <c r="B15" s="136"/>
      <c r="C15" s="137"/>
      <c r="D15" s="136"/>
      <c r="E15" s="138">
        <v>0.05</v>
      </c>
      <c r="F15" s="138">
        <v>9.5000000000000001E-2</v>
      </c>
      <c r="G15" s="138">
        <v>8.5500000000000007E-2</v>
      </c>
      <c r="H15" s="138">
        <v>7.6999999999999999E-2</v>
      </c>
      <c r="I15" s="138">
        <v>6.93E-2</v>
      </c>
      <c r="J15" s="138">
        <v>6.2300000000000001E-2</v>
      </c>
      <c r="K15" s="138">
        <v>5.9000000000000004E-2</v>
      </c>
      <c r="L15" s="138">
        <v>5.9000000000000004E-2</v>
      </c>
      <c r="M15" s="138">
        <v>5.91E-2</v>
      </c>
      <c r="N15" s="138">
        <v>5.9000000000000004E-2</v>
      </c>
      <c r="O15" s="138">
        <v>5.91E-2</v>
      </c>
      <c r="P15" s="138">
        <v>5.9000000000000004E-2</v>
      </c>
      <c r="Q15" s="138">
        <v>5.91E-2</v>
      </c>
      <c r="R15" s="138">
        <v>5.9000000000000004E-2</v>
      </c>
      <c r="S15" s="138">
        <v>5.91E-2</v>
      </c>
      <c r="T15" s="138">
        <v>2.9500000000000002E-2</v>
      </c>
      <c r="U15" s="138"/>
      <c r="V15" s="138"/>
      <c r="W15" s="138"/>
      <c r="X15" s="138"/>
      <c r="Y15" s="138"/>
      <c r="Z15" s="180"/>
      <c r="AA15" s="180"/>
      <c r="AB15" s="180"/>
      <c r="AC15" s="180"/>
      <c r="AD15" s="180"/>
      <c r="AE15" s="180"/>
      <c r="AF15" s="180"/>
      <c r="AG15" s="180"/>
      <c r="AH15" s="180"/>
    </row>
    <row r="16" spans="1:36" s="139" customFormat="1" x14ac:dyDescent="0.3">
      <c r="A16" s="135">
        <v>20</v>
      </c>
      <c r="B16" s="136"/>
      <c r="C16" s="137"/>
      <c r="D16" s="136"/>
      <c r="E16" s="138">
        <v>3.7499999999999999E-2</v>
      </c>
      <c r="F16" s="138">
        <v>7.2190000000000004E-2</v>
      </c>
      <c r="G16" s="138">
        <v>6.6769999999999996E-2</v>
      </c>
      <c r="H16" s="138">
        <v>6.1769999999999999E-2</v>
      </c>
      <c r="I16" s="138">
        <v>5.713E-2</v>
      </c>
      <c r="J16" s="138">
        <v>5.2850000000000001E-2</v>
      </c>
      <c r="K16" s="138">
        <v>4.888E-2</v>
      </c>
      <c r="L16" s="138">
        <v>4.5220000000000003E-2</v>
      </c>
      <c r="M16" s="138">
        <v>4.462E-2</v>
      </c>
      <c r="N16" s="138">
        <v>4.4610000000000004E-2</v>
      </c>
      <c r="O16" s="138">
        <v>4.462E-2</v>
      </c>
      <c r="P16" s="138">
        <v>4.4610000000000004E-2</v>
      </c>
      <c r="Q16" s="138">
        <v>4.462E-2</v>
      </c>
      <c r="R16" s="138">
        <v>4.4610000000000004E-2</v>
      </c>
      <c r="S16" s="138">
        <v>4.462E-2</v>
      </c>
      <c r="T16" s="138">
        <v>4.4610000000000004E-2</v>
      </c>
      <c r="U16" s="138">
        <v>4.462E-2</v>
      </c>
      <c r="V16" s="138">
        <v>4.4610000000000004E-2</v>
      </c>
      <c r="W16" s="138">
        <v>4.462E-2</v>
      </c>
      <c r="X16" s="138">
        <v>4.4610000000000004E-2</v>
      </c>
      <c r="Y16" s="138">
        <v>2.231E-2</v>
      </c>
      <c r="Z16" s="180"/>
      <c r="AA16" s="180"/>
      <c r="AB16" s="180"/>
      <c r="AC16" s="180"/>
      <c r="AD16" s="180"/>
      <c r="AE16" s="180"/>
      <c r="AF16" s="180"/>
      <c r="AG16" s="180"/>
      <c r="AH16" s="180"/>
    </row>
    <row r="18" spans="1:12" hidden="1" x14ac:dyDescent="0.3">
      <c r="A18" s="130" t="s">
        <v>15</v>
      </c>
      <c r="B18" s="143"/>
      <c r="C18" s="144"/>
      <c r="D18" s="143"/>
      <c r="E18" s="143"/>
      <c r="F18" s="143"/>
      <c r="G18" s="143"/>
      <c r="H18" s="143"/>
      <c r="I18" s="130" t="s">
        <v>1</v>
      </c>
    </row>
    <row r="19" spans="1:12" ht="8.15" hidden="1" customHeight="1" x14ac:dyDescent="0.3"/>
    <row r="20" spans="1:12" hidden="1" x14ac:dyDescent="0.3">
      <c r="A20" s="145" t="s">
        <v>16</v>
      </c>
      <c r="B20" s="120">
        <v>0.60972404730617602</v>
      </c>
      <c r="C20" s="146"/>
      <c r="I20" s="129" t="s">
        <v>12</v>
      </c>
    </row>
    <row r="21" spans="1:12" x14ac:dyDescent="0.3">
      <c r="A21" s="147" t="s">
        <v>215</v>
      </c>
      <c r="B21" s="148"/>
      <c r="C21" s="149"/>
      <c r="D21" s="147"/>
      <c r="E21" s="147"/>
      <c r="F21" s="147"/>
      <c r="G21" s="147" t="s">
        <v>223</v>
      </c>
    </row>
    <row r="22" spans="1:12" x14ac:dyDescent="0.3">
      <c r="A22" s="121">
        <v>303</v>
      </c>
      <c r="G22" s="121">
        <v>1</v>
      </c>
    </row>
    <row r="23" spans="1:12" x14ac:dyDescent="0.3">
      <c r="A23" s="121">
        <v>370.1</v>
      </c>
      <c r="G23" s="121">
        <v>10</v>
      </c>
    </row>
    <row r="24" spans="1:12" x14ac:dyDescent="0.3">
      <c r="A24" s="121">
        <v>397</v>
      </c>
      <c r="G24" s="121">
        <v>20</v>
      </c>
    </row>
    <row r="27" spans="1:12" x14ac:dyDescent="0.3">
      <c r="A27" s="150" t="s">
        <v>2</v>
      </c>
      <c r="B27" s="150"/>
      <c r="C27" s="150" t="s">
        <v>3</v>
      </c>
      <c r="D27" s="130"/>
      <c r="E27" s="143"/>
      <c r="F27" s="143"/>
      <c r="G27" s="143"/>
      <c r="H27" s="143"/>
      <c r="I27" s="130" t="s">
        <v>1</v>
      </c>
      <c r="K27" s="123"/>
    </row>
    <row r="29" spans="1:12" x14ac:dyDescent="0.3">
      <c r="B29" s="151" t="s">
        <v>517</v>
      </c>
      <c r="C29" s="151" t="s">
        <v>4</v>
      </c>
      <c r="D29" s="151" t="s">
        <v>5</v>
      </c>
      <c r="E29" s="151" t="s">
        <v>6</v>
      </c>
      <c r="F29" s="151"/>
      <c r="I29" s="129"/>
    </row>
    <row r="30" spans="1:12" x14ac:dyDescent="0.3">
      <c r="A30" s="146" t="s">
        <v>7</v>
      </c>
      <c r="B30" s="111">
        <v>953708560</v>
      </c>
      <c r="C30" s="112">
        <f>B30/$B$35</f>
        <v>0.52617254439809957</v>
      </c>
      <c r="D30" s="113">
        <v>4.9099999999999998E-2</v>
      </c>
      <c r="E30" s="112">
        <f>C30*D30</f>
        <v>2.5835071929946687E-2</v>
      </c>
      <c r="F30" s="112"/>
      <c r="G30" s="126"/>
      <c r="H30" s="126"/>
      <c r="I30" s="142" t="s">
        <v>538</v>
      </c>
      <c r="J30" s="126"/>
      <c r="K30" s="126"/>
      <c r="L30" s="126"/>
    </row>
    <row r="31" spans="1:12" x14ac:dyDescent="0.3">
      <c r="A31" s="146"/>
      <c r="B31" s="111"/>
      <c r="C31" s="112"/>
      <c r="D31" s="112"/>
      <c r="E31" s="112"/>
      <c r="F31" s="112"/>
      <c r="G31" s="126"/>
      <c r="H31" s="126"/>
      <c r="I31" s="126"/>
      <c r="J31" s="126"/>
      <c r="K31" s="126"/>
      <c r="L31" s="126"/>
    </row>
    <row r="32" spans="1:12" x14ac:dyDescent="0.3">
      <c r="A32" s="152" t="s">
        <v>518</v>
      </c>
      <c r="B32" s="111">
        <v>111251046</v>
      </c>
      <c r="C32" s="112">
        <f>B32/$B$35</f>
        <v>6.1378547279443543E-2</v>
      </c>
      <c r="D32" s="112">
        <v>3.73E-2</v>
      </c>
      <c r="E32" s="112">
        <f>C32*D32</f>
        <v>2.289419813523244E-3</v>
      </c>
      <c r="F32" s="112"/>
      <c r="G32" s="126"/>
      <c r="H32" s="126"/>
      <c r="I32" s="142" t="s">
        <v>538</v>
      </c>
      <c r="J32" s="126"/>
      <c r="K32" s="126"/>
      <c r="L32" s="126"/>
    </row>
    <row r="33" spans="1:19" x14ac:dyDescent="0.3">
      <c r="A33" s="146"/>
      <c r="B33" s="111"/>
      <c r="C33" s="114"/>
      <c r="D33" s="112"/>
      <c r="E33" s="112"/>
      <c r="F33" s="112"/>
      <c r="G33" s="126"/>
      <c r="H33" s="126"/>
      <c r="I33" s="126"/>
      <c r="J33" s="126"/>
      <c r="K33" s="126"/>
      <c r="L33" s="126"/>
    </row>
    <row r="34" spans="1:19" x14ac:dyDescent="0.3">
      <c r="A34" s="146" t="s">
        <v>8</v>
      </c>
      <c r="B34" s="115">
        <v>747579969</v>
      </c>
      <c r="C34" s="116">
        <f>B34/$B$35</f>
        <v>0.4124489083224569</v>
      </c>
      <c r="D34" s="116">
        <v>9.7500000000000003E-2</v>
      </c>
      <c r="E34" s="116">
        <f>C34*D34</f>
        <v>4.0213768561439552E-2</v>
      </c>
      <c r="F34" s="116"/>
      <c r="G34" s="126"/>
      <c r="H34" s="126"/>
      <c r="I34" s="142" t="s">
        <v>538</v>
      </c>
      <c r="J34" s="126"/>
      <c r="K34" s="126"/>
      <c r="L34" s="126"/>
    </row>
    <row r="35" spans="1:19" x14ac:dyDescent="0.3">
      <c r="B35" s="127">
        <f>SUM(B30:B34)</f>
        <v>1812539575</v>
      </c>
      <c r="C35" s="128">
        <f>SUM(C30:C34)</f>
        <v>1</v>
      </c>
      <c r="D35" s="128"/>
      <c r="E35" s="128">
        <f>SUM(E30:E34)</f>
        <v>6.8338260304909484E-2</v>
      </c>
      <c r="F35" s="128"/>
      <c r="G35" s="126"/>
      <c r="H35" s="126"/>
      <c r="I35" s="153"/>
      <c r="J35" s="126"/>
      <c r="K35" s="126"/>
      <c r="L35" s="126"/>
    </row>
    <row r="36" spans="1:19" x14ac:dyDescent="0.3">
      <c r="B36" s="126"/>
      <c r="C36" s="126"/>
      <c r="D36" s="126"/>
      <c r="E36" s="126"/>
      <c r="F36" s="126"/>
      <c r="G36" s="126"/>
      <c r="H36" s="126"/>
      <c r="I36" s="153"/>
      <c r="J36" s="126"/>
      <c r="K36" s="126"/>
      <c r="L36" s="126"/>
    </row>
    <row r="37" spans="1:19" x14ac:dyDescent="0.3">
      <c r="A37" s="154" t="s">
        <v>9</v>
      </c>
      <c r="B37" s="126"/>
      <c r="C37" s="155"/>
      <c r="D37" s="126"/>
      <c r="E37" s="156">
        <f>E35</f>
        <v>6.8338260304909484E-2</v>
      </c>
      <c r="F37" s="126"/>
      <c r="G37" s="157"/>
      <c r="H37" s="126"/>
      <c r="I37" s="142" t="s">
        <v>539</v>
      </c>
      <c r="J37" s="126"/>
      <c r="K37" s="126"/>
      <c r="L37" s="126"/>
      <c r="N37" s="154"/>
      <c r="R37" s="117"/>
      <c r="S37" s="118"/>
    </row>
    <row r="38" spans="1:19" x14ac:dyDescent="0.3">
      <c r="A38" s="154"/>
      <c r="B38" s="119"/>
      <c r="G38" s="158"/>
      <c r="N38" s="154"/>
      <c r="R38" s="117"/>
      <c r="S38" s="118"/>
    </row>
    <row r="39" spans="1:19" x14ac:dyDescent="0.3">
      <c r="A39" s="130" t="s">
        <v>15</v>
      </c>
      <c r="B39" s="143"/>
      <c r="C39" s="144"/>
      <c r="D39" s="143"/>
      <c r="E39" s="143"/>
      <c r="F39" s="143"/>
      <c r="G39" s="143"/>
      <c r="H39" s="143"/>
      <c r="I39" s="130" t="s">
        <v>1</v>
      </c>
    </row>
    <row r="41" spans="1:19" x14ac:dyDescent="0.3">
      <c r="A41" s="145" t="s">
        <v>16</v>
      </c>
      <c r="B41" s="120">
        <v>0.60972404730617602</v>
      </c>
      <c r="C41" s="146"/>
      <c r="I41" s="129"/>
    </row>
  </sheetData>
  <hyperlinks>
    <hyperlink ref="I6" r:id="rId1" xr:uid="{00000000-0004-0000-0300-000000000000}"/>
  </hyperlinks>
  <pageMargins left="0.75" right="0.75" top="1" bottom="1" header="0.5" footer="0.5"/>
  <pageSetup scale="1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2:IV121"/>
  <sheetViews>
    <sheetView workbookViewId="0">
      <selection activeCell="K9" sqref="K9"/>
    </sheetView>
  </sheetViews>
  <sheetFormatPr defaultColWidth="8.81640625" defaultRowHeight="13" x14ac:dyDescent="0.3"/>
  <cols>
    <col min="1" max="3" width="2.1796875" style="165" customWidth="1"/>
    <col min="4" max="4" width="21.81640625" style="165" bestFit="1" customWidth="1"/>
    <col min="5" max="24" width="8.81640625" style="165" customWidth="1"/>
    <col min="25" max="16384" width="8.81640625" style="165"/>
  </cols>
  <sheetData>
    <row r="2" spans="3:256" s="159" customFormat="1" ht="20" x14ac:dyDescent="0.4">
      <c r="D2" s="181" t="s">
        <v>241</v>
      </c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  <c r="IA2" s="162"/>
      <c r="IB2" s="162"/>
      <c r="IC2" s="162"/>
      <c r="ID2" s="162"/>
      <c r="IE2" s="162"/>
      <c r="IF2" s="162"/>
      <c r="IG2" s="162"/>
      <c r="IH2" s="162"/>
      <c r="II2" s="162"/>
      <c r="IJ2" s="162"/>
      <c r="IK2" s="162"/>
      <c r="IL2" s="162"/>
      <c r="IM2" s="162"/>
      <c r="IN2" s="162"/>
      <c r="IO2" s="162"/>
      <c r="IP2" s="162"/>
      <c r="IQ2" s="162"/>
      <c r="IR2" s="162"/>
      <c r="IS2" s="162"/>
      <c r="IT2" s="162"/>
      <c r="IU2" s="162"/>
      <c r="IV2" s="162"/>
    </row>
    <row r="3" spans="3:256" s="159" customFormat="1" x14ac:dyDescent="0.3"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  <c r="IH3" s="162"/>
      <c r="II3" s="162"/>
      <c r="IJ3" s="162"/>
      <c r="IK3" s="162"/>
      <c r="IL3" s="162"/>
      <c r="IM3" s="162"/>
      <c r="IN3" s="162"/>
      <c r="IO3" s="162"/>
      <c r="IP3" s="162"/>
      <c r="IQ3" s="162"/>
      <c r="IR3" s="162"/>
      <c r="IS3" s="162"/>
      <c r="IT3" s="162"/>
      <c r="IU3" s="162"/>
      <c r="IV3" s="162"/>
    </row>
    <row r="5" spans="3:256" x14ac:dyDescent="0.3">
      <c r="D5" s="166" t="s">
        <v>249</v>
      </c>
      <c r="E5" s="698"/>
      <c r="F5" s="698"/>
      <c r="G5" s="698"/>
      <c r="H5" s="698"/>
      <c r="I5" s="698"/>
      <c r="J5" s="698"/>
      <c r="K5" s="698"/>
      <c r="L5" s="698"/>
      <c r="M5" s="698"/>
      <c r="N5" s="698"/>
      <c r="O5" s="698"/>
      <c r="P5" s="698"/>
      <c r="Q5" s="698"/>
      <c r="R5" s="698"/>
      <c r="S5" s="698"/>
      <c r="T5" s="698"/>
      <c r="U5" s="698"/>
      <c r="V5" s="698"/>
      <c r="W5" s="698"/>
      <c r="X5" s="698"/>
    </row>
    <row r="6" spans="3:256" x14ac:dyDescent="0.3">
      <c r="D6" s="166" t="s">
        <v>377</v>
      </c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</row>
    <row r="7" spans="3:256" x14ac:dyDescent="0.3">
      <c r="D7" s="168" t="s">
        <v>250</v>
      </c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8"/>
      <c r="R7" s="698"/>
      <c r="S7" s="698"/>
      <c r="T7" s="698"/>
      <c r="U7" s="698"/>
      <c r="V7" s="698"/>
      <c r="W7" s="698"/>
      <c r="X7" s="698"/>
    </row>
    <row r="8" spans="3:256" x14ac:dyDescent="0.3">
      <c r="D8" s="169" t="s">
        <v>214</v>
      </c>
      <c r="E8" s="170">
        <v>0.13465380307528196</v>
      </c>
      <c r="F8" s="170">
        <v>4.0417433694085005</v>
      </c>
      <c r="G8" s="170">
        <v>4.0839788945204685</v>
      </c>
      <c r="H8" s="170">
        <v>-1.0020713457373267</v>
      </c>
      <c r="I8" s="170">
        <v>-5.1390963523760007</v>
      </c>
      <c r="J8" s="170">
        <v>-5.5061746632600004</v>
      </c>
      <c r="K8" s="170">
        <v>-5.8732529741440009</v>
      </c>
      <c r="L8" s="170">
        <v>-3.3037047979560001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</row>
    <row r="9" spans="3:256" x14ac:dyDescent="0.3"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67"/>
      <c r="Z9" s="167"/>
      <c r="AA9" s="167"/>
    </row>
    <row r="10" spans="3:256" x14ac:dyDescent="0.3">
      <c r="D10" s="165" t="s">
        <v>215</v>
      </c>
      <c r="E10" s="165">
        <v>370.1</v>
      </c>
    </row>
    <row r="11" spans="3:256" x14ac:dyDescent="0.3">
      <c r="H11" s="171"/>
      <c r="I11" s="171"/>
    </row>
    <row r="12" spans="3:256" x14ac:dyDescent="0.3">
      <c r="D12" s="165" t="s">
        <v>201</v>
      </c>
      <c r="E12" s="160">
        <f>'Rev. Req.'!B9</f>
        <v>0.25739999999999996</v>
      </c>
    </row>
    <row r="13" spans="3:256" x14ac:dyDescent="0.3">
      <c r="D13" s="165" t="s">
        <v>216</v>
      </c>
      <c r="E13" s="161">
        <v>15</v>
      </c>
    </row>
    <row r="14" spans="3:256" x14ac:dyDescent="0.3">
      <c r="D14" s="165" t="s">
        <v>217</v>
      </c>
      <c r="E14" s="160">
        <f>1/E13</f>
        <v>6.6666666666666666E-2</v>
      </c>
    </row>
    <row r="15" spans="3:256" s="172" customFormat="1" x14ac:dyDescent="0.3">
      <c r="C15" s="165"/>
      <c r="D15" s="165" t="s">
        <v>218</v>
      </c>
      <c r="E15" s="161">
        <v>10</v>
      </c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</row>
    <row r="16" spans="3:256" s="172" customFormat="1" x14ac:dyDescent="0.3">
      <c r="C16" s="165"/>
      <c r="D16" s="165" t="s">
        <v>219</v>
      </c>
      <c r="E16" s="160">
        <v>0</v>
      </c>
      <c r="F16" s="172" t="s">
        <v>243</v>
      </c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</row>
    <row r="18" spans="4:44" x14ac:dyDescent="0.3">
      <c r="D18" s="165" t="s">
        <v>220</v>
      </c>
    </row>
    <row r="19" spans="4:44" x14ac:dyDescent="0.3">
      <c r="D19" s="162">
        <v>0</v>
      </c>
      <c r="E19" s="162">
        <v>1</v>
      </c>
      <c r="F19" s="162">
        <f>E19+1</f>
        <v>2</v>
      </c>
      <c r="G19" s="162">
        <f t="shared" ref="G19:AR19" si="0">F19+1</f>
        <v>3</v>
      </c>
      <c r="H19" s="162">
        <f t="shared" si="0"/>
        <v>4</v>
      </c>
      <c r="I19" s="162">
        <f t="shared" si="0"/>
        <v>5</v>
      </c>
      <c r="J19" s="162">
        <f t="shared" si="0"/>
        <v>6</v>
      </c>
      <c r="K19" s="162">
        <f t="shared" si="0"/>
        <v>7</v>
      </c>
      <c r="L19" s="162">
        <f t="shared" si="0"/>
        <v>8</v>
      </c>
      <c r="M19" s="162">
        <f t="shared" si="0"/>
        <v>9</v>
      </c>
      <c r="N19" s="162">
        <f t="shared" si="0"/>
        <v>10</v>
      </c>
      <c r="O19" s="162">
        <f t="shared" si="0"/>
        <v>11</v>
      </c>
      <c r="P19" s="162">
        <f t="shared" si="0"/>
        <v>12</v>
      </c>
      <c r="Q19" s="162">
        <f t="shared" si="0"/>
        <v>13</v>
      </c>
      <c r="R19" s="162">
        <f t="shared" si="0"/>
        <v>14</v>
      </c>
      <c r="S19" s="162">
        <f t="shared" si="0"/>
        <v>15</v>
      </c>
      <c r="T19" s="162">
        <f t="shared" si="0"/>
        <v>16</v>
      </c>
      <c r="U19" s="162">
        <f t="shared" si="0"/>
        <v>17</v>
      </c>
      <c r="V19" s="162">
        <f t="shared" si="0"/>
        <v>18</v>
      </c>
      <c r="W19" s="162">
        <f t="shared" si="0"/>
        <v>19</v>
      </c>
      <c r="X19" s="162">
        <f>W19+1</f>
        <v>20</v>
      </c>
      <c r="Y19" s="162">
        <f t="shared" si="0"/>
        <v>21</v>
      </c>
      <c r="Z19" s="162">
        <f t="shared" si="0"/>
        <v>22</v>
      </c>
      <c r="AA19" s="162">
        <f t="shared" si="0"/>
        <v>23</v>
      </c>
      <c r="AB19" s="162">
        <f t="shared" si="0"/>
        <v>24</v>
      </c>
      <c r="AC19" s="162">
        <f t="shared" si="0"/>
        <v>25</v>
      </c>
      <c r="AD19" s="162">
        <f t="shared" si="0"/>
        <v>26</v>
      </c>
      <c r="AE19" s="162">
        <f t="shared" si="0"/>
        <v>27</v>
      </c>
      <c r="AF19" s="162">
        <f t="shared" si="0"/>
        <v>28</v>
      </c>
      <c r="AG19" s="162">
        <f t="shared" si="0"/>
        <v>29</v>
      </c>
      <c r="AH19" s="162">
        <f t="shared" si="0"/>
        <v>30</v>
      </c>
      <c r="AI19" s="162">
        <f t="shared" si="0"/>
        <v>31</v>
      </c>
      <c r="AJ19" s="162">
        <f t="shared" si="0"/>
        <v>32</v>
      </c>
      <c r="AK19" s="162">
        <f t="shared" si="0"/>
        <v>33</v>
      </c>
      <c r="AL19" s="162">
        <f>AK19+1</f>
        <v>34</v>
      </c>
      <c r="AM19" s="162">
        <f t="shared" si="0"/>
        <v>35</v>
      </c>
      <c r="AN19" s="162">
        <f t="shared" si="0"/>
        <v>36</v>
      </c>
      <c r="AO19" s="162">
        <f t="shared" si="0"/>
        <v>37</v>
      </c>
      <c r="AP19" s="162">
        <f t="shared" si="0"/>
        <v>38</v>
      </c>
      <c r="AQ19" s="162">
        <f t="shared" si="0"/>
        <v>39</v>
      </c>
      <c r="AR19" s="162">
        <f t="shared" si="0"/>
        <v>40</v>
      </c>
    </row>
    <row r="20" spans="4:44" x14ac:dyDescent="0.3">
      <c r="D20" s="162">
        <f t="array" ref="D20:D59">TRANSPOSE(E19:AR19)</f>
        <v>1</v>
      </c>
      <c r="E20" s="172">
        <f t="shared" ref="E20:U20" ca="1" si="1">IF(E$19&lt;$D20,0,IF(E$19=$D20,(OFFSET($D$8,0,OFFSET($D$19,$D20,0)))*$E$14/2,IF(AND(E$19&gt;$D20,(E$19-$D20+1)&lt;=$E$13),(OFFSET($D$8,0,OFFSET($D$19,$D20,0)))*$E$14,IF((E$19-$D20+1)=$E$13+1,(OFFSET($D$8,0,OFFSET($D$19,$D20,0)))*$E$14/2,IF(E$19&gt;($E$13+1),0,0)))))</f>
        <v>4.4884601025093991E-3</v>
      </c>
      <c r="F20" s="172">
        <f t="shared" ca="1" si="1"/>
        <v>8.9769202050187982E-3</v>
      </c>
      <c r="G20" s="172">
        <f t="shared" ca="1" si="1"/>
        <v>8.9769202050187982E-3</v>
      </c>
      <c r="H20" s="172">
        <f t="shared" ca="1" si="1"/>
        <v>8.9769202050187982E-3</v>
      </c>
      <c r="I20" s="172">
        <f t="shared" ca="1" si="1"/>
        <v>8.9769202050187982E-3</v>
      </c>
      <c r="J20" s="172">
        <f t="shared" ca="1" si="1"/>
        <v>8.9769202050187982E-3</v>
      </c>
      <c r="K20" s="172">
        <f t="shared" ca="1" si="1"/>
        <v>8.9769202050187982E-3</v>
      </c>
      <c r="L20" s="172">
        <f t="shared" ca="1" si="1"/>
        <v>8.9769202050187982E-3</v>
      </c>
      <c r="M20" s="172">
        <f t="shared" ca="1" si="1"/>
        <v>8.9769202050187982E-3</v>
      </c>
      <c r="N20" s="172">
        <f t="shared" ca="1" si="1"/>
        <v>8.9769202050187982E-3</v>
      </c>
      <c r="O20" s="172">
        <f t="shared" ca="1" si="1"/>
        <v>8.9769202050187982E-3</v>
      </c>
      <c r="P20" s="172">
        <f t="shared" ca="1" si="1"/>
        <v>8.9769202050187982E-3</v>
      </c>
      <c r="Q20" s="172">
        <f t="shared" ca="1" si="1"/>
        <v>8.9769202050187982E-3</v>
      </c>
      <c r="R20" s="172">
        <f t="shared" ca="1" si="1"/>
        <v>8.9769202050187982E-3</v>
      </c>
      <c r="S20" s="172">
        <f t="shared" ca="1" si="1"/>
        <v>8.9769202050187982E-3</v>
      </c>
      <c r="T20" s="172">
        <f t="shared" ca="1" si="1"/>
        <v>4.4884601025093991E-3</v>
      </c>
      <c r="U20" s="172">
        <f t="shared" ca="1" si="1"/>
        <v>0</v>
      </c>
      <c r="V20" s="172">
        <f t="shared" ref="V20:AR31" ca="1" si="2">IF(V$19&lt;$D20,0,IF(V$19=$D20,(OFFSET($D$8,0,OFFSET($D$19,$D20,0)))*$E$14/2,IF(AND(V$19&gt;$D20,(V$19-$D20+1)&lt;=$E$13),(OFFSET($D$8,0,OFFSET($D$19,$D20,0)))*$E$14,IF((V$19-$D20+1)=$E$13+1,(OFFSET($D$8,0,OFFSET($D$19,$D20,0)))*$E$14/2,IF(V$19&gt;($E$13+1),0,0)))))</f>
        <v>0</v>
      </c>
      <c r="W20" s="172">
        <f t="shared" ca="1" si="2"/>
        <v>0</v>
      </c>
      <c r="X20" s="172">
        <f t="shared" ca="1" si="2"/>
        <v>0</v>
      </c>
      <c r="Y20" s="172">
        <f t="shared" ca="1" si="2"/>
        <v>0</v>
      </c>
      <c r="Z20" s="172">
        <f t="shared" ca="1" si="2"/>
        <v>0</v>
      </c>
      <c r="AA20" s="172">
        <f t="shared" ca="1" si="2"/>
        <v>0</v>
      </c>
      <c r="AB20" s="172">
        <f t="shared" ca="1" si="2"/>
        <v>0</v>
      </c>
      <c r="AC20" s="172">
        <f t="shared" ca="1" si="2"/>
        <v>0</v>
      </c>
      <c r="AD20" s="172">
        <f t="shared" ca="1" si="2"/>
        <v>0</v>
      </c>
      <c r="AE20" s="172">
        <f t="shared" ca="1" si="2"/>
        <v>0</v>
      </c>
      <c r="AF20" s="172">
        <f t="shared" ca="1" si="2"/>
        <v>0</v>
      </c>
      <c r="AG20" s="172">
        <f t="shared" ca="1" si="2"/>
        <v>0</v>
      </c>
      <c r="AH20" s="172">
        <f t="shared" ca="1" si="2"/>
        <v>0</v>
      </c>
      <c r="AI20" s="172">
        <f t="shared" ca="1" si="2"/>
        <v>0</v>
      </c>
      <c r="AJ20" s="172">
        <f t="shared" ca="1" si="2"/>
        <v>0</v>
      </c>
      <c r="AK20" s="172">
        <f t="shared" ca="1" si="2"/>
        <v>0</v>
      </c>
      <c r="AL20" s="172">
        <f t="shared" ca="1" si="2"/>
        <v>0</v>
      </c>
      <c r="AM20" s="172">
        <f t="shared" ca="1" si="2"/>
        <v>0</v>
      </c>
      <c r="AN20" s="172">
        <f t="shared" ca="1" si="2"/>
        <v>0</v>
      </c>
      <c r="AO20" s="172">
        <f t="shared" ca="1" si="2"/>
        <v>0</v>
      </c>
      <c r="AP20" s="172">
        <f t="shared" ca="1" si="2"/>
        <v>0</v>
      </c>
      <c r="AQ20" s="172">
        <f t="shared" ca="1" si="2"/>
        <v>0</v>
      </c>
      <c r="AR20" s="172">
        <f t="shared" ca="1" si="2"/>
        <v>0</v>
      </c>
    </row>
    <row r="21" spans="4:44" x14ac:dyDescent="0.3">
      <c r="D21" s="162">
        <v>2</v>
      </c>
      <c r="E21" s="172">
        <f t="shared" ref="E21:T36" ca="1" si="3">IF(E$19&lt;$D21,0,IF(E$19=$D21,(OFFSET($D$8,0,OFFSET($D$19,$D21,0)))*$E$14/2,IF(AND(E$19&gt;$D21,(E$19-$D21+1)&lt;=$E$13),(OFFSET($D$8,0,OFFSET($D$19,$D21,0)))*$E$14,IF((E$19-$D21+1)=$E$13+1,(OFFSET($D$8,0,OFFSET($D$19,$D21,0)))*$E$14/2,IF(E$19&gt;($E$13+1),0,0)))))</f>
        <v>0</v>
      </c>
      <c r="F21" s="172">
        <f t="shared" ca="1" si="3"/>
        <v>0.13472477898028334</v>
      </c>
      <c r="G21" s="172">
        <f t="shared" ca="1" si="3"/>
        <v>0.26944955796056669</v>
      </c>
      <c r="H21" s="172">
        <f t="shared" ca="1" si="3"/>
        <v>0.26944955796056669</v>
      </c>
      <c r="I21" s="172">
        <f t="shared" ca="1" si="3"/>
        <v>0.26944955796056669</v>
      </c>
      <c r="J21" s="172">
        <f t="shared" ca="1" si="3"/>
        <v>0.26944955796056669</v>
      </c>
      <c r="K21" s="172">
        <f t="shared" ca="1" si="3"/>
        <v>0.26944955796056669</v>
      </c>
      <c r="L21" s="172">
        <f t="shared" ca="1" si="3"/>
        <v>0.26944955796056669</v>
      </c>
      <c r="M21" s="172">
        <f t="shared" ca="1" si="3"/>
        <v>0.26944955796056669</v>
      </c>
      <c r="N21" s="172">
        <f t="shared" ca="1" si="3"/>
        <v>0.26944955796056669</v>
      </c>
      <c r="O21" s="172">
        <f t="shared" ca="1" si="3"/>
        <v>0.26944955796056669</v>
      </c>
      <c r="P21" s="172">
        <f t="shared" ca="1" si="3"/>
        <v>0.26944955796056669</v>
      </c>
      <c r="Q21" s="172">
        <f t="shared" ca="1" si="3"/>
        <v>0.26944955796056669</v>
      </c>
      <c r="R21" s="172">
        <f t="shared" ca="1" si="3"/>
        <v>0.26944955796056669</v>
      </c>
      <c r="S21" s="172">
        <f t="shared" ca="1" si="3"/>
        <v>0.26944955796056669</v>
      </c>
      <c r="T21" s="172">
        <f t="shared" ca="1" si="3"/>
        <v>0.26944955796056669</v>
      </c>
      <c r="U21" s="172">
        <f t="shared" ref="U21:U35" ca="1" si="4">IF(U$19&lt;$D21,0,IF(U$19=$D21,(OFFSET($D$8,0,OFFSET($D$19,$D21,0)))*$E$14/2,IF(AND(U$19&gt;$D21,(U$19-$D21+1)&lt;=$E$13),(OFFSET($D$8,0,OFFSET($D$19,$D21,0)))*$E$14,IF((U$19-$D21+1)=$E$13+1,(OFFSET($D$8,0,OFFSET($D$19,$D21,0)))*$E$14/2,IF(U$19&gt;($E$13+1),0,0)))))</f>
        <v>0.13472477898028334</v>
      </c>
      <c r="V21" s="172">
        <f t="shared" ca="1" si="2"/>
        <v>0</v>
      </c>
      <c r="W21" s="172">
        <f t="shared" ca="1" si="2"/>
        <v>0</v>
      </c>
      <c r="X21" s="172">
        <f t="shared" ca="1" si="2"/>
        <v>0</v>
      </c>
      <c r="Y21" s="172">
        <f t="shared" ca="1" si="2"/>
        <v>0</v>
      </c>
      <c r="Z21" s="172">
        <f t="shared" ca="1" si="2"/>
        <v>0</v>
      </c>
      <c r="AA21" s="172">
        <f t="shared" ca="1" si="2"/>
        <v>0</v>
      </c>
      <c r="AB21" s="172">
        <f t="shared" ca="1" si="2"/>
        <v>0</v>
      </c>
      <c r="AC21" s="172">
        <f t="shared" ca="1" si="2"/>
        <v>0</v>
      </c>
      <c r="AD21" s="172">
        <f t="shared" ca="1" si="2"/>
        <v>0</v>
      </c>
      <c r="AE21" s="172">
        <f t="shared" ca="1" si="2"/>
        <v>0</v>
      </c>
      <c r="AF21" s="172">
        <f t="shared" ca="1" si="2"/>
        <v>0</v>
      </c>
      <c r="AG21" s="172">
        <f t="shared" ca="1" si="2"/>
        <v>0</v>
      </c>
      <c r="AH21" s="172">
        <f t="shared" ca="1" si="2"/>
        <v>0</v>
      </c>
      <c r="AI21" s="172">
        <f t="shared" ca="1" si="2"/>
        <v>0</v>
      </c>
      <c r="AJ21" s="172">
        <f t="shared" ca="1" si="2"/>
        <v>0</v>
      </c>
      <c r="AK21" s="172">
        <f t="shared" ca="1" si="2"/>
        <v>0</v>
      </c>
      <c r="AL21" s="172">
        <f t="shared" ca="1" si="2"/>
        <v>0</v>
      </c>
      <c r="AM21" s="172">
        <f t="shared" ca="1" si="2"/>
        <v>0</v>
      </c>
      <c r="AN21" s="172">
        <f t="shared" ca="1" si="2"/>
        <v>0</v>
      </c>
      <c r="AO21" s="172">
        <f t="shared" ca="1" si="2"/>
        <v>0</v>
      </c>
      <c r="AP21" s="172">
        <f t="shared" ca="1" si="2"/>
        <v>0</v>
      </c>
      <c r="AQ21" s="172">
        <f t="shared" ca="1" si="2"/>
        <v>0</v>
      </c>
      <c r="AR21" s="172">
        <f t="shared" ca="1" si="2"/>
        <v>0</v>
      </c>
    </row>
    <row r="22" spans="4:44" x14ac:dyDescent="0.3">
      <c r="D22" s="162">
        <v>3</v>
      </c>
      <c r="E22" s="172">
        <f t="shared" ca="1" si="3"/>
        <v>0</v>
      </c>
      <c r="F22" s="172">
        <f t="shared" ca="1" si="3"/>
        <v>0</v>
      </c>
      <c r="G22" s="172">
        <f t="shared" ca="1" si="3"/>
        <v>0.13613262981734894</v>
      </c>
      <c r="H22" s="172">
        <f t="shared" ca="1" si="3"/>
        <v>0.27226525963469789</v>
      </c>
      <c r="I22" s="172">
        <f t="shared" ca="1" si="3"/>
        <v>0.27226525963469789</v>
      </c>
      <c r="J22" s="172">
        <f t="shared" ca="1" si="3"/>
        <v>0.27226525963469789</v>
      </c>
      <c r="K22" s="172">
        <f t="shared" ca="1" si="3"/>
        <v>0.27226525963469789</v>
      </c>
      <c r="L22" s="172">
        <f t="shared" ca="1" si="3"/>
        <v>0.27226525963469789</v>
      </c>
      <c r="M22" s="172">
        <f t="shared" ca="1" si="3"/>
        <v>0.27226525963469789</v>
      </c>
      <c r="N22" s="172">
        <f t="shared" ca="1" si="3"/>
        <v>0.27226525963469789</v>
      </c>
      <c r="O22" s="172">
        <f t="shared" ca="1" si="3"/>
        <v>0.27226525963469789</v>
      </c>
      <c r="P22" s="172">
        <f t="shared" ca="1" si="3"/>
        <v>0.27226525963469789</v>
      </c>
      <c r="Q22" s="172">
        <f t="shared" ca="1" si="3"/>
        <v>0.27226525963469789</v>
      </c>
      <c r="R22" s="172">
        <f t="shared" ca="1" si="3"/>
        <v>0.27226525963469789</v>
      </c>
      <c r="S22" s="172">
        <f t="shared" ca="1" si="3"/>
        <v>0.27226525963469789</v>
      </c>
      <c r="T22" s="172">
        <f t="shared" ca="1" si="3"/>
        <v>0.27226525963469789</v>
      </c>
      <c r="U22" s="172">
        <f t="shared" ca="1" si="4"/>
        <v>0.27226525963469789</v>
      </c>
      <c r="V22" s="172">
        <f t="shared" ca="1" si="2"/>
        <v>0.13613262981734894</v>
      </c>
      <c r="W22" s="172">
        <f t="shared" ca="1" si="2"/>
        <v>0</v>
      </c>
      <c r="X22" s="172">
        <f t="shared" ca="1" si="2"/>
        <v>0</v>
      </c>
      <c r="Y22" s="172">
        <f t="shared" ca="1" si="2"/>
        <v>0</v>
      </c>
      <c r="Z22" s="172">
        <f t="shared" ca="1" si="2"/>
        <v>0</v>
      </c>
      <c r="AA22" s="172">
        <f t="shared" ca="1" si="2"/>
        <v>0</v>
      </c>
      <c r="AB22" s="172">
        <f t="shared" ca="1" si="2"/>
        <v>0</v>
      </c>
      <c r="AC22" s="172">
        <f t="shared" ca="1" si="2"/>
        <v>0</v>
      </c>
      <c r="AD22" s="172">
        <f t="shared" ca="1" si="2"/>
        <v>0</v>
      </c>
      <c r="AE22" s="172">
        <f t="shared" ca="1" si="2"/>
        <v>0</v>
      </c>
      <c r="AF22" s="172">
        <f t="shared" ca="1" si="2"/>
        <v>0</v>
      </c>
      <c r="AG22" s="172">
        <f t="shared" ca="1" si="2"/>
        <v>0</v>
      </c>
      <c r="AH22" s="172">
        <f t="shared" ca="1" si="2"/>
        <v>0</v>
      </c>
      <c r="AI22" s="172">
        <f t="shared" ca="1" si="2"/>
        <v>0</v>
      </c>
      <c r="AJ22" s="172">
        <f t="shared" ca="1" si="2"/>
        <v>0</v>
      </c>
      <c r="AK22" s="172">
        <f t="shared" ca="1" si="2"/>
        <v>0</v>
      </c>
      <c r="AL22" s="172">
        <f t="shared" ca="1" si="2"/>
        <v>0</v>
      </c>
      <c r="AM22" s="172">
        <f t="shared" ca="1" si="2"/>
        <v>0</v>
      </c>
      <c r="AN22" s="172">
        <f t="shared" ca="1" si="2"/>
        <v>0</v>
      </c>
      <c r="AO22" s="172">
        <f t="shared" ca="1" si="2"/>
        <v>0</v>
      </c>
      <c r="AP22" s="172">
        <f t="shared" ca="1" si="2"/>
        <v>0</v>
      </c>
      <c r="AQ22" s="172">
        <f t="shared" ca="1" si="2"/>
        <v>0</v>
      </c>
      <c r="AR22" s="172">
        <f t="shared" ca="1" si="2"/>
        <v>0</v>
      </c>
    </row>
    <row r="23" spans="4:44" x14ac:dyDescent="0.3">
      <c r="D23" s="162">
        <v>4</v>
      </c>
      <c r="E23" s="172">
        <f t="shared" ca="1" si="3"/>
        <v>0</v>
      </c>
      <c r="F23" s="172">
        <f t="shared" ca="1" si="3"/>
        <v>0</v>
      </c>
      <c r="G23" s="172">
        <f t="shared" ca="1" si="3"/>
        <v>0</v>
      </c>
      <c r="H23" s="172">
        <f t="shared" ca="1" si="3"/>
        <v>-3.3402378191244225E-2</v>
      </c>
      <c r="I23" s="172">
        <f t="shared" ca="1" si="3"/>
        <v>-6.680475638248845E-2</v>
      </c>
      <c r="J23" s="172">
        <f t="shared" ca="1" si="3"/>
        <v>-6.680475638248845E-2</v>
      </c>
      <c r="K23" s="172">
        <f t="shared" ca="1" si="3"/>
        <v>-6.680475638248845E-2</v>
      </c>
      <c r="L23" s="172">
        <f t="shared" ca="1" si="3"/>
        <v>-6.680475638248845E-2</v>
      </c>
      <c r="M23" s="172">
        <f t="shared" ca="1" si="3"/>
        <v>-6.680475638248845E-2</v>
      </c>
      <c r="N23" s="172">
        <f t="shared" ca="1" si="3"/>
        <v>-6.680475638248845E-2</v>
      </c>
      <c r="O23" s="172">
        <f t="shared" ca="1" si="3"/>
        <v>-6.680475638248845E-2</v>
      </c>
      <c r="P23" s="172">
        <f t="shared" ca="1" si="3"/>
        <v>-6.680475638248845E-2</v>
      </c>
      <c r="Q23" s="172">
        <f t="shared" ca="1" si="3"/>
        <v>-6.680475638248845E-2</v>
      </c>
      <c r="R23" s="172">
        <f t="shared" ca="1" si="3"/>
        <v>-6.680475638248845E-2</v>
      </c>
      <c r="S23" s="172">
        <f t="shared" ca="1" si="3"/>
        <v>-6.680475638248845E-2</v>
      </c>
      <c r="T23" s="172">
        <f t="shared" ca="1" si="3"/>
        <v>-6.680475638248845E-2</v>
      </c>
      <c r="U23" s="172">
        <f t="shared" ca="1" si="4"/>
        <v>-6.680475638248845E-2</v>
      </c>
      <c r="V23" s="172">
        <f t="shared" ca="1" si="2"/>
        <v>-6.680475638248845E-2</v>
      </c>
      <c r="W23" s="172">
        <f t="shared" ca="1" si="2"/>
        <v>-3.3402378191244225E-2</v>
      </c>
      <c r="X23" s="172">
        <f t="shared" ca="1" si="2"/>
        <v>0</v>
      </c>
      <c r="Y23" s="172">
        <f t="shared" ca="1" si="2"/>
        <v>0</v>
      </c>
      <c r="Z23" s="172">
        <f t="shared" ca="1" si="2"/>
        <v>0</v>
      </c>
      <c r="AA23" s="172">
        <f t="shared" ca="1" si="2"/>
        <v>0</v>
      </c>
      <c r="AB23" s="172">
        <f t="shared" ca="1" si="2"/>
        <v>0</v>
      </c>
      <c r="AC23" s="172">
        <f t="shared" ca="1" si="2"/>
        <v>0</v>
      </c>
      <c r="AD23" s="172">
        <f t="shared" ca="1" si="2"/>
        <v>0</v>
      </c>
      <c r="AE23" s="172">
        <f t="shared" ca="1" si="2"/>
        <v>0</v>
      </c>
      <c r="AF23" s="172">
        <f t="shared" ca="1" si="2"/>
        <v>0</v>
      </c>
      <c r="AG23" s="172">
        <f t="shared" ca="1" si="2"/>
        <v>0</v>
      </c>
      <c r="AH23" s="172">
        <f t="shared" ca="1" si="2"/>
        <v>0</v>
      </c>
      <c r="AI23" s="172">
        <f t="shared" ca="1" si="2"/>
        <v>0</v>
      </c>
      <c r="AJ23" s="172">
        <f t="shared" ca="1" si="2"/>
        <v>0</v>
      </c>
      <c r="AK23" s="172">
        <f t="shared" ca="1" si="2"/>
        <v>0</v>
      </c>
      <c r="AL23" s="172">
        <f t="shared" ca="1" si="2"/>
        <v>0</v>
      </c>
      <c r="AM23" s="172">
        <f t="shared" ca="1" si="2"/>
        <v>0</v>
      </c>
      <c r="AN23" s="172">
        <f t="shared" ca="1" si="2"/>
        <v>0</v>
      </c>
      <c r="AO23" s="172">
        <f t="shared" ca="1" si="2"/>
        <v>0</v>
      </c>
      <c r="AP23" s="172">
        <f t="shared" ca="1" si="2"/>
        <v>0</v>
      </c>
      <c r="AQ23" s="172">
        <f t="shared" ca="1" si="2"/>
        <v>0</v>
      </c>
      <c r="AR23" s="172">
        <f t="shared" ca="1" si="2"/>
        <v>0</v>
      </c>
    </row>
    <row r="24" spans="4:44" x14ac:dyDescent="0.3">
      <c r="D24" s="162">
        <v>5</v>
      </c>
      <c r="E24" s="172">
        <f t="shared" ca="1" si="3"/>
        <v>0</v>
      </c>
      <c r="F24" s="172">
        <f t="shared" ca="1" si="3"/>
        <v>0</v>
      </c>
      <c r="G24" s="172">
        <f t="shared" ca="1" si="3"/>
        <v>0</v>
      </c>
      <c r="H24" s="172">
        <f t="shared" ca="1" si="3"/>
        <v>0</v>
      </c>
      <c r="I24" s="172">
        <f t="shared" ca="1" si="3"/>
        <v>-0.17130321174586668</v>
      </c>
      <c r="J24" s="172">
        <f t="shared" ca="1" si="3"/>
        <v>-0.34260642349173337</v>
      </c>
      <c r="K24" s="172">
        <f t="shared" ca="1" si="3"/>
        <v>-0.34260642349173337</v>
      </c>
      <c r="L24" s="172">
        <f t="shared" ca="1" si="3"/>
        <v>-0.34260642349173337</v>
      </c>
      <c r="M24" s="172">
        <f t="shared" ca="1" si="3"/>
        <v>-0.34260642349173337</v>
      </c>
      <c r="N24" s="172">
        <f t="shared" ca="1" si="3"/>
        <v>-0.34260642349173337</v>
      </c>
      <c r="O24" s="172">
        <f t="shared" ca="1" si="3"/>
        <v>-0.34260642349173337</v>
      </c>
      <c r="P24" s="172">
        <f t="shared" ca="1" si="3"/>
        <v>-0.34260642349173337</v>
      </c>
      <c r="Q24" s="172">
        <f t="shared" ca="1" si="3"/>
        <v>-0.34260642349173337</v>
      </c>
      <c r="R24" s="172">
        <f t="shared" ca="1" si="3"/>
        <v>-0.34260642349173337</v>
      </c>
      <c r="S24" s="172">
        <f t="shared" ca="1" si="3"/>
        <v>-0.34260642349173337</v>
      </c>
      <c r="T24" s="172">
        <f t="shared" ca="1" si="3"/>
        <v>-0.34260642349173337</v>
      </c>
      <c r="U24" s="172">
        <f t="shared" ca="1" si="4"/>
        <v>-0.34260642349173337</v>
      </c>
      <c r="V24" s="172">
        <f t="shared" ca="1" si="2"/>
        <v>-0.34260642349173337</v>
      </c>
      <c r="W24" s="172">
        <f t="shared" ca="1" si="2"/>
        <v>-0.34260642349173337</v>
      </c>
      <c r="X24" s="172">
        <f t="shared" ca="1" si="2"/>
        <v>-0.17130321174586668</v>
      </c>
      <c r="Y24" s="172">
        <f t="shared" ca="1" si="2"/>
        <v>0</v>
      </c>
      <c r="Z24" s="172">
        <f t="shared" ca="1" si="2"/>
        <v>0</v>
      </c>
      <c r="AA24" s="172">
        <f t="shared" ca="1" si="2"/>
        <v>0</v>
      </c>
      <c r="AB24" s="172">
        <f t="shared" ca="1" si="2"/>
        <v>0</v>
      </c>
      <c r="AC24" s="172">
        <f t="shared" ca="1" si="2"/>
        <v>0</v>
      </c>
      <c r="AD24" s="172">
        <f t="shared" ca="1" si="2"/>
        <v>0</v>
      </c>
      <c r="AE24" s="172">
        <f t="shared" ca="1" si="2"/>
        <v>0</v>
      </c>
      <c r="AF24" s="172">
        <f t="shared" ca="1" si="2"/>
        <v>0</v>
      </c>
      <c r="AG24" s="172">
        <f t="shared" ca="1" si="2"/>
        <v>0</v>
      </c>
      <c r="AH24" s="172">
        <f t="shared" ca="1" si="2"/>
        <v>0</v>
      </c>
      <c r="AI24" s="172">
        <f t="shared" ca="1" si="2"/>
        <v>0</v>
      </c>
      <c r="AJ24" s="172">
        <f t="shared" ca="1" si="2"/>
        <v>0</v>
      </c>
      <c r="AK24" s="172">
        <f t="shared" ca="1" si="2"/>
        <v>0</v>
      </c>
      <c r="AL24" s="172">
        <f t="shared" ca="1" si="2"/>
        <v>0</v>
      </c>
      <c r="AM24" s="172">
        <f t="shared" ca="1" si="2"/>
        <v>0</v>
      </c>
      <c r="AN24" s="172">
        <f t="shared" ca="1" si="2"/>
        <v>0</v>
      </c>
      <c r="AO24" s="172">
        <f t="shared" ca="1" si="2"/>
        <v>0</v>
      </c>
      <c r="AP24" s="172">
        <f t="shared" ca="1" si="2"/>
        <v>0</v>
      </c>
      <c r="AQ24" s="172">
        <f t="shared" ca="1" si="2"/>
        <v>0</v>
      </c>
      <c r="AR24" s="172">
        <f t="shared" ca="1" si="2"/>
        <v>0</v>
      </c>
    </row>
    <row r="25" spans="4:44" x14ac:dyDescent="0.3">
      <c r="D25" s="162">
        <v>6</v>
      </c>
      <c r="E25" s="172">
        <f t="shared" ca="1" si="3"/>
        <v>0</v>
      </c>
      <c r="F25" s="172">
        <f t="shared" ca="1" si="3"/>
        <v>0</v>
      </c>
      <c r="G25" s="172">
        <f t="shared" ca="1" si="3"/>
        <v>0</v>
      </c>
      <c r="H25" s="172">
        <f t="shared" ca="1" si="3"/>
        <v>0</v>
      </c>
      <c r="I25" s="172">
        <f t="shared" ca="1" si="3"/>
        <v>0</v>
      </c>
      <c r="J25" s="172">
        <f t="shared" ca="1" si="3"/>
        <v>-0.183539155442</v>
      </c>
      <c r="K25" s="172">
        <f t="shared" ca="1" si="3"/>
        <v>-0.367078310884</v>
      </c>
      <c r="L25" s="172">
        <f t="shared" ca="1" si="3"/>
        <v>-0.367078310884</v>
      </c>
      <c r="M25" s="172">
        <f t="shared" ca="1" si="3"/>
        <v>-0.367078310884</v>
      </c>
      <c r="N25" s="172">
        <f t="shared" ca="1" si="3"/>
        <v>-0.367078310884</v>
      </c>
      <c r="O25" s="172">
        <f t="shared" ca="1" si="3"/>
        <v>-0.367078310884</v>
      </c>
      <c r="P25" s="172">
        <f t="shared" ca="1" si="3"/>
        <v>-0.367078310884</v>
      </c>
      <c r="Q25" s="172">
        <f t="shared" ca="1" si="3"/>
        <v>-0.367078310884</v>
      </c>
      <c r="R25" s="172">
        <f t="shared" ca="1" si="3"/>
        <v>-0.367078310884</v>
      </c>
      <c r="S25" s="172">
        <f t="shared" ca="1" si="3"/>
        <v>-0.367078310884</v>
      </c>
      <c r="T25" s="172">
        <f t="shared" ca="1" si="3"/>
        <v>-0.367078310884</v>
      </c>
      <c r="U25" s="172">
        <f t="shared" ca="1" si="4"/>
        <v>-0.367078310884</v>
      </c>
      <c r="V25" s="172">
        <f t="shared" ca="1" si="2"/>
        <v>-0.367078310884</v>
      </c>
      <c r="W25" s="172">
        <f t="shared" ca="1" si="2"/>
        <v>-0.367078310884</v>
      </c>
      <c r="X25" s="172">
        <f t="shared" ca="1" si="2"/>
        <v>-0.367078310884</v>
      </c>
      <c r="Y25" s="172">
        <f t="shared" ca="1" si="2"/>
        <v>-0.183539155442</v>
      </c>
      <c r="Z25" s="172">
        <f t="shared" ca="1" si="2"/>
        <v>0</v>
      </c>
      <c r="AA25" s="172">
        <f t="shared" ca="1" si="2"/>
        <v>0</v>
      </c>
      <c r="AB25" s="172">
        <f t="shared" ca="1" si="2"/>
        <v>0</v>
      </c>
      <c r="AC25" s="172">
        <f t="shared" ca="1" si="2"/>
        <v>0</v>
      </c>
      <c r="AD25" s="172">
        <f t="shared" ca="1" si="2"/>
        <v>0</v>
      </c>
      <c r="AE25" s="172">
        <f t="shared" ca="1" si="2"/>
        <v>0</v>
      </c>
      <c r="AF25" s="172">
        <f t="shared" ca="1" si="2"/>
        <v>0</v>
      </c>
      <c r="AG25" s="172">
        <f t="shared" ca="1" si="2"/>
        <v>0</v>
      </c>
      <c r="AH25" s="172">
        <f t="shared" ca="1" si="2"/>
        <v>0</v>
      </c>
      <c r="AI25" s="172">
        <f t="shared" ca="1" si="2"/>
        <v>0</v>
      </c>
      <c r="AJ25" s="172">
        <f t="shared" ca="1" si="2"/>
        <v>0</v>
      </c>
      <c r="AK25" s="172">
        <f t="shared" ca="1" si="2"/>
        <v>0</v>
      </c>
      <c r="AL25" s="172">
        <f t="shared" ca="1" si="2"/>
        <v>0</v>
      </c>
      <c r="AM25" s="172">
        <f t="shared" ca="1" si="2"/>
        <v>0</v>
      </c>
      <c r="AN25" s="172">
        <f t="shared" ca="1" si="2"/>
        <v>0</v>
      </c>
      <c r="AO25" s="172">
        <f t="shared" ca="1" si="2"/>
        <v>0</v>
      </c>
      <c r="AP25" s="172">
        <f t="shared" ca="1" si="2"/>
        <v>0</v>
      </c>
      <c r="AQ25" s="172">
        <f t="shared" ca="1" si="2"/>
        <v>0</v>
      </c>
      <c r="AR25" s="172">
        <f t="shared" ca="1" si="2"/>
        <v>0</v>
      </c>
    </row>
    <row r="26" spans="4:44" x14ac:dyDescent="0.3">
      <c r="D26" s="162">
        <v>7</v>
      </c>
      <c r="E26" s="172">
        <f t="shared" ca="1" si="3"/>
        <v>0</v>
      </c>
      <c r="F26" s="172">
        <f t="shared" ca="1" si="3"/>
        <v>0</v>
      </c>
      <c r="G26" s="172">
        <f t="shared" ca="1" si="3"/>
        <v>0</v>
      </c>
      <c r="H26" s="172">
        <f t="shared" ca="1" si="3"/>
        <v>0</v>
      </c>
      <c r="I26" s="172">
        <f t="shared" ca="1" si="3"/>
        <v>0</v>
      </c>
      <c r="J26" s="172">
        <f t="shared" ca="1" si="3"/>
        <v>0</v>
      </c>
      <c r="K26" s="172">
        <f t="shared" ca="1" si="3"/>
        <v>-0.19577509913813337</v>
      </c>
      <c r="L26" s="172">
        <f t="shared" ca="1" si="3"/>
        <v>-0.39155019827626675</v>
      </c>
      <c r="M26" s="172">
        <f t="shared" ca="1" si="3"/>
        <v>-0.39155019827626675</v>
      </c>
      <c r="N26" s="172">
        <f t="shared" ca="1" si="3"/>
        <v>-0.39155019827626675</v>
      </c>
      <c r="O26" s="172">
        <f t="shared" ca="1" si="3"/>
        <v>-0.39155019827626675</v>
      </c>
      <c r="P26" s="172">
        <f t="shared" ca="1" si="3"/>
        <v>-0.39155019827626675</v>
      </c>
      <c r="Q26" s="172">
        <f t="shared" ca="1" si="3"/>
        <v>-0.39155019827626675</v>
      </c>
      <c r="R26" s="172">
        <f t="shared" ca="1" si="3"/>
        <v>-0.39155019827626675</v>
      </c>
      <c r="S26" s="172">
        <f t="shared" ca="1" si="3"/>
        <v>-0.39155019827626675</v>
      </c>
      <c r="T26" s="172">
        <f t="shared" ca="1" si="3"/>
        <v>-0.39155019827626675</v>
      </c>
      <c r="U26" s="172">
        <f t="shared" ca="1" si="4"/>
        <v>-0.39155019827626675</v>
      </c>
      <c r="V26" s="172">
        <f t="shared" ca="1" si="2"/>
        <v>-0.39155019827626675</v>
      </c>
      <c r="W26" s="172">
        <f t="shared" ca="1" si="2"/>
        <v>-0.39155019827626675</v>
      </c>
      <c r="X26" s="172">
        <f t="shared" ca="1" si="2"/>
        <v>-0.39155019827626675</v>
      </c>
      <c r="Y26" s="172">
        <f t="shared" ca="1" si="2"/>
        <v>-0.39155019827626675</v>
      </c>
      <c r="Z26" s="172">
        <f t="shared" ca="1" si="2"/>
        <v>-0.19577509913813337</v>
      </c>
      <c r="AA26" s="172">
        <f t="shared" ca="1" si="2"/>
        <v>0</v>
      </c>
      <c r="AB26" s="172">
        <f t="shared" ca="1" si="2"/>
        <v>0</v>
      </c>
      <c r="AC26" s="172">
        <f t="shared" ca="1" si="2"/>
        <v>0</v>
      </c>
      <c r="AD26" s="172">
        <f t="shared" ca="1" si="2"/>
        <v>0</v>
      </c>
      <c r="AE26" s="172">
        <f t="shared" ca="1" si="2"/>
        <v>0</v>
      </c>
      <c r="AF26" s="172">
        <f t="shared" ca="1" si="2"/>
        <v>0</v>
      </c>
      <c r="AG26" s="172">
        <f t="shared" ca="1" si="2"/>
        <v>0</v>
      </c>
      <c r="AH26" s="172">
        <f t="shared" ca="1" si="2"/>
        <v>0</v>
      </c>
      <c r="AI26" s="172">
        <f t="shared" ca="1" si="2"/>
        <v>0</v>
      </c>
      <c r="AJ26" s="172">
        <f t="shared" ca="1" si="2"/>
        <v>0</v>
      </c>
      <c r="AK26" s="172">
        <f t="shared" ca="1" si="2"/>
        <v>0</v>
      </c>
      <c r="AL26" s="172">
        <f t="shared" ca="1" si="2"/>
        <v>0</v>
      </c>
      <c r="AM26" s="172">
        <f t="shared" ca="1" si="2"/>
        <v>0</v>
      </c>
      <c r="AN26" s="172">
        <f t="shared" ca="1" si="2"/>
        <v>0</v>
      </c>
      <c r="AO26" s="172">
        <f t="shared" ca="1" si="2"/>
        <v>0</v>
      </c>
      <c r="AP26" s="172">
        <f t="shared" ca="1" si="2"/>
        <v>0</v>
      </c>
      <c r="AQ26" s="172">
        <f t="shared" ca="1" si="2"/>
        <v>0</v>
      </c>
      <c r="AR26" s="172">
        <f t="shared" ca="1" si="2"/>
        <v>0</v>
      </c>
    </row>
    <row r="27" spans="4:44" x14ac:dyDescent="0.3">
      <c r="D27" s="162">
        <v>8</v>
      </c>
      <c r="E27" s="172">
        <f t="shared" ca="1" si="3"/>
        <v>0</v>
      </c>
      <c r="F27" s="172">
        <f t="shared" ca="1" si="3"/>
        <v>0</v>
      </c>
      <c r="G27" s="172">
        <f t="shared" ca="1" si="3"/>
        <v>0</v>
      </c>
      <c r="H27" s="172">
        <f t="shared" ca="1" si="3"/>
        <v>0</v>
      </c>
      <c r="I27" s="172">
        <f t="shared" ca="1" si="3"/>
        <v>0</v>
      </c>
      <c r="J27" s="172">
        <f t="shared" ca="1" si="3"/>
        <v>0</v>
      </c>
      <c r="K27" s="172">
        <f t="shared" ca="1" si="3"/>
        <v>0</v>
      </c>
      <c r="L27" s="172">
        <f t="shared" ca="1" si="3"/>
        <v>-0.1101234932652</v>
      </c>
      <c r="M27" s="172">
        <f t="shared" ca="1" si="3"/>
        <v>-0.22024698653040001</v>
      </c>
      <c r="N27" s="172">
        <f t="shared" ca="1" si="3"/>
        <v>-0.22024698653040001</v>
      </c>
      <c r="O27" s="172">
        <f t="shared" ca="1" si="3"/>
        <v>-0.22024698653040001</v>
      </c>
      <c r="P27" s="172">
        <f t="shared" ca="1" si="3"/>
        <v>-0.22024698653040001</v>
      </c>
      <c r="Q27" s="172">
        <f t="shared" ca="1" si="3"/>
        <v>-0.22024698653040001</v>
      </c>
      <c r="R27" s="172">
        <f t="shared" ca="1" si="3"/>
        <v>-0.22024698653040001</v>
      </c>
      <c r="S27" s="172">
        <f t="shared" ca="1" si="3"/>
        <v>-0.22024698653040001</v>
      </c>
      <c r="T27" s="172">
        <f t="shared" ca="1" si="3"/>
        <v>-0.22024698653040001</v>
      </c>
      <c r="U27" s="172">
        <f t="shared" ca="1" si="4"/>
        <v>-0.22024698653040001</v>
      </c>
      <c r="V27" s="172">
        <f t="shared" ca="1" si="2"/>
        <v>-0.22024698653040001</v>
      </c>
      <c r="W27" s="172">
        <f t="shared" ca="1" si="2"/>
        <v>-0.22024698653040001</v>
      </c>
      <c r="X27" s="172">
        <f t="shared" ca="1" si="2"/>
        <v>-0.22024698653040001</v>
      </c>
      <c r="Y27" s="172">
        <f t="shared" ca="1" si="2"/>
        <v>-0.22024698653040001</v>
      </c>
      <c r="Z27" s="172">
        <f t="shared" ca="1" si="2"/>
        <v>-0.22024698653040001</v>
      </c>
      <c r="AA27" s="172">
        <f t="shared" ca="1" si="2"/>
        <v>-0.1101234932652</v>
      </c>
      <c r="AB27" s="172">
        <f t="shared" ca="1" si="2"/>
        <v>0</v>
      </c>
      <c r="AC27" s="172">
        <f t="shared" ca="1" si="2"/>
        <v>0</v>
      </c>
      <c r="AD27" s="172">
        <f t="shared" ca="1" si="2"/>
        <v>0</v>
      </c>
      <c r="AE27" s="172">
        <f t="shared" ca="1" si="2"/>
        <v>0</v>
      </c>
      <c r="AF27" s="172">
        <f t="shared" ca="1" si="2"/>
        <v>0</v>
      </c>
      <c r="AG27" s="172">
        <f t="shared" ca="1" si="2"/>
        <v>0</v>
      </c>
      <c r="AH27" s="172">
        <f t="shared" ca="1" si="2"/>
        <v>0</v>
      </c>
      <c r="AI27" s="172">
        <f t="shared" ca="1" si="2"/>
        <v>0</v>
      </c>
      <c r="AJ27" s="172">
        <f t="shared" ca="1" si="2"/>
        <v>0</v>
      </c>
      <c r="AK27" s="172">
        <f t="shared" ca="1" si="2"/>
        <v>0</v>
      </c>
      <c r="AL27" s="172">
        <f t="shared" ca="1" si="2"/>
        <v>0</v>
      </c>
      <c r="AM27" s="172">
        <f t="shared" ca="1" si="2"/>
        <v>0</v>
      </c>
      <c r="AN27" s="172">
        <f t="shared" ca="1" si="2"/>
        <v>0</v>
      </c>
      <c r="AO27" s="172">
        <f t="shared" ca="1" si="2"/>
        <v>0</v>
      </c>
      <c r="AP27" s="172">
        <f t="shared" ca="1" si="2"/>
        <v>0</v>
      </c>
      <c r="AQ27" s="172">
        <f t="shared" ca="1" si="2"/>
        <v>0</v>
      </c>
      <c r="AR27" s="172">
        <f t="shared" ca="1" si="2"/>
        <v>0</v>
      </c>
    </row>
    <row r="28" spans="4:44" x14ac:dyDescent="0.3">
      <c r="D28" s="162">
        <v>9</v>
      </c>
      <c r="E28" s="172">
        <f t="shared" ca="1" si="3"/>
        <v>0</v>
      </c>
      <c r="F28" s="172">
        <f t="shared" ca="1" si="3"/>
        <v>0</v>
      </c>
      <c r="G28" s="172">
        <f t="shared" ca="1" si="3"/>
        <v>0</v>
      </c>
      <c r="H28" s="172">
        <f t="shared" ca="1" si="3"/>
        <v>0</v>
      </c>
      <c r="I28" s="172">
        <f t="shared" ca="1" si="3"/>
        <v>0</v>
      </c>
      <c r="J28" s="172">
        <f t="shared" ca="1" si="3"/>
        <v>0</v>
      </c>
      <c r="K28" s="172">
        <f t="shared" ca="1" si="3"/>
        <v>0</v>
      </c>
      <c r="L28" s="172">
        <f t="shared" ca="1" si="3"/>
        <v>0</v>
      </c>
      <c r="M28" s="172">
        <f t="shared" ca="1" si="3"/>
        <v>0</v>
      </c>
      <c r="N28" s="172">
        <f t="shared" ca="1" si="3"/>
        <v>0</v>
      </c>
      <c r="O28" s="172">
        <f t="shared" ca="1" si="3"/>
        <v>0</v>
      </c>
      <c r="P28" s="172">
        <f t="shared" ca="1" si="3"/>
        <v>0</v>
      </c>
      <c r="Q28" s="172">
        <f t="shared" ca="1" si="3"/>
        <v>0</v>
      </c>
      <c r="R28" s="172">
        <f t="shared" ca="1" si="3"/>
        <v>0</v>
      </c>
      <c r="S28" s="172">
        <f t="shared" ca="1" si="3"/>
        <v>0</v>
      </c>
      <c r="T28" s="172">
        <f t="shared" ca="1" si="3"/>
        <v>0</v>
      </c>
      <c r="U28" s="172">
        <f t="shared" ca="1" si="4"/>
        <v>0</v>
      </c>
      <c r="V28" s="172">
        <f t="shared" ca="1" si="2"/>
        <v>0</v>
      </c>
      <c r="W28" s="172">
        <f t="shared" ca="1" si="2"/>
        <v>0</v>
      </c>
      <c r="X28" s="172">
        <f t="shared" ca="1" si="2"/>
        <v>0</v>
      </c>
      <c r="Y28" s="172">
        <f t="shared" ca="1" si="2"/>
        <v>0</v>
      </c>
      <c r="Z28" s="172">
        <f t="shared" ca="1" si="2"/>
        <v>0</v>
      </c>
      <c r="AA28" s="172">
        <f t="shared" ca="1" si="2"/>
        <v>0</v>
      </c>
      <c r="AB28" s="172">
        <f t="shared" ca="1" si="2"/>
        <v>0</v>
      </c>
      <c r="AC28" s="172">
        <f t="shared" ca="1" si="2"/>
        <v>0</v>
      </c>
      <c r="AD28" s="172">
        <f t="shared" ca="1" si="2"/>
        <v>0</v>
      </c>
      <c r="AE28" s="172">
        <f t="shared" ca="1" si="2"/>
        <v>0</v>
      </c>
      <c r="AF28" s="172">
        <f t="shared" ca="1" si="2"/>
        <v>0</v>
      </c>
      <c r="AG28" s="172">
        <f t="shared" ca="1" si="2"/>
        <v>0</v>
      </c>
      <c r="AH28" s="172">
        <f t="shared" ca="1" si="2"/>
        <v>0</v>
      </c>
      <c r="AI28" s="172">
        <f t="shared" ca="1" si="2"/>
        <v>0</v>
      </c>
      <c r="AJ28" s="172">
        <f t="shared" ca="1" si="2"/>
        <v>0</v>
      </c>
      <c r="AK28" s="172">
        <f t="shared" ca="1" si="2"/>
        <v>0</v>
      </c>
      <c r="AL28" s="172">
        <f t="shared" ca="1" si="2"/>
        <v>0</v>
      </c>
      <c r="AM28" s="172">
        <f t="shared" ca="1" si="2"/>
        <v>0</v>
      </c>
      <c r="AN28" s="172">
        <f t="shared" ca="1" si="2"/>
        <v>0</v>
      </c>
      <c r="AO28" s="172">
        <f t="shared" ca="1" si="2"/>
        <v>0</v>
      </c>
      <c r="AP28" s="172">
        <f t="shared" ca="1" si="2"/>
        <v>0</v>
      </c>
      <c r="AQ28" s="172">
        <f t="shared" ca="1" si="2"/>
        <v>0</v>
      </c>
      <c r="AR28" s="172">
        <f t="shared" ca="1" si="2"/>
        <v>0</v>
      </c>
    </row>
    <row r="29" spans="4:44" x14ac:dyDescent="0.3">
      <c r="D29" s="162">
        <v>10</v>
      </c>
      <c r="E29" s="172">
        <f t="shared" ca="1" si="3"/>
        <v>0</v>
      </c>
      <c r="F29" s="172">
        <f t="shared" ca="1" si="3"/>
        <v>0</v>
      </c>
      <c r="G29" s="172">
        <f t="shared" ca="1" si="3"/>
        <v>0</v>
      </c>
      <c r="H29" s="172">
        <f t="shared" ca="1" si="3"/>
        <v>0</v>
      </c>
      <c r="I29" s="172">
        <f t="shared" ca="1" si="3"/>
        <v>0</v>
      </c>
      <c r="J29" s="172">
        <f t="shared" ca="1" si="3"/>
        <v>0</v>
      </c>
      <c r="K29" s="172">
        <f t="shared" ca="1" si="3"/>
        <v>0</v>
      </c>
      <c r="L29" s="172">
        <f t="shared" ca="1" si="3"/>
        <v>0</v>
      </c>
      <c r="M29" s="172">
        <f t="shared" ca="1" si="3"/>
        <v>0</v>
      </c>
      <c r="N29" s="172">
        <f t="shared" ca="1" si="3"/>
        <v>0</v>
      </c>
      <c r="O29" s="172">
        <f t="shared" ca="1" si="3"/>
        <v>0</v>
      </c>
      <c r="P29" s="172">
        <f t="shared" ca="1" si="3"/>
        <v>0</v>
      </c>
      <c r="Q29" s="172">
        <f t="shared" ca="1" si="3"/>
        <v>0</v>
      </c>
      <c r="R29" s="172">
        <f t="shared" ca="1" si="3"/>
        <v>0</v>
      </c>
      <c r="S29" s="172">
        <f t="shared" ca="1" si="3"/>
        <v>0</v>
      </c>
      <c r="T29" s="172">
        <f t="shared" ca="1" si="3"/>
        <v>0</v>
      </c>
      <c r="U29" s="172">
        <f t="shared" ca="1" si="4"/>
        <v>0</v>
      </c>
      <c r="V29" s="172">
        <f t="shared" ca="1" si="2"/>
        <v>0</v>
      </c>
      <c r="W29" s="172">
        <f t="shared" ca="1" si="2"/>
        <v>0</v>
      </c>
      <c r="X29" s="172">
        <f t="shared" ca="1" si="2"/>
        <v>0</v>
      </c>
      <c r="Y29" s="172">
        <f t="shared" ca="1" si="2"/>
        <v>0</v>
      </c>
      <c r="Z29" s="172">
        <f t="shared" ca="1" si="2"/>
        <v>0</v>
      </c>
      <c r="AA29" s="172">
        <f t="shared" ca="1" si="2"/>
        <v>0</v>
      </c>
      <c r="AB29" s="172">
        <f t="shared" ca="1" si="2"/>
        <v>0</v>
      </c>
      <c r="AC29" s="172">
        <f t="shared" ca="1" si="2"/>
        <v>0</v>
      </c>
      <c r="AD29" s="172">
        <f t="shared" ca="1" si="2"/>
        <v>0</v>
      </c>
      <c r="AE29" s="172">
        <f t="shared" ca="1" si="2"/>
        <v>0</v>
      </c>
      <c r="AF29" s="172">
        <f t="shared" ca="1" si="2"/>
        <v>0</v>
      </c>
      <c r="AG29" s="172">
        <f t="shared" ca="1" si="2"/>
        <v>0</v>
      </c>
      <c r="AH29" s="172">
        <f t="shared" ca="1" si="2"/>
        <v>0</v>
      </c>
      <c r="AI29" s="172">
        <f t="shared" ca="1" si="2"/>
        <v>0</v>
      </c>
      <c r="AJ29" s="172">
        <f t="shared" ca="1" si="2"/>
        <v>0</v>
      </c>
      <c r="AK29" s="172">
        <f t="shared" ca="1" si="2"/>
        <v>0</v>
      </c>
      <c r="AL29" s="172">
        <f t="shared" ca="1" si="2"/>
        <v>0</v>
      </c>
      <c r="AM29" s="172">
        <f t="shared" ca="1" si="2"/>
        <v>0</v>
      </c>
      <c r="AN29" s="172">
        <f t="shared" ca="1" si="2"/>
        <v>0</v>
      </c>
      <c r="AO29" s="172">
        <f t="shared" ca="1" si="2"/>
        <v>0</v>
      </c>
      <c r="AP29" s="172">
        <f t="shared" ca="1" si="2"/>
        <v>0</v>
      </c>
      <c r="AQ29" s="172">
        <f t="shared" ca="1" si="2"/>
        <v>0</v>
      </c>
      <c r="AR29" s="172">
        <f t="shared" ca="1" si="2"/>
        <v>0</v>
      </c>
    </row>
    <row r="30" spans="4:44" x14ac:dyDescent="0.3">
      <c r="D30" s="162">
        <v>11</v>
      </c>
      <c r="E30" s="172">
        <f t="shared" ca="1" si="3"/>
        <v>0</v>
      </c>
      <c r="F30" s="172">
        <f t="shared" ca="1" si="3"/>
        <v>0</v>
      </c>
      <c r="G30" s="172">
        <f t="shared" ca="1" si="3"/>
        <v>0</v>
      </c>
      <c r="H30" s="172">
        <f t="shared" ca="1" si="3"/>
        <v>0</v>
      </c>
      <c r="I30" s="172">
        <f t="shared" ca="1" si="3"/>
        <v>0</v>
      </c>
      <c r="J30" s="172">
        <f t="shared" ca="1" si="3"/>
        <v>0</v>
      </c>
      <c r="K30" s="172">
        <f t="shared" ca="1" si="3"/>
        <v>0</v>
      </c>
      <c r="L30" s="172">
        <f t="shared" ca="1" si="3"/>
        <v>0</v>
      </c>
      <c r="M30" s="172">
        <f t="shared" ca="1" si="3"/>
        <v>0</v>
      </c>
      <c r="N30" s="172">
        <f t="shared" ca="1" si="3"/>
        <v>0</v>
      </c>
      <c r="O30" s="172">
        <f t="shared" ca="1" si="3"/>
        <v>0</v>
      </c>
      <c r="P30" s="172">
        <f t="shared" ca="1" si="3"/>
        <v>0</v>
      </c>
      <c r="Q30" s="172">
        <f t="shared" ca="1" si="3"/>
        <v>0</v>
      </c>
      <c r="R30" s="172">
        <f t="shared" ca="1" si="3"/>
        <v>0</v>
      </c>
      <c r="S30" s="172">
        <f t="shared" ca="1" si="3"/>
        <v>0</v>
      </c>
      <c r="T30" s="172">
        <f t="shared" ca="1" si="3"/>
        <v>0</v>
      </c>
      <c r="U30" s="172">
        <f t="shared" ca="1" si="4"/>
        <v>0</v>
      </c>
      <c r="V30" s="172">
        <f t="shared" ca="1" si="2"/>
        <v>0</v>
      </c>
      <c r="W30" s="172">
        <f t="shared" ca="1" si="2"/>
        <v>0</v>
      </c>
      <c r="X30" s="172">
        <f t="shared" ca="1" si="2"/>
        <v>0</v>
      </c>
      <c r="Y30" s="172">
        <f t="shared" ca="1" si="2"/>
        <v>0</v>
      </c>
      <c r="Z30" s="172">
        <f t="shared" ca="1" si="2"/>
        <v>0</v>
      </c>
      <c r="AA30" s="172">
        <f t="shared" ca="1" si="2"/>
        <v>0</v>
      </c>
      <c r="AB30" s="172">
        <f t="shared" ca="1" si="2"/>
        <v>0</v>
      </c>
      <c r="AC30" s="172">
        <f t="shared" ca="1" si="2"/>
        <v>0</v>
      </c>
      <c r="AD30" s="172">
        <f t="shared" ca="1" si="2"/>
        <v>0</v>
      </c>
      <c r="AE30" s="172">
        <f t="shared" ca="1" si="2"/>
        <v>0</v>
      </c>
      <c r="AF30" s="172">
        <f t="shared" ca="1" si="2"/>
        <v>0</v>
      </c>
      <c r="AG30" s="172">
        <f t="shared" ca="1" si="2"/>
        <v>0</v>
      </c>
      <c r="AH30" s="172">
        <f t="shared" ca="1" si="2"/>
        <v>0</v>
      </c>
      <c r="AI30" s="172">
        <f t="shared" ca="1" si="2"/>
        <v>0</v>
      </c>
      <c r="AJ30" s="172">
        <f t="shared" ca="1" si="2"/>
        <v>0</v>
      </c>
      <c r="AK30" s="172">
        <f t="shared" ca="1" si="2"/>
        <v>0</v>
      </c>
      <c r="AL30" s="172">
        <f t="shared" ca="1" si="2"/>
        <v>0</v>
      </c>
      <c r="AM30" s="172">
        <f t="shared" ca="1" si="2"/>
        <v>0</v>
      </c>
      <c r="AN30" s="172">
        <f t="shared" ca="1" si="2"/>
        <v>0</v>
      </c>
      <c r="AO30" s="172">
        <f t="shared" ca="1" si="2"/>
        <v>0</v>
      </c>
      <c r="AP30" s="172">
        <f t="shared" ca="1" si="2"/>
        <v>0</v>
      </c>
      <c r="AQ30" s="172">
        <f t="shared" ca="1" si="2"/>
        <v>0</v>
      </c>
      <c r="AR30" s="172">
        <f t="shared" ca="1" si="2"/>
        <v>0</v>
      </c>
    </row>
    <row r="31" spans="4:44" x14ac:dyDescent="0.3">
      <c r="D31" s="162">
        <v>12</v>
      </c>
      <c r="E31" s="172">
        <f t="shared" ca="1" si="3"/>
        <v>0</v>
      </c>
      <c r="F31" s="172">
        <f t="shared" ca="1" si="3"/>
        <v>0</v>
      </c>
      <c r="G31" s="172">
        <f t="shared" ca="1" si="3"/>
        <v>0</v>
      </c>
      <c r="H31" s="172">
        <f t="shared" ca="1" si="3"/>
        <v>0</v>
      </c>
      <c r="I31" s="172">
        <f t="shared" ca="1" si="3"/>
        <v>0</v>
      </c>
      <c r="J31" s="172">
        <f t="shared" ca="1" si="3"/>
        <v>0</v>
      </c>
      <c r="K31" s="172">
        <f t="shared" ca="1" si="3"/>
        <v>0</v>
      </c>
      <c r="L31" s="172">
        <f t="shared" ca="1" si="3"/>
        <v>0</v>
      </c>
      <c r="M31" s="172">
        <f t="shared" ca="1" si="3"/>
        <v>0</v>
      </c>
      <c r="N31" s="172">
        <f t="shared" ca="1" si="3"/>
        <v>0</v>
      </c>
      <c r="O31" s="172">
        <f t="shared" ca="1" si="3"/>
        <v>0</v>
      </c>
      <c r="P31" s="172">
        <f t="shared" ca="1" si="3"/>
        <v>0</v>
      </c>
      <c r="Q31" s="172">
        <f t="shared" ca="1" si="3"/>
        <v>0</v>
      </c>
      <c r="R31" s="172">
        <f t="shared" ca="1" si="3"/>
        <v>0</v>
      </c>
      <c r="S31" s="172">
        <f t="shared" ca="1" si="3"/>
        <v>0</v>
      </c>
      <c r="T31" s="172">
        <f t="shared" ca="1" si="3"/>
        <v>0</v>
      </c>
      <c r="U31" s="172">
        <f t="shared" ca="1" si="4"/>
        <v>0</v>
      </c>
      <c r="V31" s="172">
        <f t="shared" ca="1" si="2"/>
        <v>0</v>
      </c>
      <c r="W31" s="172">
        <f t="shared" ca="1" si="2"/>
        <v>0</v>
      </c>
      <c r="X31" s="172">
        <f t="shared" ref="X31:AR31" ca="1" si="5">IF(X$19&lt;$D31,0,IF(X$19=$D31,(OFFSET($D$8,0,OFFSET($D$19,$D31,0)))*$E$14/2,IF(AND(X$19&gt;$D31,(X$19-$D31+1)&lt;=$E$13),(OFFSET($D$8,0,OFFSET($D$19,$D31,0)))*$E$14,IF((X$19-$D31+1)=$E$13+1,(OFFSET($D$8,0,OFFSET($D$19,$D31,0)))*$E$14/2,IF(X$19&gt;($E$13+1),0,0)))))</f>
        <v>0</v>
      </c>
      <c r="Y31" s="172">
        <f t="shared" ca="1" si="5"/>
        <v>0</v>
      </c>
      <c r="Z31" s="172">
        <f t="shared" ca="1" si="5"/>
        <v>0</v>
      </c>
      <c r="AA31" s="172">
        <f t="shared" ca="1" si="5"/>
        <v>0</v>
      </c>
      <c r="AB31" s="172">
        <f t="shared" ca="1" si="5"/>
        <v>0</v>
      </c>
      <c r="AC31" s="172">
        <f t="shared" ca="1" si="5"/>
        <v>0</v>
      </c>
      <c r="AD31" s="172">
        <f t="shared" ca="1" si="5"/>
        <v>0</v>
      </c>
      <c r="AE31" s="172">
        <f t="shared" ca="1" si="5"/>
        <v>0</v>
      </c>
      <c r="AF31" s="172">
        <f t="shared" ca="1" si="5"/>
        <v>0</v>
      </c>
      <c r="AG31" s="172">
        <f t="shared" ca="1" si="5"/>
        <v>0</v>
      </c>
      <c r="AH31" s="172">
        <f t="shared" ca="1" si="5"/>
        <v>0</v>
      </c>
      <c r="AI31" s="172">
        <f t="shared" ca="1" si="5"/>
        <v>0</v>
      </c>
      <c r="AJ31" s="172">
        <f t="shared" ca="1" si="5"/>
        <v>0</v>
      </c>
      <c r="AK31" s="172">
        <f t="shared" ca="1" si="5"/>
        <v>0</v>
      </c>
      <c r="AL31" s="172">
        <f t="shared" ca="1" si="5"/>
        <v>0</v>
      </c>
      <c r="AM31" s="172">
        <f t="shared" ca="1" si="5"/>
        <v>0</v>
      </c>
      <c r="AN31" s="172">
        <f t="shared" ca="1" si="5"/>
        <v>0</v>
      </c>
      <c r="AO31" s="172">
        <f t="shared" ca="1" si="5"/>
        <v>0</v>
      </c>
      <c r="AP31" s="172">
        <f t="shared" ca="1" si="5"/>
        <v>0</v>
      </c>
      <c r="AQ31" s="172">
        <f t="shared" ca="1" si="5"/>
        <v>0</v>
      </c>
      <c r="AR31" s="172">
        <f t="shared" ca="1" si="5"/>
        <v>0</v>
      </c>
    </row>
    <row r="32" spans="4:44" x14ac:dyDescent="0.3">
      <c r="D32" s="162">
        <v>13</v>
      </c>
      <c r="E32" s="172">
        <f t="shared" ca="1" si="3"/>
        <v>0</v>
      </c>
      <c r="F32" s="172">
        <f t="shared" ca="1" si="3"/>
        <v>0</v>
      </c>
      <c r="G32" s="172">
        <f t="shared" ca="1" si="3"/>
        <v>0</v>
      </c>
      <c r="H32" s="172">
        <f t="shared" ca="1" si="3"/>
        <v>0</v>
      </c>
      <c r="I32" s="172">
        <f t="shared" ca="1" si="3"/>
        <v>0</v>
      </c>
      <c r="J32" s="172">
        <f t="shared" ca="1" si="3"/>
        <v>0</v>
      </c>
      <c r="K32" s="172">
        <f t="shared" ca="1" si="3"/>
        <v>0</v>
      </c>
      <c r="L32" s="172">
        <f t="shared" ca="1" si="3"/>
        <v>0</v>
      </c>
      <c r="M32" s="172">
        <f t="shared" ca="1" si="3"/>
        <v>0</v>
      </c>
      <c r="N32" s="172">
        <f t="shared" ca="1" si="3"/>
        <v>0</v>
      </c>
      <c r="O32" s="172">
        <f t="shared" ca="1" si="3"/>
        <v>0</v>
      </c>
      <c r="P32" s="172">
        <f t="shared" ca="1" si="3"/>
        <v>0</v>
      </c>
      <c r="Q32" s="172">
        <f t="shared" ca="1" si="3"/>
        <v>0</v>
      </c>
      <c r="R32" s="172">
        <f t="shared" ca="1" si="3"/>
        <v>0</v>
      </c>
      <c r="S32" s="172">
        <f t="shared" ca="1" si="3"/>
        <v>0</v>
      </c>
      <c r="T32" s="172">
        <f t="shared" ca="1" si="3"/>
        <v>0</v>
      </c>
      <c r="U32" s="172">
        <f t="shared" ca="1" si="4"/>
        <v>0</v>
      </c>
      <c r="V32" s="172">
        <f t="shared" ref="V32:AR47" ca="1" si="6">IF(V$19&lt;$D32,0,IF(V$19=$D32,(OFFSET($D$8,0,OFFSET($D$19,$D32,0)))*$E$14/2,IF(AND(V$19&gt;$D32,(V$19-$D32+1)&lt;=$E$13),(OFFSET($D$8,0,OFFSET($D$19,$D32,0)))*$E$14,IF((V$19-$D32+1)=$E$13+1,(OFFSET($D$8,0,OFFSET($D$19,$D32,0)))*$E$14/2,IF(V$19&gt;($E$13+1),0,0)))))</f>
        <v>0</v>
      </c>
      <c r="W32" s="172">
        <f t="shared" ca="1" si="6"/>
        <v>0</v>
      </c>
      <c r="X32" s="172">
        <f t="shared" ca="1" si="6"/>
        <v>0</v>
      </c>
      <c r="Y32" s="172">
        <f t="shared" ca="1" si="6"/>
        <v>0</v>
      </c>
      <c r="Z32" s="172">
        <f t="shared" ca="1" si="6"/>
        <v>0</v>
      </c>
      <c r="AA32" s="172">
        <f t="shared" ca="1" si="6"/>
        <v>0</v>
      </c>
      <c r="AB32" s="172">
        <f t="shared" ca="1" si="6"/>
        <v>0</v>
      </c>
      <c r="AC32" s="172">
        <f t="shared" ca="1" si="6"/>
        <v>0</v>
      </c>
      <c r="AD32" s="172">
        <f t="shared" ca="1" si="6"/>
        <v>0</v>
      </c>
      <c r="AE32" s="172">
        <f t="shared" ca="1" si="6"/>
        <v>0</v>
      </c>
      <c r="AF32" s="172">
        <f t="shared" ca="1" si="6"/>
        <v>0</v>
      </c>
      <c r="AG32" s="172">
        <f t="shared" ca="1" si="6"/>
        <v>0</v>
      </c>
      <c r="AH32" s="172">
        <f t="shared" ca="1" si="6"/>
        <v>0</v>
      </c>
      <c r="AI32" s="172">
        <f t="shared" ca="1" si="6"/>
        <v>0</v>
      </c>
      <c r="AJ32" s="172">
        <f t="shared" ca="1" si="6"/>
        <v>0</v>
      </c>
      <c r="AK32" s="172">
        <f t="shared" ca="1" si="6"/>
        <v>0</v>
      </c>
      <c r="AL32" s="172">
        <f t="shared" ca="1" si="6"/>
        <v>0</v>
      </c>
      <c r="AM32" s="172">
        <f t="shared" ca="1" si="6"/>
        <v>0</v>
      </c>
      <c r="AN32" s="172">
        <f t="shared" ca="1" si="6"/>
        <v>0</v>
      </c>
      <c r="AO32" s="172">
        <f t="shared" ca="1" si="6"/>
        <v>0</v>
      </c>
      <c r="AP32" s="172">
        <f t="shared" ca="1" si="6"/>
        <v>0</v>
      </c>
      <c r="AQ32" s="172">
        <f t="shared" ca="1" si="6"/>
        <v>0</v>
      </c>
      <c r="AR32" s="172">
        <f t="shared" ca="1" si="6"/>
        <v>0</v>
      </c>
    </row>
    <row r="33" spans="4:44" x14ac:dyDescent="0.3">
      <c r="D33" s="162">
        <v>14</v>
      </c>
      <c r="E33" s="172">
        <f t="shared" ca="1" si="3"/>
        <v>0</v>
      </c>
      <c r="F33" s="172">
        <f t="shared" ca="1" si="3"/>
        <v>0</v>
      </c>
      <c r="G33" s="172">
        <f t="shared" ca="1" si="3"/>
        <v>0</v>
      </c>
      <c r="H33" s="172">
        <f t="shared" ca="1" si="3"/>
        <v>0</v>
      </c>
      <c r="I33" s="172">
        <f t="shared" ca="1" si="3"/>
        <v>0</v>
      </c>
      <c r="J33" s="172">
        <f t="shared" ca="1" si="3"/>
        <v>0</v>
      </c>
      <c r="K33" s="172">
        <f t="shared" ca="1" si="3"/>
        <v>0</v>
      </c>
      <c r="L33" s="172">
        <f t="shared" ca="1" si="3"/>
        <v>0</v>
      </c>
      <c r="M33" s="172">
        <f t="shared" ca="1" si="3"/>
        <v>0</v>
      </c>
      <c r="N33" s="172">
        <f t="shared" ca="1" si="3"/>
        <v>0</v>
      </c>
      <c r="O33" s="172">
        <f t="shared" ca="1" si="3"/>
        <v>0</v>
      </c>
      <c r="P33" s="172">
        <f t="shared" ca="1" si="3"/>
        <v>0</v>
      </c>
      <c r="Q33" s="172">
        <f t="shared" ca="1" si="3"/>
        <v>0</v>
      </c>
      <c r="R33" s="172">
        <f t="shared" ca="1" si="3"/>
        <v>0</v>
      </c>
      <c r="S33" s="172">
        <f t="shared" ca="1" si="3"/>
        <v>0</v>
      </c>
      <c r="T33" s="172">
        <f t="shared" ca="1" si="3"/>
        <v>0</v>
      </c>
      <c r="U33" s="172">
        <f t="shared" ca="1" si="4"/>
        <v>0</v>
      </c>
      <c r="V33" s="172">
        <f t="shared" ca="1" si="6"/>
        <v>0</v>
      </c>
      <c r="W33" s="172">
        <f t="shared" ca="1" si="6"/>
        <v>0</v>
      </c>
      <c r="X33" s="172">
        <f t="shared" ca="1" si="6"/>
        <v>0</v>
      </c>
      <c r="Y33" s="172">
        <f t="shared" ca="1" si="6"/>
        <v>0</v>
      </c>
      <c r="Z33" s="172">
        <f t="shared" ca="1" si="6"/>
        <v>0</v>
      </c>
      <c r="AA33" s="172">
        <f t="shared" ca="1" si="6"/>
        <v>0</v>
      </c>
      <c r="AB33" s="172">
        <f t="shared" ca="1" si="6"/>
        <v>0</v>
      </c>
      <c r="AC33" s="172">
        <f t="shared" ca="1" si="6"/>
        <v>0</v>
      </c>
      <c r="AD33" s="172">
        <f t="shared" ca="1" si="6"/>
        <v>0</v>
      </c>
      <c r="AE33" s="172">
        <f t="shared" ca="1" si="6"/>
        <v>0</v>
      </c>
      <c r="AF33" s="172">
        <f t="shared" ca="1" si="6"/>
        <v>0</v>
      </c>
      <c r="AG33" s="172">
        <f t="shared" ca="1" si="6"/>
        <v>0</v>
      </c>
      <c r="AH33" s="172">
        <f t="shared" ca="1" si="6"/>
        <v>0</v>
      </c>
      <c r="AI33" s="172">
        <f t="shared" ca="1" si="6"/>
        <v>0</v>
      </c>
      <c r="AJ33" s="172">
        <f t="shared" ca="1" si="6"/>
        <v>0</v>
      </c>
      <c r="AK33" s="172">
        <f t="shared" ca="1" si="6"/>
        <v>0</v>
      </c>
      <c r="AL33" s="172">
        <f t="shared" ca="1" si="6"/>
        <v>0</v>
      </c>
      <c r="AM33" s="172">
        <f t="shared" ca="1" si="6"/>
        <v>0</v>
      </c>
      <c r="AN33" s="172">
        <f t="shared" ca="1" si="6"/>
        <v>0</v>
      </c>
      <c r="AO33" s="172">
        <f t="shared" ca="1" si="6"/>
        <v>0</v>
      </c>
      <c r="AP33" s="172">
        <f t="shared" ca="1" si="6"/>
        <v>0</v>
      </c>
      <c r="AQ33" s="172">
        <f t="shared" ca="1" si="6"/>
        <v>0</v>
      </c>
      <c r="AR33" s="172">
        <f t="shared" ca="1" si="6"/>
        <v>0</v>
      </c>
    </row>
    <row r="34" spans="4:44" x14ac:dyDescent="0.3">
      <c r="D34" s="162">
        <v>15</v>
      </c>
      <c r="E34" s="172">
        <f t="shared" ca="1" si="3"/>
        <v>0</v>
      </c>
      <c r="F34" s="172">
        <f t="shared" ca="1" si="3"/>
        <v>0</v>
      </c>
      <c r="G34" s="172">
        <f t="shared" ca="1" si="3"/>
        <v>0</v>
      </c>
      <c r="H34" s="172">
        <f t="shared" ca="1" si="3"/>
        <v>0</v>
      </c>
      <c r="I34" s="172">
        <f t="shared" ca="1" si="3"/>
        <v>0</v>
      </c>
      <c r="J34" s="172">
        <f t="shared" ca="1" si="3"/>
        <v>0</v>
      </c>
      <c r="K34" s="172">
        <f t="shared" ca="1" si="3"/>
        <v>0</v>
      </c>
      <c r="L34" s="172">
        <f t="shared" ca="1" si="3"/>
        <v>0</v>
      </c>
      <c r="M34" s="172">
        <f t="shared" ca="1" si="3"/>
        <v>0</v>
      </c>
      <c r="N34" s="172">
        <f t="shared" ca="1" si="3"/>
        <v>0</v>
      </c>
      <c r="O34" s="172">
        <f t="shared" ca="1" si="3"/>
        <v>0</v>
      </c>
      <c r="P34" s="172">
        <f t="shared" ca="1" si="3"/>
        <v>0</v>
      </c>
      <c r="Q34" s="172">
        <f t="shared" ca="1" si="3"/>
        <v>0</v>
      </c>
      <c r="R34" s="172">
        <f t="shared" ca="1" si="3"/>
        <v>0</v>
      </c>
      <c r="S34" s="172">
        <f t="shared" ca="1" si="3"/>
        <v>0</v>
      </c>
      <c r="T34" s="172">
        <f t="shared" ca="1" si="3"/>
        <v>0</v>
      </c>
      <c r="U34" s="172">
        <f t="shared" ca="1" si="4"/>
        <v>0</v>
      </c>
      <c r="V34" s="172">
        <f t="shared" ca="1" si="6"/>
        <v>0</v>
      </c>
      <c r="W34" s="172">
        <f t="shared" ca="1" si="6"/>
        <v>0</v>
      </c>
      <c r="X34" s="172">
        <f t="shared" ca="1" si="6"/>
        <v>0</v>
      </c>
      <c r="Y34" s="172">
        <f t="shared" ca="1" si="6"/>
        <v>0</v>
      </c>
      <c r="Z34" s="172">
        <f t="shared" ca="1" si="6"/>
        <v>0</v>
      </c>
      <c r="AA34" s="172">
        <f t="shared" ca="1" si="6"/>
        <v>0</v>
      </c>
      <c r="AB34" s="172">
        <f t="shared" ca="1" si="6"/>
        <v>0</v>
      </c>
      <c r="AC34" s="172">
        <f t="shared" ca="1" si="6"/>
        <v>0</v>
      </c>
      <c r="AD34" s="172">
        <f t="shared" ca="1" si="6"/>
        <v>0</v>
      </c>
      <c r="AE34" s="172">
        <f t="shared" ca="1" si="6"/>
        <v>0</v>
      </c>
      <c r="AF34" s="172">
        <f t="shared" ca="1" si="6"/>
        <v>0</v>
      </c>
      <c r="AG34" s="172">
        <f t="shared" ca="1" si="6"/>
        <v>0</v>
      </c>
      <c r="AH34" s="172">
        <f t="shared" ca="1" si="6"/>
        <v>0</v>
      </c>
      <c r="AI34" s="172">
        <f t="shared" ca="1" si="6"/>
        <v>0</v>
      </c>
      <c r="AJ34" s="172">
        <f t="shared" ca="1" si="6"/>
        <v>0</v>
      </c>
      <c r="AK34" s="172">
        <f t="shared" ca="1" si="6"/>
        <v>0</v>
      </c>
      <c r="AL34" s="172">
        <f t="shared" ca="1" si="6"/>
        <v>0</v>
      </c>
      <c r="AM34" s="172">
        <f t="shared" ca="1" si="6"/>
        <v>0</v>
      </c>
      <c r="AN34" s="172">
        <f t="shared" ca="1" si="6"/>
        <v>0</v>
      </c>
      <c r="AO34" s="172">
        <f t="shared" ca="1" si="6"/>
        <v>0</v>
      </c>
      <c r="AP34" s="172">
        <f t="shared" ca="1" si="6"/>
        <v>0</v>
      </c>
      <c r="AQ34" s="172">
        <f t="shared" ca="1" si="6"/>
        <v>0</v>
      </c>
      <c r="AR34" s="172">
        <f t="shared" ca="1" si="6"/>
        <v>0</v>
      </c>
    </row>
    <row r="35" spans="4:44" x14ac:dyDescent="0.3">
      <c r="D35" s="162">
        <v>16</v>
      </c>
      <c r="E35" s="172">
        <f t="shared" ca="1" si="3"/>
        <v>0</v>
      </c>
      <c r="F35" s="172">
        <f t="shared" ca="1" si="3"/>
        <v>0</v>
      </c>
      <c r="G35" s="172">
        <f t="shared" ca="1" si="3"/>
        <v>0</v>
      </c>
      <c r="H35" s="172">
        <f t="shared" ca="1" si="3"/>
        <v>0</v>
      </c>
      <c r="I35" s="172">
        <f t="shared" ca="1" si="3"/>
        <v>0</v>
      </c>
      <c r="J35" s="172">
        <f t="shared" ca="1" si="3"/>
        <v>0</v>
      </c>
      <c r="K35" s="172">
        <f t="shared" ca="1" si="3"/>
        <v>0</v>
      </c>
      <c r="L35" s="172">
        <f t="shared" ca="1" si="3"/>
        <v>0</v>
      </c>
      <c r="M35" s="172">
        <f t="shared" ca="1" si="3"/>
        <v>0</v>
      </c>
      <c r="N35" s="172">
        <f t="shared" ca="1" si="3"/>
        <v>0</v>
      </c>
      <c r="O35" s="172">
        <f t="shared" ca="1" si="3"/>
        <v>0</v>
      </c>
      <c r="P35" s="172">
        <f t="shared" ca="1" si="3"/>
        <v>0</v>
      </c>
      <c r="Q35" s="172">
        <f t="shared" ca="1" si="3"/>
        <v>0</v>
      </c>
      <c r="R35" s="172">
        <f t="shared" ca="1" si="3"/>
        <v>0</v>
      </c>
      <c r="S35" s="172">
        <f t="shared" ca="1" si="3"/>
        <v>0</v>
      </c>
      <c r="T35" s="172">
        <f t="shared" ca="1" si="3"/>
        <v>0</v>
      </c>
      <c r="U35" s="172">
        <f t="shared" ca="1" si="4"/>
        <v>0</v>
      </c>
      <c r="V35" s="172">
        <f t="shared" ca="1" si="6"/>
        <v>0</v>
      </c>
      <c r="W35" s="172">
        <f t="shared" ca="1" si="6"/>
        <v>0</v>
      </c>
      <c r="X35" s="172">
        <f t="shared" ca="1" si="6"/>
        <v>0</v>
      </c>
      <c r="Y35" s="172">
        <f t="shared" ca="1" si="6"/>
        <v>0</v>
      </c>
      <c r="Z35" s="172">
        <f t="shared" ca="1" si="6"/>
        <v>0</v>
      </c>
      <c r="AA35" s="172">
        <f t="shared" ca="1" si="6"/>
        <v>0</v>
      </c>
      <c r="AB35" s="172">
        <f t="shared" ca="1" si="6"/>
        <v>0</v>
      </c>
      <c r="AC35" s="172">
        <f t="shared" ca="1" si="6"/>
        <v>0</v>
      </c>
      <c r="AD35" s="172">
        <f t="shared" ca="1" si="6"/>
        <v>0</v>
      </c>
      <c r="AE35" s="172">
        <f t="shared" ca="1" si="6"/>
        <v>0</v>
      </c>
      <c r="AF35" s="172">
        <f t="shared" ca="1" si="6"/>
        <v>0</v>
      </c>
      <c r="AG35" s="172">
        <f t="shared" ca="1" si="6"/>
        <v>0</v>
      </c>
      <c r="AH35" s="172">
        <f t="shared" ca="1" si="6"/>
        <v>0</v>
      </c>
      <c r="AI35" s="172">
        <f t="shared" ca="1" si="6"/>
        <v>0</v>
      </c>
      <c r="AJ35" s="172">
        <f t="shared" ca="1" si="6"/>
        <v>0</v>
      </c>
      <c r="AK35" s="172">
        <f t="shared" ca="1" si="6"/>
        <v>0</v>
      </c>
      <c r="AL35" s="172">
        <f t="shared" ca="1" si="6"/>
        <v>0</v>
      </c>
      <c r="AM35" s="172">
        <f t="shared" ca="1" si="6"/>
        <v>0</v>
      </c>
      <c r="AN35" s="172">
        <f t="shared" ca="1" si="6"/>
        <v>0</v>
      </c>
      <c r="AO35" s="172">
        <f t="shared" ca="1" si="6"/>
        <v>0</v>
      </c>
      <c r="AP35" s="172">
        <f t="shared" ca="1" si="6"/>
        <v>0</v>
      </c>
      <c r="AQ35" s="172">
        <f t="shared" ca="1" si="6"/>
        <v>0</v>
      </c>
      <c r="AR35" s="172">
        <f t="shared" ca="1" si="6"/>
        <v>0</v>
      </c>
    </row>
    <row r="36" spans="4:44" x14ac:dyDescent="0.3">
      <c r="D36" s="162">
        <v>17</v>
      </c>
      <c r="E36" s="172">
        <f t="shared" ca="1" si="3"/>
        <v>0</v>
      </c>
      <c r="F36" s="172">
        <f t="shared" ca="1" si="3"/>
        <v>0</v>
      </c>
      <c r="G36" s="172">
        <f t="shared" ca="1" si="3"/>
        <v>0</v>
      </c>
      <c r="H36" s="172">
        <f t="shared" ca="1" si="3"/>
        <v>0</v>
      </c>
      <c r="I36" s="172">
        <f t="shared" ca="1" si="3"/>
        <v>0</v>
      </c>
      <c r="J36" s="172">
        <f t="shared" ca="1" si="3"/>
        <v>0</v>
      </c>
      <c r="K36" s="172">
        <f t="shared" ca="1" si="3"/>
        <v>0</v>
      </c>
      <c r="L36" s="172">
        <f t="shared" ca="1" si="3"/>
        <v>0</v>
      </c>
      <c r="M36" s="172">
        <f t="shared" ca="1" si="3"/>
        <v>0</v>
      </c>
      <c r="N36" s="172">
        <f t="shared" ca="1" si="3"/>
        <v>0</v>
      </c>
      <c r="O36" s="172">
        <f t="shared" ca="1" si="3"/>
        <v>0</v>
      </c>
      <c r="P36" s="172">
        <f t="shared" ca="1" si="3"/>
        <v>0</v>
      </c>
      <c r="Q36" s="172">
        <f t="shared" ca="1" si="3"/>
        <v>0</v>
      </c>
      <c r="R36" s="172">
        <f t="shared" ca="1" si="3"/>
        <v>0</v>
      </c>
      <c r="S36" s="172">
        <f t="shared" ca="1" si="3"/>
        <v>0</v>
      </c>
      <c r="T36" s="172">
        <f t="shared" ref="T36:AI51" ca="1" si="7">IF(T$19&lt;$D36,0,IF(T$19=$D36,(OFFSET($D$8,0,OFFSET($D$19,$D36,0)))*$E$14/2,IF(AND(T$19&gt;$D36,(T$19-$D36+1)&lt;=$E$13),(OFFSET($D$8,0,OFFSET($D$19,$D36,0)))*$E$14,IF((T$19-$D36+1)=$E$13+1,(OFFSET($D$8,0,OFFSET($D$19,$D36,0)))*$E$14/2,IF(T$19&gt;($E$13+1),0,0)))))</f>
        <v>0</v>
      </c>
      <c r="U36" s="172">
        <f t="shared" ca="1" si="7"/>
        <v>0</v>
      </c>
      <c r="V36" s="172">
        <f t="shared" ca="1" si="7"/>
        <v>0</v>
      </c>
      <c r="W36" s="172">
        <f t="shared" ca="1" si="7"/>
        <v>0</v>
      </c>
      <c r="X36" s="172">
        <f t="shared" ca="1" si="7"/>
        <v>0</v>
      </c>
      <c r="Y36" s="172">
        <f t="shared" ca="1" si="7"/>
        <v>0</v>
      </c>
      <c r="Z36" s="172">
        <f t="shared" ca="1" si="7"/>
        <v>0</v>
      </c>
      <c r="AA36" s="172">
        <f t="shared" ca="1" si="7"/>
        <v>0</v>
      </c>
      <c r="AB36" s="172">
        <f t="shared" ca="1" si="7"/>
        <v>0</v>
      </c>
      <c r="AC36" s="172">
        <f t="shared" ca="1" si="7"/>
        <v>0</v>
      </c>
      <c r="AD36" s="172">
        <f t="shared" ca="1" si="7"/>
        <v>0</v>
      </c>
      <c r="AE36" s="172">
        <f t="shared" ca="1" si="7"/>
        <v>0</v>
      </c>
      <c r="AF36" s="172">
        <f t="shared" ca="1" si="7"/>
        <v>0</v>
      </c>
      <c r="AG36" s="172">
        <f t="shared" ca="1" si="7"/>
        <v>0</v>
      </c>
      <c r="AH36" s="172">
        <f t="shared" ca="1" si="7"/>
        <v>0</v>
      </c>
      <c r="AI36" s="172">
        <f t="shared" ca="1" si="7"/>
        <v>0</v>
      </c>
      <c r="AJ36" s="172">
        <f t="shared" ca="1" si="6"/>
        <v>0</v>
      </c>
      <c r="AK36" s="172">
        <f t="shared" ca="1" si="6"/>
        <v>0</v>
      </c>
      <c r="AL36" s="172">
        <f t="shared" ca="1" si="6"/>
        <v>0</v>
      </c>
      <c r="AM36" s="172">
        <f t="shared" ca="1" si="6"/>
        <v>0</v>
      </c>
      <c r="AN36" s="172">
        <f t="shared" ca="1" si="6"/>
        <v>0</v>
      </c>
      <c r="AO36" s="172">
        <f t="shared" ca="1" si="6"/>
        <v>0</v>
      </c>
      <c r="AP36" s="172">
        <f t="shared" ca="1" si="6"/>
        <v>0</v>
      </c>
      <c r="AQ36" s="172">
        <f t="shared" ca="1" si="6"/>
        <v>0</v>
      </c>
      <c r="AR36" s="172">
        <f t="shared" ca="1" si="6"/>
        <v>0</v>
      </c>
    </row>
    <row r="37" spans="4:44" x14ac:dyDescent="0.3">
      <c r="D37" s="162">
        <v>18</v>
      </c>
      <c r="E37" s="172">
        <f t="shared" ref="E37:T52" ca="1" si="8">IF(E$19&lt;$D37,0,IF(E$19=$D37,(OFFSET($D$8,0,OFFSET($D$19,$D37,0)))*$E$14/2,IF(AND(E$19&gt;$D37,(E$19-$D37+1)&lt;=$E$13),(OFFSET($D$8,0,OFFSET($D$19,$D37,0)))*$E$14,IF((E$19-$D37+1)=$E$13+1,(OFFSET($D$8,0,OFFSET($D$19,$D37,0)))*$E$14/2,IF(E$19&gt;($E$13+1),0,0)))))</f>
        <v>0</v>
      </c>
      <c r="F37" s="172">
        <f t="shared" ca="1" si="8"/>
        <v>0</v>
      </c>
      <c r="G37" s="172">
        <f t="shared" ca="1" si="8"/>
        <v>0</v>
      </c>
      <c r="H37" s="172">
        <f t="shared" ca="1" si="8"/>
        <v>0</v>
      </c>
      <c r="I37" s="172">
        <f t="shared" ca="1" si="8"/>
        <v>0</v>
      </c>
      <c r="J37" s="172">
        <f t="shared" ca="1" si="8"/>
        <v>0</v>
      </c>
      <c r="K37" s="172">
        <f t="shared" ca="1" si="8"/>
        <v>0</v>
      </c>
      <c r="L37" s="172">
        <f t="shared" ca="1" si="8"/>
        <v>0</v>
      </c>
      <c r="M37" s="172">
        <f t="shared" ca="1" si="8"/>
        <v>0</v>
      </c>
      <c r="N37" s="172">
        <f t="shared" ca="1" si="8"/>
        <v>0</v>
      </c>
      <c r="O37" s="172">
        <f t="shared" ca="1" si="8"/>
        <v>0</v>
      </c>
      <c r="P37" s="172">
        <f t="shared" ca="1" si="8"/>
        <v>0</v>
      </c>
      <c r="Q37" s="172">
        <f t="shared" ca="1" si="8"/>
        <v>0</v>
      </c>
      <c r="R37" s="172">
        <f t="shared" ca="1" si="8"/>
        <v>0</v>
      </c>
      <c r="S37" s="172">
        <f t="shared" ca="1" si="8"/>
        <v>0</v>
      </c>
      <c r="T37" s="172">
        <f t="shared" ca="1" si="8"/>
        <v>0</v>
      </c>
      <c r="U37" s="172">
        <f t="shared" ca="1" si="7"/>
        <v>0</v>
      </c>
      <c r="V37" s="172">
        <f t="shared" ca="1" si="7"/>
        <v>0</v>
      </c>
      <c r="W37" s="172">
        <f t="shared" ca="1" si="7"/>
        <v>0</v>
      </c>
      <c r="X37" s="172">
        <f t="shared" ca="1" si="7"/>
        <v>0</v>
      </c>
      <c r="Y37" s="172">
        <f t="shared" ca="1" si="7"/>
        <v>0</v>
      </c>
      <c r="Z37" s="172">
        <f t="shared" ca="1" si="7"/>
        <v>0</v>
      </c>
      <c r="AA37" s="172">
        <f t="shared" ca="1" si="7"/>
        <v>0</v>
      </c>
      <c r="AB37" s="172">
        <f t="shared" ca="1" si="7"/>
        <v>0</v>
      </c>
      <c r="AC37" s="172">
        <f t="shared" ca="1" si="7"/>
        <v>0</v>
      </c>
      <c r="AD37" s="172">
        <f t="shared" ca="1" si="7"/>
        <v>0</v>
      </c>
      <c r="AE37" s="172">
        <f t="shared" ca="1" si="7"/>
        <v>0</v>
      </c>
      <c r="AF37" s="172">
        <f t="shared" ca="1" si="7"/>
        <v>0</v>
      </c>
      <c r="AG37" s="172">
        <f t="shared" ca="1" si="7"/>
        <v>0</v>
      </c>
      <c r="AH37" s="172">
        <f t="shared" ca="1" si="7"/>
        <v>0</v>
      </c>
      <c r="AI37" s="172">
        <f t="shared" ca="1" si="7"/>
        <v>0</v>
      </c>
      <c r="AJ37" s="172">
        <f t="shared" ca="1" si="6"/>
        <v>0</v>
      </c>
      <c r="AK37" s="172">
        <f t="shared" ca="1" si="6"/>
        <v>0</v>
      </c>
      <c r="AL37" s="172">
        <f t="shared" ca="1" si="6"/>
        <v>0</v>
      </c>
      <c r="AM37" s="172">
        <f t="shared" ca="1" si="6"/>
        <v>0</v>
      </c>
      <c r="AN37" s="172">
        <f t="shared" ca="1" si="6"/>
        <v>0</v>
      </c>
      <c r="AO37" s="172">
        <f t="shared" ca="1" si="6"/>
        <v>0</v>
      </c>
      <c r="AP37" s="172">
        <f t="shared" ca="1" si="6"/>
        <v>0</v>
      </c>
      <c r="AQ37" s="172">
        <f t="shared" ca="1" si="6"/>
        <v>0</v>
      </c>
      <c r="AR37" s="172">
        <f t="shared" ca="1" si="6"/>
        <v>0</v>
      </c>
    </row>
    <row r="38" spans="4:44" x14ac:dyDescent="0.3">
      <c r="D38" s="162">
        <v>19</v>
      </c>
      <c r="E38" s="172">
        <f t="shared" ca="1" si="8"/>
        <v>0</v>
      </c>
      <c r="F38" s="172">
        <f t="shared" ca="1" si="8"/>
        <v>0</v>
      </c>
      <c r="G38" s="172">
        <f t="shared" ca="1" si="8"/>
        <v>0</v>
      </c>
      <c r="H38" s="172">
        <f t="shared" ca="1" si="8"/>
        <v>0</v>
      </c>
      <c r="I38" s="172">
        <f t="shared" ca="1" si="8"/>
        <v>0</v>
      </c>
      <c r="J38" s="172">
        <f t="shared" ca="1" si="8"/>
        <v>0</v>
      </c>
      <c r="K38" s="172">
        <f t="shared" ca="1" si="8"/>
        <v>0</v>
      </c>
      <c r="L38" s="172">
        <f t="shared" ca="1" si="8"/>
        <v>0</v>
      </c>
      <c r="M38" s="172">
        <f t="shared" ca="1" si="8"/>
        <v>0</v>
      </c>
      <c r="N38" s="172">
        <f t="shared" ca="1" si="8"/>
        <v>0</v>
      </c>
      <c r="O38" s="172">
        <f t="shared" ca="1" si="8"/>
        <v>0</v>
      </c>
      <c r="P38" s="172">
        <f t="shared" ca="1" si="8"/>
        <v>0</v>
      </c>
      <c r="Q38" s="172">
        <f t="shared" ca="1" si="8"/>
        <v>0</v>
      </c>
      <c r="R38" s="172">
        <f t="shared" ca="1" si="8"/>
        <v>0</v>
      </c>
      <c r="S38" s="172">
        <f t="shared" ca="1" si="8"/>
        <v>0</v>
      </c>
      <c r="T38" s="172">
        <f t="shared" ca="1" si="8"/>
        <v>0</v>
      </c>
      <c r="U38" s="172">
        <f t="shared" ca="1" si="7"/>
        <v>0</v>
      </c>
      <c r="V38" s="172">
        <f t="shared" ca="1" si="7"/>
        <v>0</v>
      </c>
      <c r="W38" s="172">
        <f t="shared" ca="1" si="7"/>
        <v>0</v>
      </c>
      <c r="X38" s="172">
        <f t="shared" ca="1" si="7"/>
        <v>0</v>
      </c>
      <c r="Y38" s="172">
        <f t="shared" ca="1" si="7"/>
        <v>0</v>
      </c>
      <c r="Z38" s="172">
        <f t="shared" ca="1" si="7"/>
        <v>0</v>
      </c>
      <c r="AA38" s="172">
        <f t="shared" ca="1" si="7"/>
        <v>0</v>
      </c>
      <c r="AB38" s="172">
        <f t="shared" ca="1" si="7"/>
        <v>0</v>
      </c>
      <c r="AC38" s="172">
        <f t="shared" ca="1" si="7"/>
        <v>0</v>
      </c>
      <c r="AD38" s="172">
        <f t="shared" ca="1" si="7"/>
        <v>0</v>
      </c>
      <c r="AE38" s="172">
        <f t="shared" ca="1" si="7"/>
        <v>0</v>
      </c>
      <c r="AF38" s="172">
        <f t="shared" ca="1" si="7"/>
        <v>0</v>
      </c>
      <c r="AG38" s="172">
        <f t="shared" ca="1" si="7"/>
        <v>0</v>
      </c>
      <c r="AH38" s="172">
        <f t="shared" ca="1" si="7"/>
        <v>0</v>
      </c>
      <c r="AI38" s="172">
        <f t="shared" ca="1" si="7"/>
        <v>0</v>
      </c>
      <c r="AJ38" s="172">
        <f t="shared" ca="1" si="6"/>
        <v>0</v>
      </c>
      <c r="AK38" s="172">
        <f t="shared" ca="1" si="6"/>
        <v>0</v>
      </c>
      <c r="AL38" s="172">
        <f t="shared" ca="1" si="6"/>
        <v>0</v>
      </c>
      <c r="AM38" s="172">
        <f t="shared" ca="1" si="6"/>
        <v>0</v>
      </c>
      <c r="AN38" s="172">
        <f t="shared" ca="1" si="6"/>
        <v>0</v>
      </c>
      <c r="AO38" s="172">
        <f t="shared" ca="1" si="6"/>
        <v>0</v>
      </c>
      <c r="AP38" s="172">
        <f t="shared" ca="1" si="6"/>
        <v>0</v>
      </c>
      <c r="AQ38" s="172">
        <f t="shared" ca="1" si="6"/>
        <v>0</v>
      </c>
      <c r="AR38" s="172">
        <f t="shared" ca="1" si="6"/>
        <v>0</v>
      </c>
    </row>
    <row r="39" spans="4:44" x14ac:dyDescent="0.3">
      <c r="D39" s="162">
        <v>20</v>
      </c>
      <c r="E39" s="172">
        <f t="shared" ca="1" si="8"/>
        <v>0</v>
      </c>
      <c r="F39" s="172">
        <f t="shared" ca="1" si="8"/>
        <v>0</v>
      </c>
      <c r="G39" s="172">
        <f t="shared" ca="1" si="8"/>
        <v>0</v>
      </c>
      <c r="H39" s="172">
        <f t="shared" ca="1" si="8"/>
        <v>0</v>
      </c>
      <c r="I39" s="172">
        <f t="shared" ca="1" si="8"/>
        <v>0</v>
      </c>
      <c r="J39" s="172">
        <f t="shared" ca="1" si="8"/>
        <v>0</v>
      </c>
      <c r="K39" s="172">
        <f t="shared" ca="1" si="8"/>
        <v>0</v>
      </c>
      <c r="L39" s="172">
        <f t="shared" ca="1" si="8"/>
        <v>0</v>
      </c>
      <c r="M39" s="172">
        <f t="shared" ca="1" si="8"/>
        <v>0</v>
      </c>
      <c r="N39" s="172">
        <f t="shared" ca="1" si="8"/>
        <v>0</v>
      </c>
      <c r="O39" s="172">
        <f t="shared" ca="1" si="8"/>
        <v>0</v>
      </c>
      <c r="P39" s="172">
        <f t="shared" ca="1" si="8"/>
        <v>0</v>
      </c>
      <c r="Q39" s="172">
        <f t="shared" ca="1" si="8"/>
        <v>0</v>
      </c>
      <c r="R39" s="172">
        <f t="shared" ca="1" si="8"/>
        <v>0</v>
      </c>
      <c r="S39" s="172">
        <f t="shared" ca="1" si="8"/>
        <v>0</v>
      </c>
      <c r="T39" s="172">
        <f t="shared" ca="1" si="8"/>
        <v>0</v>
      </c>
      <c r="U39" s="172">
        <f t="shared" ca="1" si="7"/>
        <v>0</v>
      </c>
      <c r="V39" s="172">
        <f t="shared" ca="1" si="7"/>
        <v>0</v>
      </c>
      <c r="W39" s="172">
        <f t="shared" ca="1" si="7"/>
        <v>0</v>
      </c>
      <c r="X39" s="172">
        <f t="shared" ca="1" si="7"/>
        <v>0</v>
      </c>
      <c r="Y39" s="172">
        <f t="shared" ca="1" si="7"/>
        <v>0</v>
      </c>
      <c r="Z39" s="172">
        <f t="shared" ca="1" si="7"/>
        <v>0</v>
      </c>
      <c r="AA39" s="172">
        <f t="shared" ca="1" si="7"/>
        <v>0</v>
      </c>
      <c r="AB39" s="172">
        <f t="shared" ca="1" si="7"/>
        <v>0</v>
      </c>
      <c r="AC39" s="172">
        <f t="shared" ca="1" si="7"/>
        <v>0</v>
      </c>
      <c r="AD39" s="172">
        <f t="shared" ca="1" si="7"/>
        <v>0</v>
      </c>
      <c r="AE39" s="172">
        <f t="shared" ca="1" si="7"/>
        <v>0</v>
      </c>
      <c r="AF39" s="172">
        <f t="shared" ca="1" si="7"/>
        <v>0</v>
      </c>
      <c r="AG39" s="172">
        <f t="shared" ca="1" si="7"/>
        <v>0</v>
      </c>
      <c r="AH39" s="172">
        <f t="shared" ca="1" si="7"/>
        <v>0</v>
      </c>
      <c r="AI39" s="172">
        <f t="shared" ca="1" si="7"/>
        <v>0</v>
      </c>
      <c r="AJ39" s="172">
        <f t="shared" ca="1" si="6"/>
        <v>0</v>
      </c>
      <c r="AK39" s="172">
        <f t="shared" ca="1" si="6"/>
        <v>0</v>
      </c>
      <c r="AL39" s="172">
        <f t="shared" ca="1" si="6"/>
        <v>0</v>
      </c>
      <c r="AM39" s="172">
        <f t="shared" ca="1" si="6"/>
        <v>0</v>
      </c>
      <c r="AN39" s="172">
        <f t="shared" ca="1" si="6"/>
        <v>0</v>
      </c>
      <c r="AO39" s="172">
        <f t="shared" ca="1" si="6"/>
        <v>0</v>
      </c>
      <c r="AP39" s="172">
        <f t="shared" ca="1" si="6"/>
        <v>0</v>
      </c>
      <c r="AQ39" s="172">
        <f t="shared" ca="1" si="6"/>
        <v>0</v>
      </c>
      <c r="AR39" s="172">
        <f t="shared" ca="1" si="6"/>
        <v>0</v>
      </c>
    </row>
    <row r="40" spans="4:44" x14ac:dyDescent="0.3">
      <c r="D40" s="162">
        <v>21</v>
      </c>
      <c r="E40" s="172">
        <f t="shared" ca="1" si="8"/>
        <v>0</v>
      </c>
      <c r="F40" s="172">
        <f t="shared" ca="1" si="8"/>
        <v>0</v>
      </c>
      <c r="G40" s="172">
        <f t="shared" ca="1" si="8"/>
        <v>0</v>
      </c>
      <c r="H40" s="172">
        <f t="shared" ca="1" si="8"/>
        <v>0</v>
      </c>
      <c r="I40" s="172">
        <f t="shared" ca="1" si="8"/>
        <v>0</v>
      </c>
      <c r="J40" s="172">
        <f t="shared" ca="1" si="8"/>
        <v>0</v>
      </c>
      <c r="K40" s="172">
        <f t="shared" ca="1" si="8"/>
        <v>0</v>
      </c>
      <c r="L40" s="172">
        <f t="shared" ca="1" si="8"/>
        <v>0</v>
      </c>
      <c r="M40" s="172">
        <f t="shared" ca="1" si="8"/>
        <v>0</v>
      </c>
      <c r="N40" s="172">
        <f t="shared" ca="1" si="8"/>
        <v>0</v>
      </c>
      <c r="O40" s="172">
        <f t="shared" ca="1" si="8"/>
        <v>0</v>
      </c>
      <c r="P40" s="172">
        <f t="shared" ca="1" si="8"/>
        <v>0</v>
      </c>
      <c r="Q40" s="172">
        <f t="shared" ca="1" si="8"/>
        <v>0</v>
      </c>
      <c r="R40" s="172">
        <f t="shared" ca="1" si="8"/>
        <v>0</v>
      </c>
      <c r="S40" s="172">
        <f t="shared" ca="1" si="8"/>
        <v>0</v>
      </c>
      <c r="T40" s="172">
        <f t="shared" ca="1" si="8"/>
        <v>0</v>
      </c>
      <c r="U40" s="172">
        <f t="shared" ca="1" si="7"/>
        <v>0</v>
      </c>
      <c r="V40" s="172">
        <f t="shared" ca="1" si="7"/>
        <v>0</v>
      </c>
      <c r="W40" s="172">
        <f t="shared" ca="1" si="7"/>
        <v>0</v>
      </c>
      <c r="X40" s="172">
        <f t="shared" ca="1" si="7"/>
        <v>0</v>
      </c>
      <c r="Y40" s="172">
        <f t="shared" ca="1" si="7"/>
        <v>0</v>
      </c>
      <c r="Z40" s="172">
        <f t="shared" ca="1" si="7"/>
        <v>0</v>
      </c>
      <c r="AA40" s="172">
        <f t="shared" ca="1" si="7"/>
        <v>0</v>
      </c>
      <c r="AB40" s="172">
        <f t="shared" ca="1" si="7"/>
        <v>0</v>
      </c>
      <c r="AC40" s="172">
        <f t="shared" ca="1" si="7"/>
        <v>0</v>
      </c>
      <c r="AD40" s="172">
        <f t="shared" ca="1" si="7"/>
        <v>0</v>
      </c>
      <c r="AE40" s="172">
        <f t="shared" ca="1" si="7"/>
        <v>0</v>
      </c>
      <c r="AF40" s="172">
        <f t="shared" ca="1" si="7"/>
        <v>0</v>
      </c>
      <c r="AG40" s="172">
        <f t="shared" ca="1" si="7"/>
        <v>0</v>
      </c>
      <c r="AH40" s="172">
        <f t="shared" ca="1" si="7"/>
        <v>0</v>
      </c>
      <c r="AI40" s="172">
        <f t="shared" ca="1" si="7"/>
        <v>0</v>
      </c>
      <c r="AJ40" s="172">
        <f t="shared" ca="1" si="6"/>
        <v>0</v>
      </c>
      <c r="AK40" s="172">
        <f t="shared" ca="1" si="6"/>
        <v>0</v>
      </c>
      <c r="AL40" s="172">
        <f t="shared" ca="1" si="6"/>
        <v>0</v>
      </c>
      <c r="AM40" s="172">
        <f t="shared" ca="1" si="6"/>
        <v>0</v>
      </c>
      <c r="AN40" s="172">
        <f t="shared" ca="1" si="6"/>
        <v>0</v>
      </c>
      <c r="AO40" s="172">
        <f t="shared" ca="1" si="6"/>
        <v>0</v>
      </c>
      <c r="AP40" s="172">
        <f t="shared" ca="1" si="6"/>
        <v>0</v>
      </c>
      <c r="AQ40" s="172">
        <f t="shared" ca="1" si="6"/>
        <v>0</v>
      </c>
      <c r="AR40" s="172">
        <f t="shared" ca="1" si="6"/>
        <v>0</v>
      </c>
    </row>
    <row r="41" spans="4:44" x14ac:dyDescent="0.3">
      <c r="D41" s="162">
        <v>22</v>
      </c>
      <c r="E41" s="172">
        <f t="shared" ca="1" si="8"/>
        <v>0</v>
      </c>
      <c r="F41" s="172">
        <f t="shared" ca="1" si="8"/>
        <v>0</v>
      </c>
      <c r="G41" s="172">
        <f t="shared" ca="1" si="8"/>
        <v>0</v>
      </c>
      <c r="H41" s="172">
        <f t="shared" ca="1" si="8"/>
        <v>0</v>
      </c>
      <c r="I41" s="172">
        <f t="shared" ca="1" si="8"/>
        <v>0</v>
      </c>
      <c r="J41" s="172">
        <f t="shared" ca="1" si="8"/>
        <v>0</v>
      </c>
      <c r="K41" s="172">
        <f t="shared" ca="1" si="8"/>
        <v>0</v>
      </c>
      <c r="L41" s="172">
        <f t="shared" ca="1" si="8"/>
        <v>0</v>
      </c>
      <c r="M41" s="172">
        <f t="shared" ca="1" si="8"/>
        <v>0</v>
      </c>
      <c r="N41" s="172">
        <f t="shared" ca="1" si="8"/>
        <v>0</v>
      </c>
      <c r="O41" s="172">
        <f t="shared" ca="1" si="8"/>
        <v>0</v>
      </c>
      <c r="P41" s="172">
        <f t="shared" ca="1" si="8"/>
        <v>0</v>
      </c>
      <c r="Q41" s="172">
        <f t="shared" ca="1" si="8"/>
        <v>0</v>
      </c>
      <c r="R41" s="172">
        <f t="shared" ca="1" si="8"/>
        <v>0</v>
      </c>
      <c r="S41" s="172">
        <f t="shared" ca="1" si="8"/>
        <v>0</v>
      </c>
      <c r="T41" s="172">
        <f t="shared" ca="1" si="8"/>
        <v>0</v>
      </c>
      <c r="U41" s="172">
        <f t="shared" ca="1" si="7"/>
        <v>0</v>
      </c>
      <c r="V41" s="172">
        <f t="shared" ca="1" si="7"/>
        <v>0</v>
      </c>
      <c r="W41" s="172">
        <f t="shared" ca="1" si="7"/>
        <v>0</v>
      </c>
      <c r="X41" s="172">
        <f t="shared" ca="1" si="7"/>
        <v>0</v>
      </c>
      <c r="Y41" s="172">
        <f t="shared" ca="1" si="7"/>
        <v>0</v>
      </c>
      <c r="Z41" s="172">
        <f t="shared" ca="1" si="7"/>
        <v>0</v>
      </c>
      <c r="AA41" s="172">
        <f t="shared" ca="1" si="7"/>
        <v>0</v>
      </c>
      <c r="AB41" s="172">
        <f t="shared" ca="1" si="7"/>
        <v>0</v>
      </c>
      <c r="AC41" s="172">
        <f t="shared" ca="1" si="7"/>
        <v>0</v>
      </c>
      <c r="AD41" s="172">
        <f t="shared" ca="1" si="7"/>
        <v>0</v>
      </c>
      <c r="AE41" s="172">
        <f t="shared" ca="1" si="7"/>
        <v>0</v>
      </c>
      <c r="AF41" s="172">
        <f t="shared" ca="1" si="7"/>
        <v>0</v>
      </c>
      <c r="AG41" s="172">
        <f t="shared" ca="1" si="7"/>
        <v>0</v>
      </c>
      <c r="AH41" s="172">
        <f t="shared" ca="1" si="7"/>
        <v>0</v>
      </c>
      <c r="AI41" s="172">
        <f t="shared" ca="1" si="7"/>
        <v>0</v>
      </c>
      <c r="AJ41" s="172">
        <f t="shared" ca="1" si="6"/>
        <v>0</v>
      </c>
      <c r="AK41" s="172">
        <f t="shared" ca="1" si="6"/>
        <v>0</v>
      </c>
      <c r="AL41" s="172">
        <f t="shared" ca="1" si="6"/>
        <v>0</v>
      </c>
      <c r="AM41" s="172">
        <f t="shared" ca="1" si="6"/>
        <v>0</v>
      </c>
      <c r="AN41" s="172">
        <f t="shared" ca="1" si="6"/>
        <v>0</v>
      </c>
      <c r="AO41" s="172">
        <f t="shared" ca="1" si="6"/>
        <v>0</v>
      </c>
      <c r="AP41" s="172">
        <f t="shared" ca="1" si="6"/>
        <v>0</v>
      </c>
      <c r="AQ41" s="172">
        <f t="shared" ca="1" si="6"/>
        <v>0</v>
      </c>
      <c r="AR41" s="172">
        <f t="shared" ca="1" si="6"/>
        <v>0</v>
      </c>
    </row>
    <row r="42" spans="4:44" x14ac:dyDescent="0.3">
      <c r="D42" s="162">
        <v>23</v>
      </c>
      <c r="E42" s="172">
        <f t="shared" ca="1" si="8"/>
        <v>0</v>
      </c>
      <c r="F42" s="172">
        <f t="shared" ca="1" si="8"/>
        <v>0</v>
      </c>
      <c r="G42" s="172">
        <f t="shared" ca="1" si="8"/>
        <v>0</v>
      </c>
      <c r="H42" s="172">
        <f t="shared" ca="1" si="8"/>
        <v>0</v>
      </c>
      <c r="I42" s="172">
        <f t="shared" ca="1" si="8"/>
        <v>0</v>
      </c>
      <c r="J42" s="172">
        <f t="shared" ca="1" si="8"/>
        <v>0</v>
      </c>
      <c r="K42" s="172">
        <f t="shared" ca="1" si="8"/>
        <v>0</v>
      </c>
      <c r="L42" s="172">
        <f t="shared" ca="1" si="8"/>
        <v>0</v>
      </c>
      <c r="M42" s="172">
        <f t="shared" ca="1" si="8"/>
        <v>0</v>
      </c>
      <c r="N42" s="172">
        <f t="shared" ca="1" si="8"/>
        <v>0</v>
      </c>
      <c r="O42" s="172">
        <f t="shared" ca="1" si="8"/>
        <v>0</v>
      </c>
      <c r="P42" s="172">
        <f t="shared" ca="1" si="8"/>
        <v>0</v>
      </c>
      <c r="Q42" s="172">
        <f t="shared" ca="1" si="8"/>
        <v>0</v>
      </c>
      <c r="R42" s="172">
        <f t="shared" ca="1" si="8"/>
        <v>0</v>
      </c>
      <c r="S42" s="172">
        <f t="shared" ca="1" si="8"/>
        <v>0</v>
      </c>
      <c r="T42" s="172">
        <f t="shared" ca="1" si="8"/>
        <v>0</v>
      </c>
      <c r="U42" s="172">
        <f t="shared" ca="1" si="7"/>
        <v>0</v>
      </c>
      <c r="V42" s="172">
        <f t="shared" ca="1" si="7"/>
        <v>0</v>
      </c>
      <c r="W42" s="172">
        <f t="shared" ca="1" si="7"/>
        <v>0</v>
      </c>
      <c r="X42" s="172">
        <f t="shared" ca="1" si="7"/>
        <v>0</v>
      </c>
      <c r="Y42" s="172">
        <f t="shared" ca="1" si="7"/>
        <v>0</v>
      </c>
      <c r="Z42" s="172">
        <f t="shared" ca="1" si="7"/>
        <v>0</v>
      </c>
      <c r="AA42" s="172">
        <f t="shared" ca="1" si="7"/>
        <v>0</v>
      </c>
      <c r="AB42" s="172">
        <f t="shared" ca="1" si="7"/>
        <v>0</v>
      </c>
      <c r="AC42" s="172">
        <f t="shared" ca="1" si="7"/>
        <v>0</v>
      </c>
      <c r="AD42" s="172">
        <f t="shared" ca="1" si="7"/>
        <v>0</v>
      </c>
      <c r="AE42" s="172">
        <f t="shared" ca="1" si="7"/>
        <v>0</v>
      </c>
      <c r="AF42" s="172">
        <f t="shared" ca="1" si="7"/>
        <v>0</v>
      </c>
      <c r="AG42" s="172">
        <f t="shared" ca="1" si="7"/>
        <v>0</v>
      </c>
      <c r="AH42" s="172">
        <f t="shared" ca="1" si="7"/>
        <v>0</v>
      </c>
      <c r="AI42" s="172">
        <f t="shared" ca="1" si="7"/>
        <v>0</v>
      </c>
      <c r="AJ42" s="172">
        <f t="shared" ca="1" si="6"/>
        <v>0</v>
      </c>
      <c r="AK42" s="172">
        <f t="shared" ca="1" si="6"/>
        <v>0</v>
      </c>
      <c r="AL42" s="172">
        <f t="shared" ca="1" si="6"/>
        <v>0</v>
      </c>
      <c r="AM42" s="172">
        <f t="shared" ca="1" si="6"/>
        <v>0</v>
      </c>
      <c r="AN42" s="172">
        <f t="shared" ca="1" si="6"/>
        <v>0</v>
      </c>
      <c r="AO42" s="172">
        <f t="shared" ca="1" si="6"/>
        <v>0</v>
      </c>
      <c r="AP42" s="172">
        <f t="shared" ca="1" si="6"/>
        <v>0</v>
      </c>
      <c r="AQ42" s="172">
        <f t="shared" ca="1" si="6"/>
        <v>0</v>
      </c>
      <c r="AR42" s="172">
        <f t="shared" ca="1" si="6"/>
        <v>0</v>
      </c>
    </row>
    <row r="43" spans="4:44" x14ac:dyDescent="0.3">
      <c r="D43" s="162">
        <v>24</v>
      </c>
      <c r="E43" s="172">
        <f t="shared" ca="1" si="8"/>
        <v>0</v>
      </c>
      <c r="F43" s="172">
        <f t="shared" ca="1" si="8"/>
        <v>0</v>
      </c>
      <c r="G43" s="172">
        <f t="shared" ca="1" si="8"/>
        <v>0</v>
      </c>
      <c r="H43" s="172">
        <f t="shared" ca="1" si="8"/>
        <v>0</v>
      </c>
      <c r="I43" s="172">
        <f t="shared" ca="1" si="8"/>
        <v>0</v>
      </c>
      <c r="J43" s="172">
        <f t="shared" ca="1" si="8"/>
        <v>0</v>
      </c>
      <c r="K43" s="172">
        <f t="shared" ca="1" si="8"/>
        <v>0</v>
      </c>
      <c r="L43" s="172">
        <f t="shared" ca="1" si="8"/>
        <v>0</v>
      </c>
      <c r="M43" s="172">
        <f t="shared" ca="1" si="8"/>
        <v>0</v>
      </c>
      <c r="N43" s="172">
        <f t="shared" ca="1" si="8"/>
        <v>0</v>
      </c>
      <c r="O43" s="172">
        <f t="shared" ca="1" si="8"/>
        <v>0</v>
      </c>
      <c r="P43" s="172">
        <f t="shared" ca="1" si="8"/>
        <v>0</v>
      </c>
      <c r="Q43" s="172">
        <f t="shared" ca="1" si="8"/>
        <v>0</v>
      </c>
      <c r="R43" s="172">
        <f t="shared" ca="1" si="8"/>
        <v>0</v>
      </c>
      <c r="S43" s="172">
        <f t="shared" ca="1" si="8"/>
        <v>0</v>
      </c>
      <c r="T43" s="172">
        <f t="shared" ca="1" si="8"/>
        <v>0</v>
      </c>
      <c r="U43" s="172">
        <f t="shared" ca="1" si="7"/>
        <v>0</v>
      </c>
      <c r="V43" s="172">
        <f t="shared" ca="1" si="7"/>
        <v>0</v>
      </c>
      <c r="W43" s="172">
        <f t="shared" ca="1" si="7"/>
        <v>0</v>
      </c>
      <c r="X43" s="172">
        <f t="shared" ca="1" si="7"/>
        <v>0</v>
      </c>
      <c r="Y43" s="172">
        <f t="shared" ca="1" si="7"/>
        <v>0</v>
      </c>
      <c r="Z43" s="172">
        <f t="shared" ca="1" si="7"/>
        <v>0</v>
      </c>
      <c r="AA43" s="172">
        <f t="shared" ca="1" si="7"/>
        <v>0</v>
      </c>
      <c r="AB43" s="172">
        <f t="shared" ca="1" si="7"/>
        <v>0</v>
      </c>
      <c r="AC43" s="172">
        <f t="shared" ca="1" si="7"/>
        <v>0</v>
      </c>
      <c r="AD43" s="172">
        <f t="shared" ca="1" si="7"/>
        <v>0</v>
      </c>
      <c r="AE43" s="172">
        <f t="shared" ca="1" si="7"/>
        <v>0</v>
      </c>
      <c r="AF43" s="172">
        <f t="shared" ca="1" si="7"/>
        <v>0</v>
      </c>
      <c r="AG43" s="172">
        <f t="shared" ca="1" si="7"/>
        <v>0</v>
      </c>
      <c r="AH43" s="172">
        <f t="shared" ca="1" si="7"/>
        <v>0</v>
      </c>
      <c r="AI43" s="172">
        <f t="shared" ca="1" si="7"/>
        <v>0</v>
      </c>
      <c r="AJ43" s="172">
        <f t="shared" ca="1" si="6"/>
        <v>0</v>
      </c>
      <c r="AK43" s="172">
        <f t="shared" ca="1" si="6"/>
        <v>0</v>
      </c>
      <c r="AL43" s="172">
        <f t="shared" ca="1" si="6"/>
        <v>0</v>
      </c>
      <c r="AM43" s="172">
        <f t="shared" ca="1" si="6"/>
        <v>0</v>
      </c>
      <c r="AN43" s="172">
        <f t="shared" ca="1" si="6"/>
        <v>0</v>
      </c>
      <c r="AO43" s="172">
        <f t="shared" ca="1" si="6"/>
        <v>0</v>
      </c>
      <c r="AP43" s="172">
        <f t="shared" ca="1" si="6"/>
        <v>0</v>
      </c>
      <c r="AQ43" s="172">
        <f t="shared" ca="1" si="6"/>
        <v>0</v>
      </c>
      <c r="AR43" s="172">
        <f t="shared" ca="1" si="6"/>
        <v>0</v>
      </c>
    </row>
    <row r="44" spans="4:44" x14ac:dyDescent="0.3">
      <c r="D44" s="162">
        <v>25</v>
      </c>
      <c r="E44" s="172">
        <f t="shared" ca="1" si="8"/>
        <v>0</v>
      </c>
      <c r="F44" s="172">
        <f t="shared" ca="1" si="8"/>
        <v>0</v>
      </c>
      <c r="G44" s="172">
        <f t="shared" ca="1" si="8"/>
        <v>0</v>
      </c>
      <c r="H44" s="172">
        <f t="shared" ca="1" si="8"/>
        <v>0</v>
      </c>
      <c r="I44" s="172">
        <f t="shared" ca="1" si="8"/>
        <v>0</v>
      </c>
      <c r="J44" s="172">
        <f t="shared" ca="1" si="8"/>
        <v>0</v>
      </c>
      <c r="K44" s="172">
        <f t="shared" ca="1" si="8"/>
        <v>0</v>
      </c>
      <c r="L44" s="172">
        <f t="shared" ca="1" si="8"/>
        <v>0</v>
      </c>
      <c r="M44" s="172">
        <f t="shared" ca="1" si="8"/>
        <v>0</v>
      </c>
      <c r="N44" s="172">
        <f t="shared" ca="1" si="8"/>
        <v>0</v>
      </c>
      <c r="O44" s="172">
        <f t="shared" ca="1" si="8"/>
        <v>0</v>
      </c>
      <c r="P44" s="172">
        <f t="shared" ca="1" si="8"/>
        <v>0</v>
      </c>
      <c r="Q44" s="172">
        <f t="shared" ca="1" si="8"/>
        <v>0</v>
      </c>
      <c r="R44" s="172">
        <f t="shared" ca="1" si="8"/>
        <v>0</v>
      </c>
      <c r="S44" s="172">
        <f t="shared" ca="1" si="8"/>
        <v>0</v>
      </c>
      <c r="T44" s="172">
        <f t="shared" ca="1" si="8"/>
        <v>0</v>
      </c>
      <c r="U44" s="172">
        <f t="shared" ca="1" si="7"/>
        <v>0</v>
      </c>
      <c r="V44" s="172">
        <f t="shared" ca="1" si="7"/>
        <v>0</v>
      </c>
      <c r="W44" s="172">
        <f t="shared" ca="1" si="7"/>
        <v>0</v>
      </c>
      <c r="X44" s="172">
        <f t="shared" ca="1" si="7"/>
        <v>0</v>
      </c>
      <c r="Y44" s="172">
        <f t="shared" ca="1" si="7"/>
        <v>0</v>
      </c>
      <c r="Z44" s="172">
        <f t="shared" ca="1" si="7"/>
        <v>0</v>
      </c>
      <c r="AA44" s="172">
        <f t="shared" ca="1" si="7"/>
        <v>0</v>
      </c>
      <c r="AB44" s="172">
        <f t="shared" ca="1" si="7"/>
        <v>0</v>
      </c>
      <c r="AC44" s="172">
        <f t="shared" ca="1" si="7"/>
        <v>0</v>
      </c>
      <c r="AD44" s="172">
        <f t="shared" ca="1" si="7"/>
        <v>0</v>
      </c>
      <c r="AE44" s="172">
        <f t="shared" ca="1" si="7"/>
        <v>0</v>
      </c>
      <c r="AF44" s="172">
        <f t="shared" ca="1" si="7"/>
        <v>0</v>
      </c>
      <c r="AG44" s="172">
        <f t="shared" ca="1" si="7"/>
        <v>0</v>
      </c>
      <c r="AH44" s="172">
        <f t="shared" ca="1" si="7"/>
        <v>0</v>
      </c>
      <c r="AI44" s="172">
        <f t="shared" ca="1" si="7"/>
        <v>0</v>
      </c>
      <c r="AJ44" s="172">
        <f t="shared" ca="1" si="6"/>
        <v>0</v>
      </c>
      <c r="AK44" s="172">
        <f t="shared" ca="1" si="6"/>
        <v>0</v>
      </c>
      <c r="AL44" s="172">
        <f t="shared" ca="1" si="6"/>
        <v>0</v>
      </c>
      <c r="AM44" s="172">
        <f t="shared" ca="1" si="6"/>
        <v>0</v>
      </c>
      <c r="AN44" s="172">
        <f t="shared" ca="1" si="6"/>
        <v>0</v>
      </c>
      <c r="AO44" s="172">
        <f t="shared" ca="1" si="6"/>
        <v>0</v>
      </c>
      <c r="AP44" s="172">
        <f t="shared" ca="1" si="6"/>
        <v>0</v>
      </c>
      <c r="AQ44" s="172">
        <f t="shared" ca="1" si="6"/>
        <v>0</v>
      </c>
      <c r="AR44" s="172">
        <f t="shared" ca="1" si="6"/>
        <v>0</v>
      </c>
    </row>
    <row r="45" spans="4:44" x14ac:dyDescent="0.3">
      <c r="D45" s="162">
        <v>26</v>
      </c>
      <c r="E45" s="172">
        <f t="shared" ca="1" si="8"/>
        <v>0</v>
      </c>
      <c r="F45" s="172">
        <f t="shared" ca="1" si="8"/>
        <v>0</v>
      </c>
      <c r="G45" s="172">
        <f t="shared" ca="1" si="8"/>
        <v>0</v>
      </c>
      <c r="H45" s="172">
        <f t="shared" ca="1" si="8"/>
        <v>0</v>
      </c>
      <c r="I45" s="172">
        <f t="shared" ca="1" si="8"/>
        <v>0</v>
      </c>
      <c r="J45" s="172">
        <f t="shared" ca="1" si="8"/>
        <v>0</v>
      </c>
      <c r="K45" s="172">
        <f t="shared" ca="1" si="8"/>
        <v>0</v>
      </c>
      <c r="L45" s="172">
        <f t="shared" ca="1" si="8"/>
        <v>0</v>
      </c>
      <c r="M45" s="172">
        <f t="shared" ca="1" si="8"/>
        <v>0</v>
      </c>
      <c r="N45" s="172">
        <f t="shared" ca="1" si="8"/>
        <v>0</v>
      </c>
      <c r="O45" s="172">
        <f t="shared" ca="1" si="8"/>
        <v>0</v>
      </c>
      <c r="P45" s="172">
        <f t="shared" ca="1" si="8"/>
        <v>0</v>
      </c>
      <c r="Q45" s="172">
        <f t="shared" ca="1" si="8"/>
        <v>0</v>
      </c>
      <c r="R45" s="172">
        <f t="shared" ca="1" si="8"/>
        <v>0</v>
      </c>
      <c r="S45" s="172">
        <f t="shared" ca="1" si="8"/>
        <v>0</v>
      </c>
      <c r="T45" s="172">
        <f t="shared" ca="1" si="8"/>
        <v>0</v>
      </c>
      <c r="U45" s="172">
        <f t="shared" ca="1" si="7"/>
        <v>0</v>
      </c>
      <c r="V45" s="172">
        <f t="shared" ca="1" si="7"/>
        <v>0</v>
      </c>
      <c r="W45" s="172">
        <f t="shared" ca="1" si="7"/>
        <v>0</v>
      </c>
      <c r="X45" s="172">
        <f t="shared" ca="1" si="7"/>
        <v>0</v>
      </c>
      <c r="Y45" s="172">
        <f t="shared" ca="1" si="7"/>
        <v>0</v>
      </c>
      <c r="Z45" s="172">
        <f t="shared" ca="1" si="7"/>
        <v>0</v>
      </c>
      <c r="AA45" s="172">
        <f t="shared" ca="1" si="7"/>
        <v>0</v>
      </c>
      <c r="AB45" s="172">
        <f t="shared" ca="1" si="7"/>
        <v>0</v>
      </c>
      <c r="AC45" s="172">
        <f t="shared" ca="1" si="7"/>
        <v>0</v>
      </c>
      <c r="AD45" s="172">
        <f t="shared" ca="1" si="7"/>
        <v>0</v>
      </c>
      <c r="AE45" s="172">
        <f t="shared" ca="1" si="7"/>
        <v>0</v>
      </c>
      <c r="AF45" s="172">
        <f t="shared" ca="1" si="7"/>
        <v>0</v>
      </c>
      <c r="AG45" s="172">
        <f t="shared" ca="1" si="7"/>
        <v>0</v>
      </c>
      <c r="AH45" s="172">
        <f t="shared" ca="1" si="7"/>
        <v>0</v>
      </c>
      <c r="AI45" s="172">
        <f t="shared" ca="1" si="7"/>
        <v>0</v>
      </c>
      <c r="AJ45" s="172">
        <f t="shared" ca="1" si="6"/>
        <v>0</v>
      </c>
      <c r="AK45" s="172">
        <f t="shared" ca="1" si="6"/>
        <v>0</v>
      </c>
      <c r="AL45" s="172">
        <f t="shared" ca="1" si="6"/>
        <v>0</v>
      </c>
      <c r="AM45" s="172">
        <f t="shared" ca="1" si="6"/>
        <v>0</v>
      </c>
      <c r="AN45" s="172">
        <f t="shared" ca="1" si="6"/>
        <v>0</v>
      </c>
      <c r="AO45" s="172">
        <f t="shared" ca="1" si="6"/>
        <v>0</v>
      </c>
      <c r="AP45" s="172">
        <f t="shared" ca="1" si="6"/>
        <v>0</v>
      </c>
      <c r="AQ45" s="172">
        <f t="shared" ca="1" si="6"/>
        <v>0</v>
      </c>
      <c r="AR45" s="172">
        <f t="shared" ca="1" si="6"/>
        <v>0</v>
      </c>
    </row>
    <row r="46" spans="4:44" x14ac:dyDescent="0.3">
      <c r="D46" s="162">
        <v>27</v>
      </c>
      <c r="E46" s="172">
        <f t="shared" ca="1" si="8"/>
        <v>0</v>
      </c>
      <c r="F46" s="172">
        <f t="shared" ca="1" si="8"/>
        <v>0</v>
      </c>
      <c r="G46" s="172">
        <f t="shared" ca="1" si="8"/>
        <v>0</v>
      </c>
      <c r="H46" s="172">
        <f t="shared" ca="1" si="8"/>
        <v>0</v>
      </c>
      <c r="I46" s="172">
        <f t="shared" ca="1" si="8"/>
        <v>0</v>
      </c>
      <c r="J46" s="172">
        <f t="shared" ca="1" si="8"/>
        <v>0</v>
      </c>
      <c r="K46" s="172">
        <f t="shared" ca="1" si="8"/>
        <v>0</v>
      </c>
      <c r="L46" s="172">
        <f t="shared" ca="1" si="8"/>
        <v>0</v>
      </c>
      <c r="M46" s="172">
        <f t="shared" ca="1" si="8"/>
        <v>0</v>
      </c>
      <c r="N46" s="172">
        <f t="shared" ca="1" si="8"/>
        <v>0</v>
      </c>
      <c r="O46" s="172">
        <f t="shared" ca="1" si="8"/>
        <v>0</v>
      </c>
      <c r="P46" s="172">
        <f t="shared" ca="1" si="8"/>
        <v>0</v>
      </c>
      <c r="Q46" s="172">
        <f t="shared" ca="1" si="8"/>
        <v>0</v>
      </c>
      <c r="R46" s="172">
        <f t="shared" ca="1" si="8"/>
        <v>0</v>
      </c>
      <c r="S46" s="172">
        <f t="shared" ca="1" si="8"/>
        <v>0</v>
      </c>
      <c r="T46" s="172">
        <f t="shared" ca="1" si="8"/>
        <v>0</v>
      </c>
      <c r="U46" s="172">
        <f t="shared" ca="1" si="7"/>
        <v>0</v>
      </c>
      <c r="V46" s="172">
        <f t="shared" ca="1" si="7"/>
        <v>0</v>
      </c>
      <c r="W46" s="172">
        <f t="shared" ca="1" si="7"/>
        <v>0</v>
      </c>
      <c r="X46" s="172">
        <f t="shared" ca="1" si="7"/>
        <v>0</v>
      </c>
      <c r="Y46" s="172">
        <f t="shared" ca="1" si="7"/>
        <v>0</v>
      </c>
      <c r="Z46" s="172">
        <f t="shared" ca="1" si="7"/>
        <v>0</v>
      </c>
      <c r="AA46" s="172">
        <f t="shared" ca="1" si="7"/>
        <v>0</v>
      </c>
      <c r="AB46" s="172">
        <f t="shared" ca="1" si="7"/>
        <v>0</v>
      </c>
      <c r="AC46" s="172">
        <f t="shared" ca="1" si="7"/>
        <v>0</v>
      </c>
      <c r="AD46" s="172">
        <f t="shared" ca="1" si="7"/>
        <v>0</v>
      </c>
      <c r="AE46" s="172">
        <f t="shared" ca="1" si="7"/>
        <v>0</v>
      </c>
      <c r="AF46" s="172">
        <f t="shared" ca="1" si="7"/>
        <v>0</v>
      </c>
      <c r="AG46" s="172">
        <f t="shared" ca="1" si="7"/>
        <v>0</v>
      </c>
      <c r="AH46" s="172">
        <f t="shared" ca="1" si="7"/>
        <v>0</v>
      </c>
      <c r="AI46" s="172">
        <f t="shared" ca="1" si="7"/>
        <v>0</v>
      </c>
      <c r="AJ46" s="172">
        <f t="shared" ca="1" si="6"/>
        <v>0</v>
      </c>
      <c r="AK46" s="172">
        <f t="shared" ca="1" si="6"/>
        <v>0</v>
      </c>
      <c r="AL46" s="172">
        <f t="shared" ca="1" si="6"/>
        <v>0</v>
      </c>
      <c r="AM46" s="172">
        <f t="shared" ca="1" si="6"/>
        <v>0</v>
      </c>
      <c r="AN46" s="172">
        <f t="shared" ca="1" si="6"/>
        <v>0</v>
      </c>
      <c r="AO46" s="172">
        <f t="shared" ca="1" si="6"/>
        <v>0</v>
      </c>
      <c r="AP46" s="172">
        <f t="shared" ca="1" si="6"/>
        <v>0</v>
      </c>
      <c r="AQ46" s="172">
        <f t="shared" ca="1" si="6"/>
        <v>0</v>
      </c>
      <c r="AR46" s="172">
        <f t="shared" ca="1" si="6"/>
        <v>0</v>
      </c>
    </row>
    <row r="47" spans="4:44" x14ac:dyDescent="0.3">
      <c r="D47" s="162">
        <v>28</v>
      </c>
      <c r="E47" s="172">
        <f t="shared" ca="1" si="8"/>
        <v>0</v>
      </c>
      <c r="F47" s="172">
        <f t="shared" ca="1" si="8"/>
        <v>0</v>
      </c>
      <c r="G47" s="172">
        <f t="shared" ca="1" si="8"/>
        <v>0</v>
      </c>
      <c r="H47" s="172">
        <f t="shared" ca="1" si="8"/>
        <v>0</v>
      </c>
      <c r="I47" s="172">
        <f t="shared" ca="1" si="8"/>
        <v>0</v>
      </c>
      <c r="J47" s="172">
        <f t="shared" ca="1" si="8"/>
        <v>0</v>
      </c>
      <c r="K47" s="172">
        <f t="shared" ca="1" si="8"/>
        <v>0</v>
      </c>
      <c r="L47" s="172">
        <f t="shared" ca="1" si="8"/>
        <v>0</v>
      </c>
      <c r="M47" s="172">
        <f t="shared" ca="1" si="8"/>
        <v>0</v>
      </c>
      <c r="N47" s="172">
        <f t="shared" ca="1" si="8"/>
        <v>0</v>
      </c>
      <c r="O47" s="172">
        <f t="shared" ca="1" si="8"/>
        <v>0</v>
      </c>
      <c r="P47" s="172">
        <f t="shared" ca="1" si="8"/>
        <v>0</v>
      </c>
      <c r="Q47" s="172">
        <f t="shared" ca="1" si="8"/>
        <v>0</v>
      </c>
      <c r="R47" s="172">
        <f t="shared" ca="1" si="8"/>
        <v>0</v>
      </c>
      <c r="S47" s="172">
        <f t="shared" ca="1" si="8"/>
        <v>0</v>
      </c>
      <c r="T47" s="172">
        <f t="shared" ca="1" si="8"/>
        <v>0</v>
      </c>
      <c r="U47" s="172">
        <f t="shared" ca="1" si="7"/>
        <v>0</v>
      </c>
      <c r="V47" s="172">
        <f t="shared" ca="1" si="7"/>
        <v>0</v>
      </c>
      <c r="W47" s="172">
        <f t="shared" ca="1" si="7"/>
        <v>0</v>
      </c>
      <c r="X47" s="172">
        <f t="shared" ca="1" si="7"/>
        <v>0</v>
      </c>
      <c r="Y47" s="172">
        <f t="shared" ca="1" si="7"/>
        <v>0</v>
      </c>
      <c r="Z47" s="172">
        <f t="shared" ca="1" si="7"/>
        <v>0</v>
      </c>
      <c r="AA47" s="172">
        <f t="shared" ca="1" si="7"/>
        <v>0</v>
      </c>
      <c r="AB47" s="172">
        <f t="shared" ca="1" si="7"/>
        <v>0</v>
      </c>
      <c r="AC47" s="172">
        <f t="shared" ca="1" si="7"/>
        <v>0</v>
      </c>
      <c r="AD47" s="172">
        <f t="shared" ca="1" si="7"/>
        <v>0</v>
      </c>
      <c r="AE47" s="172">
        <f t="shared" ca="1" si="7"/>
        <v>0</v>
      </c>
      <c r="AF47" s="172">
        <f t="shared" ca="1" si="7"/>
        <v>0</v>
      </c>
      <c r="AG47" s="172">
        <f t="shared" ca="1" si="7"/>
        <v>0</v>
      </c>
      <c r="AH47" s="172">
        <f t="shared" ca="1" si="7"/>
        <v>0</v>
      </c>
      <c r="AI47" s="172">
        <f t="shared" ca="1" si="7"/>
        <v>0</v>
      </c>
      <c r="AJ47" s="172">
        <f t="shared" ca="1" si="6"/>
        <v>0</v>
      </c>
      <c r="AK47" s="172">
        <f t="shared" ca="1" si="6"/>
        <v>0</v>
      </c>
      <c r="AL47" s="172">
        <f t="shared" ca="1" si="6"/>
        <v>0</v>
      </c>
      <c r="AM47" s="172">
        <f t="shared" ca="1" si="6"/>
        <v>0</v>
      </c>
      <c r="AN47" s="172">
        <f t="shared" ca="1" si="6"/>
        <v>0</v>
      </c>
      <c r="AO47" s="172">
        <f t="shared" ca="1" si="6"/>
        <v>0</v>
      </c>
      <c r="AP47" s="172">
        <f t="shared" ca="1" si="6"/>
        <v>0</v>
      </c>
      <c r="AQ47" s="172">
        <f t="shared" ca="1" si="6"/>
        <v>0</v>
      </c>
      <c r="AR47" s="172">
        <f t="shared" ca="1" si="6"/>
        <v>0</v>
      </c>
    </row>
    <row r="48" spans="4:44" x14ac:dyDescent="0.3">
      <c r="D48" s="162">
        <v>29</v>
      </c>
      <c r="E48" s="172">
        <f t="shared" ca="1" si="8"/>
        <v>0</v>
      </c>
      <c r="F48" s="172">
        <f t="shared" ca="1" si="8"/>
        <v>0</v>
      </c>
      <c r="G48" s="172">
        <f t="shared" ca="1" si="8"/>
        <v>0</v>
      </c>
      <c r="H48" s="172">
        <f t="shared" ca="1" si="8"/>
        <v>0</v>
      </c>
      <c r="I48" s="172">
        <f t="shared" ca="1" si="8"/>
        <v>0</v>
      </c>
      <c r="J48" s="172">
        <f t="shared" ca="1" si="8"/>
        <v>0</v>
      </c>
      <c r="K48" s="172">
        <f t="shared" ca="1" si="8"/>
        <v>0</v>
      </c>
      <c r="L48" s="172">
        <f t="shared" ca="1" si="8"/>
        <v>0</v>
      </c>
      <c r="M48" s="172">
        <f t="shared" ca="1" si="8"/>
        <v>0</v>
      </c>
      <c r="N48" s="172">
        <f t="shared" ca="1" si="8"/>
        <v>0</v>
      </c>
      <c r="O48" s="172">
        <f t="shared" ca="1" si="8"/>
        <v>0</v>
      </c>
      <c r="P48" s="172">
        <f t="shared" ca="1" si="8"/>
        <v>0</v>
      </c>
      <c r="Q48" s="172">
        <f t="shared" ca="1" si="8"/>
        <v>0</v>
      </c>
      <c r="R48" s="172">
        <f t="shared" ca="1" si="8"/>
        <v>0</v>
      </c>
      <c r="S48" s="172">
        <f t="shared" ca="1" si="8"/>
        <v>0</v>
      </c>
      <c r="T48" s="172">
        <f t="shared" ca="1" si="8"/>
        <v>0</v>
      </c>
      <c r="U48" s="172">
        <f t="shared" ca="1" si="7"/>
        <v>0</v>
      </c>
      <c r="V48" s="172">
        <f t="shared" ca="1" si="7"/>
        <v>0</v>
      </c>
      <c r="W48" s="172">
        <f t="shared" ca="1" si="7"/>
        <v>0</v>
      </c>
      <c r="X48" s="172">
        <f t="shared" ca="1" si="7"/>
        <v>0</v>
      </c>
      <c r="Y48" s="172">
        <f t="shared" ca="1" si="7"/>
        <v>0</v>
      </c>
      <c r="Z48" s="172">
        <f t="shared" ca="1" si="7"/>
        <v>0</v>
      </c>
      <c r="AA48" s="172">
        <f t="shared" ca="1" si="7"/>
        <v>0</v>
      </c>
      <c r="AB48" s="172">
        <f t="shared" ca="1" si="7"/>
        <v>0</v>
      </c>
      <c r="AC48" s="172">
        <f t="shared" ca="1" si="7"/>
        <v>0</v>
      </c>
      <c r="AD48" s="172">
        <f t="shared" ca="1" si="7"/>
        <v>0</v>
      </c>
      <c r="AE48" s="172">
        <f t="shared" ca="1" si="7"/>
        <v>0</v>
      </c>
      <c r="AF48" s="172">
        <f t="shared" ca="1" si="7"/>
        <v>0</v>
      </c>
      <c r="AG48" s="172">
        <f t="shared" ca="1" si="7"/>
        <v>0</v>
      </c>
      <c r="AH48" s="172">
        <f t="shared" ca="1" si="7"/>
        <v>0</v>
      </c>
      <c r="AI48" s="172">
        <f t="shared" ca="1" si="7"/>
        <v>0</v>
      </c>
      <c r="AJ48" s="172">
        <f t="shared" ref="AJ48:AR59" ca="1" si="9">IF(AJ$19&lt;$D48,0,IF(AJ$19=$D48,(OFFSET($D$8,0,OFFSET($D$19,$D48,0)))*$E$14/2,IF(AND(AJ$19&gt;$D48,(AJ$19-$D48+1)&lt;=$E$13),(OFFSET($D$8,0,OFFSET($D$19,$D48,0)))*$E$14,IF((AJ$19-$D48+1)=$E$13+1,(OFFSET($D$8,0,OFFSET($D$19,$D48,0)))*$E$14/2,IF(AJ$19&gt;($E$13+1),0,0)))))</f>
        <v>0</v>
      </c>
      <c r="AK48" s="172">
        <f t="shared" ca="1" si="9"/>
        <v>0</v>
      </c>
      <c r="AL48" s="172">
        <f t="shared" ca="1" si="9"/>
        <v>0</v>
      </c>
      <c r="AM48" s="172">
        <f t="shared" ca="1" si="9"/>
        <v>0</v>
      </c>
      <c r="AN48" s="172">
        <f t="shared" ca="1" si="9"/>
        <v>0</v>
      </c>
      <c r="AO48" s="172">
        <f t="shared" ca="1" si="9"/>
        <v>0</v>
      </c>
      <c r="AP48" s="172">
        <f t="shared" ca="1" si="9"/>
        <v>0</v>
      </c>
      <c r="AQ48" s="172">
        <f t="shared" ca="1" si="9"/>
        <v>0</v>
      </c>
      <c r="AR48" s="172">
        <f t="shared" ca="1" si="9"/>
        <v>0</v>
      </c>
    </row>
    <row r="49" spans="4:44" x14ac:dyDescent="0.3">
      <c r="D49" s="162">
        <v>30</v>
      </c>
      <c r="E49" s="172">
        <f t="shared" ca="1" si="8"/>
        <v>0</v>
      </c>
      <c r="F49" s="172">
        <f t="shared" ca="1" si="8"/>
        <v>0</v>
      </c>
      <c r="G49" s="172">
        <f t="shared" ca="1" si="8"/>
        <v>0</v>
      </c>
      <c r="H49" s="172">
        <f t="shared" ca="1" si="8"/>
        <v>0</v>
      </c>
      <c r="I49" s="172">
        <f t="shared" ca="1" si="8"/>
        <v>0</v>
      </c>
      <c r="J49" s="172">
        <f t="shared" ca="1" si="8"/>
        <v>0</v>
      </c>
      <c r="K49" s="172">
        <f t="shared" ca="1" si="8"/>
        <v>0</v>
      </c>
      <c r="L49" s="172">
        <f t="shared" ca="1" si="8"/>
        <v>0</v>
      </c>
      <c r="M49" s="172">
        <f t="shared" ca="1" si="8"/>
        <v>0</v>
      </c>
      <c r="N49" s="172">
        <f t="shared" ca="1" si="8"/>
        <v>0</v>
      </c>
      <c r="O49" s="172">
        <f t="shared" ca="1" si="8"/>
        <v>0</v>
      </c>
      <c r="P49" s="172">
        <f t="shared" ca="1" si="8"/>
        <v>0</v>
      </c>
      <c r="Q49" s="172">
        <f t="shared" ca="1" si="8"/>
        <v>0</v>
      </c>
      <c r="R49" s="172">
        <f t="shared" ca="1" si="8"/>
        <v>0</v>
      </c>
      <c r="S49" s="172">
        <f t="shared" ca="1" si="8"/>
        <v>0</v>
      </c>
      <c r="T49" s="172">
        <f t="shared" ca="1" si="8"/>
        <v>0</v>
      </c>
      <c r="U49" s="172">
        <f t="shared" ca="1" si="7"/>
        <v>0</v>
      </c>
      <c r="V49" s="172">
        <f t="shared" ca="1" si="7"/>
        <v>0</v>
      </c>
      <c r="W49" s="172">
        <f t="shared" ca="1" si="7"/>
        <v>0</v>
      </c>
      <c r="X49" s="172">
        <f t="shared" ca="1" si="7"/>
        <v>0</v>
      </c>
      <c r="Y49" s="172">
        <f t="shared" ca="1" si="7"/>
        <v>0</v>
      </c>
      <c r="Z49" s="172">
        <f t="shared" ca="1" si="7"/>
        <v>0</v>
      </c>
      <c r="AA49" s="172">
        <f t="shared" ca="1" si="7"/>
        <v>0</v>
      </c>
      <c r="AB49" s="172">
        <f t="shared" ca="1" si="7"/>
        <v>0</v>
      </c>
      <c r="AC49" s="172">
        <f t="shared" ca="1" si="7"/>
        <v>0</v>
      </c>
      <c r="AD49" s="172">
        <f t="shared" ca="1" si="7"/>
        <v>0</v>
      </c>
      <c r="AE49" s="172">
        <f t="shared" ca="1" si="7"/>
        <v>0</v>
      </c>
      <c r="AF49" s="172">
        <f t="shared" ca="1" si="7"/>
        <v>0</v>
      </c>
      <c r="AG49" s="172">
        <f t="shared" ca="1" si="7"/>
        <v>0</v>
      </c>
      <c r="AH49" s="172">
        <f t="shared" ca="1" si="7"/>
        <v>0</v>
      </c>
      <c r="AI49" s="172">
        <f t="shared" ca="1" si="7"/>
        <v>0</v>
      </c>
      <c r="AJ49" s="172">
        <f t="shared" ca="1" si="9"/>
        <v>0</v>
      </c>
      <c r="AK49" s="172">
        <f t="shared" ca="1" si="9"/>
        <v>0</v>
      </c>
      <c r="AL49" s="172">
        <f t="shared" ca="1" si="9"/>
        <v>0</v>
      </c>
      <c r="AM49" s="172">
        <f t="shared" ca="1" si="9"/>
        <v>0</v>
      </c>
      <c r="AN49" s="172">
        <f t="shared" ca="1" si="9"/>
        <v>0</v>
      </c>
      <c r="AO49" s="172">
        <f t="shared" ca="1" si="9"/>
        <v>0</v>
      </c>
      <c r="AP49" s="172">
        <f t="shared" ca="1" si="9"/>
        <v>0</v>
      </c>
      <c r="AQ49" s="172">
        <f t="shared" ca="1" si="9"/>
        <v>0</v>
      </c>
      <c r="AR49" s="172">
        <f t="shared" ca="1" si="9"/>
        <v>0</v>
      </c>
    </row>
    <row r="50" spans="4:44" x14ac:dyDescent="0.3">
      <c r="D50" s="162">
        <v>31</v>
      </c>
      <c r="E50" s="172">
        <f t="shared" ca="1" si="8"/>
        <v>0</v>
      </c>
      <c r="F50" s="172">
        <f t="shared" ca="1" si="8"/>
        <v>0</v>
      </c>
      <c r="G50" s="172">
        <f t="shared" ca="1" si="8"/>
        <v>0</v>
      </c>
      <c r="H50" s="172">
        <f t="shared" ca="1" si="8"/>
        <v>0</v>
      </c>
      <c r="I50" s="172">
        <f t="shared" ca="1" si="8"/>
        <v>0</v>
      </c>
      <c r="J50" s="172">
        <f t="shared" ca="1" si="8"/>
        <v>0</v>
      </c>
      <c r="K50" s="172">
        <f t="shared" ca="1" si="8"/>
        <v>0</v>
      </c>
      <c r="L50" s="172">
        <f t="shared" ca="1" si="8"/>
        <v>0</v>
      </c>
      <c r="M50" s="172">
        <f t="shared" ca="1" si="8"/>
        <v>0</v>
      </c>
      <c r="N50" s="172">
        <f t="shared" ca="1" si="8"/>
        <v>0</v>
      </c>
      <c r="O50" s="172">
        <f t="shared" ca="1" si="8"/>
        <v>0</v>
      </c>
      <c r="P50" s="172">
        <f t="shared" ca="1" si="8"/>
        <v>0</v>
      </c>
      <c r="Q50" s="172">
        <f t="shared" ca="1" si="8"/>
        <v>0</v>
      </c>
      <c r="R50" s="172">
        <f t="shared" ca="1" si="8"/>
        <v>0</v>
      </c>
      <c r="S50" s="172">
        <f t="shared" ca="1" si="8"/>
        <v>0</v>
      </c>
      <c r="T50" s="172">
        <f t="shared" ca="1" si="8"/>
        <v>0</v>
      </c>
      <c r="U50" s="172">
        <f t="shared" ca="1" si="7"/>
        <v>0</v>
      </c>
      <c r="V50" s="172">
        <f t="shared" ca="1" si="7"/>
        <v>0</v>
      </c>
      <c r="W50" s="172">
        <f t="shared" ca="1" si="7"/>
        <v>0</v>
      </c>
      <c r="X50" s="172">
        <f t="shared" ca="1" si="7"/>
        <v>0</v>
      </c>
      <c r="Y50" s="172">
        <f t="shared" ca="1" si="7"/>
        <v>0</v>
      </c>
      <c r="Z50" s="172">
        <f t="shared" ca="1" si="7"/>
        <v>0</v>
      </c>
      <c r="AA50" s="172">
        <f t="shared" ca="1" si="7"/>
        <v>0</v>
      </c>
      <c r="AB50" s="172">
        <f t="shared" ca="1" si="7"/>
        <v>0</v>
      </c>
      <c r="AC50" s="172">
        <f t="shared" ca="1" si="7"/>
        <v>0</v>
      </c>
      <c r="AD50" s="172">
        <f t="shared" ca="1" si="7"/>
        <v>0</v>
      </c>
      <c r="AE50" s="172">
        <f t="shared" ca="1" si="7"/>
        <v>0</v>
      </c>
      <c r="AF50" s="172">
        <f t="shared" ca="1" si="7"/>
        <v>0</v>
      </c>
      <c r="AG50" s="172">
        <f t="shared" ca="1" si="7"/>
        <v>0</v>
      </c>
      <c r="AH50" s="172">
        <f t="shared" ca="1" si="7"/>
        <v>0</v>
      </c>
      <c r="AI50" s="172">
        <f t="shared" ca="1" si="7"/>
        <v>0</v>
      </c>
      <c r="AJ50" s="172">
        <f t="shared" ca="1" si="9"/>
        <v>0</v>
      </c>
      <c r="AK50" s="172">
        <f t="shared" ca="1" si="9"/>
        <v>0</v>
      </c>
      <c r="AL50" s="172">
        <f t="shared" ca="1" si="9"/>
        <v>0</v>
      </c>
      <c r="AM50" s="172">
        <f t="shared" ca="1" si="9"/>
        <v>0</v>
      </c>
      <c r="AN50" s="172">
        <f t="shared" ca="1" si="9"/>
        <v>0</v>
      </c>
      <c r="AO50" s="172">
        <f t="shared" ca="1" si="9"/>
        <v>0</v>
      </c>
      <c r="AP50" s="172">
        <f t="shared" ca="1" si="9"/>
        <v>0</v>
      </c>
      <c r="AQ50" s="172">
        <f t="shared" ca="1" si="9"/>
        <v>0</v>
      </c>
      <c r="AR50" s="172">
        <f t="shared" ca="1" si="9"/>
        <v>0</v>
      </c>
    </row>
    <row r="51" spans="4:44" x14ac:dyDescent="0.3">
      <c r="D51" s="162">
        <v>32</v>
      </c>
      <c r="E51" s="172">
        <f t="shared" ca="1" si="8"/>
        <v>0</v>
      </c>
      <c r="F51" s="172">
        <f t="shared" ca="1" si="8"/>
        <v>0</v>
      </c>
      <c r="G51" s="172">
        <f t="shared" ca="1" si="8"/>
        <v>0</v>
      </c>
      <c r="H51" s="172">
        <f t="shared" ca="1" si="8"/>
        <v>0</v>
      </c>
      <c r="I51" s="172">
        <f t="shared" ca="1" si="8"/>
        <v>0</v>
      </c>
      <c r="J51" s="172">
        <f t="shared" ca="1" si="8"/>
        <v>0</v>
      </c>
      <c r="K51" s="172">
        <f t="shared" ca="1" si="8"/>
        <v>0</v>
      </c>
      <c r="L51" s="172">
        <f t="shared" ca="1" si="8"/>
        <v>0</v>
      </c>
      <c r="M51" s="172">
        <f t="shared" ca="1" si="8"/>
        <v>0</v>
      </c>
      <c r="N51" s="172">
        <f t="shared" ca="1" si="8"/>
        <v>0</v>
      </c>
      <c r="O51" s="172">
        <f t="shared" ca="1" si="8"/>
        <v>0</v>
      </c>
      <c r="P51" s="172">
        <f t="shared" ca="1" si="8"/>
        <v>0</v>
      </c>
      <c r="Q51" s="172">
        <f t="shared" ca="1" si="8"/>
        <v>0</v>
      </c>
      <c r="R51" s="172">
        <f t="shared" ca="1" si="8"/>
        <v>0</v>
      </c>
      <c r="S51" s="172">
        <f t="shared" ca="1" si="8"/>
        <v>0</v>
      </c>
      <c r="T51" s="172">
        <f t="shared" ca="1" si="8"/>
        <v>0</v>
      </c>
      <c r="U51" s="172">
        <f t="shared" ca="1" si="7"/>
        <v>0</v>
      </c>
      <c r="V51" s="172">
        <f t="shared" ca="1" si="7"/>
        <v>0</v>
      </c>
      <c r="W51" s="172">
        <f t="shared" ca="1" si="7"/>
        <v>0</v>
      </c>
      <c r="X51" s="172">
        <f t="shared" ca="1" si="7"/>
        <v>0</v>
      </c>
      <c r="Y51" s="172">
        <f t="shared" ca="1" si="7"/>
        <v>0</v>
      </c>
      <c r="Z51" s="172">
        <f t="shared" ca="1" si="7"/>
        <v>0</v>
      </c>
      <c r="AA51" s="172">
        <f t="shared" ca="1" si="7"/>
        <v>0</v>
      </c>
      <c r="AB51" s="172">
        <f t="shared" ca="1" si="7"/>
        <v>0</v>
      </c>
      <c r="AC51" s="172">
        <f t="shared" ca="1" si="7"/>
        <v>0</v>
      </c>
      <c r="AD51" s="172">
        <f t="shared" ca="1" si="7"/>
        <v>0</v>
      </c>
      <c r="AE51" s="172">
        <f t="shared" ca="1" si="7"/>
        <v>0</v>
      </c>
      <c r="AF51" s="172">
        <f t="shared" ca="1" si="7"/>
        <v>0</v>
      </c>
      <c r="AG51" s="172">
        <f t="shared" ca="1" si="7"/>
        <v>0</v>
      </c>
      <c r="AH51" s="172">
        <f t="shared" ca="1" si="7"/>
        <v>0</v>
      </c>
      <c r="AI51" s="172">
        <f t="shared" ca="1" si="7"/>
        <v>0</v>
      </c>
      <c r="AJ51" s="172">
        <f t="shared" ca="1" si="9"/>
        <v>0</v>
      </c>
      <c r="AK51" s="172">
        <f t="shared" ca="1" si="9"/>
        <v>0</v>
      </c>
      <c r="AL51" s="172">
        <f t="shared" ca="1" si="9"/>
        <v>0</v>
      </c>
      <c r="AM51" s="172">
        <f t="shared" ca="1" si="9"/>
        <v>0</v>
      </c>
      <c r="AN51" s="172">
        <f t="shared" ca="1" si="9"/>
        <v>0</v>
      </c>
      <c r="AO51" s="172">
        <f t="shared" ca="1" si="9"/>
        <v>0</v>
      </c>
      <c r="AP51" s="172">
        <f t="shared" ca="1" si="9"/>
        <v>0</v>
      </c>
      <c r="AQ51" s="172">
        <f t="shared" ca="1" si="9"/>
        <v>0</v>
      </c>
      <c r="AR51" s="172">
        <f t="shared" ca="1" si="9"/>
        <v>0</v>
      </c>
    </row>
    <row r="52" spans="4:44" x14ac:dyDescent="0.3">
      <c r="D52" s="162">
        <v>33</v>
      </c>
      <c r="E52" s="172">
        <f t="shared" ca="1" si="8"/>
        <v>0</v>
      </c>
      <c r="F52" s="172">
        <f t="shared" ca="1" si="8"/>
        <v>0</v>
      </c>
      <c r="G52" s="172">
        <f t="shared" ca="1" si="8"/>
        <v>0</v>
      </c>
      <c r="H52" s="172">
        <f t="shared" ca="1" si="8"/>
        <v>0</v>
      </c>
      <c r="I52" s="172">
        <f t="shared" ca="1" si="8"/>
        <v>0</v>
      </c>
      <c r="J52" s="172">
        <f t="shared" ca="1" si="8"/>
        <v>0</v>
      </c>
      <c r="K52" s="172">
        <f t="shared" ca="1" si="8"/>
        <v>0</v>
      </c>
      <c r="L52" s="172">
        <f t="shared" ca="1" si="8"/>
        <v>0</v>
      </c>
      <c r="M52" s="172">
        <f t="shared" ca="1" si="8"/>
        <v>0</v>
      </c>
      <c r="N52" s="172">
        <f t="shared" ca="1" si="8"/>
        <v>0</v>
      </c>
      <c r="O52" s="172">
        <f t="shared" ca="1" si="8"/>
        <v>0</v>
      </c>
      <c r="P52" s="172">
        <f t="shared" ca="1" si="8"/>
        <v>0</v>
      </c>
      <c r="Q52" s="172">
        <f t="shared" ca="1" si="8"/>
        <v>0</v>
      </c>
      <c r="R52" s="172">
        <f t="shared" ca="1" si="8"/>
        <v>0</v>
      </c>
      <c r="S52" s="172">
        <f t="shared" ca="1" si="8"/>
        <v>0</v>
      </c>
      <c r="T52" s="172">
        <f t="shared" ref="T52:AI59" ca="1" si="10">IF(T$19&lt;$D52,0,IF(T$19=$D52,(OFFSET($D$8,0,OFFSET($D$19,$D52,0)))*$E$14/2,IF(AND(T$19&gt;$D52,(T$19-$D52+1)&lt;=$E$13),(OFFSET($D$8,0,OFFSET($D$19,$D52,0)))*$E$14,IF((T$19-$D52+1)=$E$13+1,(OFFSET($D$8,0,OFFSET($D$19,$D52,0)))*$E$14/2,IF(T$19&gt;($E$13+1),0,0)))))</f>
        <v>0</v>
      </c>
      <c r="U52" s="172">
        <f t="shared" ca="1" si="10"/>
        <v>0</v>
      </c>
      <c r="V52" s="172">
        <f t="shared" ca="1" si="10"/>
        <v>0</v>
      </c>
      <c r="W52" s="172">
        <f t="shared" ca="1" si="10"/>
        <v>0</v>
      </c>
      <c r="X52" s="172">
        <f t="shared" ca="1" si="10"/>
        <v>0</v>
      </c>
      <c r="Y52" s="172">
        <f t="shared" ca="1" si="10"/>
        <v>0</v>
      </c>
      <c r="Z52" s="172">
        <f t="shared" ca="1" si="10"/>
        <v>0</v>
      </c>
      <c r="AA52" s="172">
        <f t="shared" ca="1" si="10"/>
        <v>0</v>
      </c>
      <c r="AB52" s="172">
        <f t="shared" ca="1" si="10"/>
        <v>0</v>
      </c>
      <c r="AC52" s="172">
        <f t="shared" ca="1" si="10"/>
        <v>0</v>
      </c>
      <c r="AD52" s="172">
        <f t="shared" ca="1" si="10"/>
        <v>0</v>
      </c>
      <c r="AE52" s="172">
        <f t="shared" ca="1" si="10"/>
        <v>0</v>
      </c>
      <c r="AF52" s="172">
        <f t="shared" ca="1" si="10"/>
        <v>0</v>
      </c>
      <c r="AG52" s="172">
        <f t="shared" ca="1" si="10"/>
        <v>0</v>
      </c>
      <c r="AH52" s="172">
        <f t="shared" ca="1" si="10"/>
        <v>0</v>
      </c>
      <c r="AI52" s="172">
        <f t="shared" ca="1" si="10"/>
        <v>0</v>
      </c>
      <c r="AJ52" s="172">
        <f t="shared" ca="1" si="9"/>
        <v>0</v>
      </c>
      <c r="AK52" s="172">
        <f t="shared" ca="1" si="9"/>
        <v>0</v>
      </c>
      <c r="AL52" s="172">
        <f t="shared" ca="1" si="9"/>
        <v>0</v>
      </c>
      <c r="AM52" s="172">
        <f t="shared" ca="1" si="9"/>
        <v>0</v>
      </c>
      <c r="AN52" s="172">
        <f t="shared" ca="1" si="9"/>
        <v>0</v>
      </c>
      <c r="AO52" s="172">
        <f t="shared" ca="1" si="9"/>
        <v>0</v>
      </c>
      <c r="AP52" s="172">
        <f t="shared" ca="1" si="9"/>
        <v>0</v>
      </c>
      <c r="AQ52" s="172">
        <f t="shared" ca="1" si="9"/>
        <v>0</v>
      </c>
      <c r="AR52" s="172">
        <f t="shared" ca="1" si="9"/>
        <v>0</v>
      </c>
    </row>
    <row r="53" spans="4:44" x14ac:dyDescent="0.3">
      <c r="D53" s="162">
        <v>34</v>
      </c>
      <c r="E53" s="172">
        <f t="shared" ref="E53:T59" ca="1" si="11">IF(E$19&lt;$D53,0,IF(E$19=$D53,(OFFSET($D$8,0,OFFSET($D$19,$D53,0)))*$E$14/2,IF(AND(E$19&gt;$D53,(E$19-$D53+1)&lt;=$E$13),(OFFSET($D$8,0,OFFSET($D$19,$D53,0)))*$E$14,IF((E$19-$D53+1)=$E$13+1,(OFFSET($D$8,0,OFFSET($D$19,$D53,0)))*$E$14/2,IF(E$19&gt;($E$13+1),0,0)))))</f>
        <v>0</v>
      </c>
      <c r="F53" s="172">
        <f t="shared" ca="1" si="11"/>
        <v>0</v>
      </c>
      <c r="G53" s="172">
        <f t="shared" ca="1" si="11"/>
        <v>0</v>
      </c>
      <c r="H53" s="172">
        <f t="shared" ca="1" si="11"/>
        <v>0</v>
      </c>
      <c r="I53" s="172">
        <f t="shared" ca="1" si="11"/>
        <v>0</v>
      </c>
      <c r="J53" s="172">
        <f t="shared" ca="1" si="11"/>
        <v>0</v>
      </c>
      <c r="K53" s="172">
        <f t="shared" ca="1" si="11"/>
        <v>0</v>
      </c>
      <c r="L53" s="172">
        <f t="shared" ca="1" si="11"/>
        <v>0</v>
      </c>
      <c r="M53" s="172">
        <f t="shared" ca="1" si="11"/>
        <v>0</v>
      </c>
      <c r="N53" s="172">
        <f t="shared" ca="1" si="11"/>
        <v>0</v>
      </c>
      <c r="O53" s="172">
        <f t="shared" ca="1" si="11"/>
        <v>0</v>
      </c>
      <c r="P53" s="172">
        <f t="shared" ca="1" si="11"/>
        <v>0</v>
      </c>
      <c r="Q53" s="172">
        <f t="shared" ca="1" si="11"/>
        <v>0</v>
      </c>
      <c r="R53" s="172">
        <f t="shared" ca="1" si="11"/>
        <v>0</v>
      </c>
      <c r="S53" s="172">
        <f t="shared" ca="1" si="11"/>
        <v>0</v>
      </c>
      <c r="T53" s="172">
        <f t="shared" ca="1" si="11"/>
        <v>0</v>
      </c>
      <c r="U53" s="172">
        <f t="shared" ca="1" si="10"/>
        <v>0</v>
      </c>
      <c r="V53" s="172">
        <f t="shared" ca="1" si="10"/>
        <v>0</v>
      </c>
      <c r="W53" s="172">
        <f t="shared" ca="1" si="10"/>
        <v>0</v>
      </c>
      <c r="X53" s="172">
        <f t="shared" ca="1" si="10"/>
        <v>0</v>
      </c>
      <c r="Y53" s="172">
        <f t="shared" ca="1" si="10"/>
        <v>0</v>
      </c>
      <c r="Z53" s="172">
        <f t="shared" ca="1" si="10"/>
        <v>0</v>
      </c>
      <c r="AA53" s="172">
        <f t="shared" ca="1" si="10"/>
        <v>0</v>
      </c>
      <c r="AB53" s="172">
        <f t="shared" ca="1" si="10"/>
        <v>0</v>
      </c>
      <c r="AC53" s="172">
        <f t="shared" ca="1" si="10"/>
        <v>0</v>
      </c>
      <c r="AD53" s="172">
        <f t="shared" ca="1" si="10"/>
        <v>0</v>
      </c>
      <c r="AE53" s="172">
        <f t="shared" ca="1" si="10"/>
        <v>0</v>
      </c>
      <c r="AF53" s="172">
        <f t="shared" ca="1" si="10"/>
        <v>0</v>
      </c>
      <c r="AG53" s="172">
        <f t="shared" ca="1" si="10"/>
        <v>0</v>
      </c>
      <c r="AH53" s="172">
        <f t="shared" ca="1" si="10"/>
        <v>0</v>
      </c>
      <c r="AI53" s="172">
        <f t="shared" ca="1" si="10"/>
        <v>0</v>
      </c>
      <c r="AJ53" s="172">
        <f t="shared" ca="1" si="9"/>
        <v>0</v>
      </c>
      <c r="AK53" s="172">
        <f t="shared" ca="1" si="9"/>
        <v>0</v>
      </c>
      <c r="AL53" s="172">
        <f t="shared" ca="1" si="9"/>
        <v>0</v>
      </c>
      <c r="AM53" s="172">
        <f t="shared" ca="1" si="9"/>
        <v>0</v>
      </c>
      <c r="AN53" s="172">
        <f t="shared" ca="1" si="9"/>
        <v>0</v>
      </c>
      <c r="AO53" s="172">
        <f t="shared" ca="1" si="9"/>
        <v>0</v>
      </c>
      <c r="AP53" s="172">
        <f t="shared" ca="1" si="9"/>
        <v>0</v>
      </c>
      <c r="AQ53" s="172">
        <f t="shared" ca="1" si="9"/>
        <v>0</v>
      </c>
      <c r="AR53" s="172">
        <f t="shared" ca="1" si="9"/>
        <v>0</v>
      </c>
    </row>
    <row r="54" spans="4:44" x14ac:dyDescent="0.3">
      <c r="D54" s="162">
        <v>35</v>
      </c>
      <c r="E54" s="172">
        <f t="shared" ca="1" si="11"/>
        <v>0</v>
      </c>
      <c r="F54" s="172">
        <f t="shared" ca="1" si="11"/>
        <v>0</v>
      </c>
      <c r="G54" s="172">
        <f t="shared" ca="1" si="11"/>
        <v>0</v>
      </c>
      <c r="H54" s="172">
        <f t="shared" ca="1" si="11"/>
        <v>0</v>
      </c>
      <c r="I54" s="172">
        <f t="shared" ca="1" si="11"/>
        <v>0</v>
      </c>
      <c r="J54" s="172">
        <f t="shared" ca="1" si="11"/>
        <v>0</v>
      </c>
      <c r="K54" s="172">
        <f t="shared" ca="1" si="11"/>
        <v>0</v>
      </c>
      <c r="L54" s="172">
        <f t="shared" ca="1" si="11"/>
        <v>0</v>
      </c>
      <c r="M54" s="172">
        <f t="shared" ca="1" si="11"/>
        <v>0</v>
      </c>
      <c r="N54" s="172">
        <f t="shared" ca="1" si="11"/>
        <v>0</v>
      </c>
      <c r="O54" s="172">
        <f t="shared" ca="1" si="11"/>
        <v>0</v>
      </c>
      <c r="P54" s="172">
        <f t="shared" ca="1" si="11"/>
        <v>0</v>
      </c>
      <c r="Q54" s="172">
        <f t="shared" ca="1" si="11"/>
        <v>0</v>
      </c>
      <c r="R54" s="172">
        <f t="shared" ca="1" si="11"/>
        <v>0</v>
      </c>
      <c r="S54" s="172">
        <f t="shared" ca="1" si="11"/>
        <v>0</v>
      </c>
      <c r="T54" s="172">
        <f t="shared" ca="1" si="11"/>
        <v>0</v>
      </c>
      <c r="U54" s="172">
        <f t="shared" ca="1" si="10"/>
        <v>0</v>
      </c>
      <c r="V54" s="172">
        <f t="shared" ca="1" si="10"/>
        <v>0</v>
      </c>
      <c r="W54" s="172">
        <f t="shared" ca="1" si="10"/>
        <v>0</v>
      </c>
      <c r="X54" s="172">
        <f t="shared" ca="1" si="10"/>
        <v>0</v>
      </c>
      <c r="Y54" s="172">
        <f t="shared" ca="1" si="10"/>
        <v>0</v>
      </c>
      <c r="Z54" s="172">
        <f t="shared" ca="1" si="10"/>
        <v>0</v>
      </c>
      <c r="AA54" s="172">
        <f t="shared" ca="1" si="10"/>
        <v>0</v>
      </c>
      <c r="AB54" s="172">
        <f t="shared" ca="1" si="10"/>
        <v>0</v>
      </c>
      <c r="AC54" s="172">
        <f t="shared" ca="1" si="10"/>
        <v>0</v>
      </c>
      <c r="AD54" s="172">
        <f t="shared" ca="1" si="10"/>
        <v>0</v>
      </c>
      <c r="AE54" s="172">
        <f t="shared" ca="1" si="10"/>
        <v>0</v>
      </c>
      <c r="AF54" s="172">
        <f t="shared" ca="1" si="10"/>
        <v>0</v>
      </c>
      <c r="AG54" s="172">
        <f t="shared" ca="1" si="10"/>
        <v>0</v>
      </c>
      <c r="AH54" s="172">
        <f t="shared" ca="1" si="10"/>
        <v>0</v>
      </c>
      <c r="AI54" s="172">
        <f t="shared" ca="1" si="10"/>
        <v>0</v>
      </c>
      <c r="AJ54" s="172">
        <f t="shared" ca="1" si="9"/>
        <v>0</v>
      </c>
      <c r="AK54" s="172">
        <f t="shared" ca="1" si="9"/>
        <v>0</v>
      </c>
      <c r="AL54" s="172">
        <f t="shared" ca="1" si="9"/>
        <v>0</v>
      </c>
      <c r="AM54" s="172">
        <f t="shared" ca="1" si="9"/>
        <v>0</v>
      </c>
      <c r="AN54" s="172">
        <f t="shared" ca="1" si="9"/>
        <v>0</v>
      </c>
      <c r="AO54" s="172">
        <f t="shared" ca="1" si="9"/>
        <v>0</v>
      </c>
      <c r="AP54" s="172">
        <f t="shared" ca="1" si="9"/>
        <v>0</v>
      </c>
      <c r="AQ54" s="172">
        <f t="shared" ca="1" si="9"/>
        <v>0</v>
      </c>
      <c r="AR54" s="172">
        <f t="shared" ca="1" si="9"/>
        <v>0</v>
      </c>
    </row>
    <row r="55" spans="4:44" x14ac:dyDescent="0.3">
      <c r="D55" s="162">
        <v>36</v>
      </c>
      <c r="E55" s="172">
        <f t="shared" ca="1" si="11"/>
        <v>0</v>
      </c>
      <c r="F55" s="172">
        <f t="shared" ca="1" si="11"/>
        <v>0</v>
      </c>
      <c r="G55" s="172">
        <f t="shared" ca="1" si="11"/>
        <v>0</v>
      </c>
      <c r="H55" s="172">
        <f t="shared" ca="1" si="11"/>
        <v>0</v>
      </c>
      <c r="I55" s="172">
        <f t="shared" ca="1" si="11"/>
        <v>0</v>
      </c>
      <c r="J55" s="172">
        <f t="shared" ca="1" si="11"/>
        <v>0</v>
      </c>
      <c r="K55" s="172">
        <f t="shared" ca="1" si="11"/>
        <v>0</v>
      </c>
      <c r="L55" s="172">
        <f t="shared" ca="1" si="11"/>
        <v>0</v>
      </c>
      <c r="M55" s="172">
        <f t="shared" ca="1" si="11"/>
        <v>0</v>
      </c>
      <c r="N55" s="172">
        <f t="shared" ca="1" si="11"/>
        <v>0</v>
      </c>
      <c r="O55" s="172">
        <f t="shared" ca="1" si="11"/>
        <v>0</v>
      </c>
      <c r="P55" s="172">
        <f t="shared" ca="1" si="11"/>
        <v>0</v>
      </c>
      <c r="Q55" s="172">
        <f t="shared" ca="1" si="11"/>
        <v>0</v>
      </c>
      <c r="R55" s="172">
        <f t="shared" ca="1" si="11"/>
        <v>0</v>
      </c>
      <c r="S55" s="172">
        <f t="shared" ca="1" si="11"/>
        <v>0</v>
      </c>
      <c r="T55" s="172">
        <f t="shared" ca="1" si="11"/>
        <v>0</v>
      </c>
      <c r="U55" s="172">
        <f t="shared" ca="1" si="10"/>
        <v>0</v>
      </c>
      <c r="V55" s="172">
        <f t="shared" ca="1" si="10"/>
        <v>0</v>
      </c>
      <c r="W55" s="172">
        <f t="shared" ca="1" si="10"/>
        <v>0</v>
      </c>
      <c r="X55" s="172">
        <f t="shared" ca="1" si="10"/>
        <v>0</v>
      </c>
      <c r="Y55" s="172">
        <f t="shared" ca="1" si="10"/>
        <v>0</v>
      </c>
      <c r="Z55" s="172">
        <f t="shared" ca="1" si="10"/>
        <v>0</v>
      </c>
      <c r="AA55" s="172">
        <f t="shared" ca="1" si="10"/>
        <v>0</v>
      </c>
      <c r="AB55" s="172">
        <f t="shared" ca="1" si="10"/>
        <v>0</v>
      </c>
      <c r="AC55" s="172">
        <f t="shared" ca="1" si="10"/>
        <v>0</v>
      </c>
      <c r="AD55" s="172">
        <f t="shared" ca="1" si="10"/>
        <v>0</v>
      </c>
      <c r="AE55" s="172">
        <f t="shared" ca="1" si="10"/>
        <v>0</v>
      </c>
      <c r="AF55" s="172">
        <f t="shared" ca="1" si="10"/>
        <v>0</v>
      </c>
      <c r="AG55" s="172">
        <f t="shared" ca="1" si="10"/>
        <v>0</v>
      </c>
      <c r="AH55" s="172">
        <f t="shared" ca="1" si="10"/>
        <v>0</v>
      </c>
      <c r="AI55" s="172">
        <f t="shared" ca="1" si="10"/>
        <v>0</v>
      </c>
      <c r="AJ55" s="172">
        <f t="shared" ca="1" si="9"/>
        <v>0</v>
      </c>
      <c r="AK55" s="172">
        <f t="shared" ca="1" si="9"/>
        <v>0</v>
      </c>
      <c r="AL55" s="172">
        <f t="shared" ca="1" si="9"/>
        <v>0</v>
      </c>
      <c r="AM55" s="172">
        <f t="shared" ca="1" si="9"/>
        <v>0</v>
      </c>
      <c r="AN55" s="172">
        <f t="shared" ca="1" si="9"/>
        <v>0</v>
      </c>
      <c r="AO55" s="172">
        <f t="shared" ca="1" si="9"/>
        <v>0</v>
      </c>
      <c r="AP55" s="172">
        <f t="shared" ca="1" si="9"/>
        <v>0</v>
      </c>
      <c r="AQ55" s="172">
        <f t="shared" ca="1" si="9"/>
        <v>0</v>
      </c>
      <c r="AR55" s="172">
        <f t="shared" ca="1" si="9"/>
        <v>0</v>
      </c>
    </row>
    <row r="56" spans="4:44" x14ac:dyDescent="0.3">
      <c r="D56" s="162">
        <v>37</v>
      </c>
      <c r="E56" s="172">
        <f t="shared" ca="1" si="11"/>
        <v>0</v>
      </c>
      <c r="F56" s="172">
        <f t="shared" ca="1" si="11"/>
        <v>0</v>
      </c>
      <c r="G56" s="172">
        <f t="shared" ca="1" si="11"/>
        <v>0</v>
      </c>
      <c r="H56" s="172">
        <f t="shared" ca="1" si="11"/>
        <v>0</v>
      </c>
      <c r="I56" s="172">
        <f t="shared" ca="1" si="11"/>
        <v>0</v>
      </c>
      <c r="J56" s="172">
        <f t="shared" ca="1" si="11"/>
        <v>0</v>
      </c>
      <c r="K56" s="172">
        <f t="shared" ca="1" si="11"/>
        <v>0</v>
      </c>
      <c r="L56" s="172">
        <f t="shared" ca="1" si="11"/>
        <v>0</v>
      </c>
      <c r="M56" s="172">
        <f t="shared" ca="1" si="11"/>
        <v>0</v>
      </c>
      <c r="N56" s="172">
        <f t="shared" ca="1" si="11"/>
        <v>0</v>
      </c>
      <c r="O56" s="172">
        <f t="shared" ca="1" si="11"/>
        <v>0</v>
      </c>
      <c r="P56" s="172">
        <f t="shared" ca="1" si="11"/>
        <v>0</v>
      </c>
      <c r="Q56" s="172">
        <f t="shared" ca="1" si="11"/>
        <v>0</v>
      </c>
      <c r="R56" s="172">
        <f t="shared" ca="1" si="11"/>
        <v>0</v>
      </c>
      <c r="S56" s="172">
        <f t="shared" ca="1" si="11"/>
        <v>0</v>
      </c>
      <c r="T56" s="172">
        <f t="shared" ca="1" si="11"/>
        <v>0</v>
      </c>
      <c r="U56" s="172">
        <f t="shared" ca="1" si="10"/>
        <v>0</v>
      </c>
      <c r="V56" s="172">
        <f t="shared" ca="1" si="10"/>
        <v>0</v>
      </c>
      <c r="W56" s="172">
        <f t="shared" ca="1" si="10"/>
        <v>0</v>
      </c>
      <c r="X56" s="172">
        <f t="shared" ca="1" si="10"/>
        <v>0</v>
      </c>
      <c r="Y56" s="172">
        <f t="shared" ca="1" si="10"/>
        <v>0</v>
      </c>
      <c r="Z56" s="172">
        <f t="shared" ca="1" si="10"/>
        <v>0</v>
      </c>
      <c r="AA56" s="172">
        <f t="shared" ca="1" si="10"/>
        <v>0</v>
      </c>
      <c r="AB56" s="172">
        <f t="shared" ca="1" si="10"/>
        <v>0</v>
      </c>
      <c r="AC56" s="172">
        <f t="shared" ca="1" si="10"/>
        <v>0</v>
      </c>
      <c r="AD56" s="172">
        <f t="shared" ca="1" si="10"/>
        <v>0</v>
      </c>
      <c r="AE56" s="172">
        <f t="shared" ca="1" si="10"/>
        <v>0</v>
      </c>
      <c r="AF56" s="172">
        <f t="shared" ca="1" si="10"/>
        <v>0</v>
      </c>
      <c r="AG56" s="172">
        <f t="shared" ca="1" si="10"/>
        <v>0</v>
      </c>
      <c r="AH56" s="172">
        <f t="shared" ca="1" si="10"/>
        <v>0</v>
      </c>
      <c r="AI56" s="172">
        <f t="shared" ca="1" si="10"/>
        <v>0</v>
      </c>
      <c r="AJ56" s="172">
        <f t="shared" ca="1" si="9"/>
        <v>0</v>
      </c>
      <c r="AK56" s="172">
        <f t="shared" ca="1" si="9"/>
        <v>0</v>
      </c>
      <c r="AL56" s="172">
        <f t="shared" ca="1" si="9"/>
        <v>0</v>
      </c>
      <c r="AM56" s="172">
        <f t="shared" ca="1" si="9"/>
        <v>0</v>
      </c>
      <c r="AN56" s="172">
        <f t="shared" ca="1" si="9"/>
        <v>0</v>
      </c>
      <c r="AO56" s="172">
        <f t="shared" ca="1" si="9"/>
        <v>0</v>
      </c>
      <c r="AP56" s="172">
        <f t="shared" ca="1" si="9"/>
        <v>0</v>
      </c>
      <c r="AQ56" s="172">
        <f t="shared" ca="1" si="9"/>
        <v>0</v>
      </c>
      <c r="AR56" s="172">
        <f t="shared" ca="1" si="9"/>
        <v>0</v>
      </c>
    </row>
    <row r="57" spans="4:44" x14ac:dyDescent="0.3">
      <c r="D57" s="162">
        <v>38</v>
      </c>
      <c r="E57" s="172">
        <f t="shared" ca="1" si="11"/>
        <v>0</v>
      </c>
      <c r="F57" s="172">
        <f t="shared" ca="1" si="11"/>
        <v>0</v>
      </c>
      <c r="G57" s="172">
        <f t="shared" ca="1" si="11"/>
        <v>0</v>
      </c>
      <c r="H57" s="172">
        <f t="shared" ca="1" si="11"/>
        <v>0</v>
      </c>
      <c r="I57" s="172">
        <f t="shared" ca="1" si="11"/>
        <v>0</v>
      </c>
      <c r="J57" s="172">
        <f t="shared" ca="1" si="11"/>
        <v>0</v>
      </c>
      <c r="K57" s="172">
        <f t="shared" ca="1" si="11"/>
        <v>0</v>
      </c>
      <c r="L57" s="172">
        <f t="shared" ca="1" si="11"/>
        <v>0</v>
      </c>
      <c r="M57" s="172">
        <f t="shared" ca="1" si="11"/>
        <v>0</v>
      </c>
      <c r="N57" s="172">
        <f t="shared" ca="1" si="11"/>
        <v>0</v>
      </c>
      <c r="O57" s="172">
        <f t="shared" ca="1" si="11"/>
        <v>0</v>
      </c>
      <c r="P57" s="172">
        <f t="shared" ca="1" si="11"/>
        <v>0</v>
      </c>
      <c r="Q57" s="172">
        <f t="shared" ca="1" si="11"/>
        <v>0</v>
      </c>
      <c r="R57" s="172">
        <f t="shared" ca="1" si="11"/>
        <v>0</v>
      </c>
      <c r="S57" s="172">
        <f t="shared" ca="1" si="11"/>
        <v>0</v>
      </c>
      <c r="T57" s="172">
        <f t="shared" ca="1" si="11"/>
        <v>0</v>
      </c>
      <c r="U57" s="172">
        <f t="shared" ca="1" si="10"/>
        <v>0</v>
      </c>
      <c r="V57" s="172">
        <f t="shared" ca="1" si="10"/>
        <v>0</v>
      </c>
      <c r="W57" s="172">
        <f t="shared" ca="1" si="10"/>
        <v>0</v>
      </c>
      <c r="X57" s="172">
        <f t="shared" ca="1" si="10"/>
        <v>0</v>
      </c>
      <c r="Y57" s="172">
        <f t="shared" ca="1" si="10"/>
        <v>0</v>
      </c>
      <c r="Z57" s="172">
        <f t="shared" ca="1" si="10"/>
        <v>0</v>
      </c>
      <c r="AA57" s="172">
        <f t="shared" ca="1" si="10"/>
        <v>0</v>
      </c>
      <c r="AB57" s="172">
        <f t="shared" ca="1" si="10"/>
        <v>0</v>
      </c>
      <c r="AC57" s="172">
        <f t="shared" ca="1" si="10"/>
        <v>0</v>
      </c>
      <c r="AD57" s="172">
        <f t="shared" ca="1" si="10"/>
        <v>0</v>
      </c>
      <c r="AE57" s="172">
        <f t="shared" ca="1" si="10"/>
        <v>0</v>
      </c>
      <c r="AF57" s="172">
        <f t="shared" ca="1" si="10"/>
        <v>0</v>
      </c>
      <c r="AG57" s="172">
        <f t="shared" ca="1" si="10"/>
        <v>0</v>
      </c>
      <c r="AH57" s="172">
        <f t="shared" ca="1" si="10"/>
        <v>0</v>
      </c>
      <c r="AI57" s="172">
        <f t="shared" ca="1" si="10"/>
        <v>0</v>
      </c>
      <c r="AJ57" s="172">
        <f t="shared" ca="1" si="9"/>
        <v>0</v>
      </c>
      <c r="AK57" s="172">
        <f t="shared" ca="1" si="9"/>
        <v>0</v>
      </c>
      <c r="AL57" s="172">
        <f t="shared" ca="1" si="9"/>
        <v>0</v>
      </c>
      <c r="AM57" s="172">
        <f t="shared" ca="1" si="9"/>
        <v>0</v>
      </c>
      <c r="AN57" s="172">
        <f t="shared" ca="1" si="9"/>
        <v>0</v>
      </c>
      <c r="AO57" s="172">
        <f t="shared" ca="1" si="9"/>
        <v>0</v>
      </c>
      <c r="AP57" s="172">
        <f t="shared" ca="1" si="9"/>
        <v>0</v>
      </c>
      <c r="AQ57" s="172">
        <f t="shared" ca="1" si="9"/>
        <v>0</v>
      </c>
      <c r="AR57" s="172">
        <f t="shared" ca="1" si="9"/>
        <v>0</v>
      </c>
    </row>
    <row r="58" spans="4:44" x14ac:dyDescent="0.3">
      <c r="D58" s="162">
        <v>39</v>
      </c>
      <c r="E58" s="172">
        <f t="shared" ca="1" si="11"/>
        <v>0</v>
      </c>
      <c r="F58" s="172">
        <f t="shared" ca="1" si="11"/>
        <v>0</v>
      </c>
      <c r="G58" s="172">
        <f t="shared" ca="1" si="11"/>
        <v>0</v>
      </c>
      <c r="H58" s="172">
        <f t="shared" ca="1" si="11"/>
        <v>0</v>
      </c>
      <c r="I58" s="172">
        <f t="shared" ca="1" si="11"/>
        <v>0</v>
      </c>
      <c r="J58" s="172">
        <f t="shared" ca="1" si="11"/>
        <v>0</v>
      </c>
      <c r="K58" s="172">
        <f t="shared" ca="1" si="11"/>
        <v>0</v>
      </c>
      <c r="L58" s="172">
        <f t="shared" ca="1" si="11"/>
        <v>0</v>
      </c>
      <c r="M58" s="172">
        <f t="shared" ca="1" si="11"/>
        <v>0</v>
      </c>
      <c r="N58" s="172">
        <f t="shared" ca="1" si="11"/>
        <v>0</v>
      </c>
      <c r="O58" s="172">
        <f t="shared" ca="1" si="11"/>
        <v>0</v>
      </c>
      <c r="P58" s="172">
        <f t="shared" ca="1" si="11"/>
        <v>0</v>
      </c>
      <c r="Q58" s="172">
        <f t="shared" ca="1" si="11"/>
        <v>0</v>
      </c>
      <c r="R58" s="172">
        <f t="shared" ca="1" si="11"/>
        <v>0</v>
      </c>
      <c r="S58" s="172">
        <f t="shared" ca="1" si="11"/>
        <v>0</v>
      </c>
      <c r="T58" s="172">
        <f t="shared" ca="1" si="11"/>
        <v>0</v>
      </c>
      <c r="U58" s="172">
        <f t="shared" ca="1" si="10"/>
        <v>0</v>
      </c>
      <c r="V58" s="172">
        <f t="shared" ca="1" si="10"/>
        <v>0</v>
      </c>
      <c r="W58" s="172">
        <f t="shared" ca="1" si="10"/>
        <v>0</v>
      </c>
      <c r="X58" s="172">
        <f t="shared" ca="1" si="10"/>
        <v>0</v>
      </c>
      <c r="Y58" s="172">
        <f t="shared" ca="1" si="10"/>
        <v>0</v>
      </c>
      <c r="Z58" s="172">
        <f t="shared" ca="1" si="10"/>
        <v>0</v>
      </c>
      <c r="AA58" s="172">
        <f t="shared" ca="1" si="10"/>
        <v>0</v>
      </c>
      <c r="AB58" s="172">
        <f t="shared" ca="1" si="10"/>
        <v>0</v>
      </c>
      <c r="AC58" s="172">
        <f t="shared" ca="1" si="10"/>
        <v>0</v>
      </c>
      <c r="AD58" s="172">
        <f t="shared" ca="1" si="10"/>
        <v>0</v>
      </c>
      <c r="AE58" s="172">
        <f t="shared" ca="1" si="10"/>
        <v>0</v>
      </c>
      <c r="AF58" s="172">
        <f t="shared" ca="1" si="10"/>
        <v>0</v>
      </c>
      <c r="AG58" s="172">
        <f t="shared" ca="1" si="10"/>
        <v>0</v>
      </c>
      <c r="AH58" s="172">
        <f t="shared" ca="1" si="10"/>
        <v>0</v>
      </c>
      <c r="AI58" s="172">
        <f t="shared" ca="1" si="10"/>
        <v>0</v>
      </c>
      <c r="AJ58" s="172">
        <f t="shared" ca="1" si="9"/>
        <v>0</v>
      </c>
      <c r="AK58" s="172">
        <f t="shared" ca="1" si="9"/>
        <v>0</v>
      </c>
      <c r="AL58" s="172">
        <f t="shared" ca="1" si="9"/>
        <v>0</v>
      </c>
      <c r="AM58" s="172">
        <f t="shared" ca="1" si="9"/>
        <v>0</v>
      </c>
      <c r="AN58" s="172">
        <f t="shared" ca="1" si="9"/>
        <v>0</v>
      </c>
      <c r="AO58" s="172">
        <f t="shared" ca="1" si="9"/>
        <v>0</v>
      </c>
      <c r="AP58" s="172">
        <f t="shared" ca="1" si="9"/>
        <v>0</v>
      </c>
      <c r="AQ58" s="172">
        <f t="shared" ca="1" si="9"/>
        <v>0</v>
      </c>
      <c r="AR58" s="172">
        <f t="shared" ca="1" si="9"/>
        <v>0</v>
      </c>
    </row>
    <row r="59" spans="4:44" x14ac:dyDescent="0.3">
      <c r="D59" s="162">
        <v>40</v>
      </c>
      <c r="E59" s="172">
        <f t="shared" ca="1" si="11"/>
        <v>0</v>
      </c>
      <c r="F59" s="172">
        <f t="shared" ca="1" si="11"/>
        <v>0</v>
      </c>
      <c r="G59" s="172">
        <f t="shared" ca="1" si="11"/>
        <v>0</v>
      </c>
      <c r="H59" s="172">
        <f t="shared" ca="1" si="11"/>
        <v>0</v>
      </c>
      <c r="I59" s="172">
        <f t="shared" ca="1" si="11"/>
        <v>0</v>
      </c>
      <c r="J59" s="172">
        <f t="shared" ca="1" si="11"/>
        <v>0</v>
      </c>
      <c r="K59" s="172">
        <f t="shared" ca="1" si="11"/>
        <v>0</v>
      </c>
      <c r="L59" s="172">
        <f t="shared" ca="1" si="11"/>
        <v>0</v>
      </c>
      <c r="M59" s="172">
        <f t="shared" ca="1" si="11"/>
        <v>0</v>
      </c>
      <c r="N59" s="172">
        <f t="shared" ca="1" si="11"/>
        <v>0</v>
      </c>
      <c r="O59" s="172">
        <f t="shared" ca="1" si="11"/>
        <v>0</v>
      </c>
      <c r="P59" s="172">
        <f t="shared" ca="1" si="11"/>
        <v>0</v>
      </c>
      <c r="Q59" s="172">
        <f t="shared" ca="1" si="11"/>
        <v>0</v>
      </c>
      <c r="R59" s="172">
        <f t="shared" ca="1" si="11"/>
        <v>0</v>
      </c>
      <c r="S59" s="172">
        <f t="shared" ca="1" si="11"/>
        <v>0</v>
      </c>
      <c r="T59" s="172">
        <f t="shared" ca="1" si="11"/>
        <v>0</v>
      </c>
      <c r="U59" s="172">
        <f t="shared" ca="1" si="10"/>
        <v>0</v>
      </c>
      <c r="V59" s="172">
        <f t="shared" ca="1" si="10"/>
        <v>0</v>
      </c>
      <c r="W59" s="172">
        <f t="shared" ca="1" si="10"/>
        <v>0</v>
      </c>
      <c r="X59" s="172">
        <f t="shared" ca="1" si="10"/>
        <v>0</v>
      </c>
      <c r="Y59" s="172">
        <f t="shared" ca="1" si="10"/>
        <v>0</v>
      </c>
      <c r="Z59" s="172">
        <f t="shared" ca="1" si="10"/>
        <v>0</v>
      </c>
      <c r="AA59" s="172">
        <f t="shared" ca="1" si="10"/>
        <v>0</v>
      </c>
      <c r="AB59" s="172">
        <f t="shared" ca="1" si="10"/>
        <v>0</v>
      </c>
      <c r="AC59" s="172">
        <f t="shared" ca="1" si="10"/>
        <v>0</v>
      </c>
      <c r="AD59" s="172">
        <f t="shared" ca="1" si="10"/>
        <v>0</v>
      </c>
      <c r="AE59" s="172">
        <f t="shared" ca="1" si="10"/>
        <v>0</v>
      </c>
      <c r="AF59" s="172">
        <f t="shared" ca="1" si="10"/>
        <v>0</v>
      </c>
      <c r="AG59" s="172">
        <f t="shared" ca="1" si="10"/>
        <v>0</v>
      </c>
      <c r="AH59" s="172">
        <f t="shared" ca="1" si="10"/>
        <v>0</v>
      </c>
      <c r="AI59" s="172">
        <f t="shared" ca="1" si="10"/>
        <v>0</v>
      </c>
      <c r="AJ59" s="172">
        <f t="shared" ca="1" si="9"/>
        <v>0</v>
      </c>
      <c r="AK59" s="172">
        <f t="shared" ca="1" si="9"/>
        <v>0</v>
      </c>
      <c r="AL59" s="172">
        <f t="shared" ca="1" si="9"/>
        <v>0</v>
      </c>
      <c r="AM59" s="172">
        <f t="shared" ca="1" si="9"/>
        <v>0</v>
      </c>
      <c r="AN59" s="172">
        <f t="shared" ca="1" si="9"/>
        <v>0</v>
      </c>
      <c r="AO59" s="172">
        <f t="shared" ca="1" si="9"/>
        <v>0</v>
      </c>
      <c r="AP59" s="172">
        <f t="shared" ca="1" si="9"/>
        <v>0</v>
      </c>
      <c r="AQ59" s="172">
        <f t="shared" ca="1" si="9"/>
        <v>0</v>
      </c>
      <c r="AR59" s="172">
        <f t="shared" ca="1" si="9"/>
        <v>0</v>
      </c>
    </row>
    <row r="61" spans="4:44" x14ac:dyDescent="0.3">
      <c r="D61" s="162" t="s">
        <v>221</v>
      </c>
      <c r="E61" s="172">
        <f ca="1">SUM(E20:E59)</f>
        <v>4.4884601025093991E-3</v>
      </c>
      <c r="F61" s="172">
        <f t="shared" ref="F61:AR61" ca="1" si="12">SUM(F20:F59)</f>
        <v>0.14370169918530215</v>
      </c>
      <c r="G61" s="172">
        <f t="shared" ca="1" si="12"/>
        <v>0.41455910798293438</v>
      </c>
      <c r="H61" s="172">
        <f t="shared" ca="1" si="12"/>
        <v>0.5172893596090391</v>
      </c>
      <c r="I61" s="172">
        <f t="shared" ca="1" si="12"/>
        <v>0.31258376967192825</v>
      </c>
      <c r="J61" s="172">
        <f t="shared" ca="1" si="12"/>
        <v>-4.2258597515938467E-2</v>
      </c>
      <c r="K61" s="172">
        <f t="shared" ca="1" si="12"/>
        <v>-0.42157285209607187</v>
      </c>
      <c r="L61" s="172">
        <f t="shared" ca="1" si="12"/>
        <v>-0.72747144449940526</v>
      </c>
      <c r="M61" s="172">
        <f t="shared" ca="1" si="12"/>
        <v>-0.83759493776460525</v>
      </c>
      <c r="N61" s="172">
        <f t="shared" ca="1" si="12"/>
        <v>-0.83759493776460525</v>
      </c>
      <c r="O61" s="172">
        <f t="shared" ca="1" si="12"/>
        <v>-0.83759493776460525</v>
      </c>
      <c r="P61" s="172">
        <f t="shared" ca="1" si="12"/>
        <v>-0.83759493776460525</v>
      </c>
      <c r="Q61" s="172">
        <f t="shared" ca="1" si="12"/>
        <v>-0.83759493776460525</v>
      </c>
      <c r="R61" s="172">
        <f t="shared" ca="1" si="12"/>
        <v>-0.83759493776460525</v>
      </c>
      <c r="S61" s="172">
        <f t="shared" ca="1" si="12"/>
        <v>-0.83759493776460525</v>
      </c>
      <c r="T61" s="172">
        <f t="shared" ca="1" si="12"/>
        <v>-0.8420833978671145</v>
      </c>
      <c r="U61" s="172">
        <f t="shared" ca="1" si="12"/>
        <v>-0.98129663694990732</v>
      </c>
      <c r="V61" s="172">
        <f t="shared" ca="1" si="12"/>
        <v>-1.2521540457475395</v>
      </c>
      <c r="W61" s="172">
        <f t="shared" ca="1" si="12"/>
        <v>-1.3548842973736444</v>
      </c>
      <c r="X61" s="172">
        <f t="shared" ca="1" si="12"/>
        <v>-1.1501787074365335</v>
      </c>
      <c r="Y61" s="172">
        <f t="shared" ca="1" si="12"/>
        <v>-0.79533634024866673</v>
      </c>
      <c r="Z61" s="172">
        <f t="shared" ca="1" si="12"/>
        <v>-0.41602208566853338</v>
      </c>
      <c r="AA61" s="172">
        <f t="shared" ca="1" si="12"/>
        <v>-0.1101234932652</v>
      </c>
      <c r="AB61" s="172">
        <f t="shared" ca="1" si="12"/>
        <v>0</v>
      </c>
      <c r="AC61" s="172">
        <f t="shared" ca="1" si="12"/>
        <v>0</v>
      </c>
      <c r="AD61" s="172">
        <f t="shared" ca="1" si="12"/>
        <v>0</v>
      </c>
      <c r="AE61" s="172">
        <f t="shared" ca="1" si="12"/>
        <v>0</v>
      </c>
      <c r="AF61" s="172">
        <f t="shared" ca="1" si="12"/>
        <v>0</v>
      </c>
      <c r="AG61" s="172">
        <f t="shared" ca="1" si="12"/>
        <v>0</v>
      </c>
      <c r="AH61" s="172">
        <f t="shared" ca="1" si="12"/>
        <v>0</v>
      </c>
      <c r="AI61" s="172">
        <f t="shared" ca="1" si="12"/>
        <v>0</v>
      </c>
      <c r="AJ61" s="172">
        <f t="shared" ca="1" si="12"/>
        <v>0</v>
      </c>
      <c r="AK61" s="172">
        <f t="shared" ca="1" si="12"/>
        <v>0</v>
      </c>
      <c r="AL61" s="172">
        <f t="shared" ca="1" si="12"/>
        <v>0</v>
      </c>
      <c r="AM61" s="172">
        <f t="shared" ca="1" si="12"/>
        <v>0</v>
      </c>
      <c r="AN61" s="172">
        <f t="shared" ca="1" si="12"/>
        <v>0</v>
      </c>
      <c r="AO61" s="172">
        <f t="shared" ca="1" si="12"/>
        <v>0</v>
      </c>
      <c r="AP61" s="172">
        <f t="shared" ca="1" si="12"/>
        <v>0</v>
      </c>
      <c r="AQ61" s="172">
        <f t="shared" ca="1" si="12"/>
        <v>0</v>
      </c>
      <c r="AR61" s="172">
        <f t="shared" ca="1" si="12"/>
        <v>0</v>
      </c>
    </row>
    <row r="63" spans="4:44" x14ac:dyDescent="0.3">
      <c r="D63" s="162" t="s">
        <v>222</v>
      </c>
      <c r="E63" s="165">
        <v>1</v>
      </c>
      <c r="F63" s="165">
        <f>E63+1</f>
        <v>2</v>
      </c>
      <c r="G63" s="165">
        <f t="shared" ref="G63:AR63" si="13">F63+1</f>
        <v>3</v>
      </c>
      <c r="H63" s="165">
        <f t="shared" si="13"/>
        <v>4</v>
      </c>
      <c r="I63" s="165">
        <f t="shared" si="13"/>
        <v>5</v>
      </c>
      <c r="J63" s="165">
        <f t="shared" si="13"/>
        <v>6</v>
      </c>
      <c r="K63" s="165">
        <f t="shared" si="13"/>
        <v>7</v>
      </c>
      <c r="L63" s="165">
        <f t="shared" si="13"/>
        <v>8</v>
      </c>
      <c r="M63" s="165">
        <f t="shared" si="13"/>
        <v>9</v>
      </c>
      <c r="N63" s="165">
        <f t="shared" si="13"/>
        <v>10</v>
      </c>
      <c r="O63" s="165">
        <f t="shared" si="13"/>
        <v>11</v>
      </c>
      <c r="P63" s="165">
        <f t="shared" si="13"/>
        <v>12</v>
      </c>
      <c r="Q63" s="165">
        <f t="shared" si="13"/>
        <v>13</v>
      </c>
      <c r="R63" s="165">
        <f t="shared" si="13"/>
        <v>14</v>
      </c>
      <c r="S63" s="165">
        <f t="shared" si="13"/>
        <v>15</v>
      </c>
      <c r="T63" s="165">
        <f t="shared" si="13"/>
        <v>16</v>
      </c>
      <c r="U63" s="165">
        <f t="shared" si="13"/>
        <v>17</v>
      </c>
      <c r="V63" s="165">
        <f t="shared" si="13"/>
        <v>18</v>
      </c>
      <c r="W63" s="165">
        <f t="shared" si="13"/>
        <v>19</v>
      </c>
      <c r="X63" s="165">
        <f t="shared" si="13"/>
        <v>20</v>
      </c>
      <c r="Y63" s="165">
        <f t="shared" si="13"/>
        <v>21</v>
      </c>
      <c r="Z63" s="165">
        <f t="shared" si="13"/>
        <v>22</v>
      </c>
      <c r="AA63" s="165">
        <f t="shared" si="13"/>
        <v>23</v>
      </c>
      <c r="AB63" s="165">
        <f t="shared" si="13"/>
        <v>24</v>
      </c>
      <c r="AC63" s="165">
        <f t="shared" si="13"/>
        <v>25</v>
      </c>
      <c r="AD63" s="165">
        <f t="shared" si="13"/>
        <v>26</v>
      </c>
      <c r="AE63" s="165">
        <f t="shared" si="13"/>
        <v>27</v>
      </c>
      <c r="AF63" s="165">
        <f t="shared" si="13"/>
        <v>28</v>
      </c>
      <c r="AG63" s="165">
        <f t="shared" si="13"/>
        <v>29</v>
      </c>
      <c r="AH63" s="165">
        <f t="shared" si="13"/>
        <v>30</v>
      </c>
      <c r="AI63" s="165">
        <f t="shared" si="13"/>
        <v>31</v>
      </c>
      <c r="AJ63" s="165">
        <f t="shared" si="13"/>
        <v>32</v>
      </c>
      <c r="AK63" s="165">
        <f t="shared" si="13"/>
        <v>33</v>
      </c>
      <c r="AL63" s="165">
        <f t="shared" si="13"/>
        <v>34</v>
      </c>
      <c r="AM63" s="165">
        <f t="shared" si="13"/>
        <v>35</v>
      </c>
      <c r="AN63" s="165">
        <f t="shared" si="13"/>
        <v>36</v>
      </c>
      <c r="AO63" s="165">
        <f t="shared" si="13"/>
        <v>37</v>
      </c>
      <c r="AP63" s="165">
        <f t="shared" si="13"/>
        <v>38</v>
      </c>
      <c r="AQ63" s="165">
        <f t="shared" si="13"/>
        <v>39</v>
      </c>
      <c r="AR63" s="165">
        <f t="shared" si="13"/>
        <v>40</v>
      </c>
    </row>
    <row r="64" spans="4:44" x14ac:dyDescent="0.3">
      <c r="D64" s="173">
        <v>3</v>
      </c>
      <c r="E64" s="174">
        <f>'General Inputs'!E11</f>
        <v>0.33329999999999999</v>
      </c>
      <c r="F64" s="174">
        <f>'General Inputs'!F11</f>
        <v>0.44450000000000001</v>
      </c>
      <c r="G64" s="174">
        <f>'General Inputs'!G11</f>
        <v>0.14810000000000001</v>
      </c>
      <c r="H64" s="174">
        <f>'General Inputs'!H11</f>
        <v>7.4099999999999999E-2</v>
      </c>
      <c r="I64" s="174">
        <f>'General Inputs'!I11</f>
        <v>0</v>
      </c>
      <c r="J64" s="174">
        <f>'General Inputs'!J11</f>
        <v>0</v>
      </c>
      <c r="K64" s="174">
        <f>'General Inputs'!K11</f>
        <v>0</v>
      </c>
      <c r="L64" s="174">
        <f>'General Inputs'!L11</f>
        <v>0</v>
      </c>
      <c r="M64" s="174">
        <f>'General Inputs'!M11</f>
        <v>0</v>
      </c>
      <c r="N64" s="174">
        <f>'General Inputs'!N11</f>
        <v>0</v>
      </c>
      <c r="O64" s="174">
        <f>'General Inputs'!O11</f>
        <v>0</v>
      </c>
      <c r="P64" s="174">
        <f>'General Inputs'!P11</f>
        <v>0</v>
      </c>
      <c r="Q64" s="174">
        <f>'General Inputs'!Q11</f>
        <v>0</v>
      </c>
      <c r="R64" s="174">
        <f>'General Inputs'!R11</f>
        <v>0</v>
      </c>
      <c r="S64" s="174">
        <f>'General Inputs'!S11</f>
        <v>0</v>
      </c>
      <c r="T64" s="174">
        <f>'General Inputs'!T11</f>
        <v>0</v>
      </c>
      <c r="U64" s="174">
        <f>'General Inputs'!U11</f>
        <v>0</v>
      </c>
      <c r="V64" s="174">
        <f>'General Inputs'!V11</f>
        <v>0</v>
      </c>
      <c r="W64" s="174">
        <f>'General Inputs'!W11</f>
        <v>0</v>
      </c>
      <c r="X64" s="174">
        <f>'General Inputs'!X11</f>
        <v>0</v>
      </c>
      <c r="Y64" s="174">
        <f>'General Inputs'!Y11</f>
        <v>0</v>
      </c>
      <c r="Z64" s="174">
        <f>'General Inputs'!Z11</f>
        <v>0</v>
      </c>
      <c r="AA64" s="174">
        <f>'General Inputs'!AA11</f>
        <v>0</v>
      </c>
      <c r="AB64" s="174">
        <f>'General Inputs'!AB11</f>
        <v>0</v>
      </c>
      <c r="AC64" s="174">
        <f>'General Inputs'!AC11</f>
        <v>0</v>
      </c>
      <c r="AD64" s="174">
        <f>'General Inputs'!AD11</f>
        <v>0</v>
      </c>
      <c r="AE64" s="174">
        <f>'General Inputs'!AE11</f>
        <v>0</v>
      </c>
      <c r="AF64" s="174">
        <f>'General Inputs'!AF11</f>
        <v>0</v>
      </c>
      <c r="AG64" s="174">
        <f>'General Inputs'!AG11</f>
        <v>0</v>
      </c>
      <c r="AH64" s="174">
        <f>'General Inputs'!AH11</f>
        <v>0</v>
      </c>
      <c r="AI64" s="174">
        <f>'General Inputs'!AI11</f>
        <v>0</v>
      </c>
      <c r="AJ64" s="174">
        <f>'General Inputs'!AJ11</f>
        <v>0</v>
      </c>
      <c r="AK64" s="174">
        <f>'General Inputs'!AK11</f>
        <v>0</v>
      </c>
      <c r="AL64" s="174">
        <f>'General Inputs'!AL11</f>
        <v>0</v>
      </c>
      <c r="AM64" s="174">
        <f>'General Inputs'!AM11</f>
        <v>0</v>
      </c>
      <c r="AN64" s="174">
        <f>'General Inputs'!AN11</f>
        <v>0</v>
      </c>
      <c r="AO64" s="174">
        <f>'General Inputs'!AO11</f>
        <v>0</v>
      </c>
      <c r="AP64" s="174">
        <f>'General Inputs'!AP11</f>
        <v>0</v>
      </c>
      <c r="AQ64" s="174">
        <f>'General Inputs'!AQ11</f>
        <v>0</v>
      </c>
      <c r="AR64" s="174">
        <f>'General Inputs'!AR11</f>
        <v>0</v>
      </c>
    </row>
    <row r="65" spans="4:44" x14ac:dyDescent="0.3">
      <c r="D65" s="173">
        <v>5</v>
      </c>
      <c r="E65" s="174">
        <f>'General Inputs'!E12</f>
        <v>0.2</v>
      </c>
      <c r="F65" s="174">
        <f>'General Inputs'!F12</f>
        <v>0.32</v>
      </c>
      <c r="G65" s="174">
        <f>'General Inputs'!G12</f>
        <v>0.192</v>
      </c>
      <c r="H65" s="174">
        <f>'General Inputs'!H12</f>
        <v>0.1152</v>
      </c>
      <c r="I65" s="174">
        <f>'General Inputs'!I12</f>
        <v>0.1152</v>
      </c>
      <c r="J65" s="174">
        <f>'General Inputs'!J12</f>
        <v>5.7599999999999998E-2</v>
      </c>
      <c r="K65" s="174">
        <f>'General Inputs'!K12</f>
        <v>0</v>
      </c>
      <c r="L65" s="174">
        <f>'General Inputs'!L12</f>
        <v>0</v>
      </c>
      <c r="M65" s="174">
        <f>'General Inputs'!M12</f>
        <v>0</v>
      </c>
      <c r="N65" s="174">
        <f>'General Inputs'!N12</f>
        <v>0</v>
      </c>
      <c r="O65" s="174">
        <f>'General Inputs'!O12</f>
        <v>0</v>
      </c>
      <c r="P65" s="174">
        <f>'General Inputs'!P12</f>
        <v>0</v>
      </c>
      <c r="Q65" s="174">
        <f>'General Inputs'!Q12</f>
        <v>0</v>
      </c>
      <c r="R65" s="174">
        <f>'General Inputs'!R12</f>
        <v>0</v>
      </c>
      <c r="S65" s="174">
        <f>'General Inputs'!S12</f>
        <v>0</v>
      </c>
      <c r="T65" s="174">
        <f>'General Inputs'!T12</f>
        <v>0</v>
      </c>
      <c r="U65" s="174">
        <f>'General Inputs'!U12</f>
        <v>0</v>
      </c>
      <c r="V65" s="174">
        <f>'General Inputs'!V12</f>
        <v>0</v>
      </c>
      <c r="W65" s="174">
        <f>'General Inputs'!W12</f>
        <v>0</v>
      </c>
      <c r="X65" s="174">
        <f>'General Inputs'!X12</f>
        <v>0</v>
      </c>
      <c r="Y65" s="174">
        <f>'General Inputs'!Y12</f>
        <v>0</v>
      </c>
      <c r="Z65" s="174">
        <f>'General Inputs'!Z12</f>
        <v>0</v>
      </c>
      <c r="AA65" s="174">
        <f>'General Inputs'!AA12</f>
        <v>0</v>
      </c>
      <c r="AB65" s="174">
        <f>'General Inputs'!AB12</f>
        <v>0</v>
      </c>
      <c r="AC65" s="174">
        <f>'General Inputs'!AC12</f>
        <v>0</v>
      </c>
      <c r="AD65" s="174">
        <f>'General Inputs'!AD12</f>
        <v>0</v>
      </c>
      <c r="AE65" s="174">
        <f>'General Inputs'!AE12</f>
        <v>0</v>
      </c>
      <c r="AF65" s="174">
        <f>'General Inputs'!AF12</f>
        <v>0</v>
      </c>
      <c r="AG65" s="174">
        <f>'General Inputs'!AG12</f>
        <v>0</v>
      </c>
      <c r="AH65" s="174">
        <f>'General Inputs'!AH12</f>
        <v>0</v>
      </c>
      <c r="AI65" s="174">
        <f>'General Inputs'!AI12</f>
        <v>0</v>
      </c>
      <c r="AJ65" s="174">
        <f>'General Inputs'!AJ12</f>
        <v>0</v>
      </c>
      <c r="AK65" s="174">
        <f>'General Inputs'!AK12</f>
        <v>0</v>
      </c>
      <c r="AL65" s="174">
        <f>'General Inputs'!AL12</f>
        <v>0</v>
      </c>
      <c r="AM65" s="174">
        <f>'General Inputs'!AM12</f>
        <v>0</v>
      </c>
      <c r="AN65" s="174">
        <f>'General Inputs'!AN12</f>
        <v>0</v>
      </c>
      <c r="AO65" s="174">
        <f>'General Inputs'!AO12</f>
        <v>0</v>
      </c>
      <c r="AP65" s="174">
        <f>'General Inputs'!AP12</f>
        <v>0</v>
      </c>
      <c r="AQ65" s="174">
        <f>'General Inputs'!AQ12</f>
        <v>0</v>
      </c>
      <c r="AR65" s="174">
        <f>'General Inputs'!AR12</f>
        <v>0</v>
      </c>
    </row>
    <row r="66" spans="4:44" x14ac:dyDescent="0.3">
      <c r="D66" s="173">
        <v>7</v>
      </c>
      <c r="E66" s="174">
        <f>'General Inputs'!E13</f>
        <v>0.1429</v>
      </c>
      <c r="F66" s="174">
        <f>'General Inputs'!F13</f>
        <v>0.24489999999999998</v>
      </c>
      <c r="G66" s="174">
        <f>'General Inputs'!G13</f>
        <v>0.17489999999999997</v>
      </c>
      <c r="H66" s="174">
        <f>'General Inputs'!H13</f>
        <v>0.1249</v>
      </c>
      <c r="I66" s="174">
        <f>'General Inputs'!I13</f>
        <v>8.929999999999999E-2</v>
      </c>
      <c r="J66" s="174">
        <f>'General Inputs'!J13</f>
        <v>8.9200000000000002E-2</v>
      </c>
      <c r="K66" s="174">
        <f>'General Inputs'!K13</f>
        <v>8.929999999999999E-2</v>
      </c>
      <c r="L66" s="174">
        <f>'General Inputs'!L13</f>
        <v>4.4600000000000001E-2</v>
      </c>
      <c r="M66" s="174">
        <f>'General Inputs'!M13</f>
        <v>0</v>
      </c>
      <c r="N66" s="174">
        <f>'General Inputs'!N13</f>
        <v>0</v>
      </c>
      <c r="O66" s="174">
        <f>'General Inputs'!O13</f>
        <v>0</v>
      </c>
      <c r="P66" s="174">
        <f>'General Inputs'!P13</f>
        <v>0</v>
      </c>
      <c r="Q66" s="174">
        <f>'General Inputs'!Q13</f>
        <v>0</v>
      </c>
      <c r="R66" s="174">
        <f>'General Inputs'!R13</f>
        <v>0</v>
      </c>
      <c r="S66" s="174">
        <f>'General Inputs'!S13</f>
        <v>0</v>
      </c>
      <c r="T66" s="174">
        <f>'General Inputs'!T13</f>
        <v>0</v>
      </c>
      <c r="U66" s="174">
        <f>'General Inputs'!U13</f>
        <v>0</v>
      </c>
      <c r="V66" s="174">
        <f>'General Inputs'!V13</f>
        <v>0</v>
      </c>
      <c r="W66" s="174">
        <f>'General Inputs'!W13</f>
        <v>0</v>
      </c>
      <c r="X66" s="174">
        <f>'General Inputs'!X13</f>
        <v>0</v>
      </c>
      <c r="Y66" s="174">
        <f>'General Inputs'!Y13</f>
        <v>0</v>
      </c>
      <c r="Z66" s="174">
        <f>'General Inputs'!Z13</f>
        <v>0</v>
      </c>
      <c r="AA66" s="174">
        <f>'General Inputs'!AA13</f>
        <v>0</v>
      </c>
      <c r="AB66" s="174">
        <f>'General Inputs'!AB13</f>
        <v>0</v>
      </c>
      <c r="AC66" s="174">
        <f>'General Inputs'!AC13</f>
        <v>0</v>
      </c>
      <c r="AD66" s="174">
        <f>'General Inputs'!AD13</f>
        <v>0</v>
      </c>
      <c r="AE66" s="174">
        <f>'General Inputs'!AE13</f>
        <v>0</v>
      </c>
      <c r="AF66" s="174">
        <f>'General Inputs'!AF13</f>
        <v>0</v>
      </c>
      <c r="AG66" s="174">
        <f>'General Inputs'!AG13</f>
        <v>0</v>
      </c>
      <c r="AH66" s="174">
        <f>'General Inputs'!AH13</f>
        <v>0</v>
      </c>
      <c r="AI66" s="174">
        <f>'General Inputs'!AI13</f>
        <v>0</v>
      </c>
      <c r="AJ66" s="174">
        <f>'General Inputs'!AJ13</f>
        <v>0</v>
      </c>
      <c r="AK66" s="174">
        <f>'General Inputs'!AK13</f>
        <v>0</v>
      </c>
      <c r="AL66" s="174">
        <f>'General Inputs'!AL13</f>
        <v>0</v>
      </c>
      <c r="AM66" s="174">
        <f>'General Inputs'!AM13</f>
        <v>0</v>
      </c>
      <c r="AN66" s="174">
        <f>'General Inputs'!AN13</f>
        <v>0</v>
      </c>
      <c r="AO66" s="174">
        <f>'General Inputs'!AO13</f>
        <v>0</v>
      </c>
      <c r="AP66" s="174">
        <f>'General Inputs'!AP13</f>
        <v>0</v>
      </c>
      <c r="AQ66" s="174">
        <f>'General Inputs'!AQ13</f>
        <v>0</v>
      </c>
      <c r="AR66" s="174">
        <f>'General Inputs'!AR13</f>
        <v>0</v>
      </c>
    </row>
    <row r="67" spans="4:44" x14ac:dyDescent="0.3">
      <c r="D67" s="173">
        <v>10</v>
      </c>
      <c r="E67" s="174">
        <f>'General Inputs'!E14</f>
        <v>0.1</v>
      </c>
      <c r="F67" s="174">
        <f>'General Inputs'!F14</f>
        <v>0.18</v>
      </c>
      <c r="G67" s="174">
        <f>'General Inputs'!G14</f>
        <v>0.14400000000000002</v>
      </c>
      <c r="H67" s="174">
        <f>'General Inputs'!H14</f>
        <v>0.1152</v>
      </c>
      <c r="I67" s="174">
        <f>'General Inputs'!I14</f>
        <v>9.2200000000000004E-2</v>
      </c>
      <c r="J67" s="174">
        <f>'General Inputs'!J14</f>
        <v>7.3700000000000002E-2</v>
      </c>
      <c r="K67" s="174">
        <f>'General Inputs'!K14</f>
        <v>6.5500000000000003E-2</v>
      </c>
      <c r="L67" s="174">
        <f>'General Inputs'!L14</f>
        <v>6.5500000000000003E-2</v>
      </c>
      <c r="M67" s="174">
        <f>'General Inputs'!M14</f>
        <v>6.5599999999999992E-2</v>
      </c>
      <c r="N67" s="174">
        <f>'General Inputs'!N14</f>
        <v>6.5500000000000003E-2</v>
      </c>
      <c r="O67" s="174">
        <f>'General Inputs'!O14</f>
        <v>3.2799999999999996E-2</v>
      </c>
      <c r="P67" s="174">
        <f>'General Inputs'!P14</f>
        <v>0</v>
      </c>
      <c r="Q67" s="174">
        <f>'General Inputs'!Q14</f>
        <v>0</v>
      </c>
      <c r="R67" s="174">
        <f>'General Inputs'!R14</f>
        <v>0</v>
      </c>
      <c r="S67" s="174">
        <f>'General Inputs'!S14</f>
        <v>0</v>
      </c>
      <c r="T67" s="174">
        <f>'General Inputs'!T14</f>
        <v>0</v>
      </c>
      <c r="U67" s="174">
        <f>'General Inputs'!U14</f>
        <v>0</v>
      </c>
      <c r="V67" s="174">
        <f>'General Inputs'!V14</f>
        <v>0</v>
      </c>
      <c r="W67" s="174">
        <f>'General Inputs'!W14</f>
        <v>0</v>
      </c>
      <c r="X67" s="174">
        <f>'General Inputs'!X14</f>
        <v>0</v>
      </c>
      <c r="Y67" s="174">
        <f>'General Inputs'!Y14</f>
        <v>0</v>
      </c>
      <c r="Z67" s="174">
        <f>'General Inputs'!Z14</f>
        <v>0</v>
      </c>
      <c r="AA67" s="174">
        <f>'General Inputs'!AA14</f>
        <v>0</v>
      </c>
      <c r="AB67" s="174">
        <f>'General Inputs'!AB14</f>
        <v>0</v>
      </c>
      <c r="AC67" s="174">
        <f>'General Inputs'!AC14</f>
        <v>0</v>
      </c>
      <c r="AD67" s="174">
        <f>'General Inputs'!AD14</f>
        <v>0</v>
      </c>
      <c r="AE67" s="174">
        <f>'General Inputs'!AE14</f>
        <v>0</v>
      </c>
      <c r="AF67" s="174">
        <f>'General Inputs'!AF14</f>
        <v>0</v>
      </c>
      <c r="AG67" s="174">
        <f>'General Inputs'!AG14</f>
        <v>0</v>
      </c>
      <c r="AH67" s="174">
        <f>'General Inputs'!AH14</f>
        <v>0</v>
      </c>
      <c r="AI67" s="174">
        <f>'General Inputs'!AI14</f>
        <v>0</v>
      </c>
      <c r="AJ67" s="174">
        <f>'General Inputs'!AJ14</f>
        <v>0</v>
      </c>
      <c r="AK67" s="174">
        <f>'General Inputs'!AK14</f>
        <v>0</v>
      </c>
      <c r="AL67" s="174">
        <f>'General Inputs'!AL14</f>
        <v>0</v>
      </c>
      <c r="AM67" s="174">
        <f>'General Inputs'!AM14</f>
        <v>0</v>
      </c>
      <c r="AN67" s="174">
        <f>'General Inputs'!AN14</f>
        <v>0</v>
      </c>
      <c r="AO67" s="174">
        <f>'General Inputs'!AO14</f>
        <v>0</v>
      </c>
      <c r="AP67" s="174">
        <f>'General Inputs'!AP14</f>
        <v>0</v>
      </c>
      <c r="AQ67" s="174">
        <f>'General Inputs'!AQ14</f>
        <v>0</v>
      </c>
      <c r="AR67" s="174">
        <f>'General Inputs'!AR14</f>
        <v>0</v>
      </c>
    </row>
    <row r="68" spans="4:44" x14ac:dyDescent="0.3">
      <c r="D68" s="173">
        <v>15</v>
      </c>
      <c r="E68" s="174">
        <f>'General Inputs'!E15</f>
        <v>0.05</v>
      </c>
      <c r="F68" s="174">
        <f>'General Inputs'!F15</f>
        <v>9.5000000000000001E-2</v>
      </c>
      <c r="G68" s="174">
        <f>'General Inputs'!G15</f>
        <v>8.5500000000000007E-2</v>
      </c>
      <c r="H68" s="174">
        <f>'General Inputs'!H15</f>
        <v>7.6999999999999999E-2</v>
      </c>
      <c r="I68" s="174">
        <f>'General Inputs'!I15</f>
        <v>6.93E-2</v>
      </c>
      <c r="J68" s="174">
        <f>'General Inputs'!J15</f>
        <v>6.2300000000000001E-2</v>
      </c>
      <c r="K68" s="174">
        <f>'General Inputs'!K15</f>
        <v>5.9000000000000004E-2</v>
      </c>
      <c r="L68" s="174">
        <f>'General Inputs'!L15</f>
        <v>5.9000000000000004E-2</v>
      </c>
      <c r="M68" s="174">
        <f>'General Inputs'!M15</f>
        <v>5.91E-2</v>
      </c>
      <c r="N68" s="174">
        <f>'General Inputs'!N15</f>
        <v>5.9000000000000004E-2</v>
      </c>
      <c r="O68" s="174">
        <f>'General Inputs'!O15</f>
        <v>5.91E-2</v>
      </c>
      <c r="P68" s="174">
        <f>'General Inputs'!P15</f>
        <v>5.9000000000000004E-2</v>
      </c>
      <c r="Q68" s="174">
        <f>'General Inputs'!Q15</f>
        <v>5.91E-2</v>
      </c>
      <c r="R68" s="174">
        <f>'General Inputs'!R15</f>
        <v>5.9000000000000004E-2</v>
      </c>
      <c r="S68" s="174">
        <f>'General Inputs'!S15</f>
        <v>5.91E-2</v>
      </c>
      <c r="T68" s="174">
        <f>'General Inputs'!T15</f>
        <v>2.9500000000000002E-2</v>
      </c>
      <c r="U68" s="174">
        <f>'General Inputs'!U15</f>
        <v>0</v>
      </c>
      <c r="V68" s="174">
        <f>'General Inputs'!V15</f>
        <v>0</v>
      </c>
      <c r="W68" s="174">
        <f>'General Inputs'!W15</f>
        <v>0</v>
      </c>
      <c r="X68" s="174">
        <f>'General Inputs'!X15</f>
        <v>0</v>
      </c>
      <c r="Y68" s="174">
        <f>'General Inputs'!Y15</f>
        <v>0</v>
      </c>
      <c r="Z68" s="174">
        <f>'General Inputs'!Z15</f>
        <v>0</v>
      </c>
      <c r="AA68" s="174">
        <f>'General Inputs'!AA15</f>
        <v>0</v>
      </c>
      <c r="AB68" s="174">
        <f>'General Inputs'!AB15</f>
        <v>0</v>
      </c>
      <c r="AC68" s="174">
        <f>'General Inputs'!AC15</f>
        <v>0</v>
      </c>
      <c r="AD68" s="174">
        <f>'General Inputs'!AD15</f>
        <v>0</v>
      </c>
      <c r="AE68" s="174">
        <f>'General Inputs'!AE15</f>
        <v>0</v>
      </c>
      <c r="AF68" s="174">
        <f>'General Inputs'!AF15</f>
        <v>0</v>
      </c>
      <c r="AG68" s="174">
        <f>'General Inputs'!AG15</f>
        <v>0</v>
      </c>
      <c r="AH68" s="174">
        <f>'General Inputs'!AH15</f>
        <v>0</v>
      </c>
      <c r="AI68" s="174">
        <f>'General Inputs'!AI15</f>
        <v>0</v>
      </c>
      <c r="AJ68" s="174">
        <f>'General Inputs'!AJ15</f>
        <v>0</v>
      </c>
      <c r="AK68" s="174">
        <f>'General Inputs'!AK15</f>
        <v>0</v>
      </c>
      <c r="AL68" s="174">
        <f>'General Inputs'!AL15</f>
        <v>0</v>
      </c>
      <c r="AM68" s="174">
        <f>'General Inputs'!AM15</f>
        <v>0</v>
      </c>
      <c r="AN68" s="174">
        <f>'General Inputs'!AN15</f>
        <v>0</v>
      </c>
      <c r="AO68" s="174">
        <f>'General Inputs'!AO15</f>
        <v>0</v>
      </c>
      <c r="AP68" s="174">
        <f>'General Inputs'!AP15</f>
        <v>0</v>
      </c>
      <c r="AQ68" s="174">
        <f>'General Inputs'!AQ15</f>
        <v>0</v>
      </c>
      <c r="AR68" s="174">
        <f>'General Inputs'!AR15</f>
        <v>0</v>
      </c>
    </row>
    <row r="69" spans="4:44" x14ac:dyDescent="0.3">
      <c r="D69" s="173">
        <v>20</v>
      </c>
      <c r="E69" s="174">
        <f>'General Inputs'!E16</f>
        <v>3.7499999999999999E-2</v>
      </c>
      <c r="F69" s="174">
        <f>'General Inputs'!F16</f>
        <v>7.2190000000000004E-2</v>
      </c>
      <c r="G69" s="174">
        <f>'General Inputs'!G16</f>
        <v>6.6769999999999996E-2</v>
      </c>
      <c r="H69" s="174">
        <f>'General Inputs'!H16</f>
        <v>6.1769999999999999E-2</v>
      </c>
      <c r="I69" s="174">
        <f>'General Inputs'!I16</f>
        <v>5.713E-2</v>
      </c>
      <c r="J69" s="174">
        <f>'General Inputs'!J16</f>
        <v>5.2850000000000001E-2</v>
      </c>
      <c r="K69" s="174">
        <f>'General Inputs'!K16</f>
        <v>4.888E-2</v>
      </c>
      <c r="L69" s="174">
        <f>'General Inputs'!L16</f>
        <v>4.5220000000000003E-2</v>
      </c>
      <c r="M69" s="174">
        <f>'General Inputs'!M16</f>
        <v>4.462E-2</v>
      </c>
      <c r="N69" s="174">
        <f>'General Inputs'!N16</f>
        <v>4.4610000000000004E-2</v>
      </c>
      <c r="O69" s="174">
        <f>'General Inputs'!O16</f>
        <v>4.462E-2</v>
      </c>
      <c r="P69" s="174">
        <f>'General Inputs'!P16</f>
        <v>4.4610000000000004E-2</v>
      </c>
      <c r="Q69" s="174">
        <f>'General Inputs'!Q16</f>
        <v>4.462E-2</v>
      </c>
      <c r="R69" s="174">
        <f>'General Inputs'!R16</f>
        <v>4.4610000000000004E-2</v>
      </c>
      <c r="S69" s="174">
        <f>'General Inputs'!S16</f>
        <v>4.462E-2</v>
      </c>
      <c r="T69" s="174">
        <f>'General Inputs'!T16</f>
        <v>4.4610000000000004E-2</v>
      </c>
      <c r="U69" s="174">
        <f>'General Inputs'!U16</f>
        <v>4.462E-2</v>
      </c>
      <c r="V69" s="174">
        <f>'General Inputs'!V16</f>
        <v>4.4610000000000004E-2</v>
      </c>
      <c r="W69" s="174">
        <f>'General Inputs'!W16</f>
        <v>4.462E-2</v>
      </c>
      <c r="X69" s="174">
        <f>'General Inputs'!X16</f>
        <v>4.4610000000000004E-2</v>
      </c>
      <c r="Y69" s="174">
        <f>'General Inputs'!Y16</f>
        <v>2.231E-2</v>
      </c>
      <c r="Z69" s="174">
        <f>'General Inputs'!Z16</f>
        <v>0</v>
      </c>
      <c r="AA69" s="174">
        <f>'General Inputs'!AA16</f>
        <v>0</v>
      </c>
      <c r="AB69" s="174">
        <f>'General Inputs'!AB16</f>
        <v>0</v>
      </c>
      <c r="AC69" s="174">
        <f>'General Inputs'!AC16</f>
        <v>0</v>
      </c>
      <c r="AD69" s="174">
        <f>'General Inputs'!AD16</f>
        <v>0</v>
      </c>
      <c r="AE69" s="174">
        <f>'General Inputs'!AE16</f>
        <v>0</v>
      </c>
      <c r="AF69" s="174">
        <f>'General Inputs'!AF16</f>
        <v>0</v>
      </c>
      <c r="AG69" s="174">
        <f>'General Inputs'!AG16</f>
        <v>0</v>
      </c>
      <c r="AH69" s="174">
        <f>'General Inputs'!AH16</f>
        <v>0</v>
      </c>
      <c r="AI69" s="174">
        <f>'General Inputs'!AI16</f>
        <v>0</v>
      </c>
      <c r="AJ69" s="174">
        <f>'General Inputs'!AJ16</f>
        <v>0</v>
      </c>
      <c r="AK69" s="174">
        <f>'General Inputs'!AK16</f>
        <v>0</v>
      </c>
      <c r="AL69" s="174">
        <f>'General Inputs'!AL16</f>
        <v>0</v>
      </c>
      <c r="AM69" s="174">
        <f>'General Inputs'!AM16</f>
        <v>0</v>
      </c>
      <c r="AN69" s="174">
        <f>'General Inputs'!AN16</f>
        <v>0</v>
      </c>
      <c r="AO69" s="174">
        <f>'General Inputs'!AO16</f>
        <v>0</v>
      </c>
      <c r="AP69" s="174">
        <f>'General Inputs'!AP16</f>
        <v>0</v>
      </c>
      <c r="AQ69" s="174">
        <f>'General Inputs'!AQ16</f>
        <v>0</v>
      </c>
      <c r="AR69" s="174">
        <f>'General Inputs'!AR16</f>
        <v>0</v>
      </c>
    </row>
    <row r="71" spans="4:44" x14ac:dyDescent="0.3">
      <c r="D71" s="162" t="s">
        <v>224</v>
      </c>
      <c r="E71" s="163">
        <v>0</v>
      </c>
      <c r="F71" s="163">
        <v>0</v>
      </c>
      <c r="G71" s="163">
        <v>0</v>
      </c>
    </row>
    <row r="72" spans="4:44" x14ac:dyDescent="0.3">
      <c r="D72" s="162"/>
      <c r="E72" s="163"/>
      <c r="F72" s="163"/>
      <c r="G72" s="163"/>
    </row>
    <row r="73" spans="4:44" x14ac:dyDescent="0.3">
      <c r="D73" s="162" t="s">
        <v>225</v>
      </c>
      <c r="E73" s="175"/>
      <c r="F73" s="176"/>
      <c r="G73" s="176"/>
    </row>
    <row r="74" spans="4:44" x14ac:dyDescent="0.3">
      <c r="D74" s="162">
        <v>0</v>
      </c>
      <c r="E74" s="162">
        <f>E63</f>
        <v>1</v>
      </c>
      <c r="F74" s="162">
        <f t="shared" ref="F74:AR74" si="14">F63</f>
        <v>2</v>
      </c>
      <c r="G74" s="162">
        <f t="shared" si="14"/>
        <v>3</v>
      </c>
      <c r="H74" s="162">
        <f t="shared" si="14"/>
        <v>4</v>
      </c>
      <c r="I74" s="162">
        <f t="shared" si="14"/>
        <v>5</v>
      </c>
      <c r="J74" s="162">
        <f t="shared" si="14"/>
        <v>6</v>
      </c>
      <c r="K74" s="162">
        <f t="shared" si="14"/>
        <v>7</v>
      </c>
      <c r="L74" s="162">
        <f t="shared" si="14"/>
        <v>8</v>
      </c>
      <c r="M74" s="162">
        <f t="shared" si="14"/>
        <v>9</v>
      </c>
      <c r="N74" s="162">
        <f t="shared" si="14"/>
        <v>10</v>
      </c>
      <c r="O74" s="162">
        <f t="shared" si="14"/>
        <v>11</v>
      </c>
      <c r="P74" s="162">
        <f t="shared" si="14"/>
        <v>12</v>
      </c>
      <c r="Q74" s="162">
        <f t="shared" si="14"/>
        <v>13</v>
      </c>
      <c r="R74" s="162">
        <f t="shared" si="14"/>
        <v>14</v>
      </c>
      <c r="S74" s="162">
        <f t="shared" si="14"/>
        <v>15</v>
      </c>
      <c r="T74" s="162">
        <f t="shared" si="14"/>
        <v>16</v>
      </c>
      <c r="U74" s="162">
        <f t="shared" si="14"/>
        <v>17</v>
      </c>
      <c r="V74" s="162">
        <f t="shared" si="14"/>
        <v>18</v>
      </c>
      <c r="W74" s="162">
        <f t="shared" si="14"/>
        <v>19</v>
      </c>
      <c r="X74" s="162">
        <f t="shared" si="14"/>
        <v>20</v>
      </c>
      <c r="Y74" s="162">
        <f t="shared" si="14"/>
        <v>21</v>
      </c>
      <c r="Z74" s="162">
        <f t="shared" si="14"/>
        <v>22</v>
      </c>
      <c r="AA74" s="162">
        <f t="shared" si="14"/>
        <v>23</v>
      </c>
      <c r="AB74" s="162">
        <f t="shared" si="14"/>
        <v>24</v>
      </c>
      <c r="AC74" s="162">
        <f t="shared" si="14"/>
        <v>25</v>
      </c>
      <c r="AD74" s="162">
        <f t="shared" si="14"/>
        <v>26</v>
      </c>
      <c r="AE74" s="162">
        <f t="shared" si="14"/>
        <v>27</v>
      </c>
      <c r="AF74" s="162">
        <f t="shared" si="14"/>
        <v>28</v>
      </c>
      <c r="AG74" s="162">
        <f t="shared" si="14"/>
        <v>29</v>
      </c>
      <c r="AH74" s="162">
        <f t="shared" si="14"/>
        <v>30</v>
      </c>
      <c r="AI74" s="162">
        <f t="shared" si="14"/>
        <v>31</v>
      </c>
      <c r="AJ74" s="162">
        <f t="shared" si="14"/>
        <v>32</v>
      </c>
      <c r="AK74" s="162">
        <f t="shared" si="14"/>
        <v>33</v>
      </c>
      <c r="AL74" s="162">
        <f t="shared" si="14"/>
        <v>34</v>
      </c>
      <c r="AM74" s="162">
        <f t="shared" si="14"/>
        <v>35</v>
      </c>
      <c r="AN74" s="162">
        <f t="shared" si="14"/>
        <v>36</v>
      </c>
      <c r="AO74" s="162">
        <f t="shared" si="14"/>
        <v>37</v>
      </c>
      <c r="AP74" s="162">
        <f t="shared" si="14"/>
        <v>38</v>
      </c>
      <c r="AQ74" s="162">
        <f t="shared" si="14"/>
        <v>39</v>
      </c>
      <c r="AR74" s="162">
        <f t="shared" si="14"/>
        <v>40</v>
      </c>
    </row>
    <row r="75" spans="4:44" x14ac:dyDescent="0.3">
      <c r="D75" s="162">
        <f t="array" ref="D75:D114">TRANSPOSE(E74:AR74)</f>
        <v>1</v>
      </c>
      <c r="E75" s="177">
        <f ca="1">IF(E$74&lt;$D75,0,IF(E$74=$D75,(OFFSET($D$8,0,OFFSET($D$74,$D75,0)))*VLOOKUP($E$15,$D$63:$AR$69,E$74-$D75+2,FALSE),IF(AND(E$74&gt;$D75,(E$74-$D75+1)&lt;=$E$15),(OFFSET($D$8,0,OFFSET($D$74,$D75,0)))*VLOOKUP($E$15,$D$63:$AR$69,E$74-$D75+2,FALSE),IF((E$74-$D75+1)=$E$15+1,(OFFSET($D$8,0,OFFSET($D$74,$D75,0)))*VLOOKUP($E$15,$D$63:$AR$69,E$74-$D75+2,FALSE),IF(E$74&gt;($E$15+1),0,0)))))*IF($E$71&lt;&gt;0,0,1)+($E$8*$E$71+(1-$E$71)*$E$8*VLOOKUP($E$15,$D$63:$AR$69,E$74-$D75+2,FALSE))*IF($E$71=0,0,1)</f>
        <v>1.3465380307528196E-2</v>
      </c>
      <c r="F75" s="177">
        <f t="shared" ref="F75:AR75" ca="1" si="15">IF(F$74&lt;$D75,0,IF(F$74=$D75,(OFFSET($D$8,0,OFFSET($D$74,$D75,0)))*VLOOKUP($E$15,$D$63:$AR$69,F$74-$D75+2,FALSE),IF(AND(F$74&gt;$D75,(F$74-$D75+1)&lt;=$E$15),(OFFSET($D$8,0,OFFSET($D$74,$D75,0)))*VLOOKUP($E$15,$D$63:$AR$69,F$74-$D75+2,FALSE),IF((F$74-$D75+1)=$E$15+1,(OFFSET($D$8,0,OFFSET($D$74,$D75,0)))*VLOOKUP($E$15,$D$63:$AR$69,F$74-$D75+2,FALSE),IF(F$74&gt;($E$15+1),0,0)))))*IF($E$71&lt;&gt;0,0,1)+((1-$E$71)*$E$8*VLOOKUP($E$15,$D$63:$AR$69,F$74-$D75+2,FALSE))*IF($E$71=0,0,1)</f>
        <v>2.4237684553550753E-2</v>
      </c>
      <c r="G75" s="177">
        <f t="shared" ca="1" si="15"/>
        <v>1.9390147642840604E-2</v>
      </c>
      <c r="H75" s="177">
        <f t="shared" ca="1" si="15"/>
        <v>1.5512118114272482E-2</v>
      </c>
      <c r="I75" s="177">
        <f t="shared" ca="1" si="15"/>
        <v>1.2415080643540997E-2</v>
      </c>
      <c r="J75" s="177">
        <f t="shared" ca="1" si="15"/>
        <v>9.9239852866482813E-3</v>
      </c>
      <c r="K75" s="177">
        <f t="shared" ca="1" si="15"/>
        <v>8.8198241014309682E-3</v>
      </c>
      <c r="L75" s="177">
        <f t="shared" ca="1" si="15"/>
        <v>8.8198241014309682E-3</v>
      </c>
      <c r="M75" s="177">
        <f t="shared" ca="1" si="15"/>
        <v>8.8332894817384957E-3</v>
      </c>
      <c r="N75" s="177">
        <f t="shared" ca="1" si="15"/>
        <v>8.8198241014309682E-3</v>
      </c>
      <c r="O75" s="177">
        <f t="shared" ca="1" si="15"/>
        <v>4.4166447408692478E-3</v>
      </c>
      <c r="P75" s="177">
        <f t="shared" ca="1" si="15"/>
        <v>0</v>
      </c>
      <c r="Q75" s="177">
        <f t="shared" ca="1" si="15"/>
        <v>0</v>
      </c>
      <c r="R75" s="177">
        <f t="shared" ca="1" si="15"/>
        <v>0</v>
      </c>
      <c r="S75" s="177">
        <f t="shared" ca="1" si="15"/>
        <v>0</v>
      </c>
      <c r="T75" s="177">
        <f t="shared" ca="1" si="15"/>
        <v>0</v>
      </c>
      <c r="U75" s="177">
        <f t="shared" ca="1" si="15"/>
        <v>0</v>
      </c>
      <c r="V75" s="177">
        <f t="shared" ca="1" si="15"/>
        <v>0</v>
      </c>
      <c r="W75" s="177">
        <f t="shared" ca="1" si="15"/>
        <v>0</v>
      </c>
      <c r="X75" s="177">
        <f t="shared" ca="1" si="15"/>
        <v>0</v>
      </c>
      <c r="Y75" s="177">
        <f t="shared" ca="1" si="15"/>
        <v>0</v>
      </c>
      <c r="Z75" s="177">
        <f t="shared" ca="1" si="15"/>
        <v>0</v>
      </c>
      <c r="AA75" s="177">
        <f t="shared" ca="1" si="15"/>
        <v>0</v>
      </c>
      <c r="AB75" s="177">
        <f t="shared" ca="1" si="15"/>
        <v>0</v>
      </c>
      <c r="AC75" s="177">
        <f t="shared" ca="1" si="15"/>
        <v>0</v>
      </c>
      <c r="AD75" s="177">
        <f t="shared" ca="1" si="15"/>
        <v>0</v>
      </c>
      <c r="AE75" s="177">
        <f t="shared" ca="1" si="15"/>
        <v>0</v>
      </c>
      <c r="AF75" s="177">
        <f t="shared" ca="1" si="15"/>
        <v>0</v>
      </c>
      <c r="AG75" s="177">
        <f t="shared" ca="1" si="15"/>
        <v>0</v>
      </c>
      <c r="AH75" s="177">
        <f t="shared" ca="1" si="15"/>
        <v>0</v>
      </c>
      <c r="AI75" s="177">
        <f t="shared" ca="1" si="15"/>
        <v>0</v>
      </c>
      <c r="AJ75" s="177">
        <f t="shared" ca="1" si="15"/>
        <v>0</v>
      </c>
      <c r="AK75" s="177">
        <f t="shared" ca="1" si="15"/>
        <v>0</v>
      </c>
      <c r="AL75" s="177">
        <f t="shared" ca="1" si="15"/>
        <v>0</v>
      </c>
      <c r="AM75" s="177">
        <f t="shared" ca="1" si="15"/>
        <v>0</v>
      </c>
      <c r="AN75" s="177">
        <f t="shared" ca="1" si="15"/>
        <v>0</v>
      </c>
      <c r="AO75" s="177">
        <f t="shared" ca="1" si="15"/>
        <v>0</v>
      </c>
      <c r="AP75" s="177">
        <f t="shared" ca="1" si="15"/>
        <v>0</v>
      </c>
      <c r="AQ75" s="177">
        <f t="shared" ca="1" si="15"/>
        <v>0</v>
      </c>
      <c r="AR75" s="177">
        <f t="shared" ca="1" si="15"/>
        <v>0</v>
      </c>
    </row>
    <row r="76" spans="4:44" x14ac:dyDescent="0.3">
      <c r="D76" s="162">
        <v>2</v>
      </c>
      <c r="E76" s="177">
        <f ca="1">IF(E$74&lt;$D76,0,IF(E$74=$D76,(OFFSET($D$8,0,OFFSET($D$74,$D76,0)))*VLOOKUP($E$15,$D$63:$AR$69,E$74-$D76+2,FALSE),IF(AND(E$74&gt;$D76,(E$74-$D76+1)&lt;=$E$15),(OFFSET($D$8,0,OFFSET($D$74,$D76,0)))*VLOOKUP($E$15,$D$63:$AR$69,E$74-$D76+2,FALSE),IF((E$74-$D76+1)=$E$15+1,(OFFSET($D$8,0,OFFSET($D$74,$D76,0)))*VLOOKUP($E$15,$D$63:$AR$69,E$74-$D76+2,FALSE),IF(E$74&gt;($E$15+1),0,0)))))*IF($E$71&lt;&gt;0,0,1)</f>
        <v>0</v>
      </c>
      <c r="F76" s="177">
        <f ca="1">IF(F$74&lt;$D76,0,IF(F$74=$D76,(OFFSET($D$8,0,OFFSET($D$74,$D76,0)))*VLOOKUP($E$15,$D$63:$AR$69,F$74-$D76+2,FALSE),IF(AND(F$74&gt;$D76,(F$74-$D76+1)&lt;=$E$15),(OFFSET($D$8,0,OFFSET($D$74,$D76,0)))*VLOOKUP($E$15,$D$63:$AR$69,F$74-$D76+2,FALSE),IF((F$74-$D76+1)=$E$15+1,(OFFSET($D$8,0,OFFSET($D$74,$D76,0)))*VLOOKUP($E$15,$D$63:$AR$69,F$74-$D76+2,FALSE),IF(F$74&gt;($E$15+1),0,0)))))*IF($F$71&lt;&gt;0,0,1)+($E$8*$F$71+(1-$F$71)*$E$8*VLOOKUP($E$15,$D$63:$AR$69,F$74-$D76+2,FALSE))*IF($F$71=0,0,1)</f>
        <v>0.40417433694085009</v>
      </c>
      <c r="G76" s="177">
        <f t="shared" ref="G76:AR76" ca="1" si="16">IF(G$74&lt;$D76,0,IF(G$74=$D76,(OFFSET($D$8,0,OFFSET($D$74,$D76,0)))*VLOOKUP($E$15,$D$63:$AR$69,G$74-$D76+2,FALSE),IF(AND(G$74&gt;$D76,(G$74-$D76+1)&lt;=$E$15),(OFFSET($D$8,0,OFFSET($D$74,$D76,0)))*VLOOKUP($E$15,$D$63:$AR$69,G$74-$D76+2,FALSE),IF((G$74-$D76+1)=$E$15+1,(OFFSET($D$8,0,OFFSET($D$74,$D76,0)))*VLOOKUP($E$15,$D$63:$AR$69,G$74-$D76+2,FALSE),IF(G$74&gt;($E$15+1),0,0)))))*IF($F$71&lt;&gt;0,0,1)+((1-$F$71)*$E$8*VLOOKUP($E$15,$D$63:$AR$69,G$74-$D76+2,FALSE))*IF($F$71=0,0,1)</f>
        <v>0.72751380649353004</v>
      </c>
      <c r="H76" s="177">
        <f t="shared" ca="1" si="16"/>
        <v>0.58201104519482416</v>
      </c>
      <c r="I76" s="177">
        <f t="shared" ca="1" si="16"/>
        <v>0.46560883615585924</v>
      </c>
      <c r="J76" s="177">
        <f t="shared" ca="1" si="16"/>
        <v>0.37264873865946374</v>
      </c>
      <c r="K76" s="177">
        <f t="shared" ca="1" si="16"/>
        <v>0.29787648632540648</v>
      </c>
      <c r="L76" s="177">
        <f t="shared" ca="1" si="16"/>
        <v>0.26473419069625681</v>
      </c>
      <c r="M76" s="177">
        <f t="shared" ca="1" si="16"/>
        <v>0.26473419069625681</v>
      </c>
      <c r="N76" s="177">
        <f t="shared" ca="1" si="16"/>
        <v>0.2651383650331976</v>
      </c>
      <c r="O76" s="177">
        <f t="shared" ca="1" si="16"/>
        <v>0.26473419069625681</v>
      </c>
      <c r="P76" s="177">
        <f t="shared" ca="1" si="16"/>
        <v>0.1325691825165988</v>
      </c>
      <c r="Q76" s="177">
        <f t="shared" ca="1" si="16"/>
        <v>0</v>
      </c>
      <c r="R76" s="177">
        <f t="shared" ca="1" si="16"/>
        <v>0</v>
      </c>
      <c r="S76" s="177">
        <f t="shared" ca="1" si="16"/>
        <v>0</v>
      </c>
      <c r="T76" s="177">
        <f t="shared" ca="1" si="16"/>
        <v>0</v>
      </c>
      <c r="U76" s="177">
        <f t="shared" ca="1" si="16"/>
        <v>0</v>
      </c>
      <c r="V76" s="177">
        <f t="shared" ca="1" si="16"/>
        <v>0</v>
      </c>
      <c r="W76" s="177">
        <f t="shared" ca="1" si="16"/>
        <v>0</v>
      </c>
      <c r="X76" s="177">
        <f t="shared" ca="1" si="16"/>
        <v>0</v>
      </c>
      <c r="Y76" s="177">
        <f t="shared" ca="1" si="16"/>
        <v>0</v>
      </c>
      <c r="Z76" s="177">
        <f t="shared" ca="1" si="16"/>
        <v>0</v>
      </c>
      <c r="AA76" s="177">
        <f t="shared" ca="1" si="16"/>
        <v>0</v>
      </c>
      <c r="AB76" s="177">
        <f t="shared" ca="1" si="16"/>
        <v>0</v>
      </c>
      <c r="AC76" s="177">
        <f t="shared" ca="1" si="16"/>
        <v>0</v>
      </c>
      <c r="AD76" s="177">
        <f t="shared" ca="1" si="16"/>
        <v>0</v>
      </c>
      <c r="AE76" s="177">
        <f t="shared" ca="1" si="16"/>
        <v>0</v>
      </c>
      <c r="AF76" s="177">
        <f t="shared" ca="1" si="16"/>
        <v>0</v>
      </c>
      <c r="AG76" s="177">
        <f t="shared" ca="1" si="16"/>
        <v>0</v>
      </c>
      <c r="AH76" s="177">
        <f t="shared" ca="1" si="16"/>
        <v>0</v>
      </c>
      <c r="AI76" s="177">
        <f t="shared" ca="1" si="16"/>
        <v>0</v>
      </c>
      <c r="AJ76" s="177">
        <f t="shared" ca="1" si="16"/>
        <v>0</v>
      </c>
      <c r="AK76" s="177">
        <f t="shared" ca="1" si="16"/>
        <v>0</v>
      </c>
      <c r="AL76" s="177">
        <f t="shared" ca="1" si="16"/>
        <v>0</v>
      </c>
      <c r="AM76" s="177">
        <f t="shared" ca="1" si="16"/>
        <v>0</v>
      </c>
      <c r="AN76" s="177">
        <f t="shared" ca="1" si="16"/>
        <v>0</v>
      </c>
      <c r="AO76" s="177">
        <f t="shared" ca="1" si="16"/>
        <v>0</v>
      </c>
      <c r="AP76" s="177">
        <f t="shared" ca="1" si="16"/>
        <v>0</v>
      </c>
      <c r="AQ76" s="177">
        <f t="shared" ca="1" si="16"/>
        <v>0</v>
      </c>
      <c r="AR76" s="177">
        <f t="shared" ca="1" si="16"/>
        <v>0</v>
      </c>
    </row>
    <row r="77" spans="4:44" x14ac:dyDescent="0.3">
      <c r="D77" s="162">
        <v>3</v>
      </c>
      <c r="E77" s="177">
        <f ca="1">IF(E$74&lt;$D77,0,IF(E$74=$D77,(OFFSET($D$8,0,OFFSET($D$74,$D77,0)))*VLOOKUP($E$15,$D$63:$AR$69,E$74-$D77+2,FALSE),IF(AND(E$74&gt;$D77,(E$74-$D77+1)&lt;=$E$15),(OFFSET($D$8,0,OFFSET($D$74,$D77,0)))*VLOOKUP($E$15,$D$63:$AR$69,E$74-$D77+2,FALSE),IF((E$74-$D77+1)=$E$15+1,(OFFSET($D$8,0,OFFSET($D$74,$D77,0)))*VLOOKUP($E$15,$D$63:$AR$69,E$74-$D77+2,FALSE),IF(E$74&gt;($E$15+1),0,0)))))*IF($E$71&lt;&gt;0,0,1)</f>
        <v>0</v>
      </c>
      <c r="F77" s="177">
        <f ca="1">IF(F$74&lt;$D77,0,IF(F$74=$D77,(OFFSET($D$8,0,OFFSET($D$74,$D77,0)))*VLOOKUP($E$15,$D$63:$AR$69,F$74-$D77+2,FALSE),IF(AND(F$74&gt;$D77,(F$74-$D77+1)&lt;=$E$15),(OFFSET($D$8,0,OFFSET($D$74,$D77,0)))*VLOOKUP($E$15,$D$63:$AR$69,F$74-$D77+2,FALSE),IF((F$74-$D77+1)=$E$15+1,(OFFSET($D$8,0,OFFSET($D$74,$D77,0)))*VLOOKUP($E$15,$D$63:$AR$69,F$74-$D77+2,FALSE),IF(F$74&gt;($E$15+1),0,0)))))*IF($E$71&lt;&gt;0,0,1)</f>
        <v>0</v>
      </c>
      <c r="G77" s="177">
        <f ca="1">IF(G$74&lt;$D77,0,IF(G$74=$D77,(OFFSET($D$8,0,OFFSET($D$74,$D77,0)))*VLOOKUP($E$15,$D$63:$AR$69,G$74-$D77+2,FALSE),IF(AND(G$74&gt;$D77,(G$74-$D77+1)&lt;=$E$15),(OFFSET($D$8,0,OFFSET($D$74,$D77,0)))*VLOOKUP($E$15,$D$63:$AR$69,G$74-$D77+2,FALSE),IF((G$74-$D77+1)=$E$15+1,(OFFSET($D$8,0,OFFSET($D$74,$D77,0)))*VLOOKUP($E$15,$D$63:$AR$69,G$74-$D77+2,FALSE),IF(G$74&gt;($E$15+1),0,0)))))*IF($G$71&lt;&gt;0,0,1)+($E$8*$G$71+(1-$G$71)*$E$8*VLOOKUP($E$15,$D$63:$AR$69,G$74-$D77+2,FALSE))*IF($G$71=0,0,1)</f>
        <v>0.40839788945204686</v>
      </c>
      <c r="H77" s="177">
        <f t="shared" ref="H77:AR77" ca="1" si="17">IF(H$74&lt;$D77,0,IF(H$74=$D77,(OFFSET($D$8,0,OFFSET($D$74,$D77,0)))*VLOOKUP($E$15,$D$63:$AR$69,H$74-$D77+2,FALSE),IF(AND(H$74&gt;$D77,(H$74-$D77+1)&lt;=$E$15),(OFFSET($D$8,0,OFFSET($D$74,$D77,0)))*VLOOKUP($E$15,$D$63:$AR$69,H$74-$D77+2,FALSE),IF((H$74-$D77+1)=$E$15+1,(OFFSET($D$8,0,OFFSET($D$74,$D77,0)))*VLOOKUP($E$15,$D$63:$AR$69,H$74-$D77+2,FALSE),IF(H$74&gt;($E$15+1),0,0)))))*IF($G$71&lt;&gt;0,0,1)+((1-$G$71)*$E$8*VLOOKUP($E$15,$D$63:$AR$69,H$74-$D77+2,FALSE))*IF($G$71=0,0,1)</f>
        <v>0.73511620101368425</v>
      </c>
      <c r="I77" s="177">
        <f t="shared" ca="1" si="17"/>
        <v>0.58809296081094753</v>
      </c>
      <c r="J77" s="177">
        <f t="shared" ca="1" si="17"/>
        <v>0.47047436864875797</v>
      </c>
      <c r="K77" s="177">
        <f t="shared" ca="1" si="17"/>
        <v>0.37654285407478721</v>
      </c>
      <c r="L77" s="177">
        <f t="shared" ca="1" si="17"/>
        <v>0.30098924452615855</v>
      </c>
      <c r="M77" s="177">
        <f t="shared" ca="1" si="17"/>
        <v>0.26750061759109067</v>
      </c>
      <c r="N77" s="177">
        <f t="shared" ca="1" si="17"/>
        <v>0.26750061759109067</v>
      </c>
      <c r="O77" s="177">
        <f t="shared" ca="1" si="17"/>
        <v>0.26790901548054269</v>
      </c>
      <c r="P77" s="177">
        <f t="shared" ca="1" si="17"/>
        <v>0.26750061759109067</v>
      </c>
      <c r="Q77" s="177">
        <f t="shared" ca="1" si="17"/>
        <v>0.13395450774027134</v>
      </c>
      <c r="R77" s="177">
        <f t="shared" ca="1" si="17"/>
        <v>0</v>
      </c>
      <c r="S77" s="177">
        <f t="shared" ca="1" si="17"/>
        <v>0</v>
      </c>
      <c r="T77" s="177">
        <f t="shared" ca="1" si="17"/>
        <v>0</v>
      </c>
      <c r="U77" s="177">
        <f t="shared" ca="1" si="17"/>
        <v>0</v>
      </c>
      <c r="V77" s="177">
        <f t="shared" ca="1" si="17"/>
        <v>0</v>
      </c>
      <c r="W77" s="177">
        <f t="shared" ca="1" si="17"/>
        <v>0</v>
      </c>
      <c r="X77" s="177">
        <f t="shared" ca="1" si="17"/>
        <v>0</v>
      </c>
      <c r="Y77" s="177">
        <f t="shared" ca="1" si="17"/>
        <v>0</v>
      </c>
      <c r="Z77" s="177">
        <f t="shared" ca="1" si="17"/>
        <v>0</v>
      </c>
      <c r="AA77" s="177">
        <f t="shared" ca="1" si="17"/>
        <v>0</v>
      </c>
      <c r="AB77" s="177">
        <f t="shared" ca="1" si="17"/>
        <v>0</v>
      </c>
      <c r="AC77" s="177">
        <f t="shared" ca="1" si="17"/>
        <v>0</v>
      </c>
      <c r="AD77" s="177">
        <f t="shared" ca="1" si="17"/>
        <v>0</v>
      </c>
      <c r="AE77" s="177">
        <f t="shared" ca="1" si="17"/>
        <v>0</v>
      </c>
      <c r="AF77" s="177">
        <f t="shared" ca="1" si="17"/>
        <v>0</v>
      </c>
      <c r="AG77" s="177">
        <f t="shared" ca="1" si="17"/>
        <v>0</v>
      </c>
      <c r="AH77" s="177">
        <f t="shared" ca="1" si="17"/>
        <v>0</v>
      </c>
      <c r="AI77" s="177">
        <f t="shared" ca="1" si="17"/>
        <v>0</v>
      </c>
      <c r="AJ77" s="177">
        <f t="shared" ca="1" si="17"/>
        <v>0</v>
      </c>
      <c r="AK77" s="177">
        <f t="shared" ca="1" si="17"/>
        <v>0</v>
      </c>
      <c r="AL77" s="177">
        <f t="shared" ca="1" si="17"/>
        <v>0</v>
      </c>
      <c r="AM77" s="177">
        <f t="shared" ca="1" si="17"/>
        <v>0</v>
      </c>
      <c r="AN77" s="177">
        <f t="shared" ca="1" si="17"/>
        <v>0</v>
      </c>
      <c r="AO77" s="177">
        <f t="shared" ca="1" si="17"/>
        <v>0</v>
      </c>
      <c r="AP77" s="177">
        <f t="shared" ca="1" si="17"/>
        <v>0</v>
      </c>
      <c r="AQ77" s="177">
        <f t="shared" ca="1" si="17"/>
        <v>0</v>
      </c>
      <c r="AR77" s="177">
        <f t="shared" ca="1" si="17"/>
        <v>0</v>
      </c>
    </row>
    <row r="78" spans="4:44" x14ac:dyDescent="0.3">
      <c r="D78" s="162">
        <v>4</v>
      </c>
      <c r="E78" s="172">
        <f t="shared" ref="E78:T93" ca="1" si="18">IF(E$74&lt;$D78,0,IF(E$74=$D78,(OFFSET($D$8,0,OFFSET($D$74,$D78,0)))*VLOOKUP($E$15,$D$63:$AR$69,E$74-$D78+2,FALSE),IF(AND(E$74&gt;$D78,(E$74-$D78+1)&lt;=$E$15),(OFFSET($D$8,0,OFFSET($D$74,$D78,0)))*VLOOKUP($E$15,$D$63:$AR$69,E$74-$D78+2,FALSE),IF((E$74-$D78+1)=$E$15+1,(OFFSET($D$8,0,OFFSET($D$74,$D78,0)))*VLOOKUP($E$15,$D$63:$AR$69,E$74-$D78+2,FALSE),IF(E$74&gt;($E$15+1),0,0)))))</f>
        <v>0</v>
      </c>
      <c r="F78" s="172">
        <f t="shared" ca="1" si="18"/>
        <v>0</v>
      </c>
      <c r="G78" s="172">
        <f t="shared" ca="1" si="18"/>
        <v>0</v>
      </c>
      <c r="H78" s="172">
        <f t="shared" ca="1" si="18"/>
        <v>-0.10020713457373268</v>
      </c>
      <c r="I78" s="172">
        <f t="shared" ca="1" si="18"/>
        <v>-0.18037284223271879</v>
      </c>
      <c r="J78" s="172">
        <f t="shared" ca="1" si="18"/>
        <v>-0.14429827378617507</v>
      </c>
      <c r="K78" s="172">
        <f t="shared" ca="1" si="18"/>
        <v>-0.11543861902894004</v>
      </c>
      <c r="L78" s="172">
        <f t="shared" ca="1" si="18"/>
        <v>-9.2390978076981531E-2</v>
      </c>
      <c r="M78" s="172">
        <f t="shared" ca="1" si="18"/>
        <v>-7.3852658180840983E-2</v>
      </c>
      <c r="N78" s="172">
        <f t="shared" ca="1" si="18"/>
        <v>-6.5635673145794896E-2</v>
      </c>
      <c r="O78" s="172">
        <f t="shared" ca="1" si="18"/>
        <v>-6.5635673145794896E-2</v>
      </c>
      <c r="P78" s="172">
        <f t="shared" ca="1" si="18"/>
        <v>-6.5735880280368628E-2</v>
      </c>
      <c r="Q78" s="172">
        <f t="shared" ca="1" si="18"/>
        <v>-6.5635673145794896E-2</v>
      </c>
      <c r="R78" s="172">
        <f t="shared" ca="1" si="18"/>
        <v>-3.2867940140184314E-2</v>
      </c>
      <c r="S78" s="172">
        <f t="shared" ca="1" si="18"/>
        <v>0</v>
      </c>
      <c r="T78" s="172">
        <f t="shared" ca="1" si="18"/>
        <v>0</v>
      </c>
      <c r="U78" s="172">
        <f t="shared" ref="U78:AJ93" ca="1" si="19">IF(U$74&lt;$D78,0,IF(U$74=$D78,(OFFSET($D$8,0,OFFSET($D$74,$D78,0)))*VLOOKUP($E$15,$D$63:$AR$69,U$74-$D78+2,FALSE),IF(AND(U$74&gt;$D78,(U$74-$D78+1)&lt;=$E$15),(OFFSET($D$8,0,OFFSET($D$74,$D78,0)))*VLOOKUP($E$15,$D$63:$AR$69,U$74-$D78+2,FALSE),IF((U$74-$D78+1)=$E$15+1,(OFFSET($D$8,0,OFFSET($D$74,$D78,0)))*VLOOKUP($E$15,$D$63:$AR$69,U$74-$D78+2,FALSE),IF(U$74&gt;($E$15+1),0,0)))))</f>
        <v>0</v>
      </c>
      <c r="V78" s="172">
        <f t="shared" ca="1" si="19"/>
        <v>0</v>
      </c>
      <c r="W78" s="172">
        <f t="shared" ca="1" si="19"/>
        <v>0</v>
      </c>
      <c r="X78" s="172">
        <f t="shared" ca="1" si="19"/>
        <v>0</v>
      </c>
      <c r="Y78" s="172">
        <f t="shared" ca="1" si="19"/>
        <v>0</v>
      </c>
      <c r="Z78" s="172">
        <f t="shared" ca="1" si="19"/>
        <v>0</v>
      </c>
      <c r="AA78" s="172">
        <f t="shared" ca="1" si="19"/>
        <v>0</v>
      </c>
      <c r="AB78" s="172">
        <f t="shared" ca="1" si="19"/>
        <v>0</v>
      </c>
      <c r="AC78" s="172">
        <f t="shared" ca="1" si="19"/>
        <v>0</v>
      </c>
      <c r="AD78" s="172">
        <f t="shared" ca="1" si="19"/>
        <v>0</v>
      </c>
      <c r="AE78" s="172">
        <f t="shared" ca="1" si="19"/>
        <v>0</v>
      </c>
      <c r="AF78" s="172">
        <f t="shared" ca="1" si="19"/>
        <v>0</v>
      </c>
      <c r="AG78" s="172">
        <f t="shared" ca="1" si="19"/>
        <v>0</v>
      </c>
      <c r="AH78" s="172">
        <f t="shared" ca="1" si="19"/>
        <v>0</v>
      </c>
      <c r="AI78" s="172">
        <f t="shared" ca="1" si="19"/>
        <v>0</v>
      </c>
      <c r="AJ78" s="172">
        <f t="shared" ca="1" si="19"/>
        <v>0</v>
      </c>
      <c r="AK78" s="172">
        <f t="shared" ref="AI78:AR93" ca="1" si="20">IF(AK$74&lt;$D78,0,IF(AK$74=$D78,(OFFSET($D$8,0,OFFSET($D$74,$D78,0)))*VLOOKUP($E$15,$D$63:$AR$69,AK$74-$D78+2,FALSE),IF(AND(AK$74&gt;$D78,(AK$74-$D78+1)&lt;=$E$15),(OFFSET($D$8,0,OFFSET($D$74,$D78,0)))*VLOOKUP($E$15,$D$63:$AR$69,AK$74-$D78+2,FALSE),IF((AK$74-$D78+1)=$E$15+1,(OFFSET($D$8,0,OFFSET($D$74,$D78,0)))*VLOOKUP($E$15,$D$63:$AR$69,AK$74-$D78+2,FALSE),IF(AK$74&gt;($E$15+1),0,0)))))</f>
        <v>0</v>
      </c>
      <c r="AL78" s="172">
        <f t="shared" ca="1" si="20"/>
        <v>0</v>
      </c>
      <c r="AM78" s="172">
        <f t="shared" ca="1" si="20"/>
        <v>0</v>
      </c>
      <c r="AN78" s="172">
        <f t="shared" ca="1" si="20"/>
        <v>0</v>
      </c>
      <c r="AO78" s="172">
        <f t="shared" ca="1" si="20"/>
        <v>0</v>
      </c>
      <c r="AP78" s="172">
        <f t="shared" ca="1" si="20"/>
        <v>0</v>
      </c>
      <c r="AQ78" s="172">
        <f t="shared" ca="1" si="20"/>
        <v>0</v>
      </c>
      <c r="AR78" s="172">
        <f t="shared" ca="1" si="20"/>
        <v>0</v>
      </c>
    </row>
    <row r="79" spans="4:44" x14ac:dyDescent="0.3">
      <c r="D79" s="162">
        <v>5</v>
      </c>
      <c r="E79" s="172">
        <f t="shared" ca="1" si="18"/>
        <v>0</v>
      </c>
      <c r="F79" s="172">
        <f t="shared" ca="1" si="18"/>
        <v>0</v>
      </c>
      <c r="G79" s="172">
        <f t="shared" ca="1" si="18"/>
        <v>0</v>
      </c>
      <c r="H79" s="172">
        <f t="shared" ca="1" si="18"/>
        <v>0</v>
      </c>
      <c r="I79" s="172">
        <f t="shared" ca="1" si="18"/>
        <v>-0.51390963523760014</v>
      </c>
      <c r="J79" s="172">
        <f t="shared" ca="1" si="18"/>
        <v>-0.92503734342768007</v>
      </c>
      <c r="K79" s="172">
        <f t="shared" ca="1" si="18"/>
        <v>-0.74002987474214421</v>
      </c>
      <c r="L79" s="172">
        <f t="shared" ca="1" si="18"/>
        <v>-0.59202389979371528</v>
      </c>
      <c r="M79" s="172">
        <f t="shared" ca="1" si="18"/>
        <v>-0.47382468368906727</v>
      </c>
      <c r="N79" s="172">
        <f t="shared" ca="1" si="18"/>
        <v>-0.37875140117011125</v>
      </c>
      <c r="O79" s="172">
        <f t="shared" ca="1" si="18"/>
        <v>-0.33661081108062807</v>
      </c>
      <c r="P79" s="172">
        <f t="shared" ca="1" si="18"/>
        <v>-0.33661081108062807</v>
      </c>
      <c r="Q79" s="172">
        <f t="shared" ca="1" si="18"/>
        <v>-0.33712472071586558</v>
      </c>
      <c r="R79" s="172">
        <f t="shared" ca="1" si="18"/>
        <v>-0.33661081108062807</v>
      </c>
      <c r="S79" s="172">
        <f t="shared" ca="1" si="18"/>
        <v>-0.16856236035793279</v>
      </c>
      <c r="T79" s="172">
        <f t="shared" ca="1" si="18"/>
        <v>0</v>
      </c>
      <c r="U79" s="172">
        <f t="shared" ca="1" si="19"/>
        <v>0</v>
      </c>
      <c r="V79" s="172">
        <f t="shared" ca="1" si="19"/>
        <v>0</v>
      </c>
      <c r="W79" s="172">
        <f t="shared" ca="1" si="19"/>
        <v>0</v>
      </c>
      <c r="X79" s="172">
        <f t="shared" ca="1" si="19"/>
        <v>0</v>
      </c>
      <c r="Y79" s="172">
        <f t="shared" ca="1" si="19"/>
        <v>0</v>
      </c>
      <c r="Z79" s="172">
        <f t="shared" ca="1" si="19"/>
        <v>0</v>
      </c>
      <c r="AA79" s="172">
        <f t="shared" ca="1" si="19"/>
        <v>0</v>
      </c>
      <c r="AB79" s="172">
        <f t="shared" ca="1" si="19"/>
        <v>0</v>
      </c>
      <c r="AC79" s="172">
        <f t="shared" ca="1" si="19"/>
        <v>0</v>
      </c>
      <c r="AD79" s="172">
        <f t="shared" ca="1" si="19"/>
        <v>0</v>
      </c>
      <c r="AE79" s="172">
        <f t="shared" ca="1" si="19"/>
        <v>0</v>
      </c>
      <c r="AF79" s="172">
        <f t="shared" ca="1" si="19"/>
        <v>0</v>
      </c>
      <c r="AG79" s="172">
        <f t="shared" ca="1" si="19"/>
        <v>0</v>
      </c>
      <c r="AH79" s="172">
        <f t="shared" ca="1" si="19"/>
        <v>0</v>
      </c>
      <c r="AI79" s="172">
        <f t="shared" ca="1" si="20"/>
        <v>0</v>
      </c>
      <c r="AJ79" s="172">
        <f t="shared" ca="1" si="20"/>
        <v>0</v>
      </c>
      <c r="AK79" s="172">
        <f t="shared" ca="1" si="20"/>
        <v>0</v>
      </c>
      <c r="AL79" s="172">
        <f t="shared" ca="1" si="20"/>
        <v>0</v>
      </c>
      <c r="AM79" s="172">
        <f t="shared" ca="1" si="20"/>
        <v>0</v>
      </c>
      <c r="AN79" s="172">
        <f t="shared" ca="1" si="20"/>
        <v>0</v>
      </c>
      <c r="AO79" s="172">
        <f t="shared" ca="1" si="20"/>
        <v>0</v>
      </c>
      <c r="AP79" s="172">
        <f t="shared" ca="1" si="20"/>
        <v>0</v>
      </c>
      <c r="AQ79" s="172">
        <f t="shared" ca="1" si="20"/>
        <v>0</v>
      </c>
      <c r="AR79" s="172">
        <f t="shared" ca="1" si="20"/>
        <v>0</v>
      </c>
    </row>
    <row r="80" spans="4:44" x14ac:dyDescent="0.3">
      <c r="D80" s="162">
        <v>6</v>
      </c>
      <c r="E80" s="172">
        <f t="shared" ca="1" si="18"/>
        <v>0</v>
      </c>
      <c r="F80" s="172">
        <f t="shared" ca="1" si="18"/>
        <v>0</v>
      </c>
      <c r="G80" s="172">
        <f t="shared" ca="1" si="18"/>
        <v>0</v>
      </c>
      <c r="H80" s="172">
        <f t="shared" ca="1" si="18"/>
        <v>0</v>
      </c>
      <c r="I80" s="172">
        <f t="shared" ca="1" si="18"/>
        <v>0</v>
      </c>
      <c r="J80" s="172">
        <f t="shared" ca="1" si="18"/>
        <v>-0.55061746632600006</v>
      </c>
      <c r="K80" s="172">
        <f t="shared" ca="1" si="18"/>
        <v>-0.99111143938680002</v>
      </c>
      <c r="L80" s="172">
        <f t="shared" ca="1" si="18"/>
        <v>-0.79288915150944017</v>
      </c>
      <c r="M80" s="172">
        <f t="shared" ca="1" si="18"/>
        <v>-0.63431132120755207</v>
      </c>
      <c r="N80" s="172">
        <f t="shared" ca="1" si="18"/>
        <v>-0.50766930395257204</v>
      </c>
      <c r="O80" s="172">
        <f t="shared" ca="1" si="18"/>
        <v>-0.40580507268226201</v>
      </c>
      <c r="P80" s="172">
        <f t="shared" ca="1" si="18"/>
        <v>-0.36065444044353007</v>
      </c>
      <c r="Q80" s="172">
        <f t="shared" ca="1" si="18"/>
        <v>-0.36065444044353007</v>
      </c>
      <c r="R80" s="172">
        <f t="shared" ca="1" si="18"/>
        <v>-0.36120505790985596</v>
      </c>
      <c r="S80" s="172">
        <f t="shared" ca="1" si="18"/>
        <v>-0.36065444044353007</v>
      </c>
      <c r="T80" s="172">
        <f t="shared" ca="1" si="18"/>
        <v>-0.18060252895492798</v>
      </c>
      <c r="U80" s="172">
        <f t="shared" ca="1" si="19"/>
        <v>0</v>
      </c>
      <c r="V80" s="172">
        <f t="shared" ca="1" si="19"/>
        <v>0</v>
      </c>
      <c r="W80" s="172">
        <f t="shared" ca="1" si="19"/>
        <v>0</v>
      </c>
      <c r="X80" s="172">
        <f t="shared" ca="1" si="19"/>
        <v>0</v>
      </c>
      <c r="Y80" s="172">
        <f t="shared" ca="1" si="19"/>
        <v>0</v>
      </c>
      <c r="Z80" s="172">
        <f t="shared" ca="1" si="19"/>
        <v>0</v>
      </c>
      <c r="AA80" s="172">
        <f t="shared" ca="1" si="19"/>
        <v>0</v>
      </c>
      <c r="AB80" s="172">
        <f t="shared" ca="1" si="19"/>
        <v>0</v>
      </c>
      <c r="AC80" s="172">
        <f t="shared" ca="1" si="19"/>
        <v>0</v>
      </c>
      <c r="AD80" s="172">
        <f t="shared" ca="1" si="19"/>
        <v>0</v>
      </c>
      <c r="AE80" s="172">
        <f t="shared" ca="1" si="19"/>
        <v>0</v>
      </c>
      <c r="AF80" s="172">
        <f t="shared" ca="1" si="19"/>
        <v>0</v>
      </c>
      <c r="AG80" s="172">
        <f t="shared" ca="1" si="19"/>
        <v>0</v>
      </c>
      <c r="AH80" s="172">
        <f t="shared" ca="1" si="19"/>
        <v>0</v>
      </c>
      <c r="AI80" s="172">
        <f t="shared" ca="1" si="20"/>
        <v>0</v>
      </c>
      <c r="AJ80" s="172">
        <f t="shared" ca="1" si="20"/>
        <v>0</v>
      </c>
      <c r="AK80" s="172">
        <f t="shared" ca="1" si="20"/>
        <v>0</v>
      </c>
      <c r="AL80" s="172">
        <f t="shared" ca="1" si="20"/>
        <v>0</v>
      </c>
      <c r="AM80" s="172">
        <f t="shared" ca="1" si="20"/>
        <v>0</v>
      </c>
      <c r="AN80" s="172">
        <f t="shared" ca="1" si="20"/>
        <v>0</v>
      </c>
      <c r="AO80" s="172">
        <f t="shared" ca="1" si="20"/>
        <v>0</v>
      </c>
      <c r="AP80" s="172">
        <f t="shared" ca="1" si="20"/>
        <v>0</v>
      </c>
      <c r="AQ80" s="172">
        <f t="shared" ca="1" si="20"/>
        <v>0</v>
      </c>
      <c r="AR80" s="172">
        <f t="shared" ca="1" si="20"/>
        <v>0</v>
      </c>
    </row>
    <row r="81" spans="4:44" x14ac:dyDescent="0.3">
      <c r="D81" s="162">
        <v>7</v>
      </c>
      <c r="E81" s="172">
        <f t="shared" ca="1" si="18"/>
        <v>0</v>
      </c>
      <c r="F81" s="172">
        <f t="shared" ca="1" si="18"/>
        <v>0</v>
      </c>
      <c r="G81" s="172">
        <f t="shared" ca="1" si="18"/>
        <v>0</v>
      </c>
      <c r="H81" s="172">
        <f t="shared" ca="1" si="18"/>
        <v>0</v>
      </c>
      <c r="I81" s="172">
        <f t="shared" ca="1" si="18"/>
        <v>0</v>
      </c>
      <c r="J81" s="172">
        <f t="shared" ca="1" si="18"/>
        <v>0</v>
      </c>
      <c r="K81" s="172">
        <f t="shared" ca="1" si="18"/>
        <v>-0.58732529741440009</v>
      </c>
      <c r="L81" s="172">
        <f t="shared" ca="1" si="18"/>
        <v>-1.0571855353459201</v>
      </c>
      <c r="M81" s="172">
        <f t="shared" ca="1" si="18"/>
        <v>-0.84574842827673624</v>
      </c>
      <c r="N81" s="172">
        <f t="shared" ca="1" si="18"/>
        <v>-0.67659874262138886</v>
      </c>
      <c r="O81" s="172">
        <f t="shared" ca="1" si="18"/>
        <v>-0.54151392421607691</v>
      </c>
      <c r="P81" s="172">
        <f t="shared" ca="1" si="18"/>
        <v>-0.43285874419441289</v>
      </c>
      <c r="Q81" s="172">
        <f t="shared" ca="1" si="18"/>
        <v>-0.38469806980643206</v>
      </c>
      <c r="R81" s="172">
        <f t="shared" ca="1" si="18"/>
        <v>-0.38469806980643206</v>
      </c>
      <c r="S81" s="172">
        <f t="shared" ca="1" si="18"/>
        <v>-0.38528539510384641</v>
      </c>
      <c r="T81" s="172">
        <f t="shared" ca="1" si="18"/>
        <v>-0.38469806980643206</v>
      </c>
      <c r="U81" s="172">
        <f t="shared" ca="1" si="19"/>
        <v>-0.1926426975519232</v>
      </c>
      <c r="V81" s="172">
        <f t="shared" ca="1" si="19"/>
        <v>0</v>
      </c>
      <c r="W81" s="172">
        <f t="shared" ca="1" si="19"/>
        <v>0</v>
      </c>
      <c r="X81" s="172">
        <f t="shared" ca="1" si="19"/>
        <v>0</v>
      </c>
      <c r="Y81" s="172">
        <f t="shared" ca="1" si="19"/>
        <v>0</v>
      </c>
      <c r="Z81" s="172">
        <f t="shared" ca="1" si="19"/>
        <v>0</v>
      </c>
      <c r="AA81" s="172">
        <f t="shared" ca="1" si="19"/>
        <v>0</v>
      </c>
      <c r="AB81" s="172">
        <f t="shared" ca="1" si="19"/>
        <v>0</v>
      </c>
      <c r="AC81" s="172">
        <f t="shared" ca="1" si="19"/>
        <v>0</v>
      </c>
      <c r="AD81" s="172">
        <f t="shared" ca="1" si="19"/>
        <v>0</v>
      </c>
      <c r="AE81" s="172">
        <f t="shared" ca="1" si="19"/>
        <v>0</v>
      </c>
      <c r="AF81" s="172">
        <f t="shared" ca="1" si="19"/>
        <v>0</v>
      </c>
      <c r="AG81" s="172">
        <f t="shared" ca="1" si="19"/>
        <v>0</v>
      </c>
      <c r="AH81" s="172">
        <f t="shared" ca="1" si="19"/>
        <v>0</v>
      </c>
      <c r="AI81" s="172">
        <f t="shared" ca="1" si="20"/>
        <v>0</v>
      </c>
      <c r="AJ81" s="172">
        <f t="shared" ca="1" si="20"/>
        <v>0</v>
      </c>
      <c r="AK81" s="172">
        <f t="shared" ca="1" si="20"/>
        <v>0</v>
      </c>
      <c r="AL81" s="172">
        <f t="shared" ca="1" si="20"/>
        <v>0</v>
      </c>
      <c r="AM81" s="172">
        <f t="shared" ca="1" si="20"/>
        <v>0</v>
      </c>
      <c r="AN81" s="172">
        <f t="shared" ca="1" si="20"/>
        <v>0</v>
      </c>
      <c r="AO81" s="172">
        <f t="shared" ca="1" si="20"/>
        <v>0</v>
      </c>
      <c r="AP81" s="172">
        <f t="shared" ca="1" si="20"/>
        <v>0</v>
      </c>
      <c r="AQ81" s="172">
        <f t="shared" ca="1" si="20"/>
        <v>0</v>
      </c>
      <c r="AR81" s="172">
        <f t="shared" ca="1" si="20"/>
        <v>0</v>
      </c>
    </row>
    <row r="82" spans="4:44" x14ac:dyDescent="0.3">
      <c r="D82" s="162">
        <v>8</v>
      </c>
      <c r="E82" s="172">
        <f t="shared" ca="1" si="18"/>
        <v>0</v>
      </c>
      <c r="F82" s="172">
        <f t="shared" ca="1" si="18"/>
        <v>0</v>
      </c>
      <c r="G82" s="172">
        <f t="shared" ca="1" si="18"/>
        <v>0</v>
      </c>
      <c r="H82" s="172">
        <f t="shared" ca="1" si="18"/>
        <v>0</v>
      </c>
      <c r="I82" s="172">
        <f t="shared" ca="1" si="18"/>
        <v>0</v>
      </c>
      <c r="J82" s="172">
        <f t="shared" ca="1" si="18"/>
        <v>0</v>
      </c>
      <c r="K82" s="172">
        <f t="shared" ca="1" si="18"/>
        <v>0</v>
      </c>
      <c r="L82" s="172">
        <f t="shared" ca="1" si="18"/>
        <v>-0.33037047979560002</v>
      </c>
      <c r="M82" s="172">
        <f t="shared" ca="1" si="18"/>
        <v>-0.59466686363207999</v>
      </c>
      <c r="N82" s="172">
        <f t="shared" ca="1" si="18"/>
        <v>-0.47573349090566408</v>
      </c>
      <c r="O82" s="172">
        <f t="shared" ca="1" si="18"/>
        <v>-0.38058679272453122</v>
      </c>
      <c r="P82" s="172">
        <f t="shared" ca="1" si="18"/>
        <v>-0.30460158237154322</v>
      </c>
      <c r="Q82" s="172">
        <f t="shared" ca="1" si="18"/>
        <v>-0.24348304360935721</v>
      </c>
      <c r="R82" s="172">
        <f t="shared" ca="1" si="18"/>
        <v>-0.21639266426611803</v>
      </c>
      <c r="S82" s="172">
        <f t="shared" ca="1" si="18"/>
        <v>-0.21639266426611803</v>
      </c>
      <c r="T82" s="172">
        <f t="shared" ca="1" si="18"/>
        <v>-0.21672303474591359</v>
      </c>
      <c r="U82" s="172">
        <f t="shared" ca="1" si="19"/>
        <v>-0.21639266426611803</v>
      </c>
      <c r="V82" s="172">
        <f t="shared" ca="1" si="19"/>
        <v>-0.10836151737295679</v>
      </c>
      <c r="W82" s="172">
        <f t="shared" ca="1" si="19"/>
        <v>0</v>
      </c>
      <c r="X82" s="172">
        <f t="shared" ca="1" si="19"/>
        <v>0</v>
      </c>
      <c r="Y82" s="172">
        <f t="shared" ca="1" si="19"/>
        <v>0</v>
      </c>
      <c r="Z82" s="172">
        <f t="shared" ca="1" si="19"/>
        <v>0</v>
      </c>
      <c r="AA82" s="172">
        <f t="shared" ca="1" si="19"/>
        <v>0</v>
      </c>
      <c r="AB82" s="172">
        <f t="shared" ca="1" si="19"/>
        <v>0</v>
      </c>
      <c r="AC82" s="172">
        <f t="shared" ca="1" si="19"/>
        <v>0</v>
      </c>
      <c r="AD82" s="172">
        <f t="shared" ca="1" si="19"/>
        <v>0</v>
      </c>
      <c r="AE82" s="172">
        <f t="shared" ca="1" si="19"/>
        <v>0</v>
      </c>
      <c r="AF82" s="172">
        <f t="shared" ca="1" si="19"/>
        <v>0</v>
      </c>
      <c r="AG82" s="172">
        <f t="shared" ca="1" si="19"/>
        <v>0</v>
      </c>
      <c r="AH82" s="172">
        <f t="shared" ca="1" si="19"/>
        <v>0</v>
      </c>
      <c r="AI82" s="172">
        <f t="shared" ca="1" si="20"/>
        <v>0</v>
      </c>
      <c r="AJ82" s="172">
        <f t="shared" ca="1" si="20"/>
        <v>0</v>
      </c>
      <c r="AK82" s="172">
        <f t="shared" ca="1" si="20"/>
        <v>0</v>
      </c>
      <c r="AL82" s="172">
        <f t="shared" ca="1" si="20"/>
        <v>0</v>
      </c>
      <c r="AM82" s="172">
        <f t="shared" ca="1" si="20"/>
        <v>0</v>
      </c>
      <c r="AN82" s="172">
        <f t="shared" ca="1" si="20"/>
        <v>0</v>
      </c>
      <c r="AO82" s="172">
        <f t="shared" ca="1" si="20"/>
        <v>0</v>
      </c>
      <c r="AP82" s="172">
        <f t="shared" ca="1" si="20"/>
        <v>0</v>
      </c>
      <c r="AQ82" s="172">
        <f t="shared" ca="1" si="20"/>
        <v>0</v>
      </c>
      <c r="AR82" s="172">
        <f t="shared" ca="1" si="20"/>
        <v>0</v>
      </c>
    </row>
    <row r="83" spans="4:44" x14ac:dyDescent="0.3">
      <c r="D83" s="162">
        <v>9</v>
      </c>
      <c r="E83" s="172">
        <f t="shared" ca="1" si="18"/>
        <v>0</v>
      </c>
      <c r="F83" s="172">
        <f t="shared" ca="1" si="18"/>
        <v>0</v>
      </c>
      <c r="G83" s="172">
        <f t="shared" ca="1" si="18"/>
        <v>0</v>
      </c>
      <c r="H83" s="172">
        <f t="shared" ca="1" si="18"/>
        <v>0</v>
      </c>
      <c r="I83" s="172">
        <f t="shared" ca="1" si="18"/>
        <v>0</v>
      </c>
      <c r="J83" s="172">
        <f t="shared" ca="1" si="18"/>
        <v>0</v>
      </c>
      <c r="K83" s="172">
        <f t="shared" ca="1" si="18"/>
        <v>0</v>
      </c>
      <c r="L83" s="172">
        <f t="shared" ca="1" si="18"/>
        <v>0</v>
      </c>
      <c r="M83" s="172">
        <f t="shared" ca="1" si="18"/>
        <v>0</v>
      </c>
      <c r="N83" s="172">
        <f t="shared" ca="1" si="18"/>
        <v>0</v>
      </c>
      <c r="O83" s="172">
        <f t="shared" ca="1" si="18"/>
        <v>0</v>
      </c>
      <c r="P83" s="172">
        <f t="shared" ca="1" si="18"/>
        <v>0</v>
      </c>
      <c r="Q83" s="172">
        <f t="shared" ca="1" si="18"/>
        <v>0</v>
      </c>
      <c r="R83" s="172">
        <f t="shared" ca="1" si="18"/>
        <v>0</v>
      </c>
      <c r="S83" s="172">
        <f t="shared" ca="1" si="18"/>
        <v>0</v>
      </c>
      <c r="T83" s="172">
        <f t="shared" ca="1" si="18"/>
        <v>0</v>
      </c>
      <c r="U83" s="172">
        <f t="shared" ca="1" si="19"/>
        <v>0</v>
      </c>
      <c r="V83" s="172">
        <f t="shared" ca="1" si="19"/>
        <v>0</v>
      </c>
      <c r="W83" s="172">
        <f t="shared" ca="1" si="19"/>
        <v>0</v>
      </c>
      <c r="X83" s="172">
        <f t="shared" ca="1" si="19"/>
        <v>0</v>
      </c>
      <c r="Y83" s="172">
        <f t="shared" ca="1" si="19"/>
        <v>0</v>
      </c>
      <c r="Z83" s="172">
        <f t="shared" ca="1" si="19"/>
        <v>0</v>
      </c>
      <c r="AA83" s="172">
        <f t="shared" ca="1" si="19"/>
        <v>0</v>
      </c>
      <c r="AB83" s="172">
        <f t="shared" ca="1" si="19"/>
        <v>0</v>
      </c>
      <c r="AC83" s="172">
        <f t="shared" ca="1" si="19"/>
        <v>0</v>
      </c>
      <c r="AD83" s="172">
        <f t="shared" ca="1" si="19"/>
        <v>0</v>
      </c>
      <c r="AE83" s="172">
        <f t="shared" ca="1" si="19"/>
        <v>0</v>
      </c>
      <c r="AF83" s="172">
        <f t="shared" ca="1" si="19"/>
        <v>0</v>
      </c>
      <c r="AG83" s="172">
        <f t="shared" ca="1" si="19"/>
        <v>0</v>
      </c>
      <c r="AH83" s="172">
        <f t="shared" ca="1" si="19"/>
        <v>0</v>
      </c>
      <c r="AI83" s="172">
        <f t="shared" ca="1" si="20"/>
        <v>0</v>
      </c>
      <c r="AJ83" s="172">
        <f t="shared" ca="1" si="20"/>
        <v>0</v>
      </c>
      <c r="AK83" s="172">
        <f t="shared" ca="1" si="20"/>
        <v>0</v>
      </c>
      <c r="AL83" s="172">
        <f t="shared" ca="1" si="20"/>
        <v>0</v>
      </c>
      <c r="AM83" s="172">
        <f t="shared" ca="1" si="20"/>
        <v>0</v>
      </c>
      <c r="AN83" s="172">
        <f t="shared" ca="1" si="20"/>
        <v>0</v>
      </c>
      <c r="AO83" s="172">
        <f t="shared" ca="1" si="20"/>
        <v>0</v>
      </c>
      <c r="AP83" s="172">
        <f t="shared" ca="1" si="20"/>
        <v>0</v>
      </c>
      <c r="AQ83" s="172">
        <f t="shared" ca="1" si="20"/>
        <v>0</v>
      </c>
      <c r="AR83" s="172">
        <f t="shared" ca="1" si="20"/>
        <v>0</v>
      </c>
    </row>
    <row r="84" spans="4:44" x14ac:dyDescent="0.3">
      <c r="D84" s="162">
        <v>10</v>
      </c>
      <c r="E84" s="172">
        <f t="shared" ca="1" si="18"/>
        <v>0</v>
      </c>
      <c r="F84" s="172">
        <f t="shared" ca="1" si="18"/>
        <v>0</v>
      </c>
      <c r="G84" s="172">
        <f t="shared" ca="1" si="18"/>
        <v>0</v>
      </c>
      <c r="H84" s="172">
        <f t="shared" ca="1" si="18"/>
        <v>0</v>
      </c>
      <c r="I84" s="172">
        <f t="shared" ca="1" si="18"/>
        <v>0</v>
      </c>
      <c r="J84" s="172">
        <f t="shared" ca="1" si="18"/>
        <v>0</v>
      </c>
      <c r="K84" s="172">
        <f t="shared" ca="1" si="18"/>
        <v>0</v>
      </c>
      <c r="L84" s="172">
        <f t="shared" ca="1" si="18"/>
        <v>0</v>
      </c>
      <c r="M84" s="172">
        <f t="shared" ca="1" si="18"/>
        <v>0</v>
      </c>
      <c r="N84" s="172">
        <f t="shared" ca="1" si="18"/>
        <v>0</v>
      </c>
      <c r="O84" s="172">
        <f t="shared" ca="1" si="18"/>
        <v>0</v>
      </c>
      <c r="P84" s="172">
        <f t="shared" ca="1" si="18"/>
        <v>0</v>
      </c>
      <c r="Q84" s="172">
        <f t="shared" ca="1" si="18"/>
        <v>0</v>
      </c>
      <c r="R84" s="172">
        <f t="shared" ca="1" si="18"/>
        <v>0</v>
      </c>
      <c r="S84" s="172">
        <f t="shared" ca="1" si="18"/>
        <v>0</v>
      </c>
      <c r="T84" s="172">
        <f t="shared" ca="1" si="18"/>
        <v>0</v>
      </c>
      <c r="U84" s="172">
        <f t="shared" ca="1" si="19"/>
        <v>0</v>
      </c>
      <c r="V84" s="172">
        <f t="shared" ca="1" si="19"/>
        <v>0</v>
      </c>
      <c r="W84" s="172">
        <f t="shared" ca="1" si="19"/>
        <v>0</v>
      </c>
      <c r="X84" s="172">
        <f t="shared" ca="1" si="19"/>
        <v>0</v>
      </c>
      <c r="Y84" s="172">
        <f t="shared" ca="1" si="19"/>
        <v>0</v>
      </c>
      <c r="Z84" s="172">
        <f t="shared" ca="1" si="19"/>
        <v>0</v>
      </c>
      <c r="AA84" s="172">
        <f t="shared" ca="1" si="19"/>
        <v>0</v>
      </c>
      <c r="AB84" s="172">
        <f t="shared" ca="1" si="19"/>
        <v>0</v>
      </c>
      <c r="AC84" s="172">
        <f t="shared" ca="1" si="19"/>
        <v>0</v>
      </c>
      <c r="AD84" s="172">
        <f t="shared" ca="1" si="19"/>
        <v>0</v>
      </c>
      <c r="AE84" s="172">
        <f t="shared" ca="1" si="19"/>
        <v>0</v>
      </c>
      <c r="AF84" s="172">
        <f t="shared" ca="1" si="19"/>
        <v>0</v>
      </c>
      <c r="AG84" s="172">
        <f t="shared" ca="1" si="19"/>
        <v>0</v>
      </c>
      <c r="AH84" s="172">
        <f t="shared" ca="1" si="19"/>
        <v>0</v>
      </c>
      <c r="AI84" s="172">
        <f t="shared" ca="1" si="20"/>
        <v>0</v>
      </c>
      <c r="AJ84" s="172">
        <f t="shared" ca="1" si="20"/>
        <v>0</v>
      </c>
      <c r="AK84" s="172">
        <f t="shared" ca="1" si="20"/>
        <v>0</v>
      </c>
      <c r="AL84" s="172">
        <f t="shared" ca="1" si="20"/>
        <v>0</v>
      </c>
      <c r="AM84" s="172">
        <f t="shared" ca="1" si="20"/>
        <v>0</v>
      </c>
      <c r="AN84" s="172">
        <f t="shared" ca="1" si="20"/>
        <v>0</v>
      </c>
      <c r="AO84" s="172">
        <f t="shared" ca="1" si="20"/>
        <v>0</v>
      </c>
      <c r="AP84" s="172">
        <f t="shared" ca="1" si="20"/>
        <v>0</v>
      </c>
      <c r="AQ84" s="172">
        <f t="shared" ca="1" si="20"/>
        <v>0</v>
      </c>
      <c r="AR84" s="172">
        <f t="shared" ca="1" si="20"/>
        <v>0</v>
      </c>
    </row>
    <row r="85" spans="4:44" x14ac:dyDescent="0.3">
      <c r="D85" s="162">
        <v>11</v>
      </c>
      <c r="E85" s="172">
        <f t="shared" ca="1" si="18"/>
        <v>0</v>
      </c>
      <c r="F85" s="172">
        <f t="shared" ca="1" si="18"/>
        <v>0</v>
      </c>
      <c r="G85" s="172">
        <f t="shared" ca="1" si="18"/>
        <v>0</v>
      </c>
      <c r="H85" s="172">
        <f t="shared" ca="1" si="18"/>
        <v>0</v>
      </c>
      <c r="I85" s="172">
        <f t="shared" ca="1" si="18"/>
        <v>0</v>
      </c>
      <c r="J85" s="172">
        <f t="shared" ca="1" si="18"/>
        <v>0</v>
      </c>
      <c r="K85" s="172">
        <f t="shared" ca="1" si="18"/>
        <v>0</v>
      </c>
      <c r="L85" s="172">
        <f t="shared" ca="1" si="18"/>
        <v>0</v>
      </c>
      <c r="M85" s="172">
        <f t="shared" ca="1" si="18"/>
        <v>0</v>
      </c>
      <c r="N85" s="172">
        <f t="shared" ca="1" si="18"/>
        <v>0</v>
      </c>
      <c r="O85" s="172">
        <f t="shared" ca="1" si="18"/>
        <v>0</v>
      </c>
      <c r="P85" s="172">
        <f t="shared" ca="1" si="18"/>
        <v>0</v>
      </c>
      <c r="Q85" s="172">
        <f t="shared" ca="1" si="18"/>
        <v>0</v>
      </c>
      <c r="R85" s="172">
        <f t="shared" ca="1" si="18"/>
        <v>0</v>
      </c>
      <c r="S85" s="172">
        <f t="shared" ca="1" si="18"/>
        <v>0</v>
      </c>
      <c r="T85" s="172">
        <f t="shared" ca="1" si="18"/>
        <v>0</v>
      </c>
      <c r="U85" s="172">
        <f t="shared" ca="1" si="19"/>
        <v>0</v>
      </c>
      <c r="V85" s="172">
        <f t="shared" ca="1" si="19"/>
        <v>0</v>
      </c>
      <c r="W85" s="172">
        <f t="shared" ca="1" si="19"/>
        <v>0</v>
      </c>
      <c r="X85" s="172">
        <f t="shared" ca="1" si="19"/>
        <v>0</v>
      </c>
      <c r="Y85" s="172">
        <f t="shared" ca="1" si="19"/>
        <v>0</v>
      </c>
      <c r="Z85" s="172">
        <f t="shared" ca="1" si="19"/>
        <v>0</v>
      </c>
      <c r="AA85" s="172">
        <f t="shared" ca="1" si="19"/>
        <v>0</v>
      </c>
      <c r="AB85" s="172">
        <f t="shared" ca="1" si="19"/>
        <v>0</v>
      </c>
      <c r="AC85" s="172">
        <f t="shared" ca="1" si="19"/>
        <v>0</v>
      </c>
      <c r="AD85" s="172">
        <f t="shared" ca="1" si="19"/>
        <v>0</v>
      </c>
      <c r="AE85" s="172">
        <f t="shared" ca="1" si="19"/>
        <v>0</v>
      </c>
      <c r="AF85" s="172">
        <f t="shared" ca="1" si="19"/>
        <v>0</v>
      </c>
      <c r="AG85" s="172">
        <f t="shared" ca="1" si="19"/>
        <v>0</v>
      </c>
      <c r="AH85" s="172">
        <f t="shared" ca="1" si="19"/>
        <v>0</v>
      </c>
      <c r="AI85" s="172">
        <f t="shared" ca="1" si="20"/>
        <v>0</v>
      </c>
      <c r="AJ85" s="172">
        <f t="shared" ca="1" si="20"/>
        <v>0</v>
      </c>
      <c r="AK85" s="172">
        <f t="shared" ca="1" si="20"/>
        <v>0</v>
      </c>
      <c r="AL85" s="172">
        <f t="shared" ca="1" si="20"/>
        <v>0</v>
      </c>
      <c r="AM85" s="172">
        <f t="shared" ca="1" si="20"/>
        <v>0</v>
      </c>
      <c r="AN85" s="172">
        <f t="shared" ca="1" si="20"/>
        <v>0</v>
      </c>
      <c r="AO85" s="172">
        <f t="shared" ca="1" si="20"/>
        <v>0</v>
      </c>
      <c r="AP85" s="172">
        <f t="shared" ca="1" si="20"/>
        <v>0</v>
      </c>
      <c r="AQ85" s="172">
        <f t="shared" ca="1" si="20"/>
        <v>0</v>
      </c>
      <c r="AR85" s="172">
        <f t="shared" ca="1" si="20"/>
        <v>0</v>
      </c>
    </row>
    <row r="86" spans="4:44" x14ac:dyDescent="0.3">
      <c r="D86" s="162">
        <v>12</v>
      </c>
      <c r="E86" s="172">
        <f t="shared" ca="1" si="18"/>
        <v>0</v>
      </c>
      <c r="F86" s="172">
        <f t="shared" ca="1" si="18"/>
        <v>0</v>
      </c>
      <c r="G86" s="172">
        <f t="shared" ca="1" si="18"/>
        <v>0</v>
      </c>
      <c r="H86" s="172">
        <f t="shared" ca="1" si="18"/>
        <v>0</v>
      </c>
      <c r="I86" s="172">
        <f t="shared" ca="1" si="18"/>
        <v>0</v>
      </c>
      <c r="J86" s="172">
        <f t="shared" ca="1" si="18"/>
        <v>0</v>
      </c>
      <c r="K86" s="172">
        <f t="shared" ca="1" si="18"/>
        <v>0</v>
      </c>
      <c r="L86" s="172">
        <f t="shared" ca="1" si="18"/>
        <v>0</v>
      </c>
      <c r="M86" s="172">
        <f t="shared" ca="1" si="18"/>
        <v>0</v>
      </c>
      <c r="N86" s="172">
        <f t="shared" ca="1" si="18"/>
        <v>0</v>
      </c>
      <c r="O86" s="172">
        <f t="shared" ca="1" si="18"/>
        <v>0</v>
      </c>
      <c r="P86" s="172">
        <f t="shared" ca="1" si="18"/>
        <v>0</v>
      </c>
      <c r="Q86" s="172">
        <f t="shared" ca="1" si="18"/>
        <v>0</v>
      </c>
      <c r="R86" s="172">
        <f t="shared" ca="1" si="18"/>
        <v>0</v>
      </c>
      <c r="S86" s="172">
        <f t="shared" ca="1" si="18"/>
        <v>0</v>
      </c>
      <c r="T86" s="172">
        <f t="shared" ca="1" si="18"/>
        <v>0</v>
      </c>
      <c r="U86" s="172">
        <f t="shared" ca="1" si="19"/>
        <v>0</v>
      </c>
      <c r="V86" s="172">
        <f t="shared" ca="1" si="19"/>
        <v>0</v>
      </c>
      <c r="W86" s="172">
        <f t="shared" ca="1" si="19"/>
        <v>0</v>
      </c>
      <c r="X86" s="172">
        <f t="shared" ca="1" si="19"/>
        <v>0</v>
      </c>
      <c r="Y86" s="172">
        <f t="shared" ca="1" si="19"/>
        <v>0</v>
      </c>
      <c r="Z86" s="172">
        <f t="shared" ca="1" si="19"/>
        <v>0</v>
      </c>
      <c r="AA86" s="172">
        <f t="shared" ca="1" si="19"/>
        <v>0</v>
      </c>
      <c r="AB86" s="172">
        <f t="shared" ca="1" si="19"/>
        <v>0</v>
      </c>
      <c r="AC86" s="172">
        <f t="shared" ca="1" si="19"/>
        <v>0</v>
      </c>
      <c r="AD86" s="172">
        <f t="shared" ca="1" si="19"/>
        <v>0</v>
      </c>
      <c r="AE86" s="172">
        <f t="shared" ca="1" si="19"/>
        <v>0</v>
      </c>
      <c r="AF86" s="172">
        <f t="shared" ca="1" si="19"/>
        <v>0</v>
      </c>
      <c r="AG86" s="172">
        <f t="shared" ca="1" si="19"/>
        <v>0</v>
      </c>
      <c r="AH86" s="172">
        <f t="shared" ca="1" si="19"/>
        <v>0</v>
      </c>
      <c r="AI86" s="172">
        <f t="shared" ca="1" si="20"/>
        <v>0</v>
      </c>
      <c r="AJ86" s="172">
        <f t="shared" ca="1" si="20"/>
        <v>0</v>
      </c>
      <c r="AK86" s="172">
        <f t="shared" ca="1" si="20"/>
        <v>0</v>
      </c>
      <c r="AL86" s="172">
        <f t="shared" ca="1" si="20"/>
        <v>0</v>
      </c>
      <c r="AM86" s="172">
        <f t="shared" ca="1" si="20"/>
        <v>0</v>
      </c>
      <c r="AN86" s="172">
        <f t="shared" ca="1" si="20"/>
        <v>0</v>
      </c>
      <c r="AO86" s="172">
        <f t="shared" ca="1" si="20"/>
        <v>0</v>
      </c>
      <c r="AP86" s="172">
        <f t="shared" ca="1" si="20"/>
        <v>0</v>
      </c>
      <c r="AQ86" s="172">
        <f t="shared" ca="1" si="20"/>
        <v>0</v>
      </c>
      <c r="AR86" s="172">
        <f t="shared" ca="1" si="20"/>
        <v>0</v>
      </c>
    </row>
    <row r="87" spans="4:44" x14ac:dyDescent="0.3">
      <c r="D87" s="162">
        <v>13</v>
      </c>
      <c r="E87" s="172">
        <f t="shared" ca="1" si="18"/>
        <v>0</v>
      </c>
      <c r="F87" s="172">
        <f t="shared" ca="1" si="18"/>
        <v>0</v>
      </c>
      <c r="G87" s="172">
        <f t="shared" ca="1" si="18"/>
        <v>0</v>
      </c>
      <c r="H87" s="172">
        <f t="shared" ca="1" si="18"/>
        <v>0</v>
      </c>
      <c r="I87" s="172">
        <f t="shared" ca="1" si="18"/>
        <v>0</v>
      </c>
      <c r="J87" s="172">
        <f t="shared" ca="1" si="18"/>
        <v>0</v>
      </c>
      <c r="K87" s="172">
        <f t="shared" ca="1" si="18"/>
        <v>0</v>
      </c>
      <c r="L87" s="172">
        <f t="shared" ca="1" si="18"/>
        <v>0</v>
      </c>
      <c r="M87" s="172">
        <f t="shared" ca="1" si="18"/>
        <v>0</v>
      </c>
      <c r="N87" s="172">
        <f t="shared" ca="1" si="18"/>
        <v>0</v>
      </c>
      <c r="O87" s="172">
        <f t="shared" ca="1" si="18"/>
        <v>0</v>
      </c>
      <c r="P87" s="172">
        <f t="shared" ca="1" si="18"/>
        <v>0</v>
      </c>
      <c r="Q87" s="172">
        <f t="shared" ca="1" si="18"/>
        <v>0</v>
      </c>
      <c r="R87" s="172">
        <f t="shared" ca="1" si="18"/>
        <v>0</v>
      </c>
      <c r="S87" s="172">
        <f t="shared" ca="1" si="18"/>
        <v>0</v>
      </c>
      <c r="T87" s="172">
        <f t="shared" ca="1" si="18"/>
        <v>0</v>
      </c>
      <c r="U87" s="172">
        <f t="shared" ca="1" si="19"/>
        <v>0</v>
      </c>
      <c r="V87" s="172">
        <f t="shared" ca="1" si="19"/>
        <v>0</v>
      </c>
      <c r="W87" s="172">
        <f t="shared" ca="1" si="19"/>
        <v>0</v>
      </c>
      <c r="X87" s="172">
        <f t="shared" ca="1" si="19"/>
        <v>0</v>
      </c>
      <c r="Y87" s="172">
        <f t="shared" ca="1" si="19"/>
        <v>0</v>
      </c>
      <c r="Z87" s="172">
        <f t="shared" ca="1" si="19"/>
        <v>0</v>
      </c>
      <c r="AA87" s="172">
        <f t="shared" ca="1" si="19"/>
        <v>0</v>
      </c>
      <c r="AB87" s="172">
        <f t="shared" ca="1" si="19"/>
        <v>0</v>
      </c>
      <c r="AC87" s="172">
        <f t="shared" ca="1" si="19"/>
        <v>0</v>
      </c>
      <c r="AD87" s="172">
        <f t="shared" ca="1" si="19"/>
        <v>0</v>
      </c>
      <c r="AE87" s="172">
        <f t="shared" ca="1" si="19"/>
        <v>0</v>
      </c>
      <c r="AF87" s="172">
        <f t="shared" ca="1" si="19"/>
        <v>0</v>
      </c>
      <c r="AG87" s="172">
        <f t="shared" ca="1" si="19"/>
        <v>0</v>
      </c>
      <c r="AH87" s="172">
        <f t="shared" ca="1" si="19"/>
        <v>0</v>
      </c>
      <c r="AI87" s="172">
        <f t="shared" ca="1" si="20"/>
        <v>0</v>
      </c>
      <c r="AJ87" s="172">
        <f t="shared" ca="1" si="20"/>
        <v>0</v>
      </c>
      <c r="AK87" s="172">
        <f t="shared" ca="1" si="20"/>
        <v>0</v>
      </c>
      <c r="AL87" s="172">
        <f t="shared" ca="1" si="20"/>
        <v>0</v>
      </c>
      <c r="AM87" s="172">
        <f t="shared" ca="1" si="20"/>
        <v>0</v>
      </c>
      <c r="AN87" s="172">
        <f t="shared" ca="1" si="20"/>
        <v>0</v>
      </c>
      <c r="AO87" s="172">
        <f t="shared" ca="1" si="20"/>
        <v>0</v>
      </c>
      <c r="AP87" s="172">
        <f t="shared" ca="1" si="20"/>
        <v>0</v>
      </c>
      <c r="AQ87" s="172">
        <f t="shared" ca="1" si="20"/>
        <v>0</v>
      </c>
      <c r="AR87" s="172">
        <f t="shared" ca="1" si="20"/>
        <v>0</v>
      </c>
    </row>
    <row r="88" spans="4:44" x14ac:dyDescent="0.3">
      <c r="D88" s="162">
        <v>14</v>
      </c>
      <c r="E88" s="172">
        <f t="shared" ca="1" si="18"/>
        <v>0</v>
      </c>
      <c r="F88" s="172">
        <f t="shared" ca="1" si="18"/>
        <v>0</v>
      </c>
      <c r="G88" s="172">
        <f t="shared" ca="1" si="18"/>
        <v>0</v>
      </c>
      <c r="H88" s="172">
        <f t="shared" ca="1" si="18"/>
        <v>0</v>
      </c>
      <c r="I88" s="172">
        <f t="shared" ca="1" si="18"/>
        <v>0</v>
      </c>
      <c r="J88" s="172">
        <f t="shared" ca="1" si="18"/>
        <v>0</v>
      </c>
      <c r="K88" s="172">
        <f t="shared" ca="1" si="18"/>
        <v>0</v>
      </c>
      <c r="L88" s="172">
        <f t="shared" ca="1" si="18"/>
        <v>0</v>
      </c>
      <c r="M88" s="172">
        <f t="shared" ca="1" si="18"/>
        <v>0</v>
      </c>
      <c r="N88" s="172">
        <f t="shared" ca="1" si="18"/>
        <v>0</v>
      </c>
      <c r="O88" s="172">
        <f t="shared" ca="1" si="18"/>
        <v>0</v>
      </c>
      <c r="P88" s="172">
        <f t="shared" ca="1" si="18"/>
        <v>0</v>
      </c>
      <c r="Q88" s="172">
        <f t="shared" ca="1" si="18"/>
        <v>0</v>
      </c>
      <c r="R88" s="172">
        <f t="shared" ca="1" si="18"/>
        <v>0</v>
      </c>
      <c r="S88" s="172">
        <f t="shared" ca="1" si="18"/>
        <v>0</v>
      </c>
      <c r="T88" s="172">
        <f t="shared" ca="1" si="18"/>
        <v>0</v>
      </c>
      <c r="U88" s="172">
        <f t="shared" ca="1" si="19"/>
        <v>0</v>
      </c>
      <c r="V88" s="172">
        <f t="shared" ca="1" si="19"/>
        <v>0</v>
      </c>
      <c r="W88" s="172">
        <f t="shared" ca="1" si="19"/>
        <v>0</v>
      </c>
      <c r="X88" s="172">
        <f t="shared" ca="1" si="19"/>
        <v>0</v>
      </c>
      <c r="Y88" s="172">
        <f t="shared" ca="1" si="19"/>
        <v>0</v>
      </c>
      <c r="Z88" s="172">
        <f t="shared" ca="1" si="19"/>
        <v>0</v>
      </c>
      <c r="AA88" s="172">
        <f t="shared" ca="1" si="19"/>
        <v>0</v>
      </c>
      <c r="AB88" s="172">
        <f t="shared" ca="1" si="19"/>
        <v>0</v>
      </c>
      <c r="AC88" s="172">
        <f t="shared" ca="1" si="19"/>
        <v>0</v>
      </c>
      <c r="AD88" s="172">
        <f t="shared" ca="1" si="19"/>
        <v>0</v>
      </c>
      <c r="AE88" s="172">
        <f t="shared" ca="1" si="19"/>
        <v>0</v>
      </c>
      <c r="AF88" s="172">
        <f t="shared" ca="1" si="19"/>
        <v>0</v>
      </c>
      <c r="AG88" s="172">
        <f t="shared" ca="1" si="19"/>
        <v>0</v>
      </c>
      <c r="AH88" s="172">
        <f t="shared" ca="1" si="19"/>
        <v>0</v>
      </c>
      <c r="AI88" s="172">
        <f t="shared" ca="1" si="20"/>
        <v>0</v>
      </c>
      <c r="AJ88" s="172">
        <f t="shared" ca="1" si="20"/>
        <v>0</v>
      </c>
      <c r="AK88" s="172">
        <f t="shared" ca="1" si="20"/>
        <v>0</v>
      </c>
      <c r="AL88" s="172">
        <f t="shared" ca="1" si="20"/>
        <v>0</v>
      </c>
      <c r="AM88" s="172">
        <f t="shared" ca="1" si="20"/>
        <v>0</v>
      </c>
      <c r="AN88" s="172">
        <f t="shared" ca="1" si="20"/>
        <v>0</v>
      </c>
      <c r="AO88" s="172">
        <f t="shared" ca="1" si="20"/>
        <v>0</v>
      </c>
      <c r="AP88" s="172">
        <f t="shared" ca="1" si="20"/>
        <v>0</v>
      </c>
      <c r="AQ88" s="172">
        <f t="shared" ca="1" si="20"/>
        <v>0</v>
      </c>
      <c r="AR88" s="172">
        <f t="shared" ca="1" si="20"/>
        <v>0</v>
      </c>
    </row>
    <row r="89" spans="4:44" x14ac:dyDescent="0.3">
      <c r="D89" s="162">
        <v>15</v>
      </c>
      <c r="E89" s="172">
        <f t="shared" ca="1" si="18"/>
        <v>0</v>
      </c>
      <c r="F89" s="172">
        <f t="shared" ca="1" si="18"/>
        <v>0</v>
      </c>
      <c r="G89" s="172">
        <f t="shared" ca="1" si="18"/>
        <v>0</v>
      </c>
      <c r="H89" s="172">
        <f t="shared" ca="1" si="18"/>
        <v>0</v>
      </c>
      <c r="I89" s="172">
        <f t="shared" ca="1" si="18"/>
        <v>0</v>
      </c>
      <c r="J89" s="172">
        <f t="shared" ca="1" si="18"/>
        <v>0</v>
      </c>
      <c r="K89" s="172">
        <f t="shared" ca="1" si="18"/>
        <v>0</v>
      </c>
      <c r="L89" s="172">
        <f t="shared" ca="1" si="18"/>
        <v>0</v>
      </c>
      <c r="M89" s="172">
        <f t="shared" ca="1" si="18"/>
        <v>0</v>
      </c>
      <c r="N89" s="172">
        <f t="shared" ca="1" si="18"/>
        <v>0</v>
      </c>
      <c r="O89" s="172">
        <f t="shared" ca="1" si="18"/>
        <v>0</v>
      </c>
      <c r="P89" s="172">
        <f t="shared" ca="1" si="18"/>
        <v>0</v>
      </c>
      <c r="Q89" s="172">
        <f t="shared" ca="1" si="18"/>
        <v>0</v>
      </c>
      <c r="R89" s="172">
        <f t="shared" ca="1" si="18"/>
        <v>0</v>
      </c>
      <c r="S89" s="172">
        <f t="shared" ca="1" si="18"/>
        <v>0</v>
      </c>
      <c r="T89" s="172">
        <f t="shared" ca="1" si="18"/>
        <v>0</v>
      </c>
      <c r="U89" s="172">
        <f t="shared" ca="1" si="19"/>
        <v>0</v>
      </c>
      <c r="V89" s="172">
        <f t="shared" ca="1" si="19"/>
        <v>0</v>
      </c>
      <c r="W89" s="172">
        <f t="shared" ca="1" si="19"/>
        <v>0</v>
      </c>
      <c r="X89" s="172">
        <f t="shared" ca="1" si="19"/>
        <v>0</v>
      </c>
      <c r="Y89" s="172">
        <f t="shared" ca="1" si="19"/>
        <v>0</v>
      </c>
      <c r="Z89" s="172">
        <f t="shared" ca="1" si="19"/>
        <v>0</v>
      </c>
      <c r="AA89" s="172">
        <f t="shared" ca="1" si="19"/>
        <v>0</v>
      </c>
      <c r="AB89" s="172">
        <f t="shared" ca="1" si="19"/>
        <v>0</v>
      </c>
      <c r="AC89" s="172">
        <f t="shared" ca="1" si="19"/>
        <v>0</v>
      </c>
      <c r="AD89" s="172">
        <f t="shared" ca="1" si="19"/>
        <v>0</v>
      </c>
      <c r="AE89" s="172">
        <f t="shared" ca="1" si="19"/>
        <v>0</v>
      </c>
      <c r="AF89" s="172">
        <f t="shared" ca="1" si="19"/>
        <v>0</v>
      </c>
      <c r="AG89" s="172">
        <f t="shared" ca="1" si="19"/>
        <v>0</v>
      </c>
      <c r="AH89" s="172">
        <f t="shared" ca="1" si="19"/>
        <v>0</v>
      </c>
      <c r="AI89" s="172">
        <f t="shared" ca="1" si="20"/>
        <v>0</v>
      </c>
      <c r="AJ89" s="172">
        <f t="shared" ca="1" si="20"/>
        <v>0</v>
      </c>
      <c r="AK89" s="172">
        <f t="shared" ca="1" si="20"/>
        <v>0</v>
      </c>
      <c r="AL89" s="172">
        <f t="shared" ca="1" si="20"/>
        <v>0</v>
      </c>
      <c r="AM89" s="172">
        <f t="shared" ca="1" si="20"/>
        <v>0</v>
      </c>
      <c r="AN89" s="172">
        <f t="shared" ca="1" si="20"/>
        <v>0</v>
      </c>
      <c r="AO89" s="172">
        <f t="shared" ca="1" si="20"/>
        <v>0</v>
      </c>
      <c r="AP89" s="172">
        <f t="shared" ca="1" si="20"/>
        <v>0</v>
      </c>
      <c r="AQ89" s="172">
        <f t="shared" ca="1" si="20"/>
        <v>0</v>
      </c>
      <c r="AR89" s="172">
        <f t="shared" ca="1" si="20"/>
        <v>0</v>
      </c>
    </row>
    <row r="90" spans="4:44" x14ac:dyDescent="0.3">
      <c r="D90" s="162">
        <v>16</v>
      </c>
      <c r="E90" s="172">
        <f t="shared" ca="1" si="18"/>
        <v>0</v>
      </c>
      <c r="F90" s="172">
        <f t="shared" ca="1" si="18"/>
        <v>0</v>
      </c>
      <c r="G90" s="172">
        <f t="shared" ca="1" si="18"/>
        <v>0</v>
      </c>
      <c r="H90" s="172">
        <f t="shared" ca="1" si="18"/>
        <v>0</v>
      </c>
      <c r="I90" s="172">
        <f t="shared" ca="1" si="18"/>
        <v>0</v>
      </c>
      <c r="J90" s="172">
        <f t="shared" ca="1" si="18"/>
        <v>0</v>
      </c>
      <c r="K90" s="172">
        <f t="shared" ca="1" si="18"/>
        <v>0</v>
      </c>
      <c r="L90" s="172">
        <f t="shared" ca="1" si="18"/>
        <v>0</v>
      </c>
      <c r="M90" s="172">
        <f t="shared" ca="1" si="18"/>
        <v>0</v>
      </c>
      <c r="N90" s="172">
        <f t="shared" ca="1" si="18"/>
        <v>0</v>
      </c>
      <c r="O90" s="172">
        <f t="shared" ca="1" si="18"/>
        <v>0</v>
      </c>
      <c r="P90" s="172">
        <f t="shared" ca="1" si="18"/>
        <v>0</v>
      </c>
      <c r="Q90" s="172">
        <f t="shared" ca="1" si="18"/>
        <v>0</v>
      </c>
      <c r="R90" s="172">
        <f t="shared" ca="1" si="18"/>
        <v>0</v>
      </c>
      <c r="S90" s="172">
        <f t="shared" ca="1" si="18"/>
        <v>0</v>
      </c>
      <c r="T90" s="172">
        <f t="shared" ca="1" si="18"/>
        <v>0</v>
      </c>
      <c r="U90" s="172">
        <f t="shared" ca="1" si="19"/>
        <v>0</v>
      </c>
      <c r="V90" s="172">
        <f t="shared" ca="1" si="19"/>
        <v>0</v>
      </c>
      <c r="W90" s="172">
        <f t="shared" ca="1" si="19"/>
        <v>0</v>
      </c>
      <c r="X90" s="172">
        <f t="shared" ca="1" si="19"/>
        <v>0</v>
      </c>
      <c r="Y90" s="172">
        <f t="shared" ca="1" si="19"/>
        <v>0</v>
      </c>
      <c r="Z90" s="172">
        <f t="shared" ca="1" si="19"/>
        <v>0</v>
      </c>
      <c r="AA90" s="172">
        <f t="shared" ca="1" si="19"/>
        <v>0</v>
      </c>
      <c r="AB90" s="172">
        <f t="shared" ca="1" si="19"/>
        <v>0</v>
      </c>
      <c r="AC90" s="172">
        <f t="shared" ca="1" si="19"/>
        <v>0</v>
      </c>
      <c r="AD90" s="172">
        <f t="shared" ca="1" si="19"/>
        <v>0</v>
      </c>
      <c r="AE90" s="172">
        <f t="shared" ca="1" si="19"/>
        <v>0</v>
      </c>
      <c r="AF90" s="172">
        <f t="shared" ca="1" si="19"/>
        <v>0</v>
      </c>
      <c r="AG90" s="172">
        <f t="shared" ca="1" si="19"/>
        <v>0</v>
      </c>
      <c r="AH90" s="172">
        <f t="shared" ca="1" si="19"/>
        <v>0</v>
      </c>
      <c r="AI90" s="172">
        <f t="shared" ca="1" si="20"/>
        <v>0</v>
      </c>
      <c r="AJ90" s="172">
        <f t="shared" ca="1" si="20"/>
        <v>0</v>
      </c>
      <c r="AK90" s="172">
        <f t="shared" ca="1" si="20"/>
        <v>0</v>
      </c>
      <c r="AL90" s="172">
        <f t="shared" ca="1" si="20"/>
        <v>0</v>
      </c>
      <c r="AM90" s="172">
        <f t="shared" ca="1" si="20"/>
        <v>0</v>
      </c>
      <c r="AN90" s="172">
        <f t="shared" ca="1" si="20"/>
        <v>0</v>
      </c>
      <c r="AO90" s="172">
        <f t="shared" ca="1" si="20"/>
        <v>0</v>
      </c>
      <c r="AP90" s="172">
        <f t="shared" ca="1" si="20"/>
        <v>0</v>
      </c>
      <c r="AQ90" s="172">
        <f t="shared" ca="1" si="20"/>
        <v>0</v>
      </c>
      <c r="AR90" s="172">
        <f t="shared" ca="1" si="20"/>
        <v>0</v>
      </c>
    </row>
    <row r="91" spans="4:44" x14ac:dyDescent="0.3">
      <c r="D91" s="162">
        <v>17</v>
      </c>
      <c r="E91" s="172">
        <f t="shared" ca="1" si="18"/>
        <v>0</v>
      </c>
      <c r="F91" s="172">
        <f t="shared" ca="1" si="18"/>
        <v>0</v>
      </c>
      <c r="G91" s="172">
        <f t="shared" ca="1" si="18"/>
        <v>0</v>
      </c>
      <c r="H91" s="172">
        <f t="shared" ca="1" si="18"/>
        <v>0</v>
      </c>
      <c r="I91" s="172">
        <f t="shared" ca="1" si="18"/>
        <v>0</v>
      </c>
      <c r="J91" s="172">
        <f t="shared" ca="1" si="18"/>
        <v>0</v>
      </c>
      <c r="K91" s="172">
        <f t="shared" ca="1" si="18"/>
        <v>0</v>
      </c>
      <c r="L91" s="172">
        <f t="shared" ca="1" si="18"/>
        <v>0</v>
      </c>
      <c r="M91" s="172">
        <f t="shared" ca="1" si="18"/>
        <v>0</v>
      </c>
      <c r="N91" s="172">
        <f t="shared" ca="1" si="18"/>
        <v>0</v>
      </c>
      <c r="O91" s="172">
        <f t="shared" ca="1" si="18"/>
        <v>0</v>
      </c>
      <c r="P91" s="172">
        <f t="shared" ca="1" si="18"/>
        <v>0</v>
      </c>
      <c r="Q91" s="172">
        <f t="shared" ca="1" si="18"/>
        <v>0</v>
      </c>
      <c r="R91" s="172">
        <f t="shared" ca="1" si="18"/>
        <v>0</v>
      </c>
      <c r="S91" s="172">
        <f t="shared" ca="1" si="18"/>
        <v>0</v>
      </c>
      <c r="T91" s="172">
        <f t="shared" ca="1" si="18"/>
        <v>0</v>
      </c>
      <c r="U91" s="172">
        <f t="shared" ca="1" si="19"/>
        <v>0</v>
      </c>
      <c r="V91" s="172">
        <f t="shared" ca="1" si="19"/>
        <v>0</v>
      </c>
      <c r="W91" s="172">
        <f t="shared" ca="1" si="19"/>
        <v>0</v>
      </c>
      <c r="X91" s="172">
        <f t="shared" ca="1" si="19"/>
        <v>0</v>
      </c>
      <c r="Y91" s="172">
        <f t="shared" ca="1" si="19"/>
        <v>0</v>
      </c>
      <c r="Z91" s="172">
        <f t="shared" ca="1" si="19"/>
        <v>0</v>
      </c>
      <c r="AA91" s="172">
        <f t="shared" ca="1" si="19"/>
        <v>0</v>
      </c>
      <c r="AB91" s="172">
        <f t="shared" ca="1" si="19"/>
        <v>0</v>
      </c>
      <c r="AC91" s="172">
        <f t="shared" ca="1" si="19"/>
        <v>0</v>
      </c>
      <c r="AD91" s="172">
        <f t="shared" ca="1" si="19"/>
        <v>0</v>
      </c>
      <c r="AE91" s="172">
        <f t="shared" ca="1" si="19"/>
        <v>0</v>
      </c>
      <c r="AF91" s="172">
        <f t="shared" ca="1" si="19"/>
        <v>0</v>
      </c>
      <c r="AG91" s="172">
        <f t="shared" ca="1" si="19"/>
        <v>0</v>
      </c>
      <c r="AH91" s="172">
        <f t="shared" ca="1" si="19"/>
        <v>0</v>
      </c>
      <c r="AI91" s="172">
        <f t="shared" ca="1" si="20"/>
        <v>0</v>
      </c>
      <c r="AJ91" s="172">
        <f t="shared" ca="1" si="20"/>
        <v>0</v>
      </c>
      <c r="AK91" s="172">
        <f t="shared" ca="1" si="20"/>
        <v>0</v>
      </c>
      <c r="AL91" s="172">
        <f t="shared" ca="1" si="20"/>
        <v>0</v>
      </c>
      <c r="AM91" s="172">
        <f t="shared" ca="1" si="20"/>
        <v>0</v>
      </c>
      <c r="AN91" s="172">
        <f t="shared" ca="1" si="20"/>
        <v>0</v>
      </c>
      <c r="AO91" s="172">
        <f t="shared" ca="1" si="20"/>
        <v>0</v>
      </c>
      <c r="AP91" s="172">
        <f t="shared" ca="1" si="20"/>
        <v>0</v>
      </c>
      <c r="AQ91" s="172">
        <f t="shared" ca="1" si="20"/>
        <v>0</v>
      </c>
      <c r="AR91" s="172">
        <f t="shared" ca="1" si="20"/>
        <v>0</v>
      </c>
    </row>
    <row r="92" spans="4:44" x14ac:dyDescent="0.3">
      <c r="D92" s="162">
        <v>18</v>
      </c>
      <c r="E92" s="172">
        <f t="shared" ca="1" si="18"/>
        <v>0</v>
      </c>
      <c r="F92" s="172">
        <f t="shared" ca="1" si="18"/>
        <v>0</v>
      </c>
      <c r="G92" s="172">
        <f t="shared" ca="1" si="18"/>
        <v>0</v>
      </c>
      <c r="H92" s="172">
        <f t="shared" ca="1" si="18"/>
        <v>0</v>
      </c>
      <c r="I92" s="172">
        <f t="shared" ca="1" si="18"/>
        <v>0</v>
      </c>
      <c r="J92" s="172">
        <f t="shared" ca="1" si="18"/>
        <v>0</v>
      </c>
      <c r="K92" s="172">
        <f t="shared" ca="1" si="18"/>
        <v>0</v>
      </c>
      <c r="L92" s="172">
        <f t="shared" ca="1" si="18"/>
        <v>0</v>
      </c>
      <c r="M92" s="172">
        <f t="shared" ca="1" si="18"/>
        <v>0</v>
      </c>
      <c r="N92" s="172">
        <f t="shared" ca="1" si="18"/>
        <v>0</v>
      </c>
      <c r="O92" s="172">
        <f t="shared" ca="1" si="18"/>
        <v>0</v>
      </c>
      <c r="P92" s="172">
        <f t="shared" ca="1" si="18"/>
        <v>0</v>
      </c>
      <c r="Q92" s="172">
        <f t="shared" ca="1" si="18"/>
        <v>0</v>
      </c>
      <c r="R92" s="172">
        <f t="shared" ca="1" si="18"/>
        <v>0</v>
      </c>
      <c r="S92" s="172">
        <f t="shared" ca="1" si="18"/>
        <v>0</v>
      </c>
      <c r="T92" s="172">
        <f t="shared" ca="1" si="18"/>
        <v>0</v>
      </c>
      <c r="U92" s="172">
        <f t="shared" ca="1" si="19"/>
        <v>0</v>
      </c>
      <c r="V92" s="172">
        <f t="shared" ca="1" si="19"/>
        <v>0</v>
      </c>
      <c r="W92" s="172">
        <f t="shared" ca="1" si="19"/>
        <v>0</v>
      </c>
      <c r="X92" s="172">
        <f t="shared" ca="1" si="19"/>
        <v>0</v>
      </c>
      <c r="Y92" s="172">
        <f t="shared" ca="1" si="19"/>
        <v>0</v>
      </c>
      <c r="Z92" s="172">
        <f t="shared" ca="1" si="19"/>
        <v>0</v>
      </c>
      <c r="AA92" s="172">
        <f t="shared" ca="1" si="19"/>
        <v>0</v>
      </c>
      <c r="AB92" s="172">
        <f t="shared" ca="1" si="19"/>
        <v>0</v>
      </c>
      <c r="AC92" s="172">
        <f t="shared" ca="1" si="19"/>
        <v>0</v>
      </c>
      <c r="AD92" s="172">
        <f t="shared" ca="1" si="19"/>
        <v>0</v>
      </c>
      <c r="AE92" s="172">
        <f t="shared" ca="1" si="19"/>
        <v>0</v>
      </c>
      <c r="AF92" s="172">
        <f t="shared" ca="1" si="19"/>
        <v>0</v>
      </c>
      <c r="AG92" s="172">
        <f t="shared" ca="1" si="19"/>
        <v>0</v>
      </c>
      <c r="AH92" s="172">
        <f t="shared" ca="1" si="19"/>
        <v>0</v>
      </c>
      <c r="AI92" s="172">
        <f t="shared" ca="1" si="20"/>
        <v>0</v>
      </c>
      <c r="AJ92" s="172">
        <f t="shared" ca="1" si="20"/>
        <v>0</v>
      </c>
      <c r="AK92" s="172">
        <f t="shared" ca="1" si="20"/>
        <v>0</v>
      </c>
      <c r="AL92" s="172">
        <f t="shared" ca="1" si="20"/>
        <v>0</v>
      </c>
      <c r="AM92" s="172">
        <f t="shared" ca="1" si="20"/>
        <v>0</v>
      </c>
      <c r="AN92" s="172">
        <f t="shared" ca="1" si="20"/>
        <v>0</v>
      </c>
      <c r="AO92" s="172">
        <f t="shared" ca="1" si="20"/>
        <v>0</v>
      </c>
      <c r="AP92" s="172">
        <f t="shared" ca="1" si="20"/>
        <v>0</v>
      </c>
      <c r="AQ92" s="172">
        <f t="shared" ca="1" si="20"/>
        <v>0</v>
      </c>
      <c r="AR92" s="172">
        <f t="shared" ca="1" si="20"/>
        <v>0</v>
      </c>
    </row>
    <row r="93" spans="4:44" x14ac:dyDescent="0.3">
      <c r="D93" s="162">
        <v>19</v>
      </c>
      <c r="E93" s="172">
        <f t="shared" ca="1" si="18"/>
        <v>0</v>
      </c>
      <c r="F93" s="172">
        <f t="shared" ca="1" si="18"/>
        <v>0</v>
      </c>
      <c r="G93" s="172">
        <f t="shared" ca="1" si="18"/>
        <v>0</v>
      </c>
      <c r="H93" s="172">
        <f t="shared" ca="1" si="18"/>
        <v>0</v>
      </c>
      <c r="I93" s="172">
        <f t="shared" ca="1" si="18"/>
        <v>0</v>
      </c>
      <c r="J93" s="172">
        <f t="shared" ca="1" si="18"/>
        <v>0</v>
      </c>
      <c r="K93" s="172">
        <f t="shared" ca="1" si="18"/>
        <v>0</v>
      </c>
      <c r="L93" s="172">
        <f t="shared" ca="1" si="18"/>
        <v>0</v>
      </c>
      <c r="M93" s="172">
        <f t="shared" ca="1" si="18"/>
        <v>0</v>
      </c>
      <c r="N93" s="172">
        <f t="shared" ca="1" si="18"/>
        <v>0</v>
      </c>
      <c r="O93" s="172">
        <f t="shared" ca="1" si="18"/>
        <v>0</v>
      </c>
      <c r="P93" s="172">
        <f t="shared" ca="1" si="18"/>
        <v>0</v>
      </c>
      <c r="Q93" s="172">
        <f t="shared" ca="1" si="18"/>
        <v>0</v>
      </c>
      <c r="R93" s="172">
        <f t="shared" ca="1" si="18"/>
        <v>0</v>
      </c>
      <c r="S93" s="172">
        <f t="shared" ca="1" si="18"/>
        <v>0</v>
      </c>
      <c r="T93" s="172">
        <f t="shared" ref="T93:AI108" ca="1" si="21">IF(T$74&lt;$D93,0,IF(T$74=$D93,(OFFSET($D$8,0,OFFSET($D$74,$D93,0)))*VLOOKUP($E$15,$D$63:$AR$69,T$74-$D93+2,FALSE),IF(AND(T$74&gt;$D93,(T$74-$D93+1)&lt;=$E$15),(OFFSET($D$8,0,OFFSET($D$74,$D93,0)))*VLOOKUP($E$15,$D$63:$AR$69,T$74-$D93+2,FALSE),IF((T$74-$D93+1)=$E$15+1,(OFFSET($D$8,0,OFFSET($D$74,$D93,0)))*VLOOKUP($E$15,$D$63:$AR$69,T$74-$D93+2,FALSE),IF(T$74&gt;($E$15+1),0,0)))))</f>
        <v>0</v>
      </c>
      <c r="U93" s="172">
        <f t="shared" ca="1" si="21"/>
        <v>0</v>
      </c>
      <c r="V93" s="172">
        <f t="shared" ca="1" si="21"/>
        <v>0</v>
      </c>
      <c r="W93" s="172">
        <f t="shared" ca="1" si="21"/>
        <v>0</v>
      </c>
      <c r="X93" s="172">
        <f t="shared" ca="1" si="21"/>
        <v>0</v>
      </c>
      <c r="Y93" s="172">
        <f t="shared" ca="1" si="19"/>
        <v>0</v>
      </c>
      <c r="Z93" s="172">
        <f t="shared" ca="1" si="19"/>
        <v>0</v>
      </c>
      <c r="AA93" s="172">
        <f t="shared" ca="1" si="19"/>
        <v>0</v>
      </c>
      <c r="AB93" s="172">
        <f t="shared" ca="1" si="19"/>
        <v>0</v>
      </c>
      <c r="AC93" s="172">
        <f t="shared" ca="1" si="19"/>
        <v>0</v>
      </c>
      <c r="AD93" s="172">
        <f t="shared" ca="1" si="19"/>
        <v>0</v>
      </c>
      <c r="AE93" s="172">
        <f t="shared" ca="1" si="19"/>
        <v>0</v>
      </c>
      <c r="AF93" s="172">
        <f t="shared" ca="1" si="19"/>
        <v>0</v>
      </c>
      <c r="AG93" s="172">
        <f t="shared" ca="1" si="19"/>
        <v>0</v>
      </c>
      <c r="AH93" s="172">
        <f t="shared" ca="1" si="19"/>
        <v>0</v>
      </c>
      <c r="AI93" s="172">
        <f t="shared" ca="1" si="20"/>
        <v>0</v>
      </c>
      <c r="AJ93" s="172">
        <f t="shared" ca="1" si="20"/>
        <v>0</v>
      </c>
      <c r="AK93" s="172">
        <f t="shared" ca="1" si="20"/>
        <v>0</v>
      </c>
      <c r="AL93" s="172">
        <f t="shared" ca="1" si="20"/>
        <v>0</v>
      </c>
      <c r="AM93" s="172">
        <f t="shared" ca="1" si="20"/>
        <v>0</v>
      </c>
      <c r="AN93" s="172">
        <f t="shared" ca="1" si="20"/>
        <v>0</v>
      </c>
      <c r="AO93" s="172">
        <f t="shared" ca="1" si="20"/>
        <v>0</v>
      </c>
      <c r="AP93" s="172">
        <f t="shared" ca="1" si="20"/>
        <v>0</v>
      </c>
      <c r="AQ93" s="172">
        <f t="shared" ca="1" si="20"/>
        <v>0</v>
      </c>
      <c r="AR93" s="172">
        <f t="shared" ca="1" si="20"/>
        <v>0</v>
      </c>
    </row>
    <row r="94" spans="4:44" x14ac:dyDescent="0.3">
      <c r="D94" s="162">
        <v>20</v>
      </c>
      <c r="E94" s="172">
        <f t="shared" ref="E94:T109" ca="1" si="22">IF(E$74&lt;$D94,0,IF(E$74=$D94,(OFFSET($D$8,0,OFFSET($D$74,$D94,0)))*VLOOKUP($E$15,$D$63:$AR$69,E$74-$D94+2,FALSE),IF(AND(E$74&gt;$D94,(E$74-$D94+1)&lt;=$E$15),(OFFSET($D$8,0,OFFSET($D$74,$D94,0)))*VLOOKUP($E$15,$D$63:$AR$69,E$74-$D94+2,FALSE),IF((E$74-$D94+1)=$E$15+1,(OFFSET($D$8,0,OFFSET($D$74,$D94,0)))*VLOOKUP($E$15,$D$63:$AR$69,E$74-$D94+2,FALSE),IF(E$74&gt;($E$15+1),0,0)))))</f>
        <v>0</v>
      </c>
      <c r="F94" s="172">
        <f t="shared" ca="1" si="22"/>
        <v>0</v>
      </c>
      <c r="G94" s="172">
        <f t="shared" ca="1" si="22"/>
        <v>0</v>
      </c>
      <c r="H94" s="172">
        <f t="shared" ca="1" si="22"/>
        <v>0</v>
      </c>
      <c r="I94" s="172">
        <f t="shared" ca="1" si="22"/>
        <v>0</v>
      </c>
      <c r="J94" s="172">
        <f t="shared" ca="1" si="22"/>
        <v>0</v>
      </c>
      <c r="K94" s="172">
        <f t="shared" ca="1" si="22"/>
        <v>0</v>
      </c>
      <c r="L94" s="172">
        <f t="shared" ca="1" si="22"/>
        <v>0</v>
      </c>
      <c r="M94" s="172">
        <f t="shared" ca="1" si="22"/>
        <v>0</v>
      </c>
      <c r="N94" s="172">
        <f t="shared" ca="1" si="22"/>
        <v>0</v>
      </c>
      <c r="O94" s="172">
        <f t="shared" ca="1" si="22"/>
        <v>0</v>
      </c>
      <c r="P94" s="172">
        <f t="shared" ca="1" si="22"/>
        <v>0</v>
      </c>
      <c r="Q94" s="172">
        <f t="shared" ca="1" si="22"/>
        <v>0</v>
      </c>
      <c r="R94" s="172">
        <f t="shared" ca="1" si="22"/>
        <v>0</v>
      </c>
      <c r="S94" s="172">
        <f t="shared" ca="1" si="22"/>
        <v>0</v>
      </c>
      <c r="T94" s="172">
        <f t="shared" ca="1" si="22"/>
        <v>0</v>
      </c>
      <c r="U94" s="172">
        <f t="shared" ca="1" si="21"/>
        <v>0</v>
      </c>
      <c r="V94" s="172">
        <f t="shared" ca="1" si="21"/>
        <v>0</v>
      </c>
      <c r="W94" s="172">
        <f t="shared" ca="1" si="21"/>
        <v>0</v>
      </c>
      <c r="X94" s="172">
        <f t="shared" ca="1" si="21"/>
        <v>0</v>
      </c>
      <c r="Y94" s="172">
        <f t="shared" ca="1" si="21"/>
        <v>0</v>
      </c>
      <c r="Z94" s="172">
        <f t="shared" ca="1" si="21"/>
        <v>0</v>
      </c>
      <c r="AA94" s="172">
        <f t="shared" ca="1" si="21"/>
        <v>0</v>
      </c>
      <c r="AB94" s="172">
        <f t="shared" ca="1" si="21"/>
        <v>0</v>
      </c>
      <c r="AC94" s="172">
        <f t="shared" ca="1" si="21"/>
        <v>0</v>
      </c>
      <c r="AD94" s="172">
        <f t="shared" ca="1" si="21"/>
        <v>0</v>
      </c>
      <c r="AE94" s="172">
        <f t="shared" ca="1" si="21"/>
        <v>0</v>
      </c>
      <c r="AF94" s="172">
        <f t="shared" ca="1" si="21"/>
        <v>0</v>
      </c>
      <c r="AG94" s="172">
        <f t="shared" ca="1" si="21"/>
        <v>0</v>
      </c>
      <c r="AH94" s="172">
        <f t="shared" ca="1" si="21"/>
        <v>0</v>
      </c>
      <c r="AI94" s="172">
        <f t="shared" ca="1" si="21"/>
        <v>0</v>
      </c>
      <c r="AJ94" s="172">
        <f t="shared" ref="AI94:AR109" ca="1" si="23">IF(AJ$74&lt;$D94,0,IF(AJ$74=$D94,(OFFSET($D$8,0,OFFSET($D$74,$D94,0)))*VLOOKUP($E$15,$D$63:$AR$69,AJ$74-$D94+2,FALSE),IF(AND(AJ$74&gt;$D94,(AJ$74-$D94+1)&lt;=$E$15),(OFFSET($D$8,0,OFFSET($D$74,$D94,0)))*VLOOKUP($E$15,$D$63:$AR$69,AJ$74-$D94+2,FALSE),IF((AJ$74-$D94+1)=$E$15+1,(OFFSET($D$8,0,OFFSET($D$74,$D94,0)))*VLOOKUP($E$15,$D$63:$AR$69,AJ$74-$D94+2,FALSE),IF(AJ$74&gt;($E$15+1),0,0)))))</f>
        <v>0</v>
      </c>
      <c r="AK94" s="172">
        <f t="shared" ca="1" si="23"/>
        <v>0</v>
      </c>
      <c r="AL94" s="172">
        <f t="shared" ca="1" si="23"/>
        <v>0</v>
      </c>
      <c r="AM94" s="172">
        <f t="shared" ca="1" si="23"/>
        <v>0</v>
      </c>
      <c r="AN94" s="172">
        <f t="shared" ca="1" si="23"/>
        <v>0</v>
      </c>
      <c r="AO94" s="172">
        <f t="shared" ca="1" si="23"/>
        <v>0</v>
      </c>
      <c r="AP94" s="172">
        <f t="shared" ca="1" si="23"/>
        <v>0</v>
      </c>
      <c r="AQ94" s="172">
        <f t="shared" ca="1" si="23"/>
        <v>0</v>
      </c>
      <c r="AR94" s="172">
        <f t="shared" ca="1" si="23"/>
        <v>0</v>
      </c>
    </row>
    <row r="95" spans="4:44" x14ac:dyDescent="0.3">
      <c r="D95" s="162">
        <v>21</v>
      </c>
      <c r="E95" s="172">
        <f t="shared" ca="1" si="22"/>
        <v>0</v>
      </c>
      <c r="F95" s="172">
        <f t="shared" ca="1" si="22"/>
        <v>0</v>
      </c>
      <c r="G95" s="172">
        <f t="shared" ca="1" si="22"/>
        <v>0</v>
      </c>
      <c r="H95" s="172">
        <f t="shared" ca="1" si="22"/>
        <v>0</v>
      </c>
      <c r="I95" s="172">
        <f t="shared" ca="1" si="22"/>
        <v>0</v>
      </c>
      <c r="J95" s="172">
        <f t="shared" ca="1" si="22"/>
        <v>0</v>
      </c>
      <c r="K95" s="172">
        <f t="shared" ca="1" si="22"/>
        <v>0</v>
      </c>
      <c r="L95" s="172">
        <f t="shared" ca="1" si="22"/>
        <v>0</v>
      </c>
      <c r="M95" s="172">
        <f t="shared" ca="1" si="22"/>
        <v>0</v>
      </c>
      <c r="N95" s="172">
        <f t="shared" ca="1" si="22"/>
        <v>0</v>
      </c>
      <c r="O95" s="172">
        <f t="shared" ca="1" si="22"/>
        <v>0</v>
      </c>
      <c r="P95" s="172">
        <f t="shared" ca="1" si="22"/>
        <v>0</v>
      </c>
      <c r="Q95" s="172">
        <f t="shared" ca="1" si="22"/>
        <v>0</v>
      </c>
      <c r="R95" s="172">
        <f t="shared" ca="1" si="22"/>
        <v>0</v>
      </c>
      <c r="S95" s="172">
        <f t="shared" ca="1" si="22"/>
        <v>0</v>
      </c>
      <c r="T95" s="172">
        <f t="shared" ca="1" si="22"/>
        <v>0</v>
      </c>
      <c r="U95" s="172">
        <f t="shared" ca="1" si="21"/>
        <v>0</v>
      </c>
      <c r="V95" s="172">
        <f t="shared" ca="1" si="21"/>
        <v>0</v>
      </c>
      <c r="W95" s="172">
        <f t="shared" ca="1" si="21"/>
        <v>0</v>
      </c>
      <c r="X95" s="172">
        <f t="shared" ca="1" si="21"/>
        <v>0</v>
      </c>
      <c r="Y95" s="172">
        <f t="shared" ca="1" si="21"/>
        <v>0</v>
      </c>
      <c r="Z95" s="172">
        <f t="shared" ca="1" si="21"/>
        <v>0</v>
      </c>
      <c r="AA95" s="172">
        <f t="shared" ca="1" si="21"/>
        <v>0</v>
      </c>
      <c r="AB95" s="172">
        <f t="shared" ca="1" si="21"/>
        <v>0</v>
      </c>
      <c r="AC95" s="172">
        <f t="shared" ca="1" si="21"/>
        <v>0</v>
      </c>
      <c r="AD95" s="172">
        <f t="shared" ca="1" si="21"/>
        <v>0</v>
      </c>
      <c r="AE95" s="172">
        <f t="shared" ca="1" si="21"/>
        <v>0</v>
      </c>
      <c r="AF95" s="172">
        <f t="shared" ca="1" si="21"/>
        <v>0</v>
      </c>
      <c r="AG95" s="172">
        <f t="shared" ca="1" si="21"/>
        <v>0</v>
      </c>
      <c r="AH95" s="172">
        <f t="shared" ca="1" si="21"/>
        <v>0</v>
      </c>
      <c r="AI95" s="172">
        <f t="shared" ca="1" si="21"/>
        <v>0</v>
      </c>
      <c r="AJ95" s="172">
        <f t="shared" ca="1" si="23"/>
        <v>0</v>
      </c>
      <c r="AK95" s="172">
        <f t="shared" ca="1" si="23"/>
        <v>0</v>
      </c>
      <c r="AL95" s="172">
        <f t="shared" ca="1" si="23"/>
        <v>0</v>
      </c>
      <c r="AM95" s="172">
        <f t="shared" ca="1" si="23"/>
        <v>0</v>
      </c>
      <c r="AN95" s="172">
        <f t="shared" ca="1" si="23"/>
        <v>0</v>
      </c>
      <c r="AO95" s="172">
        <f t="shared" ca="1" si="23"/>
        <v>0</v>
      </c>
      <c r="AP95" s="172">
        <f t="shared" ca="1" si="23"/>
        <v>0</v>
      </c>
      <c r="AQ95" s="172">
        <f t="shared" ca="1" si="23"/>
        <v>0</v>
      </c>
      <c r="AR95" s="172">
        <f t="shared" ca="1" si="23"/>
        <v>0</v>
      </c>
    </row>
    <row r="96" spans="4:44" x14ac:dyDescent="0.3">
      <c r="D96" s="162">
        <v>22</v>
      </c>
      <c r="E96" s="172">
        <f t="shared" ca="1" si="22"/>
        <v>0</v>
      </c>
      <c r="F96" s="172">
        <f t="shared" ca="1" si="22"/>
        <v>0</v>
      </c>
      <c r="G96" s="172">
        <f t="shared" ca="1" si="22"/>
        <v>0</v>
      </c>
      <c r="H96" s="172">
        <f t="shared" ca="1" si="22"/>
        <v>0</v>
      </c>
      <c r="I96" s="172">
        <f t="shared" ca="1" si="22"/>
        <v>0</v>
      </c>
      <c r="J96" s="172">
        <f t="shared" ca="1" si="22"/>
        <v>0</v>
      </c>
      <c r="K96" s="172">
        <f t="shared" ca="1" si="22"/>
        <v>0</v>
      </c>
      <c r="L96" s="172">
        <f t="shared" ca="1" si="22"/>
        <v>0</v>
      </c>
      <c r="M96" s="172">
        <f t="shared" ca="1" si="22"/>
        <v>0</v>
      </c>
      <c r="N96" s="172">
        <f t="shared" ca="1" si="22"/>
        <v>0</v>
      </c>
      <c r="O96" s="172">
        <f t="shared" ca="1" si="22"/>
        <v>0</v>
      </c>
      <c r="P96" s="172">
        <f t="shared" ca="1" si="22"/>
        <v>0</v>
      </c>
      <c r="Q96" s="172">
        <f t="shared" ca="1" si="22"/>
        <v>0</v>
      </c>
      <c r="R96" s="172">
        <f t="shared" ca="1" si="22"/>
        <v>0</v>
      </c>
      <c r="S96" s="172">
        <f t="shared" ca="1" si="22"/>
        <v>0</v>
      </c>
      <c r="T96" s="172">
        <f t="shared" ca="1" si="22"/>
        <v>0</v>
      </c>
      <c r="U96" s="172">
        <f t="shared" ca="1" si="21"/>
        <v>0</v>
      </c>
      <c r="V96" s="172">
        <f t="shared" ca="1" si="21"/>
        <v>0</v>
      </c>
      <c r="W96" s="172">
        <f t="shared" ca="1" si="21"/>
        <v>0</v>
      </c>
      <c r="X96" s="172">
        <f t="shared" ca="1" si="21"/>
        <v>0</v>
      </c>
      <c r="Y96" s="172">
        <f t="shared" ca="1" si="21"/>
        <v>0</v>
      </c>
      <c r="Z96" s="172">
        <f t="shared" ca="1" si="21"/>
        <v>0</v>
      </c>
      <c r="AA96" s="172">
        <f t="shared" ca="1" si="21"/>
        <v>0</v>
      </c>
      <c r="AB96" s="172">
        <f t="shared" ca="1" si="21"/>
        <v>0</v>
      </c>
      <c r="AC96" s="172">
        <f t="shared" ca="1" si="21"/>
        <v>0</v>
      </c>
      <c r="AD96" s="172">
        <f t="shared" ca="1" si="21"/>
        <v>0</v>
      </c>
      <c r="AE96" s="172">
        <f t="shared" ca="1" si="21"/>
        <v>0</v>
      </c>
      <c r="AF96" s="172">
        <f t="shared" ca="1" si="21"/>
        <v>0</v>
      </c>
      <c r="AG96" s="172">
        <f t="shared" ca="1" si="21"/>
        <v>0</v>
      </c>
      <c r="AH96" s="172">
        <f t="shared" ca="1" si="21"/>
        <v>0</v>
      </c>
      <c r="AI96" s="172">
        <f t="shared" ca="1" si="21"/>
        <v>0</v>
      </c>
      <c r="AJ96" s="172">
        <f t="shared" ca="1" si="23"/>
        <v>0</v>
      </c>
      <c r="AK96" s="172">
        <f t="shared" ca="1" si="23"/>
        <v>0</v>
      </c>
      <c r="AL96" s="172">
        <f t="shared" ca="1" si="23"/>
        <v>0</v>
      </c>
      <c r="AM96" s="172">
        <f t="shared" ca="1" si="23"/>
        <v>0</v>
      </c>
      <c r="AN96" s="172">
        <f t="shared" ca="1" si="23"/>
        <v>0</v>
      </c>
      <c r="AO96" s="172">
        <f t="shared" ca="1" si="23"/>
        <v>0</v>
      </c>
      <c r="AP96" s="172">
        <f t="shared" ca="1" si="23"/>
        <v>0</v>
      </c>
      <c r="AQ96" s="172">
        <f t="shared" ca="1" si="23"/>
        <v>0</v>
      </c>
      <c r="AR96" s="172">
        <f t="shared" ca="1" si="23"/>
        <v>0</v>
      </c>
    </row>
    <row r="97" spans="4:44" x14ac:dyDescent="0.3">
      <c r="D97" s="162">
        <v>23</v>
      </c>
      <c r="E97" s="172">
        <f t="shared" ca="1" si="22"/>
        <v>0</v>
      </c>
      <c r="F97" s="172">
        <f t="shared" ca="1" si="22"/>
        <v>0</v>
      </c>
      <c r="G97" s="172">
        <f t="shared" ca="1" si="22"/>
        <v>0</v>
      </c>
      <c r="H97" s="172">
        <f t="shared" ca="1" si="22"/>
        <v>0</v>
      </c>
      <c r="I97" s="172">
        <f t="shared" ca="1" si="22"/>
        <v>0</v>
      </c>
      <c r="J97" s="172">
        <f t="shared" ca="1" si="22"/>
        <v>0</v>
      </c>
      <c r="K97" s="172">
        <f t="shared" ca="1" si="22"/>
        <v>0</v>
      </c>
      <c r="L97" s="172">
        <f t="shared" ca="1" si="22"/>
        <v>0</v>
      </c>
      <c r="M97" s="172">
        <f t="shared" ca="1" si="22"/>
        <v>0</v>
      </c>
      <c r="N97" s="172">
        <f t="shared" ca="1" si="22"/>
        <v>0</v>
      </c>
      <c r="O97" s="172">
        <f t="shared" ca="1" si="22"/>
        <v>0</v>
      </c>
      <c r="P97" s="172">
        <f t="shared" ca="1" si="22"/>
        <v>0</v>
      </c>
      <c r="Q97" s="172">
        <f t="shared" ca="1" si="22"/>
        <v>0</v>
      </c>
      <c r="R97" s="172">
        <f t="shared" ca="1" si="22"/>
        <v>0</v>
      </c>
      <c r="S97" s="172">
        <f t="shared" ca="1" si="22"/>
        <v>0</v>
      </c>
      <c r="T97" s="172">
        <f t="shared" ca="1" si="22"/>
        <v>0</v>
      </c>
      <c r="U97" s="172">
        <f t="shared" ca="1" si="21"/>
        <v>0</v>
      </c>
      <c r="V97" s="172">
        <f t="shared" ca="1" si="21"/>
        <v>0</v>
      </c>
      <c r="W97" s="172">
        <f t="shared" ca="1" si="21"/>
        <v>0</v>
      </c>
      <c r="X97" s="172">
        <f t="shared" ca="1" si="21"/>
        <v>0</v>
      </c>
      <c r="Y97" s="172">
        <f t="shared" ca="1" si="21"/>
        <v>0</v>
      </c>
      <c r="Z97" s="172">
        <f t="shared" ca="1" si="21"/>
        <v>0</v>
      </c>
      <c r="AA97" s="172">
        <f t="shared" ca="1" si="21"/>
        <v>0</v>
      </c>
      <c r="AB97" s="172">
        <f t="shared" ca="1" si="21"/>
        <v>0</v>
      </c>
      <c r="AC97" s="172">
        <f t="shared" ca="1" si="21"/>
        <v>0</v>
      </c>
      <c r="AD97" s="172">
        <f t="shared" ca="1" si="21"/>
        <v>0</v>
      </c>
      <c r="AE97" s="172">
        <f t="shared" ca="1" si="21"/>
        <v>0</v>
      </c>
      <c r="AF97" s="172">
        <f t="shared" ca="1" si="21"/>
        <v>0</v>
      </c>
      <c r="AG97" s="172">
        <f t="shared" ca="1" si="21"/>
        <v>0</v>
      </c>
      <c r="AH97" s="172">
        <f t="shared" ca="1" si="21"/>
        <v>0</v>
      </c>
      <c r="AI97" s="172">
        <f t="shared" ca="1" si="21"/>
        <v>0</v>
      </c>
      <c r="AJ97" s="172">
        <f t="shared" ca="1" si="23"/>
        <v>0</v>
      </c>
      <c r="AK97" s="172">
        <f t="shared" ca="1" si="23"/>
        <v>0</v>
      </c>
      <c r="AL97" s="172">
        <f t="shared" ca="1" si="23"/>
        <v>0</v>
      </c>
      <c r="AM97" s="172">
        <f t="shared" ca="1" si="23"/>
        <v>0</v>
      </c>
      <c r="AN97" s="172">
        <f t="shared" ca="1" si="23"/>
        <v>0</v>
      </c>
      <c r="AO97" s="172">
        <f t="shared" ca="1" si="23"/>
        <v>0</v>
      </c>
      <c r="AP97" s="172">
        <f t="shared" ca="1" si="23"/>
        <v>0</v>
      </c>
      <c r="AQ97" s="172">
        <f t="shared" ca="1" si="23"/>
        <v>0</v>
      </c>
      <c r="AR97" s="172">
        <f t="shared" ca="1" si="23"/>
        <v>0</v>
      </c>
    </row>
    <row r="98" spans="4:44" x14ac:dyDescent="0.3">
      <c r="D98" s="162">
        <v>24</v>
      </c>
      <c r="E98" s="172">
        <f t="shared" ca="1" si="22"/>
        <v>0</v>
      </c>
      <c r="F98" s="172">
        <f t="shared" ca="1" si="22"/>
        <v>0</v>
      </c>
      <c r="G98" s="172">
        <f t="shared" ca="1" si="22"/>
        <v>0</v>
      </c>
      <c r="H98" s="172">
        <f t="shared" ca="1" si="22"/>
        <v>0</v>
      </c>
      <c r="I98" s="172">
        <f t="shared" ca="1" si="22"/>
        <v>0</v>
      </c>
      <c r="J98" s="172">
        <f t="shared" ca="1" si="22"/>
        <v>0</v>
      </c>
      <c r="K98" s="172">
        <f t="shared" ca="1" si="22"/>
        <v>0</v>
      </c>
      <c r="L98" s="172">
        <f t="shared" ca="1" si="22"/>
        <v>0</v>
      </c>
      <c r="M98" s="172">
        <f t="shared" ca="1" si="22"/>
        <v>0</v>
      </c>
      <c r="N98" s="172">
        <f t="shared" ca="1" si="22"/>
        <v>0</v>
      </c>
      <c r="O98" s="172">
        <f t="shared" ca="1" si="22"/>
        <v>0</v>
      </c>
      <c r="P98" s="172">
        <f t="shared" ca="1" si="22"/>
        <v>0</v>
      </c>
      <c r="Q98" s="172">
        <f t="shared" ca="1" si="22"/>
        <v>0</v>
      </c>
      <c r="R98" s="172">
        <f t="shared" ca="1" si="22"/>
        <v>0</v>
      </c>
      <c r="S98" s="172">
        <f t="shared" ca="1" si="22"/>
        <v>0</v>
      </c>
      <c r="T98" s="172">
        <f t="shared" ca="1" si="22"/>
        <v>0</v>
      </c>
      <c r="U98" s="172">
        <f t="shared" ca="1" si="21"/>
        <v>0</v>
      </c>
      <c r="V98" s="172">
        <f t="shared" ca="1" si="21"/>
        <v>0</v>
      </c>
      <c r="W98" s="172">
        <f t="shared" ca="1" si="21"/>
        <v>0</v>
      </c>
      <c r="X98" s="172">
        <f t="shared" ca="1" si="21"/>
        <v>0</v>
      </c>
      <c r="Y98" s="172">
        <f t="shared" ca="1" si="21"/>
        <v>0</v>
      </c>
      <c r="Z98" s="172">
        <f t="shared" ca="1" si="21"/>
        <v>0</v>
      </c>
      <c r="AA98" s="172">
        <f t="shared" ca="1" si="21"/>
        <v>0</v>
      </c>
      <c r="AB98" s="172">
        <f t="shared" ca="1" si="21"/>
        <v>0</v>
      </c>
      <c r="AC98" s="172">
        <f t="shared" ca="1" si="21"/>
        <v>0</v>
      </c>
      <c r="AD98" s="172">
        <f t="shared" ca="1" si="21"/>
        <v>0</v>
      </c>
      <c r="AE98" s="172">
        <f t="shared" ca="1" si="21"/>
        <v>0</v>
      </c>
      <c r="AF98" s="172">
        <f t="shared" ca="1" si="21"/>
        <v>0</v>
      </c>
      <c r="AG98" s="172">
        <f t="shared" ca="1" si="21"/>
        <v>0</v>
      </c>
      <c r="AH98" s="172">
        <f t="shared" ca="1" si="21"/>
        <v>0</v>
      </c>
      <c r="AI98" s="172">
        <f t="shared" ca="1" si="21"/>
        <v>0</v>
      </c>
      <c r="AJ98" s="172">
        <f t="shared" ca="1" si="23"/>
        <v>0</v>
      </c>
      <c r="AK98" s="172">
        <f t="shared" ca="1" si="23"/>
        <v>0</v>
      </c>
      <c r="AL98" s="172">
        <f t="shared" ca="1" si="23"/>
        <v>0</v>
      </c>
      <c r="AM98" s="172">
        <f t="shared" ca="1" si="23"/>
        <v>0</v>
      </c>
      <c r="AN98" s="172">
        <f t="shared" ca="1" si="23"/>
        <v>0</v>
      </c>
      <c r="AO98" s="172">
        <f t="shared" ca="1" si="23"/>
        <v>0</v>
      </c>
      <c r="AP98" s="172">
        <f t="shared" ca="1" si="23"/>
        <v>0</v>
      </c>
      <c r="AQ98" s="172">
        <f t="shared" ca="1" si="23"/>
        <v>0</v>
      </c>
      <c r="AR98" s="172">
        <f t="shared" ca="1" si="23"/>
        <v>0</v>
      </c>
    </row>
    <row r="99" spans="4:44" x14ac:dyDescent="0.3">
      <c r="D99" s="162">
        <v>25</v>
      </c>
      <c r="E99" s="172">
        <f t="shared" ca="1" si="22"/>
        <v>0</v>
      </c>
      <c r="F99" s="172">
        <f t="shared" ca="1" si="22"/>
        <v>0</v>
      </c>
      <c r="G99" s="172">
        <f t="shared" ca="1" si="22"/>
        <v>0</v>
      </c>
      <c r="H99" s="172">
        <f t="shared" ca="1" si="22"/>
        <v>0</v>
      </c>
      <c r="I99" s="172">
        <f t="shared" ca="1" si="22"/>
        <v>0</v>
      </c>
      <c r="J99" s="172">
        <f t="shared" ca="1" si="22"/>
        <v>0</v>
      </c>
      <c r="K99" s="172">
        <f t="shared" ca="1" si="22"/>
        <v>0</v>
      </c>
      <c r="L99" s="172">
        <f t="shared" ca="1" si="22"/>
        <v>0</v>
      </c>
      <c r="M99" s="172">
        <f t="shared" ca="1" si="22"/>
        <v>0</v>
      </c>
      <c r="N99" s="172">
        <f t="shared" ca="1" si="22"/>
        <v>0</v>
      </c>
      <c r="O99" s="172">
        <f t="shared" ca="1" si="22"/>
        <v>0</v>
      </c>
      <c r="P99" s="172">
        <f t="shared" ca="1" si="22"/>
        <v>0</v>
      </c>
      <c r="Q99" s="172">
        <f t="shared" ca="1" si="22"/>
        <v>0</v>
      </c>
      <c r="R99" s="172">
        <f t="shared" ca="1" si="22"/>
        <v>0</v>
      </c>
      <c r="S99" s="172">
        <f t="shared" ca="1" si="22"/>
        <v>0</v>
      </c>
      <c r="T99" s="172">
        <f t="shared" ca="1" si="22"/>
        <v>0</v>
      </c>
      <c r="U99" s="172">
        <f t="shared" ca="1" si="21"/>
        <v>0</v>
      </c>
      <c r="V99" s="172">
        <f t="shared" ca="1" si="21"/>
        <v>0</v>
      </c>
      <c r="W99" s="172">
        <f t="shared" ca="1" si="21"/>
        <v>0</v>
      </c>
      <c r="X99" s="172">
        <f t="shared" ca="1" si="21"/>
        <v>0</v>
      </c>
      <c r="Y99" s="172">
        <f t="shared" ca="1" si="21"/>
        <v>0</v>
      </c>
      <c r="Z99" s="172">
        <f t="shared" ca="1" si="21"/>
        <v>0</v>
      </c>
      <c r="AA99" s="172">
        <f t="shared" ca="1" si="21"/>
        <v>0</v>
      </c>
      <c r="AB99" s="172">
        <f t="shared" ca="1" si="21"/>
        <v>0</v>
      </c>
      <c r="AC99" s="172">
        <f t="shared" ca="1" si="21"/>
        <v>0</v>
      </c>
      <c r="AD99" s="172">
        <f t="shared" ca="1" si="21"/>
        <v>0</v>
      </c>
      <c r="AE99" s="172">
        <f t="shared" ca="1" si="21"/>
        <v>0</v>
      </c>
      <c r="AF99" s="172">
        <f t="shared" ca="1" si="21"/>
        <v>0</v>
      </c>
      <c r="AG99" s="172">
        <f t="shared" ca="1" si="21"/>
        <v>0</v>
      </c>
      <c r="AH99" s="172">
        <f t="shared" ca="1" si="21"/>
        <v>0</v>
      </c>
      <c r="AI99" s="172">
        <f t="shared" ca="1" si="21"/>
        <v>0</v>
      </c>
      <c r="AJ99" s="172">
        <f t="shared" ca="1" si="23"/>
        <v>0</v>
      </c>
      <c r="AK99" s="172">
        <f t="shared" ca="1" si="23"/>
        <v>0</v>
      </c>
      <c r="AL99" s="172">
        <f t="shared" ca="1" si="23"/>
        <v>0</v>
      </c>
      <c r="AM99" s="172">
        <f t="shared" ca="1" si="23"/>
        <v>0</v>
      </c>
      <c r="AN99" s="172">
        <f t="shared" ca="1" si="23"/>
        <v>0</v>
      </c>
      <c r="AO99" s="172">
        <f t="shared" ca="1" si="23"/>
        <v>0</v>
      </c>
      <c r="AP99" s="172">
        <f t="shared" ca="1" si="23"/>
        <v>0</v>
      </c>
      <c r="AQ99" s="172">
        <f t="shared" ca="1" si="23"/>
        <v>0</v>
      </c>
      <c r="AR99" s="172">
        <f t="shared" ca="1" si="23"/>
        <v>0</v>
      </c>
    </row>
    <row r="100" spans="4:44" x14ac:dyDescent="0.3">
      <c r="D100" s="162">
        <v>26</v>
      </c>
      <c r="E100" s="172">
        <f t="shared" ca="1" si="22"/>
        <v>0</v>
      </c>
      <c r="F100" s="172">
        <f t="shared" ca="1" si="22"/>
        <v>0</v>
      </c>
      <c r="G100" s="172">
        <f t="shared" ca="1" si="22"/>
        <v>0</v>
      </c>
      <c r="H100" s="172">
        <f t="shared" ca="1" si="22"/>
        <v>0</v>
      </c>
      <c r="I100" s="172">
        <f t="shared" ca="1" si="22"/>
        <v>0</v>
      </c>
      <c r="J100" s="172">
        <f t="shared" ca="1" si="22"/>
        <v>0</v>
      </c>
      <c r="K100" s="172">
        <f t="shared" ca="1" si="22"/>
        <v>0</v>
      </c>
      <c r="L100" s="172">
        <f t="shared" ca="1" si="22"/>
        <v>0</v>
      </c>
      <c r="M100" s="172">
        <f t="shared" ca="1" si="22"/>
        <v>0</v>
      </c>
      <c r="N100" s="172">
        <f t="shared" ca="1" si="22"/>
        <v>0</v>
      </c>
      <c r="O100" s="172">
        <f t="shared" ca="1" si="22"/>
        <v>0</v>
      </c>
      <c r="P100" s="172">
        <f t="shared" ca="1" si="22"/>
        <v>0</v>
      </c>
      <c r="Q100" s="172">
        <f t="shared" ca="1" si="22"/>
        <v>0</v>
      </c>
      <c r="R100" s="172">
        <f t="shared" ca="1" si="22"/>
        <v>0</v>
      </c>
      <c r="S100" s="172">
        <f t="shared" ca="1" si="22"/>
        <v>0</v>
      </c>
      <c r="T100" s="172">
        <f t="shared" ca="1" si="22"/>
        <v>0</v>
      </c>
      <c r="U100" s="172">
        <f t="shared" ca="1" si="21"/>
        <v>0</v>
      </c>
      <c r="V100" s="172">
        <f t="shared" ca="1" si="21"/>
        <v>0</v>
      </c>
      <c r="W100" s="172">
        <f t="shared" ca="1" si="21"/>
        <v>0</v>
      </c>
      <c r="X100" s="172">
        <f t="shared" ca="1" si="21"/>
        <v>0</v>
      </c>
      <c r="Y100" s="172">
        <f t="shared" ca="1" si="21"/>
        <v>0</v>
      </c>
      <c r="Z100" s="172">
        <f t="shared" ca="1" si="21"/>
        <v>0</v>
      </c>
      <c r="AA100" s="172">
        <f t="shared" ca="1" si="21"/>
        <v>0</v>
      </c>
      <c r="AB100" s="172">
        <f t="shared" ca="1" si="21"/>
        <v>0</v>
      </c>
      <c r="AC100" s="172">
        <f t="shared" ca="1" si="21"/>
        <v>0</v>
      </c>
      <c r="AD100" s="172">
        <f t="shared" ca="1" si="21"/>
        <v>0</v>
      </c>
      <c r="AE100" s="172">
        <f t="shared" ca="1" si="21"/>
        <v>0</v>
      </c>
      <c r="AF100" s="172">
        <f t="shared" ca="1" si="21"/>
        <v>0</v>
      </c>
      <c r="AG100" s="172">
        <f t="shared" ca="1" si="21"/>
        <v>0</v>
      </c>
      <c r="AH100" s="172">
        <f t="shared" ca="1" si="21"/>
        <v>0</v>
      </c>
      <c r="AI100" s="172">
        <f t="shared" ca="1" si="21"/>
        <v>0</v>
      </c>
      <c r="AJ100" s="172">
        <f t="shared" ca="1" si="23"/>
        <v>0</v>
      </c>
      <c r="AK100" s="172">
        <f t="shared" ca="1" si="23"/>
        <v>0</v>
      </c>
      <c r="AL100" s="172">
        <f t="shared" ca="1" si="23"/>
        <v>0</v>
      </c>
      <c r="AM100" s="172">
        <f t="shared" ca="1" si="23"/>
        <v>0</v>
      </c>
      <c r="AN100" s="172">
        <f t="shared" ca="1" si="23"/>
        <v>0</v>
      </c>
      <c r="AO100" s="172">
        <f t="shared" ca="1" si="23"/>
        <v>0</v>
      </c>
      <c r="AP100" s="172">
        <f t="shared" ca="1" si="23"/>
        <v>0</v>
      </c>
      <c r="AQ100" s="172">
        <f t="shared" ca="1" si="23"/>
        <v>0</v>
      </c>
      <c r="AR100" s="172">
        <f t="shared" ca="1" si="23"/>
        <v>0</v>
      </c>
    </row>
    <row r="101" spans="4:44" x14ac:dyDescent="0.3">
      <c r="D101" s="162">
        <v>27</v>
      </c>
      <c r="E101" s="172">
        <f t="shared" ca="1" si="22"/>
        <v>0</v>
      </c>
      <c r="F101" s="172">
        <f t="shared" ca="1" si="22"/>
        <v>0</v>
      </c>
      <c r="G101" s="172">
        <f t="shared" ca="1" si="22"/>
        <v>0</v>
      </c>
      <c r="H101" s="172">
        <f t="shared" ca="1" si="22"/>
        <v>0</v>
      </c>
      <c r="I101" s="172">
        <f t="shared" ca="1" si="22"/>
        <v>0</v>
      </c>
      <c r="J101" s="172">
        <f t="shared" ca="1" si="22"/>
        <v>0</v>
      </c>
      <c r="K101" s="172">
        <f t="shared" ca="1" si="22"/>
        <v>0</v>
      </c>
      <c r="L101" s="172">
        <f t="shared" ca="1" si="22"/>
        <v>0</v>
      </c>
      <c r="M101" s="172">
        <f t="shared" ca="1" si="22"/>
        <v>0</v>
      </c>
      <c r="N101" s="172">
        <f t="shared" ca="1" si="22"/>
        <v>0</v>
      </c>
      <c r="O101" s="172">
        <f t="shared" ca="1" si="22"/>
        <v>0</v>
      </c>
      <c r="P101" s="172">
        <f t="shared" ca="1" si="22"/>
        <v>0</v>
      </c>
      <c r="Q101" s="172">
        <f t="shared" ca="1" si="22"/>
        <v>0</v>
      </c>
      <c r="R101" s="172">
        <f t="shared" ca="1" si="22"/>
        <v>0</v>
      </c>
      <c r="S101" s="172">
        <f t="shared" ca="1" si="22"/>
        <v>0</v>
      </c>
      <c r="T101" s="172">
        <f t="shared" ca="1" si="22"/>
        <v>0</v>
      </c>
      <c r="U101" s="172">
        <f t="shared" ca="1" si="21"/>
        <v>0</v>
      </c>
      <c r="V101" s="172">
        <f t="shared" ca="1" si="21"/>
        <v>0</v>
      </c>
      <c r="W101" s="172">
        <f t="shared" ca="1" si="21"/>
        <v>0</v>
      </c>
      <c r="X101" s="172">
        <f t="shared" ca="1" si="21"/>
        <v>0</v>
      </c>
      <c r="Y101" s="172">
        <f t="shared" ca="1" si="21"/>
        <v>0</v>
      </c>
      <c r="Z101" s="172">
        <f t="shared" ca="1" si="21"/>
        <v>0</v>
      </c>
      <c r="AA101" s="172">
        <f t="shared" ca="1" si="21"/>
        <v>0</v>
      </c>
      <c r="AB101" s="172">
        <f t="shared" ca="1" si="21"/>
        <v>0</v>
      </c>
      <c r="AC101" s="172">
        <f t="shared" ca="1" si="21"/>
        <v>0</v>
      </c>
      <c r="AD101" s="172">
        <f t="shared" ca="1" si="21"/>
        <v>0</v>
      </c>
      <c r="AE101" s="172">
        <f t="shared" ca="1" si="21"/>
        <v>0</v>
      </c>
      <c r="AF101" s="172">
        <f t="shared" ca="1" si="21"/>
        <v>0</v>
      </c>
      <c r="AG101" s="172">
        <f t="shared" ca="1" si="21"/>
        <v>0</v>
      </c>
      <c r="AH101" s="172">
        <f t="shared" ca="1" si="21"/>
        <v>0</v>
      </c>
      <c r="AI101" s="172">
        <f t="shared" ca="1" si="21"/>
        <v>0</v>
      </c>
      <c r="AJ101" s="172">
        <f t="shared" ca="1" si="23"/>
        <v>0</v>
      </c>
      <c r="AK101" s="172">
        <f t="shared" ca="1" si="23"/>
        <v>0</v>
      </c>
      <c r="AL101" s="172">
        <f t="shared" ca="1" si="23"/>
        <v>0</v>
      </c>
      <c r="AM101" s="172">
        <f t="shared" ca="1" si="23"/>
        <v>0</v>
      </c>
      <c r="AN101" s="172">
        <f t="shared" ca="1" si="23"/>
        <v>0</v>
      </c>
      <c r="AO101" s="172">
        <f t="shared" ca="1" si="23"/>
        <v>0</v>
      </c>
      <c r="AP101" s="172">
        <f t="shared" ca="1" si="23"/>
        <v>0</v>
      </c>
      <c r="AQ101" s="172">
        <f t="shared" ca="1" si="23"/>
        <v>0</v>
      </c>
      <c r="AR101" s="172">
        <f t="shared" ca="1" si="23"/>
        <v>0</v>
      </c>
    </row>
    <row r="102" spans="4:44" x14ac:dyDescent="0.3">
      <c r="D102" s="162">
        <v>28</v>
      </c>
      <c r="E102" s="172">
        <f t="shared" ca="1" si="22"/>
        <v>0</v>
      </c>
      <c r="F102" s="172">
        <f t="shared" ca="1" si="22"/>
        <v>0</v>
      </c>
      <c r="G102" s="172">
        <f t="shared" ca="1" si="22"/>
        <v>0</v>
      </c>
      <c r="H102" s="172">
        <f t="shared" ca="1" si="22"/>
        <v>0</v>
      </c>
      <c r="I102" s="172">
        <f t="shared" ca="1" si="22"/>
        <v>0</v>
      </c>
      <c r="J102" s="172">
        <f t="shared" ca="1" si="22"/>
        <v>0</v>
      </c>
      <c r="K102" s="172">
        <f t="shared" ca="1" si="22"/>
        <v>0</v>
      </c>
      <c r="L102" s="172">
        <f t="shared" ca="1" si="22"/>
        <v>0</v>
      </c>
      <c r="M102" s="172">
        <f t="shared" ca="1" si="22"/>
        <v>0</v>
      </c>
      <c r="N102" s="172">
        <f t="shared" ca="1" si="22"/>
        <v>0</v>
      </c>
      <c r="O102" s="172">
        <f t="shared" ca="1" si="22"/>
        <v>0</v>
      </c>
      <c r="P102" s="172">
        <f t="shared" ca="1" si="22"/>
        <v>0</v>
      </c>
      <c r="Q102" s="172">
        <f t="shared" ca="1" si="22"/>
        <v>0</v>
      </c>
      <c r="R102" s="172">
        <f t="shared" ca="1" si="22"/>
        <v>0</v>
      </c>
      <c r="S102" s="172">
        <f t="shared" ca="1" si="22"/>
        <v>0</v>
      </c>
      <c r="T102" s="172">
        <f t="shared" ca="1" si="22"/>
        <v>0</v>
      </c>
      <c r="U102" s="172">
        <f t="shared" ca="1" si="21"/>
        <v>0</v>
      </c>
      <c r="V102" s="172">
        <f t="shared" ca="1" si="21"/>
        <v>0</v>
      </c>
      <c r="W102" s="172">
        <f t="shared" ca="1" si="21"/>
        <v>0</v>
      </c>
      <c r="X102" s="172">
        <f t="shared" ca="1" si="21"/>
        <v>0</v>
      </c>
      <c r="Y102" s="172">
        <f t="shared" ca="1" si="21"/>
        <v>0</v>
      </c>
      <c r="Z102" s="172">
        <f t="shared" ca="1" si="21"/>
        <v>0</v>
      </c>
      <c r="AA102" s="172">
        <f t="shared" ca="1" si="21"/>
        <v>0</v>
      </c>
      <c r="AB102" s="172">
        <f t="shared" ca="1" si="21"/>
        <v>0</v>
      </c>
      <c r="AC102" s="172">
        <f t="shared" ca="1" si="21"/>
        <v>0</v>
      </c>
      <c r="AD102" s="172">
        <f t="shared" ca="1" si="21"/>
        <v>0</v>
      </c>
      <c r="AE102" s="172">
        <f t="shared" ca="1" si="21"/>
        <v>0</v>
      </c>
      <c r="AF102" s="172">
        <f t="shared" ca="1" si="21"/>
        <v>0</v>
      </c>
      <c r="AG102" s="172">
        <f t="shared" ca="1" si="21"/>
        <v>0</v>
      </c>
      <c r="AH102" s="172">
        <f t="shared" ca="1" si="21"/>
        <v>0</v>
      </c>
      <c r="AI102" s="172">
        <f t="shared" ca="1" si="21"/>
        <v>0</v>
      </c>
      <c r="AJ102" s="172">
        <f t="shared" ca="1" si="23"/>
        <v>0</v>
      </c>
      <c r="AK102" s="172">
        <f t="shared" ca="1" si="23"/>
        <v>0</v>
      </c>
      <c r="AL102" s="172">
        <f t="shared" ca="1" si="23"/>
        <v>0</v>
      </c>
      <c r="AM102" s="172">
        <f t="shared" ca="1" si="23"/>
        <v>0</v>
      </c>
      <c r="AN102" s="172">
        <f t="shared" ca="1" si="23"/>
        <v>0</v>
      </c>
      <c r="AO102" s="172">
        <f t="shared" ca="1" si="23"/>
        <v>0</v>
      </c>
      <c r="AP102" s="172">
        <f t="shared" ca="1" si="23"/>
        <v>0</v>
      </c>
      <c r="AQ102" s="172">
        <f t="shared" ca="1" si="23"/>
        <v>0</v>
      </c>
      <c r="AR102" s="172">
        <f t="shared" ca="1" si="23"/>
        <v>0</v>
      </c>
    </row>
    <row r="103" spans="4:44" x14ac:dyDescent="0.3">
      <c r="D103" s="162">
        <v>29</v>
      </c>
      <c r="E103" s="172">
        <f t="shared" ca="1" si="22"/>
        <v>0</v>
      </c>
      <c r="F103" s="172">
        <f t="shared" ca="1" si="22"/>
        <v>0</v>
      </c>
      <c r="G103" s="172">
        <f t="shared" ca="1" si="22"/>
        <v>0</v>
      </c>
      <c r="H103" s="172">
        <f t="shared" ca="1" si="22"/>
        <v>0</v>
      </c>
      <c r="I103" s="172">
        <f t="shared" ca="1" si="22"/>
        <v>0</v>
      </c>
      <c r="J103" s="172">
        <f t="shared" ca="1" si="22"/>
        <v>0</v>
      </c>
      <c r="K103" s="172">
        <f t="shared" ca="1" si="22"/>
        <v>0</v>
      </c>
      <c r="L103" s="172">
        <f t="shared" ca="1" si="22"/>
        <v>0</v>
      </c>
      <c r="M103" s="172">
        <f t="shared" ca="1" si="22"/>
        <v>0</v>
      </c>
      <c r="N103" s="172">
        <f t="shared" ca="1" si="22"/>
        <v>0</v>
      </c>
      <c r="O103" s="172">
        <f t="shared" ca="1" si="22"/>
        <v>0</v>
      </c>
      <c r="P103" s="172">
        <f t="shared" ca="1" si="22"/>
        <v>0</v>
      </c>
      <c r="Q103" s="172">
        <f t="shared" ca="1" si="22"/>
        <v>0</v>
      </c>
      <c r="R103" s="172">
        <f t="shared" ca="1" si="22"/>
        <v>0</v>
      </c>
      <c r="S103" s="172">
        <f t="shared" ca="1" si="22"/>
        <v>0</v>
      </c>
      <c r="T103" s="172">
        <f t="shared" ca="1" si="22"/>
        <v>0</v>
      </c>
      <c r="U103" s="172">
        <f t="shared" ca="1" si="21"/>
        <v>0</v>
      </c>
      <c r="V103" s="172">
        <f t="shared" ca="1" si="21"/>
        <v>0</v>
      </c>
      <c r="W103" s="172">
        <f t="shared" ca="1" si="21"/>
        <v>0</v>
      </c>
      <c r="X103" s="172">
        <f t="shared" ca="1" si="21"/>
        <v>0</v>
      </c>
      <c r="Y103" s="172">
        <f t="shared" ca="1" si="21"/>
        <v>0</v>
      </c>
      <c r="Z103" s="172">
        <f t="shared" ca="1" si="21"/>
        <v>0</v>
      </c>
      <c r="AA103" s="172">
        <f t="shared" ca="1" si="21"/>
        <v>0</v>
      </c>
      <c r="AB103" s="172">
        <f t="shared" ca="1" si="21"/>
        <v>0</v>
      </c>
      <c r="AC103" s="172">
        <f t="shared" ca="1" si="21"/>
        <v>0</v>
      </c>
      <c r="AD103" s="172">
        <f t="shared" ca="1" si="21"/>
        <v>0</v>
      </c>
      <c r="AE103" s="172">
        <f t="shared" ca="1" si="21"/>
        <v>0</v>
      </c>
      <c r="AF103" s="172">
        <f t="shared" ca="1" si="21"/>
        <v>0</v>
      </c>
      <c r="AG103" s="172">
        <f t="shared" ca="1" si="21"/>
        <v>0</v>
      </c>
      <c r="AH103" s="172">
        <f t="shared" ca="1" si="21"/>
        <v>0</v>
      </c>
      <c r="AI103" s="172">
        <f t="shared" ca="1" si="21"/>
        <v>0</v>
      </c>
      <c r="AJ103" s="172">
        <f t="shared" ca="1" si="23"/>
        <v>0</v>
      </c>
      <c r="AK103" s="172">
        <f t="shared" ca="1" si="23"/>
        <v>0</v>
      </c>
      <c r="AL103" s="172">
        <f t="shared" ca="1" si="23"/>
        <v>0</v>
      </c>
      <c r="AM103" s="172">
        <f t="shared" ca="1" si="23"/>
        <v>0</v>
      </c>
      <c r="AN103" s="172">
        <f t="shared" ca="1" si="23"/>
        <v>0</v>
      </c>
      <c r="AO103" s="172">
        <f t="shared" ca="1" si="23"/>
        <v>0</v>
      </c>
      <c r="AP103" s="172">
        <f t="shared" ca="1" si="23"/>
        <v>0</v>
      </c>
      <c r="AQ103" s="172">
        <f t="shared" ca="1" si="23"/>
        <v>0</v>
      </c>
      <c r="AR103" s="172">
        <f t="shared" ca="1" si="23"/>
        <v>0</v>
      </c>
    </row>
    <row r="104" spans="4:44" x14ac:dyDescent="0.3">
      <c r="D104" s="162">
        <v>30</v>
      </c>
      <c r="E104" s="172">
        <f t="shared" ca="1" si="22"/>
        <v>0</v>
      </c>
      <c r="F104" s="172">
        <f t="shared" ca="1" si="22"/>
        <v>0</v>
      </c>
      <c r="G104" s="172">
        <f t="shared" ca="1" si="22"/>
        <v>0</v>
      </c>
      <c r="H104" s="172">
        <f t="shared" ca="1" si="22"/>
        <v>0</v>
      </c>
      <c r="I104" s="172">
        <f t="shared" ca="1" si="22"/>
        <v>0</v>
      </c>
      <c r="J104" s="172">
        <f t="shared" ca="1" si="22"/>
        <v>0</v>
      </c>
      <c r="K104" s="172">
        <f t="shared" ca="1" si="22"/>
        <v>0</v>
      </c>
      <c r="L104" s="172">
        <f t="shared" ca="1" si="22"/>
        <v>0</v>
      </c>
      <c r="M104" s="172">
        <f t="shared" ca="1" si="22"/>
        <v>0</v>
      </c>
      <c r="N104" s="172">
        <f t="shared" ca="1" si="22"/>
        <v>0</v>
      </c>
      <c r="O104" s="172">
        <f t="shared" ca="1" si="22"/>
        <v>0</v>
      </c>
      <c r="P104" s="172">
        <f t="shared" ca="1" si="22"/>
        <v>0</v>
      </c>
      <c r="Q104" s="172">
        <f t="shared" ca="1" si="22"/>
        <v>0</v>
      </c>
      <c r="R104" s="172">
        <f t="shared" ca="1" si="22"/>
        <v>0</v>
      </c>
      <c r="S104" s="172">
        <f t="shared" ca="1" si="22"/>
        <v>0</v>
      </c>
      <c r="T104" s="172">
        <f t="shared" ca="1" si="22"/>
        <v>0</v>
      </c>
      <c r="U104" s="172">
        <f t="shared" ca="1" si="21"/>
        <v>0</v>
      </c>
      <c r="V104" s="172">
        <f t="shared" ca="1" si="21"/>
        <v>0</v>
      </c>
      <c r="W104" s="172">
        <f t="shared" ca="1" si="21"/>
        <v>0</v>
      </c>
      <c r="X104" s="172">
        <f t="shared" ca="1" si="21"/>
        <v>0</v>
      </c>
      <c r="Y104" s="172">
        <f t="shared" ca="1" si="21"/>
        <v>0</v>
      </c>
      <c r="Z104" s="172">
        <f t="shared" ca="1" si="21"/>
        <v>0</v>
      </c>
      <c r="AA104" s="172">
        <f t="shared" ca="1" si="21"/>
        <v>0</v>
      </c>
      <c r="AB104" s="172">
        <f t="shared" ca="1" si="21"/>
        <v>0</v>
      </c>
      <c r="AC104" s="172">
        <f t="shared" ca="1" si="21"/>
        <v>0</v>
      </c>
      <c r="AD104" s="172">
        <f t="shared" ca="1" si="21"/>
        <v>0</v>
      </c>
      <c r="AE104" s="172">
        <f t="shared" ca="1" si="21"/>
        <v>0</v>
      </c>
      <c r="AF104" s="172">
        <f t="shared" ca="1" si="21"/>
        <v>0</v>
      </c>
      <c r="AG104" s="172">
        <f t="shared" ca="1" si="21"/>
        <v>0</v>
      </c>
      <c r="AH104" s="172">
        <f t="shared" ca="1" si="21"/>
        <v>0</v>
      </c>
      <c r="AI104" s="172">
        <f t="shared" ca="1" si="21"/>
        <v>0</v>
      </c>
      <c r="AJ104" s="172">
        <f t="shared" ca="1" si="23"/>
        <v>0</v>
      </c>
      <c r="AK104" s="172">
        <f t="shared" ca="1" si="23"/>
        <v>0</v>
      </c>
      <c r="AL104" s="172">
        <f t="shared" ca="1" si="23"/>
        <v>0</v>
      </c>
      <c r="AM104" s="172">
        <f t="shared" ca="1" si="23"/>
        <v>0</v>
      </c>
      <c r="AN104" s="172">
        <f t="shared" ca="1" si="23"/>
        <v>0</v>
      </c>
      <c r="AO104" s="172">
        <f t="shared" ca="1" si="23"/>
        <v>0</v>
      </c>
      <c r="AP104" s="172">
        <f t="shared" ca="1" si="23"/>
        <v>0</v>
      </c>
      <c r="AQ104" s="172">
        <f t="shared" ca="1" si="23"/>
        <v>0</v>
      </c>
      <c r="AR104" s="172">
        <f t="shared" ca="1" si="23"/>
        <v>0</v>
      </c>
    </row>
    <row r="105" spans="4:44" x14ac:dyDescent="0.3">
      <c r="D105" s="162">
        <v>31</v>
      </c>
      <c r="E105" s="172">
        <f t="shared" ca="1" si="22"/>
        <v>0</v>
      </c>
      <c r="F105" s="172">
        <f t="shared" ca="1" si="22"/>
        <v>0</v>
      </c>
      <c r="G105" s="172">
        <f t="shared" ca="1" si="22"/>
        <v>0</v>
      </c>
      <c r="H105" s="172">
        <f t="shared" ca="1" si="22"/>
        <v>0</v>
      </c>
      <c r="I105" s="172">
        <f t="shared" ca="1" si="22"/>
        <v>0</v>
      </c>
      <c r="J105" s="172">
        <f t="shared" ca="1" si="22"/>
        <v>0</v>
      </c>
      <c r="K105" s="172">
        <f t="shared" ca="1" si="22"/>
        <v>0</v>
      </c>
      <c r="L105" s="172">
        <f t="shared" ca="1" si="22"/>
        <v>0</v>
      </c>
      <c r="M105" s="172">
        <f t="shared" ca="1" si="22"/>
        <v>0</v>
      </c>
      <c r="N105" s="172">
        <f t="shared" ca="1" si="22"/>
        <v>0</v>
      </c>
      <c r="O105" s="172">
        <f t="shared" ca="1" si="22"/>
        <v>0</v>
      </c>
      <c r="P105" s="172">
        <f t="shared" ca="1" si="22"/>
        <v>0</v>
      </c>
      <c r="Q105" s="172">
        <f t="shared" ca="1" si="22"/>
        <v>0</v>
      </c>
      <c r="R105" s="172">
        <f t="shared" ca="1" si="22"/>
        <v>0</v>
      </c>
      <c r="S105" s="172">
        <f t="shared" ca="1" si="22"/>
        <v>0</v>
      </c>
      <c r="T105" s="172">
        <f t="shared" ca="1" si="22"/>
        <v>0</v>
      </c>
      <c r="U105" s="172">
        <f t="shared" ca="1" si="21"/>
        <v>0</v>
      </c>
      <c r="V105" s="172">
        <f t="shared" ca="1" si="21"/>
        <v>0</v>
      </c>
      <c r="W105" s="172">
        <f t="shared" ca="1" si="21"/>
        <v>0</v>
      </c>
      <c r="X105" s="172">
        <f t="shared" ca="1" si="21"/>
        <v>0</v>
      </c>
      <c r="Y105" s="172">
        <f t="shared" ca="1" si="21"/>
        <v>0</v>
      </c>
      <c r="Z105" s="172">
        <f t="shared" ca="1" si="21"/>
        <v>0</v>
      </c>
      <c r="AA105" s="172">
        <f t="shared" ca="1" si="21"/>
        <v>0</v>
      </c>
      <c r="AB105" s="172">
        <f t="shared" ca="1" si="21"/>
        <v>0</v>
      </c>
      <c r="AC105" s="172">
        <f t="shared" ca="1" si="21"/>
        <v>0</v>
      </c>
      <c r="AD105" s="172">
        <f t="shared" ca="1" si="21"/>
        <v>0</v>
      </c>
      <c r="AE105" s="172">
        <f t="shared" ca="1" si="21"/>
        <v>0</v>
      </c>
      <c r="AF105" s="172">
        <f t="shared" ca="1" si="21"/>
        <v>0</v>
      </c>
      <c r="AG105" s="172">
        <f t="shared" ca="1" si="21"/>
        <v>0</v>
      </c>
      <c r="AH105" s="172">
        <f t="shared" ca="1" si="21"/>
        <v>0</v>
      </c>
      <c r="AI105" s="172">
        <f t="shared" ca="1" si="21"/>
        <v>0</v>
      </c>
      <c r="AJ105" s="172">
        <f t="shared" ca="1" si="23"/>
        <v>0</v>
      </c>
      <c r="AK105" s="172">
        <f t="shared" ca="1" si="23"/>
        <v>0</v>
      </c>
      <c r="AL105" s="172">
        <f t="shared" ca="1" si="23"/>
        <v>0</v>
      </c>
      <c r="AM105" s="172">
        <f t="shared" ca="1" si="23"/>
        <v>0</v>
      </c>
      <c r="AN105" s="172">
        <f t="shared" ca="1" si="23"/>
        <v>0</v>
      </c>
      <c r="AO105" s="172">
        <f t="shared" ca="1" si="23"/>
        <v>0</v>
      </c>
      <c r="AP105" s="172">
        <f t="shared" ca="1" si="23"/>
        <v>0</v>
      </c>
      <c r="AQ105" s="172">
        <f t="shared" ca="1" si="23"/>
        <v>0</v>
      </c>
      <c r="AR105" s="172">
        <f t="shared" ca="1" si="23"/>
        <v>0</v>
      </c>
    </row>
    <row r="106" spans="4:44" x14ac:dyDescent="0.3">
      <c r="D106" s="162">
        <v>32</v>
      </c>
      <c r="E106" s="172">
        <f t="shared" ca="1" si="22"/>
        <v>0</v>
      </c>
      <c r="F106" s="172">
        <f t="shared" ca="1" si="22"/>
        <v>0</v>
      </c>
      <c r="G106" s="172">
        <f t="shared" ca="1" si="22"/>
        <v>0</v>
      </c>
      <c r="H106" s="172">
        <f t="shared" ca="1" si="22"/>
        <v>0</v>
      </c>
      <c r="I106" s="172">
        <f t="shared" ca="1" si="22"/>
        <v>0</v>
      </c>
      <c r="J106" s="172">
        <f t="shared" ca="1" si="22"/>
        <v>0</v>
      </c>
      <c r="K106" s="172">
        <f t="shared" ca="1" si="22"/>
        <v>0</v>
      </c>
      <c r="L106" s="172">
        <f t="shared" ca="1" si="22"/>
        <v>0</v>
      </c>
      <c r="M106" s="172">
        <f t="shared" ca="1" si="22"/>
        <v>0</v>
      </c>
      <c r="N106" s="172">
        <f t="shared" ca="1" si="22"/>
        <v>0</v>
      </c>
      <c r="O106" s="172">
        <f t="shared" ca="1" si="22"/>
        <v>0</v>
      </c>
      <c r="P106" s="172">
        <f t="shared" ca="1" si="22"/>
        <v>0</v>
      </c>
      <c r="Q106" s="172">
        <f t="shared" ca="1" si="22"/>
        <v>0</v>
      </c>
      <c r="R106" s="172">
        <f t="shared" ca="1" si="22"/>
        <v>0</v>
      </c>
      <c r="S106" s="172">
        <f t="shared" ca="1" si="22"/>
        <v>0</v>
      </c>
      <c r="T106" s="172">
        <f t="shared" ca="1" si="22"/>
        <v>0</v>
      </c>
      <c r="U106" s="172">
        <f t="shared" ca="1" si="21"/>
        <v>0</v>
      </c>
      <c r="V106" s="172">
        <f t="shared" ca="1" si="21"/>
        <v>0</v>
      </c>
      <c r="W106" s="172">
        <f t="shared" ca="1" si="21"/>
        <v>0</v>
      </c>
      <c r="X106" s="172">
        <f t="shared" ca="1" si="21"/>
        <v>0</v>
      </c>
      <c r="Y106" s="172">
        <f t="shared" ca="1" si="21"/>
        <v>0</v>
      </c>
      <c r="Z106" s="172">
        <f t="shared" ca="1" si="21"/>
        <v>0</v>
      </c>
      <c r="AA106" s="172">
        <f t="shared" ca="1" si="21"/>
        <v>0</v>
      </c>
      <c r="AB106" s="172">
        <f t="shared" ca="1" si="21"/>
        <v>0</v>
      </c>
      <c r="AC106" s="172">
        <f t="shared" ca="1" si="21"/>
        <v>0</v>
      </c>
      <c r="AD106" s="172">
        <f t="shared" ca="1" si="21"/>
        <v>0</v>
      </c>
      <c r="AE106" s="172">
        <f t="shared" ca="1" si="21"/>
        <v>0</v>
      </c>
      <c r="AF106" s="172">
        <f t="shared" ca="1" si="21"/>
        <v>0</v>
      </c>
      <c r="AG106" s="172">
        <f t="shared" ca="1" si="21"/>
        <v>0</v>
      </c>
      <c r="AH106" s="172">
        <f t="shared" ca="1" si="21"/>
        <v>0</v>
      </c>
      <c r="AI106" s="172">
        <f t="shared" ca="1" si="21"/>
        <v>0</v>
      </c>
      <c r="AJ106" s="172">
        <f t="shared" ca="1" si="23"/>
        <v>0</v>
      </c>
      <c r="AK106" s="172">
        <f t="shared" ca="1" si="23"/>
        <v>0</v>
      </c>
      <c r="AL106" s="172">
        <f t="shared" ca="1" si="23"/>
        <v>0</v>
      </c>
      <c r="AM106" s="172">
        <f t="shared" ca="1" si="23"/>
        <v>0</v>
      </c>
      <c r="AN106" s="172">
        <f t="shared" ca="1" si="23"/>
        <v>0</v>
      </c>
      <c r="AO106" s="172">
        <f t="shared" ca="1" si="23"/>
        <v>0</v>
      </c>
      <c r="AP106" s="172">
        <f t="shared" ca="1" si="23"/>
        <v>0</v>
      </c>
      <c r="AQ106" s="172">
        <f t="shared" ca="1" si="23"/>
        <v>0</v>
      </c>
      <c r="AR106" s="172">
        <f t="shared" ca="1" si="23"/>
        <v>0</v>
      </c>
    </row>
    <row r="107" spans="4:44" x14ac:dyDescent="0.3">
      <c r="D107" s="162">
        <v>33</v>
      </c>
      <c r="E107" s="172">
        <f t="shared" ca="1" si="22"/>
        <v>0</v>
      </c>
      <c r="F107" s="172">
        <f t="shared" ca="1" si="22"/>
        <v>0</v>
      </c>
      <c r="G107" s="172">
        <f t="shared" ca="1" si="22"/>
        <v>0</v>
      </c>
      <c r="H107" s="172">
        <f t="shared" ca="1" si="22"/>
        <v>0</v>
      </c>
      <c r="I107" s="172">
        <f t="shared" ca="1" si="22"/>
        <v>0</v>
      </c>
      <c r="J107" s="172">
        <f t="shared" ca="1" si="22"/>
        <v>0</v>
      </c>
      <c r="K107" s="172">
        <f t="shared" ca="1" si="22"/>
        <v>0</v>
      </c>
      <c r="L107" s="172">
        <f t="shared" ca="1" si="22"/>
        <v>0</v>
      </c>
      <c r="M107" s="172">
        <f t="shared" ca="1" si="22"/>
        <v>0</v>
      </c>
      <c r="N107" s="172">
        <f t="shared" ca="1" si="22"/>
        <v>0</v>
      </c>
      <c r="O107" s="172">
        <f t="shared" ca="1" si="22"/>
        <v>0</v>
      </c>
      <c r="P107" s="172">
        <f t="shared" ca="1" si="22"/>
        <v>0</v>
      </c>
      <c r="Q107" s="172">
        <f t="shared" ca="1" si="22"/>
        <v>0</v>
      </c>
      <c r="R107" s="172">
        <f t="shared" ca="1" si="22"/>
        <v>0</v>
      </c>
      <c r="S107" s="172">
        <f t="shared" ca="1" si="22"/>
        <v>0</v>
      </c>
      <c r="T107" s="172">
        <f t="shared" ca="1" si="22"/>
        <v>0</v>
      </c>
      <c r="U107" s="172">
        <f t="shared" ca="1" si="21"/>
        <v>0</v>
      </c>
      <c r="V107" s="172">
        <f t="shared" ca="1" si="21"/>
        <v>0</v>
      </c>
      <c r="W107" s="172">
        <f t="shared" ca="1" si="21"/>
        <v>0</v>
      </c>
      <c r="X107" s="172">
        <f t="shared" ca="1" si="21"/>
        <v>0</v>
      </c>
      <c r="Y107" s="172">
        <f t="shared" ca="1" si="21"/>
        <v>0</v>
      </c>
      <c r="Z107" s="172">
        <f t="shared" ca="1" si="21"/>
        <v>0</v>
      </c>
      <c r="AA107" s="172">
        <f t="shared" ca="1" si="21"/>
        <v>0</v>
      </c>
      <c r="AB107" s="172">
        <f t="shared" ca="1" si="21"/>
        <v>0</v>
      </c>
      <c r="AC107" s="172">
        <f t="shared" ca="1" si="21"/>
        <v>0</v>
      </c>
      <c r="AD107" s="172">
        <f t="shared" ca="1" si="21"/>
        <v>0</v>
      </c>
      <c r="AE107" s="172">
        <f t="shared" ca="1" si="21"/>
        <v>0</v>
      </c>
      <c r="AF107" s="172">
        <f t="shared" ca="1" si="21"/>
        <v>0</v>
      </c>
      <c r="AG107" s="172">
        <f t="shared" ca="1" si="21"/>
        <v>0</v>
      </c>
      <c r="AH107" s="172">
        <f t="shared" ca="1" si="21"/>
        <v>0</v>
      </c>
      <c r="AI107" s="172">
        <f t="shared" ca="1" si="21"/>
        <v>0</v>
      </c>
      <c r="AJ107" s="172">
        <f t="shared" ca="1" si="23"/>
        <v>0</v>
      </c>
      <c r="AK107" s="172">
        <f t="shared" ca="1" si="23"/>
        <v>0</v>
      </c>
      <c r="AL107" s="172">
        <f t="shared" ca="1" si="23"/>
        <v>0</v>
      </c>
      <c r="AM107" s="172">
        <f t="shared" ca="1" si="23"/>
        <v>0</v>
      </c>
      <c r="AN107" s="172">
        <f t="shared" ca="1" si="23"/>
        <v>0</v>
      </c>
      <c r="AO107" s="172">
        <f t="shared" ca="1" si="23"/>
        <v>0</v>
      </c>
      <c r="AP107" s="172">
        <f t="shared" ca="1" si="23"/>
        <v>0</v>
      </c>
      <c r="AQ107" s="172">
        <f t="shared" ca="1" si="23"/>
        <v>0</v>
      </c>
      <c r="AR107" s="172">
        <f t="shared" ca="1" si="23"/>
        <v>0</v>
      </c>
    </row>
    <row r="108" spans="4:44" x14ac:dyDescent="0.3">
      <c r="D108" s="162">
        <v>34</v>
      </c>
      <c r="E108" s="172">
        <f t="shared" ca="1" si="22"/>
        <v>0</v>
      </c>
      <c r="F108" s="172">
        <f t="shared" ca="1" si="22"/>
        <v>0</v>
      </c>
      <c r="G108" s="172">
        <f t="shared" ca="1" si="22"/>
        <v>0</v>
      </c>
      <c r="H108" s="172">
        <f t="shared" ca="1" si="22"/>
        <v>0</v>
      </c>
      <c r="I108" s="172">
        <f t="shared" ca="1" si="22"/>
        <v>0</v>
      </c>
      <c r="J108" s="172">
        <f t="shared" ca="1" si="22"/>
        <v>0</v>
      </c>
      <c r="K108" s="172">
        <f t="shared" ca="1" si="22"/>
        <v>0</v>
      </c>
      <c r="L108" s="172">
        <f t="shared" ca="1" si="22"/>
        <v>0</v>
      </c>
      <c r="M108" s="172">
        <f t="shared" ca="1" si="22"/>
        <v>0</v>
      </c>
      <c r="N108" s="172">
        <f t="shared" ca="1" si="22"/>
        <v>0</v>
      </c>
      <c r="O108" s="172">
        <f t="shared" ca="1" si="22"/>
        <v>0</v>
      </c>
      <c r="P108" s="172">
        <f t="shared" ca="1" si="22"/>
        <v>0</v>
      </c>
      <c r="Q108" s="172">
        <f t="shared" ca="1" si="22"/>
        <v>0</v>
      </c>
      <c r="R108" s="172">
        <f t="shared" ca="1" si="22"/>
        <v>0</v>
      </c>
      <c r="S108" s="172">
        <f t="shared" ca="1" si="22"/>
        <v>0</v>
      </c>
      <c r="T108" s="172">
        <f t="shared" ca="1" si="22"/>
        <v>0</v>
      </c>
      <c r="U108" s="172">
        <f t="shared" ca="1" si="21"/>
        <v>0</v>
      </c>
      <c r="V108" s="172">
        <f t="shared" ca="1" si="21"/>
        <v>0</v>
      </c>
      <c r="W108" s="172">
        <f t="shared" ca="1" si="21"/>
        <v>0</v>
      </c>
      <c r="X108" s="172">
        <f t="shared" ca="1" si="21"/>
        <v>0</v>
      </c>
      <c r="Y108" s="172">
        <f t="shared" ca="1" si="21"/>
        <v>0</v>
      </c>
      <c r="Z108" s="172">
        <f t="shared" ca="1" si="21"/>
        <v>0</v>
      </c>
      <c r="AA108" s="172">
        <f t="shared" ca="1" si="21"/>
        <v>0</v>
      </c>
      <c r="AB108" s="172">
        <f t="shared" ca="1" si="21"/>
        <v>0</v>
      </c>
      <c r="AC108" s="172">
        <f t="shared" ca="1" si="21"/>
        <v>0</v>
      </c>
      <c r="AD108" s="172">
        <f t="shared" ca="1" si="21"/>
        <v>0</v>
      </c>
      <c r="AE108" s="172">
        <f t="shared" ca="1" si="21"/>
        <v>0</v>
      </c>
      <c r="AF108" s="172">
        <f t="shared" ca="1" si="21"/>
        <v>0</v>
      </c>
      <c r="AG108" s="172">
        <f t="shared" ca="1" si="21"/>
        <v>0</v>
      </c>
      <c r="AH108" s="172">
        <f t="shared" ca="1" si="21"/>
        <v>0</v>
      </c>
      <c r="AI108" s="172">
        <f t="shared" ca="1" si="21"/>
        <v>0</v>
      </c>
      <c r="AJ108" s="172">
        <f t="shared" ca="1" si="23"/>
        <v>0</v>
      </c>
      <c r="AK108" s="172">
        <f t="shared" ca="1" si="23"/>
        <v>0</v>
      </c>
      <c r="AL108" s="172">
        <f t="shared" ca="1" si="23"/>
        <v>0</v>
      </c>
      <c r="AM108" s="172">
        <f t="shared" ca="1" si="23"/>
        <v>0</v>
      </c>
      <c r="AN108" s="172">
        <f t="shared" ca="1" si="23"/>
        <v>0</v>
      </c>
      <c r="AO108" s="172">
        <f t="shared" ca="1" si="23"/>
        <v>0</v>
      </c>
      <c r="AP108" s="172">
        <f t="shared" ca="1" si="23"/>
        <v>0</v>
      </c>
      <c r="AQ108" s="172">
        <f t="shared" ca="1" si="23"/>
        <v>0</v>
      </c>
      <c r="AR108" s="172">
        <f t="shared" ca="1" si="23"/>
        <v>0</v>
      </c>
    </row>
    <row r="109" spans="4:44" x14ac:dyDescent="0.3">
      <c r="D109" s="162">
        <v>35</v>
      </c>
      <c r="E109" s="172">
        <f t="shared" ca="1" si="22"/>
        <v>0</v>
      </c>
      <c r="F109" s="172">
        <f t="shared" ca="1" si="22"/>
        <v>0</v>
      </c>
      <c r="G109" s="172">
        <f t="shared" ca="1" si="22"/>
        <v>0</v>
      </c>
      <c r="H109" s="172">
        <f t="shared" ca="1" si="22"/>
        <v>0</v>
      </c>
      <c r="I109" s="172">
        <f t="shared" ca="1" si="22"/>
        <v>0</v>
      </c>
      <c r="J109" s="172">
        <f t="shared" ca="1" si="22"/>
        <v>0</v>
      </c>
      <c r="K109" s="172">
        <f t="shared" ca="1" si="22"/>
        <v>0</v>
      </c>
      <c r="L109" s="172">
        <f t="shared" ca="1" si="22"/>
        <v>0</v>
      </c>
      <c r="M109" s="172">
        <f t="shared" ca="1" si="22"/>
        <v>0</v>
      </c>
      <c r="N109" s="172">
        <f t="shared" ca="1" si="22"/>
        <v>0</v>
      </c>
      <c r="O109" s="172">
        <f t="shared" ca="1" si="22"/>
        <v>0</v>
      </c>
      <c r="P109" s="172">
        <f t="shared" ca="1" si="22"/>
        <v>0</v>
      </c>
      <c r="Q109" s="172">
        <f t="shared" ca="1" si="22"/>
        <v>0</v>
      </c>
      <c r="R109" s="172">
        <f t="shared" ca="1" si="22"/>
        <v>0</v>
      </c>
      <c r="S109" s="172">
        <f t="shared" ca="1" si="22"/>
        <v>0</v>
      </c>
      <c r="T109" s="172">
        <f t="shared" ref="T109:AI114" ca="1" si="24">IF(T$74&lt;$D109,0,IF(T$74=$D109,(OFFSET($D$8,0,OFFSET($D$74,$D109,0)))*VLOOKUP($E$15,$D$63:$AR$69,T$74-$D109+2,FALSE),IF(AND(T$74&gt;$D109,(T$74-$D109+1)&lt;=$E$15),(OFFSET($D$8,0,OFFSET($D$74,$D109,0)))*VLOOKUP($E$15,$D$63:$AR$69,T$74-$D109+2,FALSE),IF((T$74-$D109+1)=$E$15+1,(OFFSET($D$8,0,OFFSET($D$74,$D109,0)))*VLOOKUP($E$15,$D$63:$AR$69,T$74-$D109+2,FALSE),IF(T$74&gt;($E$15+1),0,0)))))</f>
        <v>0</v>
      </c>
      <c r="U109" s="172">
        <f t="shared" ca="1" si="24"/>
        <v>0</v>
      </c>
      <c r="V109" s="172">
        <f t="shared" ca="1" si="24"/>
        <v>0</v>
      </c>
      <c r="W109" s="172">
        <f t="shared" ca="1" si="24"/>
        <v>0</v>
      </c>
      <c r="X109" s="172">
        <f t="shared" ca="1" si="24"/>
        <v>0</v>
      </c>
      <c r="Y109" s="172">
        <f t="shared" ca="1" si="24"/>
        <v>0</v>
      </c>
      <c r="Z109" s="172">
        <f t="shared" ca="1" si="24"/>
        <v>0</v>
      </c>
      <c r="AA109" s="172">
        <f t="shared" ca="1" si="24"/>
        <v>0</v>
      </c>
      <c r="AB109" s="172">
        <f t="shared" ca="1" si="24"/>
        <v>0</v>
      </c>
      <c r="AC109" s="172">
        <f t="shared" ca="1" si="24"/>
        <v>0</v>
      </c>
      <c r="AD109" s="172">
        <f t="shared" ca="1" si="24"/>
        <v>0</v>
      </c>
      <c r="AE109" s="172">
        <f t="shared" ca="1" si="24"/>
        <v>0</v>
      </c>
      <c r="AF109" s="172">
        <f t="shared" ca="1" si="24"/>
        <v>0</v>
      </c>
      <c r="AG109" s="172">
        <f t="shared" ca="1" si="24"/>
        <v>0</v>
      </c>
      <c r="AH109" s="172">
        <f t="shared" ca="1" si="24"/>
        <v>0</v>
      </c>
      <c r="AI109" s="172">
        <f t="shared" ca="1" si="23"/>
        <v>0</v>
      </c>
      <c r="AJ109" s="172">
        <f t="shared" ca="1" si="23"/>
        <v>0</v>
      </c>
      <c r="AK109" s="172">
        <f t="shared" ca="1" si="23"/>
        <v>0</v>
      </c>
      <c r="AL109" s="172">
        <f t="shared" ca="1" si="23"/>
        <v>0</v>
      </c>
      <c r="AM109" s="172">
        <f t="shared" ca="1" si="23"/>
        <v>0</v>
      </c>
      <c r="AN109" s="172">
        <f t="shared" ca="1" si="23"/>
        <v>0</v>
      </c>
      <c r="AO109" s="172">
        <f t="shared" ca="1" si="23"/>
        <v>0</v>
      </c>
      <c r="AP109" s="172">
        <f t="shared" ca="1" si="23"/>
        <v>0</v>
      </c>
      <c r="AQ109" s="172">
        <f t="shared" ca="1" si="23"/>
        <v>0</v>
      </c>
      <c r="AR109" s="172">
        <f t="shared" ca="1" si="23"/>
        <v>0</v>
      </c>
    </row>
    <row r="110" spans="4:44" x14ac:dyDescent="0.3">
      <c r="D110" s="162">
        <v>36</v>
      </c>
      <c r="E110" s="172">
        <f t="shared" ref="E110:T114" ca="1" si="25">IF(E$74&lt;$D110,0,IF(E$74=$D110,(OFFSET($D$8,0,OFFSET($D$74,$D110,0)))*VLOOKUP($E$15,$D$63:$AR$69,E$74-$D110+2,FALSE),IF(AND(E$74&gt;$D110,(E$74-$D110+1)&lt;=$E$15),(OFFSET($D$8,0,OFFSET($D$74,$D110,0)))*VLOOKUP($E$15,$D$63:$AR$69,E$74-$D110+2,FALSE),IF((E$74-$D110+1)=$E$15+1,(OFFSET($D$8,0,OFFSET($D$74,$D110,0)))*VLOOKUP($E$15,$D$63:$AR$69,E$74-$D110+2,FALSE),IF(E$74&gt;($E$15+1),0,0)))))</f>
        <v>0</v>
      </c>
      <c r="F110" s="172">
        <f t="shared" ca="1" si="25"/>
        <v>0</v>
      </c>
      <c r="G110" s="172">
        <f t="shared" ca="1" si="25"/>
        <v>0</v>
      </c>
      <c r="H110" s="172">
        <f t="shared" ca="1" si="25"/>
        <v>0</v>
      </c>
      <c r="I110" s="172">
        <f t="shared" ca="1" si="25"/>
        <v>0</v>
      </c>
      <c r="J110" s="172">
        <f t="shared" ca="1" si="25"/>
        <v>0</v>
      </c>
      <c r="K110" s="172">
        <f t="shared" ca="1" si="25"/>
        <v>0</v>
      </c>
      <c r="L110" s="172">
        <f t="shared" ca="1" si="25"/>
        <v>0</v>
      </c>
      <c r="M110" s="172">
        <f t="shared" ca="1" si="25"/>
        <v>0</v>
      </c>
      <c r="N110" s="172">
        <f t="shared" ca="1" si="25"/>
        <v>0</v>
      </c>
      <c r="O110" s="172">
        <f t="shared" ca="1" si="25"/>
        <v>0</v>
      </c>
      <c r="P110" s="172">
        <f t="shared" ca="1" si="25"/>
        <v>0</v>
      </c>
      <c r="Q110" s="172">
        <f t="shared" ca="1" si="25"/>
        <v>0</v>
      </c>
      <c r="R110" s="172">
        <f t="shared" ca="1" si="25"/>
        <v>0</v>
      </c>
      <c r="S110" s="172">
        <f t="shared" ca="1" si="25"/>
        <v>0</v>
      </c>
      <c r="T110" s="172">
        <f t="shared" ca="1" si="25"/>
        <v>0</v>
      </c>
      <c r="U110" s="172">
        <f t="shared" ca="1" si="24"/>
        <v>0</v>
      </c>
      <c r="V110" s="172">
        <f t="shared" ca="1" si="24"/>
        <v>0</v>
      </c>
      <c r="W110" s="172">
        <f t="shared" ca="1" si="24"/>
        <v>0</v>
      </c>
      <c r="X110" s="172">
        <f t="shared" ca="1" si="24"/>
        <v>0</v>
      </c>
      <c r="Y110" s="172">
        <f t="shared" ca="1" si="24"/>
        <v>0</v>
      </c>
      <c r="Z110" s="172">
        <f t="shared" ca="1" si="24"/>
        <v>0</v>
      </c>
      <c r="AA110" s="172">
        <f t="shared" ca="1" si="24"/>
        <v>0</v>
      </c>
      <c r="AB110" s="172">
        <f t="shared" ca="1" si="24"/>
        <v>0</v>
      </c>
      <c r="AC110" s="172">
        <f t="shared" ca="1" si="24"/>
        <v>0</v>
      </c>
      <c r="AD110" s="172">
        <f t="shared" ca="1" si="24"/>
        <v>0</v>
      </c>
      <c r="AE110" s="172">
        <f t="shared" ca="1" si="24"/>
        <v>0</v>
      </c>
      <c r="AF110" s="172">
        <f t="shared" ca="1" si="24"/>
        <v>0</v>
      </c>
      <c r="AG110" s="172">
        <f t="shared" ca="1" si="24"/>
        <v>0</v>
      </c>
      <c r="AH110" s="172">
        <f t="shared" ca="1" si="24"/>
        <v>0</v>
      </c>
      <c r="AI110" s="172">
        <f t="shared" ca="1" si="24"/>
        <v>0</v>
      </c>
      <c r="AJ110" s="172">
        <f t="shared" ref="AJ110:AR114" ca="1" si="26">IF(AJ$74&lt;$D110,0,IF(AJ$74=$D110,(OFFSET($D$8,0,OFFSET($D$74,$D110,0)))*VLOOKUP($E$15,$D$63:$AR$69,AJ$74-$D110+2,FALSE),IF(AND(AJ$74&gt;$D110,(AJ$74-$D110+1)&lt;=$E$15),(OFFSET($D$8,0,OFFSET($D$74,$D110,0)))*VLOOKUP($E$15,$D$63:$AR$69,AJ$74-$D110+2,FALSE),IF((AJ$74-$D110+1)=$E$15+1,(OFFSET($D$8,0,OFFSET($D$74,$D110,0)))*VLOOKUP($E$15,$D$63:$AR$69,AJ$74-$D110+2,FALSE),IF(AJ$74&gt;($E$15+1),0,0)))))</f>
        <v>0</v>
      </c>
      <c r="AK110" s="172">
        <f t="shared" ca="1" si="26"/>
        <v>0</v>
      </c>
      <c r="AL110" s="172">
        <f t="shared" ca="1" si="26"/>
        <v>0</v>
      </c>
      <c r="AM110" s="172">
        <f t="shared" ca="1" si="26"/>
        <v>0</v>
      </c>
      <c r="AN110" s="172">
        <f t="shared" ca="1" si="26"/>
        <v>0</v>
      </c>
      <c r="AO110" s="172">
        <f t="shared" ca="1" si="26"/>
        <v>0</v>
      </c>
      <c r="AP110" s="172">
        <f t="shared" ca="1" si="26"/>
        <v>0</v>
      </c>
      <c r="AQ110" s="172">
        <f t="shared" ca="1" si="26"/>
        <v>0</v>
      </c>
      <c r="AR110" s="172">
        <f t="shared" ca="1" si="26"/>
        <v>0</v>
      </c>
    </row>
    <row r="111" spans="4:44" x14ac:dyDescent="0.3">
      <c r="D111" s="162">
        <v>37</v>
      </c>
      <c r="E111" s="172">
        <f t="shared" ca="1" si="25"/>
        <v>0</v>
      </c>
      <c r="F111" s="172">
        <f t="shared" ca="1" si="25"/>
        <v>0</v>
      </c>
      <c r="G111" s="172">
        <f t="shared" ca="1" si="25"/>
        <v>0</v>
      </c>
      <c r="H111" s="172">
        <f t="shared" ca="1" si="25"/>
        <v>0</v>
      </c>
      <c r="I111" s="172">
        <f t="shared" ca="1" si="25"/>
        <v>0</v>
      </c>
      <c r="J111" s="172">
        <f t="shared" ca="1" si="25"/>
        <v>0</v>
      </c>
      <c r="K111" s="172">
        <f t="shared" ca="1" si="25"/>
        <v>0</v>
      </c>
      <c r="L111" s="172">
        <f t="shared" ca="1" si="25"/>
        <v>0</v>
      </c>
      <c r="M111" s="172">
        <f t="shared" ca="1" si="25"/>
        <v>0</v>
      </c>
      <c r="N111" s="172">
        <f t="shared" ca="1" si="25"/>
        <v>0</v>
      </c>
      <c r="O111" s="172">
        <f t="shared" ca="1" si="25"/>
        <v>0</v>
      </c>
      <c r="P111" s="172">
        <f t="shared" ca="1" si="25"/>
        <v>0</v>
      </c>
      <c r="Q111" s="172">
        <f t="shared" ca="1" si="25"/>
        <v>0</v>
      </c>
      <c r="R111" s="172">
        <f t="shared" ca="1" si="25"/>
        <v>0</v>
      </c>
      <c r="S111" s="172">
        <f t="shared" ca="1" si="25"/>
        <v>0</v>
      </c>
      <c r="T111" s="172">
        <f t="shared" ca="1" si="25"/>
        <v>0</v>
      </c>
      <c r="U111" s="172">
        <f t="shared" ca="1" si="24"/>
        <v>0</v>
      </c>
      <c r="V111" s="172">
        <f t="shared" ca="1" si="24"/>
        <v>0</v>
      </c>
      <c r="W111" s="172">
        <f t="shared" ca="1" si="24"/>
        <v>0</v>
      </c>
      <c r="X111" s="172">
        <f t="shared" ca="1" si="24"/>
        <v>0</v>
      </c>
      <c r="Y111" s="172">
        <f t="shared" ca="1" si="24"/>
        <v>0</v>
      </c>
      <c r="Z111" s="172">
        <f t="shared" ca="1" si="24"/>
        <v>0</v>
      </c>
      <c r="AA111" s="172">
        <f t="shared" ca="1" si="24"/>
        <v>0</v>
      </c>
      <c r="AB111" s="172">
        <f t="shared" ca="1" si="24"/>
        <v>0</v>
      </c>
      <c r="AC111" s="172">
        <f t="shared" ca="1" si="24"/>
        <v>0</v>
      </c>
      <c r="AD111" s="172">
        <f t="shared" ca="1" si="24"/>
        <v>0</v>
      </c>
      <c r="AE111" s="172">
        <f t="shared" ca="1" si="24"/>
        <v>0</v>
      </c>
      <c r="AF111" s="172">
        <f t="shared" ca="1" si="24"/>
        <v>0</v>
      </c>
      <c r="AG111" s="172">
        <f t="shared" ca="1" si="24"/>
        <v>0</v>
      </c>
      <c r="AH111" s="172">
        <f t="shared" ca="1" si="24"/>
        <v>0</v>
      </c>
      <c r="AI111" s="172">
        <f t="shared" ca="1" si="24"/>
        <v>0</v>
      </c>
      <c r="AJ111" s="172">
        <f t="shared" ca="1" si="26"/>
        <v>0</v>
      </c>
      <c r="AK111" s="172">
        <f t="shared" ca="1" si="26"/>
        <v>0</v>
      </c>
      <c r="AL111" s="172">
        <f t="shared" ca="1" si="26"/>
        <v>0</v>
      </c>
      <c r="AM111" s="172">
        <f t="shared" ca="1" si="26"/>
        <v>0</v>
      </c>
      <c r="AN111" s="172">
        <f t="shared" ca="1" si="26"/>
        <v>0</v>
      </c>
      <c r="AO111" s="172">
        <f t="shared" ca="1" si="26"/>
        <v>0</v>
      </c>
      <c r="AP111" s="172">
        <f t="shared" ca="1" si="26"/>
        <v>0</v>
      </c>
      <c r="AQ111" s="172">
        <f t="shared" ca="1" si="26"/>
        <v>0</v>
      </c>
      <c r="AR111" s="172">
        <f t="shared" ca="1" si="26"/>
        <v>0</v>
      </c>
    </row>
    <row r="112" spans="4:44" x14ac:dyDescent="0.3">
      <c r="D112" s="162">
        <v>38</v>
      </c>
      <c r="E112" s="172">
        <f t="shared" ca="1" si="25"/>
        <v>0</v>
      </c>
      <c r="F112" s="172">
        <f t="shared" ca="1" si="25"/>
        <v>0</v>
      </c>
      <c r="G112" s="172">
        <f t="shared" ca="1" si="25"/>
        <v>0</v>
      </c>
      <c r="H112" s="172">
        <f t="shared" ca="1" si="25"/>
        <v>0</v>
      </c>
      <c r="I112" s="172">
        <f t="shared" ca="1" si="25"/>
        <v>0</v>
      </c>
      <c r="J112" s="172">
        <f t="shared" ca="1" si="25"/>
        <v>0</v>
      </c>
      <c r="K112" s="172">
        <f t="shared" ca="1" si="25"/>
        <v>0</v>
      </c>
      <c r="L112" s="172">
        <f t="shared" ca="1" si="25"/>
        <v>0</v>
      </c>
      <c r="M112" s="172">
        <f t="shared" ca="1" si="25"/>
        <v>0</v>
      </c>
      <c r="N112" s="172">
        <f t="shared" ca="1" si="25"/>
        <v>0</v>
      </c>
      <c r="O112" s="172">
        <f t="shared" ca="1" si="25"/>
        <v>0</v>
      </c>
      <c r="P112" s="172">
        <f t="shared" ca="1" si="25"/>
        <v>0</v>
      </c>
      <c r="Q112" s="172">
        <f t="shared" ca="1" si="25"/>
        <v>0</v>
      </c>
      <c r="R112" s="172">
        <f t="shared" ca="1" si="25"/>
        <v>0</v>
      </c>
      <c r="S112" s="172">
        <f t="shared" ca="1" si="25"/>
        <v>0</v>
      </c>
      <c r="T112" s="172">
        <f t="shared" ca="1" si="25"/>
        <v>0</v>
      </c>
      <c r="U112" s="172">
        <f t="shared" ca="1" si="24"/>
        <v>0</v>
      </c>
      <c r="V112" s="172">
        <f t="shared" ca="1" si="24"/>
        <v>0</v>
      </c>
      <c r="W112" s="172">
        <f t="shared" ca="1" si="24"/>
        <v>0</v>
      </c>
      <c r="X112" s="172">
        <f t="shared" ca="1" si="24"/>
        <v>0</v>
      </c>
      <c r="Y112" s="172">
        <f t="shared" ca="1" si="24"/>
        <v>0</v>
      </c>
      <c r="Z112" s="172">
        <f t="shared" ca="1" si="24"/>
        <v>0</v>
      </c>
      <c r="AA112" s="172">
        <f t="shared" ca="1" si="24"/>
        <v>0</v>
      </c>
      <c r="AB112" s="172">
        <f t="shared" ca="1" si="24"/>
        <v>0</v>
      </c>
      <c r="AC112" s="172">
        <f t="shared" ca="1" si="24"/>
        <v>0</v>
      </c>
      <c r="AD112" s="172">
        <f t="shared" ca="1" si="24"/>
        <v>0</v>
      </c>
      <c r="AE112" s="172">
        <f t="shared" ca="1" si="24"/>
        <v>0</v>
      </c>
      <c r="AF112" s="172">
        <f t="shared" ca="1" si="24"/>
        <v>0</v>
      </c>
      <c r="AG112" s="172">
        <f t="shared" ca="1" si="24"/>
        <v>0</v>
      </c>
      <c r="AH112" s="172">
        <f t="shared" ca="1" si="24"/>
        <v>0</v>
      </c>
      <c r="AI112" s="172">
        <f t="shared" ca="1" si="24"/>
        <v>0</v>
      </c>
      <c r="AJ112" s="172">
        <f t="shared" ca="1" si="26"/>
        <v>0</v>
      </c>
      <c r="AK112" s="172">
        <f t="shared" ca="1" si="26"/>
        <v>0</v>
      </c>
      <c r="AL112" s="172">
        <f t="shared" ca="1" si="26"/>
        <v>0</v>
      </c>
      <c r="AM112" s="172">
        <f t="shared" ca="1" si="26"/>
        <v>0</v>
      </c>
      <c r="AN112" s="172">
        <f t="shared" ca="1" si="26"/>
        <v>0</v>
      </c>
      <c r="AO112" s="172">
        <f t="shared" ca="1" si="26"/>
        <v>0</v>
      </c>
      <c r="AP112" s="172">
        <f t="shared" ca="1" si="26"/>
        <v>0</v>
      </c>
      <c r="AQ112" s="172">
        <f t="shared" ca="1" si="26"/>
        <v>0</v>
      </c>
      <c r="AR112" s="172">
        <f t="shared" ca="1" si="26"/>
        <v>0</v>
      </c>
    </row>
    <row r="113" spans="4:44" x14ac:dyDescent="0.3">
      <c r="D113" s="162">
        <v>39</v>
      </c>
      <c r="E113" s="172">
        <f t="shared" ca="1" si="25"/>
        <v>0</v>
      </c>
      <c r="F113" s="172">
        <f t="shared" ca="1" si="25"/>
        <v>0</v>
      </c>
      <c r="G113" s="172">
        <f t="shared" ca="1" si="25"/>
        <v>0</v>
      </c>
      <c r="H113" s="172">
        <f t="shared" ca="1" si="25"/>
        <v>0</v>
      </c>
      <c r="I113" s="172">
        <f t="shared" ca="1" si="25"/>
        <v>0</v>
      </c>
      <c r="J113" s="172">
        <f t="shared" ca="1" si="25"/>
        <v>0</v>
      </c>
      <c r="K113" s="172">
        <f t="shared" ca="1" si="25"/>
        <v>0</v>
      </c>
      <c r="L113" s="172">
        <f t="shared" ca="1" si="25"/>
        <v>0</v>
      </c>
      <c r="M113" s="172">
        <f t="shared" ca="1" si="25"/>
        <v>0</v>
      </c>
      <c r="N113" s="172">
        <f t="shared" ca="1" si="25"/>
        <v>0</v>
      </c>
      <c r="O113" s="172">
        <f t="shared" ca="1" si="25"/>
        <v>0</v>
      </c>
      <c r="P113" s="172">
        <f t="shared" ca="1" si="25"/>
        <v>0</v>
      </c>
      <c r="Q113" s="172">
        <f t="shared" ca="1" si="25"/>
        <v>0</v>
      </c>
      <c r="R113" s="172">
        <f t="shared" ca="1" si="25"/>
        <v>0</v>
      </c>
      <c r="S113" s="172">
        <f t="shared" ca="1" si="25"/>
        <v>0</v>
      </c>
      <c r="T113" s="172">
        <f t="shared" ca="1" si="25"/>
        <v>0</v>
      </c>
      <c r="U113" s="172">
        <f t="shared" ca="1" si="24"/>
        <v>0</v>
      </c>
      <c r="V113" s="172">
        <f t="shared" ca="1" si="24"/>
        <v>0</v>
      </c>
      <c r="W113" s="172">
        <f t="shared" ca="1" si="24"/>
        <v>0</v>
      </c>
      <c r="X113" s="172">
        <f t="shared" ca="1" si="24"/>
        <v>0</v>
      </c>
      <c r="Y113" s="172">
        <f t="shared" ca="1" si="24"/>
        <v>0</v>
      </c>
      <c r="Z113" s="172">
        <f t="shared" ca="1" si="24"/>
        <v>0</v>
      </c>
      <c r="AA113" s="172">
        <f t="shared" ca="1" si="24"/>
        <v>0</v>
      </c>
      <c r="AB113" s="172">
        <f t="shared" ca="1" si="24"/>
        <v>0</v>
      </c>
      <c r="AC113" s="172">
        <f t="shared" ca="1" si="24"/>
        <v>0</v>
      </c>
      <c r="AD113" s="172">
        <f t="shared" ca="1" si="24"/>
        <v>0</v>
      </c>
      <c r="AE113" s="172">
        <f t="shared" ca="1" si="24"/>
        <v>0</v>
      </c>
      <c r="AF113" s="172">
        <f t="shared" ca="1" si="24"/>
        <v>0</v>
      </c>
      <c r="AG113" s="172">
        <f t="shared" ca="1" si="24"/>
        <v>0</v>
      </c>
      <c r="AH113" s="172">
        <f t="shared" ca="1" si="24"/>
        <v>0</v>
      </c>
      <c r="AI113" s="172">
        <f t="shared" ca="1" si="24"/>
        <v>0</v>
      </c>
      <c r="AJ113" s="172">
        <f t="shared" ca="1" si="26"/>
        <v>0</v>
      </c>
      <c r="AK113" s="172">
        <f t="shared" ca="1" si="26"/>
        <v>0</v>
      </c>
      <c r="AL113" s="172">
        <f t="shared" ca="1" si="26"/>
        <v>0</v>
      </c>
      <c r="AM113" s="172">
        <f t="shared" ca="1" si="26"/>
        <v>0</v>
      </c>
      <c r="AN113" s="172">
        <f t="shared" ca="1" si="26"/>
        <v>0</v>
      </c>
      <c r="AO113" s="172">
        <f t="shared" ca="1" si="26"/>
        <v>0</v>
      </c>
      <c r="AP113" s="172">
        <f t="shared" ca="1" si="26"/>
        <v>0</v>
      </c>
      <c r="AQ113" s="172">
        <f t="shared" ca="1" si="26"/>
        <v>0</v>
      </c>
      <c r="AR113" s="172">
        <f t="shared" ca="1" si="26"/>
        <v>0</v>
      </c>
    </row>
    <row r="114" spans="4:44" ht="14.5" x14ac:dyDescent="0.45">
      <c r="D114" s="162">
        <v>40</v>
      </c>
      <c r="E114" s="178">
        <f t="shared" ca="1" si="25"/>
        <v>0</v>
      </c>
      <c r="F114" s="178">
        <f t="shared" ca="1" si="25"/>
        <v>0</v>
      </c>
      <c r="G114" s="178">
        <f t="shared" ca="1" si="25"/>
        <v>0</v>
      </c>
      <c r="H114" s="178">
        <f t="shared" ca="1" si="25"/>
        <v>0</v>
      </c>
      <c r="I114" s="178">
        <f t="shared" ca="1" si="25"/>
        <v>0</v>
      </c>
      <c r="J114" s="178">
        <f t="shared" ca="1" si="25"/>
        <v>0</v>
      </c>
      <c r="K114" s="178">
        <f t="shared" ca="1" si="25"/>
        <v>0</v>
      </c>
      <c r="L114" s="178">
        <f t="shared" ca="1" si="25"/>
        <v>0</v>
      </c>
      <c r="M114" s="178">
        <f t="shared" ca="1" si="25"/>
        <v>0</v>
      </c>
      <c r="N114" s="178">
        <f t="shared" ca="1" si="25"/>
        <v>0</v>
      </c>
      <c r="O114" s="178">
        <f t="shared" ca="1" si="25"/>
        <v>0</v>
      </c>
      <c r="P114" s="178">
        <f t="shared" ca="1" si="25"/>
        <v>0</v>
      </c>
      <c r="Q114" s="178">
        <f t="shared" ca="1" si="25"/>
        <v>0</v>
      </c>
      <c r="R114" s="178">
        <f t="shared" ca="1" si="25"/>
        <v>0</v>
      </c>
      <c r="S114" s="178">
        <f t="shared" ca="1" si="25"/>
        <v>0</v>
      </c>
      <c r="T114" s="178">
        <f t="shared" ca="1" si="25"/>
        <v>0</v>
      </c>
      <c r="U114" s="178">
        <f t="shared" ca="1" si="24"/>
        <v>0</v>
      </c>
      <c r="V114" s="178">
        <f t="shared" ca="1" si="24"/>
        <v>0</v>
      </c>
      <c r="W114" s="178">
        <f t="shared" ca="1" si="24"/>
        <v>0</v>
      </c>
      <c r="X114" s="178">
        <f t="shared" ca="1" si="24"/>
        <v>0</v>
      </c>
      <c r="Y114" s="178">
        <f t="shared" ca="1" si="24"/>
        <v>0</v>
      </c>
      <c r="Z114" s="178">
        <f t="shared" ca="1" si="24"/>
        <v>0</v>
      </c>
      <c r="AA114" s="178">
        <f t="shared" ca="1" si="24"/>
        <v>0</v>
      </c>
      <c r="AB114" s="178">
        <f t="shared" ca="1" si="24"/>
        <v>0</v>
      </c>
      <c r="AC114" s="178">
        <f t="shared" ca="1" si="24"/>
        <v>0</v>
      </c>
      <c r="AD114" s="178">
        <f t="shared" ca="1" si="24"/>
        <v>0</v>
      </c>
      <c r="AE114" s="178">
        <f t="shared" ca="1" si="24"/>
        <v>0</v>
      </c>
      <c r="AF114" s="178">
        <f t="shared" ca="1" si="24"/>
        <v>0</v>
      </c>
      <c r="AG114" s="178">
        <f t="shared" ca="1" si="24"/>
        <v>0</v>
      </c>
      <c r="AH114" s="178">
        <f t="shared" ca="1" si="24"/>
        <v>0</v>
      </c>
      <c r="AI114" s="178">
        <f t="shared" ca="1" si="24"/>
        <v>0</v>
      </c>
      <c r="AJ114" s="178">
        <f t="shared" ca="1" si="26"/>
        <v>0</v>
      </c>
      <c r="AK114" s="178">
        <f t="shared" ca="1" si="26"/>
        <v>0</v>
      </c>
      <c r="AL114" s="178">
        <f t="shared" ca="1" si="26"/>
        <v>0</v>
      </c>
      <c r="AM114" s="178">
        <f t="shared" ca="1" si="26"/>
        <v>0</v>
      </c>
      <c r="AN114" s="178">
        <f t="shared" ca="1" si="26"/>
        <v>0</v>
      </c>
      <c r="AO114" s="178">
        <f t="shared" ca="1" si="26"/>
        <v>0</v>
      </c>
      <c r="AP114" s="178">
        <f t="shared" ca="1" si="26"/>
        <v>0</v>
      </c>
      <c r="AQ114" s="178">
        <f t="shared" ca="1" si="26"/>
        <v>0</v>
      </c>
      <c r="AR114" s="178">
        <f t="shared" ca="1" si="26"/>
        <v>0</v>
      </c>
    </row>
    <row r="115" spans="4:44" x14ac:dyDescent="0.3">
      <c r="D115" s="162"/>
      <c r="E115" s="163"/>
      <c r="F115" s="163"/>
      <c r="G115" s="163"/>
    </row>
    <row r="116" spans="4:44" s="162" customFormat="1" x14ac:dyDescent="0.3">
      <c r="D116" s="162" t="s">
        <v>226</v>
      </c>
      <c r="E116" s="164">
        <f ca="1">SUM(E75:E114)</f>
        <v>1.3465380307528196E-2</v>
      </c>
      <c r="F116" s="164">
        <f t="shared" ref="F116:AR116" ca="1" si="27">SUM(F75:F114)</f>
        <v>0.42841202149440083</v>
      </c>
      <c r="G116" s="164">
        <f t="shared" ca="1" si="27"/>
        <v>1.1553018435884175</v>
      </c>
      <c r="H116" s="164">
        <f t="shared" ca="1" si="27"/>
        <v>1.232432229749048</v>
      </c>
      <c r="I116" s="164">
        <f t="shared" ca="1" si="27"/>
        <v>0.37183440014002889</v>
      </c>
      <c r="J116" s="164">
        <f t="shared" ca="1" si="27"/>
        <v>-0.76690599094498524</v>
      </c>
      <c r="K116" s="164">
        <f t="shared" ca="1" si="27"/>
        <v>-1.7506660660706597</v>
      </c>
      <c r="L116" s="164">
        <f t="shared" ca="1" si="27"/>
        <v>-2.290316785197811</v>
      </c>
      <c r="M116" s="164">
        <f t="shared" ca="1" si="27"/>
        <v>-2.0813358572171907</v>
      </c>
      <c r="N116" s="164">
        <f t="shared" ca="1" si="27"/>
        <v>-1.5629298050698119</v>
      </c>
      <c r="O116" s="164">
        <f t="shared" ca="1" si="27"/>
        <v>-1.1930924229316244</v>
      </c>
      <c r="P116" s="164">
        <f t="shared" ca="1" si="27"/>
        <v>-1.1003916582627933</v>
      </c>
      <c r="Q116" s="164">
        <f t="shared" ca="1" si="27"/>
        <v>-1.2576414399807085</v>
      </c>
      <c r="R116" s="164">
        <f t="shared" ca="1" si="27"/>
        <v>-1.3317745432032184</v>
      </c>
      <c r="S116" s="164">
        <f t="shared" ca="1" si="27"/>
        <v>-1.1308948601714273</v>
      </c>
      <c r="T116" s="164">
        <f t="shared" ca="1" si="27"/>
        <v>-0.78202363350727366</v>
      </c>
      <c r="U116" s="164">
        <f t="shared" ca="1" si="27"/>
        <v>-0.40903536181804123</v>
      </c>
      <c r="V116" s="164">
        <f t="shared" ca="1" si="27"/>
        <v>-0.10836151737295679</v>
      </c>
      <c r="W116" s="164">
        <f t="shared" ca="1" si="27"/>
        <v>0</v>
      </c>
      <c r="X116" s="164">
        <f t="shared" ca="1" si="27"/>
        <v>0</v>
      </c>
      <c r="Y116" s="164">
        <f t="shared" ca="1" si="27"/>
        <v>0</v>
      </c>
      <c r="Z116" s="164">
        <f t="shared" ca="1" si="27"/>
        <v>0</v>
      </c>
      <c r="AA116" s="164">
        <f t="shared" ca="1" si="27"/>
        <v>0</v>
      </c>
      <c r="AB116" s="164">
        <f t="shared" ca="1" si="27"/>
        <v>0</v>
      </c>
      <c r="AC116" s="164">
        <f t="shared" ca="1" si="27"/>
        <v>0</v>
      </c>
      <c r="AD116" s="164">
        <f t="shared" ca="1" si="27"/>
        <v>0</v>
      </c>
      <c r="AE116" s="164">
        <f t="shared" ca="1" si="27"/>
        <v>0</v>
      </c>
      <c r="AF116" s="164">
        <f t="shared" ca="1" si="27"/>
        <v>0</v>
      </c>
      <c r="AG116" s="164">
        <f t="shared" ca="1" si="27"/>
        <v>0</v>
      </c>
      <c r="AH116" s="164">
        <f t="shared" ca="1" si="27"/>
        <v>0</v>
      </c>
      <c r="AI116" s="164">
        <f t="shared" ca="1" si="27"/>
        <v>0</v>
      </c>
      <c r="AJ116" s="164">
        <f t="shared" ca="1" si="27"/>
        <v>0</v>
      </c>
      <c r="AK116" s="164">
        <f t="shared" ca="1" si="27"/>
        <v>0</v>
      </c>
      <c r="AL116" s="164">
        <f t="shared" ca="1" si="27"/>
        <v>0</v>
      </c>
      <c r="AM116" s="164">
        <f t="shared" ca="1" si="27"/>
        <v>0</v>
      </c>
      <c r="AN116" s="164">
        <f t="shared" ca="1" si="27"/>
        <v>0</v>
      </c>
      <c r="AO116" s="164">
        <f t="shared" ca="1" si="27"/>
        <v>0</v>
      </c>
      <c r="AP116" s="164">
        <f t="shared" ca="1" si="27"/>
        <v>0</v>
      </c>
      <c r="AQ116" s="164">
        <f t="shared" ca="1" si="27"/>
        <v>0</v>
      </c>
      <c r="AR116" s="164">
        <f t="shared" ca="1" si="27"/>
        <v>0</v>
      </c>
    </row>
    <row r="118" spans="4:44" s="162" customFormat="1" x14ac:dyDescent="0.3">
      <c r="D118" s="162" t="s">
        <v>227</v>
      </c>
      <c r="E118" s="164">
        <f ca="1">(E61-E116)*$E$12</f>
        <v>-2.3106592607718378E-3</v>
      </c>
      <c r="F118" s="164">
        <f t="shared" ref="F118:AR118" ca="1" si="28">(F61-F116)*$E$12</f>
        <v>-7.3284436962361976E-2</v>
      </c>
      <c r="G118" s="164">
        <f t="shared" ca="1" si="28"/>
        <v>-0.19066718014485132</v>
      </c>
      <c r="H118" s="164">
        <f t="shared" ca="1" si="28"/>
        <v>-0.18407777477403825</v>
      </c>
      <c r="I118" s="164">
        <f t="shared" ca="1" si="28"/>
        <v>-1.5251112282489102E-2</v>
      </c>
      <c r="J118" s="164">
        <f t="shared" ca="1" si="28"/>
        <v>0.1865242390686366</v>
      </c>
      <c r="K118" s="164">
        <f t="shared" ca="1" si="28"/>
        <v>0.34210859327705884</v>
      </c>
      <c r="L118" s="164">
        <f t="shared" ca="1" si="28"/>
        <v>0.40227639069576959</v>
      </c>
      <c r="M118" s="164">
        <f t="shared" ca="1" si="28"/>
        <v>0.32013891266709543</v>
      </c>
      <c r="N118" s="164">
        <f t="shared" ca="1" si="28"/>
        <v>0.18670119484436018</v>
      </c>
      <c r="O118" s="164">
        <f t="shared" ca="1" si="28"/>
        <v>9.1505052681990717E-2</v>
      </c>
      <c r="P118" s="164">
        <f t="shared" ca="1" si="28"/>
        <v>6.764387585623359E-2</v>
      </c>
      <c r="Q118" s="164">
        <f t="shared" ca="1" si="28"/>
        <v>0.10811996967042498</v>
      </c>
      <c r="R118" s="164">
        <f t="shared" ca="1" si="28"/>
        <v>0.12720183043989902</v>
      </c>
      <c r="S118" s="164">
        <f t="shared" ca="1" si="28"/>
        <v>7.549540002751598E-2</v>
      </c>
      <c r="T118" s="164">
        <f t="shared" ca="1" si="28"/>
        <v>-1.545938334622303E-2</v>
      </c>
      <c r="U118" s="164">
        <f t="shared" ca="1" si="28"/>
        <v>-0.1473000522189423</v>
      </c>
      <c r="V118" s="164">
        <f t="shared" ca="1" si="28"/>
        <v>-0.29441219680361752</v>
      </c>
      <c r="W118" s="164">
        <f t="shared" ca="1" si="28"/>
        <v>-0.34874721814397602</v>
      </c>
      <c r="X118" s="164">
        <f t="shared" ca="1" si="28"/>
        <v>-0.29605599929416365</v>
      </c>
      <c r="Y118" s="164">
        <f t="shared" ca="1" si="28"/>
        <v>-0.20471957398000679</v>
      </c>
      <c r="Z118" s="164">
        <f t="shared" ca="1" si="28"/>
        <v>-0.10708408485108048</v>
      </c>
      <c r="AA118" s="164">
        <f t="shared" ca="1" si="28"/>
        <v>-2.8345787166462477E-2</v>
      </c>
      <c r="AB118" s="164">
        <f t="shared" ca="1" si="28"/>
        <v>0</v>
      </c>
      <c r="AC118" s="164">
        <f t="shared" ca="1" si="28"/>
        <v>0</v>
      </c>
      <c r="AD118" s="164">
        <f t="shared" ca="1" si="28"/>
        <v>0</v>
      </c>
      <c r="AE118" s="164">
        <f t="shared" ca="1" si="28"/>
        <v>0</v>
      </c>
      <c r="AF118" s="164">
        <f t="shared" ca="1" si="28"/>
        <v>0</v>
      </c>
      <c r="AG118" s="164">
        <f t="shared" ca="1" si="28"/>
        <v>0</v>
      </c>
      <c r="AH118" s="164">
        <f t="shared" ca="1" si="28"/>
        <v>0</v>
      </c>
      <c r="AI118" s="164">
        <f t="shared" ca="1" si="28"/>
        <v>0</v>
      </c>
      <c r="AJ118" s="164">
        <f t="shared" ca="1" si="28"/>
        <v>0</v>
      </c>
      <c r="AK118" s="164">
        <f t="shared" ca="1" si="28"/>
        <v>0</v>
      </c>
      <c r="AL118" s="164">
        <f t="shared" ca="1" si="28"/>
        <v>0</v>
      </c>
      <c r="AM118" s="164">
        <f t="shared" ca="1" si="28"/>
        <v>0</v>
      </c>
      <c r="AN118" s="164">
        <f t="shared" ca="1" si="28"/>
        <v>0</v>
      </c>
      <c r="AO118" s="164">
        <f t="shared" ca="1" si="28"/>
        <v>0</v>
      </c>
      <c r="AP118" s="164">
        <f t="shared" ca="1" si="28"/>
        <v>0</v>
      </c>
      <c r="AQ118" s="164">
        <f t="shared" ca="1" si="28"/>
        <v>0</v>
      </c>
      <c r="AR118" s="164">
        <f t="shared" ca="1" si="28"/>
        <v>0</v>
      </c>
    </row>
    <row r="119" spans="4:44" x14ac:dyDescent="0.3">
      <c r="D119" s="162"/>
      <c r="E119" s="163"/>
      <c r="F119" s="163"/>
      <c r="G119" s="163"/>
    </row>
    <row r="120" spans="4:44" x14ac:dyDescent="0.3">
      <c r="D120" s="162"/>
      <c r="E120" s="163"/>
      <c r="F120" s="163"/>
      <c r="G120" s="163"/>
    </row>
    <row r="121" spans="4:44" x14ac:dyDescent="0.3">
      <c r="D121" s="17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2:IV122"/>
  <sheetViews>
    <sheetView workbookViewId="0">
      <selection activeCell="K38" sqref="K38"/>
    </sheetView>
  </sheetViews>
  <sheetFormatPr defaultColWidth="8.81640625" defaultRowHeight="13" x14ac:dyDescent="0.3"/>
  <cols>
    <col min="1" max="3" width="2.1796875" style="165" customWidth="1"/>
    <col min="4" max="4" width="21.81640625" style="165" bestFit="1" customWidth="1"/>
    <col min="5" max="24" width="8.81640625" style="165" customWidth="1"/>
    <col min="25" max="16384" width="8.81640625" style="165"/>
  </cols>
  <sheetData>
    <row r="2" spans="3:256" s="159" customFormat="1" ht="20" x14ac:dyDescent="0.4">
      <c r="D2" s="181" t="s">
        <v>241</v>
      </c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  <c r="IA2" s="162"/>
      <c r="IB2" s="162"/>
      <c r="IC2" s="162"/>
      <c r="ID2" s="162"/>
      <c r="IE2" s="162"/>
      <c r="IF2" s="162"/>
      <c r="IG2" s="162"/>
      <c r="IH2" s="162"/>
      <c r="II2" s="162"/>
      <c r="IJ2" s="162"/>
      <c r="IK2" s="162"/>
      <c r="IL2" s="162"/>
      <c r="IM2" s="162"/>
      <c r="IN2" s="162"/>
      <c r="IO2" s="162"/>
      <c r="IP2" s="162"/>
      <c r="IQ2" s="162"/>
      <c r="IR2" s="162"/>
      <c r="IS2" s="162"/>
      <c r="IT2" s="162"/>
      <c r="IU2" s="162"/>
      <c r="IV2" s="162"/>
    </row>
    <row r="3" spans="3:256" s="159" customFormat="1" x14ac:dyDescent="0.3"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  <c r="IH3" s="162"/>
      <c r="II3" s="162"/>
      <c r="IJ3" s="162"/>
      <c r="IK3" s="162"/>
      <c r="IL3" s="162"/>
      <c r="IM3" s="162"/>
      <c r="IN3" s="162"/>
      <c r="IO3" s="162"/>
      <c r="IP3" s="162"/>
      <c r="IQ3" s="162"/>
      <c r="IR3" s="162"/>
      <c r="IS3" s="162"/>
      <c r="IT3" s="162"/>
      <c r="IU3" s="162"/>
      <c r="IV3" s="162"/>
    </row>
    <row r="5" spans="3:256" x14ac:dyDescent="0.3">
      <c r="D5" s="166" t="s">
        <v>249</v>
      </c>
      <c r="E5" s="699"/>
      <c r="F5" s="699"/>
      <c r="G5" s="699"/>
      <c r="H5" s="699"/>
      <c r="I5" s="699"/>
      <c r="J5" s="699"/>
      <c r="K5" s="699"/>
      <c r="L5" s="699"/>
      <c r="M5" s="699"/>
      <c r="N5" s="699"/>
      <c r="O5" s="699"/>
      <c r="P5" s="699"/>
      <c r="Q5" s="699"/>
      <c r="R5" s="699"/>
      <c r="S5" s="699"/>
      <c r="T5" s="699"/>
      <c r="U5" s="699"/>
      <c r="V5" s="699"/>
      <c r="W5" s="699"/>
      <c r="X5" s="699"/>
    </row>
    <row r="6" spans="3:256" x14ac:dyDescent="0.3">
      <c r="E6" s="700"/>
      <c r="F6" s="700"/>
      <c r="G6" s="700"/>
      <c r="H6" s="700"/>
      <c r="I6" s="700"/>
      <c r="J6" s="700"/>
      <c r="K6" s="700"/>
      <c r="L6" s="700"/>
      <c r="M6" s="700"/>
      <c r="N6" s="700"/>
      <c r="O6" s="700"/>
      <c r="P6" s="700"/>
      <c r="Q6" s="700"/>
      <c r="R6" s="700"/>
      <c r="S6" s="700"/>
      <c r="T6" s="700"/>
      <c r="U6" s="700"/>
      <c r="V6" s="700"/>
      <c r="W6" s="700"/>
      <c r="X6" s="700"/>
    </row>
    <row r="7" spans="3:256" x14ac:dyDescent="0.3">
      <c r="D7" s="168" t="s">
        <v>250</v>
      </c>
      <c r="E7" s="699"/>
      <c r="F7" s="699"/>
      <c r="G7" s="699"/>
      <c r="H7" s="699"/>
      <c r="I7" s="699"/>
      <c r="J7" s="699"/>
      <c r="K7" s="699"/>
      <c r="L7" s="699"/>
      <c r="M7" s="699"/>
      <c r="N7" s="699"/>
      <c r="O7" s="699"/>
      <c r="P7" s="699"/>
      <c r="Q7" s="699"/>
      <c r="R7" s="699"/>
      <c r="S7" s="699"/>
      <c r="T7" s="699"/>
      <c r="U7" s="699"/>
      <c r="V7" s="699"/>
      <c r="W7" s="699"/>
      <c r="X7" s="699"/>
    </row>
    <row r="8" spans="3:256" x14ac:dyDescent="0.3">
      <c r="D8" s="169" t="s">
        <v>214</v>
      </c>
      <c r="E8" s="170">
        <v>1.2374466654877692</v>
      </c>
      <c r="F8" s="170">
        <v>0.13529754288240495</v>
      </c>
      <c r="G8" s="170">
        <v>0.15408147267904512</v>
      </c>
      <c r="H8" s="170">
        <v>5.8373318950781024E-2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</row>
    <row r="9" spans="3:256" x14ac:dyDescent="0.3"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</row>
    <row r="10" spans="3:256" x14ac:dyDescent="0.3">
      <c r="D10" s="165" t="s">
        <v>215</v>
      </c>
      <c r="E10" s="165">
        <v>303</v>
      </c>
    </row>
    <row r="12" spans="3:256" x14ac:dyDescent="0.3">
      <c r="D12" s="165" t="s">
        <v>201</v>
      </c>
      <c r="E12" s="160">
        <f>'Rev. Req.'!B9</f>
        <v>0.25739999999999996</v>
      </c>
    </row>
    <row r="13" spans="3:256" x14ac:dyDescent="0.3">
      <c r="D13" s="165" t="s">
        <v>216</v>
      </c>
      <c r="E13" s="161">
        <v>5</v>
      </c>
    </row>
    <row r="14" spans="3:256" x14ac:dyDescent="0.3">
      <c r="D14" s="165" t="s">
        <v>217</v>
      </c>
      <c r="E14" s="160">
        <f>1/E13</f>
        <v>0.2</v>
      </c>
    </row>
    <row r="15" spans="3:256" s="172" customFormat="1" x14ac:dyDescent="0.3">
      <c r="C15" s="165"/>
      <c r="D15" s="165" t="s">
        <v>218</v>
      </c>
      <c r="E15" s="161">
        <v>1</v>
      </c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</row>
    <row r="16" spans="3:256" s="172" customFormat="1" x14ac:dyDescent="0.3">
      <c r="C16" s="165"/>
      <c r="D16" s="165" t="s">
        <v>219</v>
      </c>
      <c r="E16" s="160">
        <v>0</v>
      </c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</row>
    <row r="18" spans="4:44" x14ac:dyDescent="0.3">
      <c r="D18" s="165" t="s">
        <v>220</v>
      </c>
    </row>
    <row r="19" spans="4:44" x14ac:dyDescent="0.3">
      <c r="D19" s="162">
        <v>0</v>
      </c>
      <c r="E19" s="162">
        <v>1</v>
      </c>
      <c r="F19" s="162">
        <f>E19+1</f>
        <v>2</v>
      </c>
      <c r="G19" s="162">
        <f t="shared" ref="G19:AR19" si="0">F19+1</f>
        <v>3</v>
      </c>
      <c r="H19" s="162">
        <f t="shared" si="0"/>
        <v>4</v>
      </c>
      <c r="I19" s="162">
        <f t="shared" si="0"/>
        <v>5</v>
      </c>
      <c r="J19" s="162">
        <f t="shared" si="0"/>
        <v>6</v>
      </c>
      <c r="K19" s="162">
        <f t="shared" si="0"/>
        <v>7</v>
      </c>
      <c r="L19" s="162">
        <f t="shared" si="0"/>
        <v>8</v>
      </c>
      <c r="M19" s="162">
        <f t="shared" si="0"/>
        <v>9</v>
      </c>
      <c r="N19" s="162">
        <f t="shared" si="0"/>
        <v>10</v>
      </c>
      <c r="O19" s="162">
        <f t="shared" si="0"/>
        <v>11</v>
      </c>
      <c r="P19" s="162">
        <f t="shared" si="0"/>
        <v>12</v>
      </c>
      <c r="Q19" s="162">
        <f t="shared" si="0"/>
        <v>13</v>
      </c>
      <c r="R19" s="162">
        <f t="shared" si="0"/>
        <v>14</v>
      </c>
      <c r="S19" s="162">
        <f t="shared" si="0"/>
        <v>15</v>
      </c>
      <c r="T19" s="162">
        <f t="shared" si="0"/>
        <v>16</v>
      </c>
      <c r="U19" s="162">
        <f t="shared" si="0"/>
        <v>17</v>
      </c>
      <c r="V19" s="162">
        <f t="shared" si="0"/>
        <v>18</v>
      </c>
      <c r="W19" s="162">
        <f t="shared" si="0"/>
        <v>19</v>
      </c>
      <c r="X19" s="162">
        <f>W19+1</f>
        <v>20</v>
      </c>
      <c r="Y19" s="162">
        <f t="shared" si="0"/>
        <v>21</v>
      </c>
      <c r="Z19" s="162">
        <f t="shared" si="0"/>
        <v>22</v>
      </c>
      <c r="AA19" s="162">
        <f t="shared" si="0"/>
        <v>23</v>
      </c>
      <c r="AB19" s="162">
        <f t="shared" si="0"/>
        <v>24</v>
      </c>
      <c r="AC19" s="162">
        <f t="shared" si="0"/>
        <v>25</v>
      </c>
      <c r="AD19" s="162">
        <f t="shared" si="0"/>
        <v>26</v>
      </c>
      <c r="AE19" s="162">
        <f t="shared" si="0"/>
        <v>27</v>
      </c>
      <c r="AF19" s="162">
        <f t="shared" si="0"/>
        <v>28</v>
      </c>
      <c r="AG19" s="162">
        <f t="shared" si="0"/>
        <v>29</v>
      </c>
      <c r="AH19" s="162">
        <f t="shared" si="0"/>
        <v>30</v>
      </c>
      <c r="AI19" s="162">
        <f t="shared" si="0"/>
        <v>31</v>
      </c>
      <c r="AJ19" s="162">
        <f t="shared" si="0"/>
        <v>32</v>
      </c>
      <c r="AK19" s="162">
        <f t="shared" si="0"/>
        <v>33</v>
      </c>
      <c r="AL19" s="162">
        <f>AK19+1</f>
        <v>34</v>
      </c>
      <c r="AM19" s="162">
        <f t="shared" si="0"/>
        <v>35</v>
      </c>
      <c r="AN19" s="162">
        <f t="shared" si="0"/>
        <v>36</v>
      </c>
      <c r="AO19" s="162">
        <f t="shared" si="0"/>
        <v>37</v>
      </c>
      <c r="AP19" s="162">
        <f t="shared" si="0"/>
        <v>38</v>
      </c>
      <c r="AQ19" s="162">
        <f t="shared" si="0"/>
        <v>39</v>
      </c>
      <c r="AR19" s="162">
        <f t="shared" si="0"/>
        <v>40</v>
      </c>
    </row>
    <row r="20" spans="4:44" x14ac:dyDescent="0.3">
      <c r="D20" s="162">
        <f t="array" ref="D20:D59">TRANSPOSE(E19:AR19)</f>
        <v>1</v>
      </c>
      <c r="E20" s="172">
        <f t="shared" ref="E20:U20" ca="1" si="1">IF(E$19&lt;$D20,0,IF(E$19=$D20,(OFFSET($D$8,0,OFFSET($D$19,$D20,0)))*$E$14/2,IF(AND(E$19&gt;$D20,(E$19-$D20+1)&lt;=$E$13),(OFFSET($D$8,0,OFFSET($D$19,$D20,0)))*$E$14,IF((E$19-$D20+1)=$E$13+1,(OFFSET($D$8,0,OFFSET($D$19,$D20,0)))*$E$14/2,IF(E$19&gt;($E$13+1),0,0)))))</f>
        <v>0.12374466654877692</v>
      </c>
      <c r="F20" s="172">
        <f t="shared" ca="1" si="1"/>
        <v>0.24748933309755383</v>
      </c>
      <c r="G20" s="172">
        <f t="shared" ca="1" si="1"/>
        <v>0.24748933309755383</v>
      </c>
      <c r="H20" s="172">
        <f t="shared" ca="1" si="1"/>
        <v>0.24748933309755383</v>
      </c>
      <c r="I20" s="172">
        <f t="shared" ca="1" si="1"/>
        <v>0.24748933309755383</v>
      </c>
      <c r="J20" s="172">
        <f t="shared" ca="1" si="1"/>
        <v>0.12374466654877692</v>
      </c>
      <c r="K20" s="172">
        <f t="shared" ca="1" si="1"/>
        <v>0</v>
      </c>
      <c r="L20" s="172">
        <f t="shared" ca="1" si="1"/>
        <v>0</v>
      </c>
      <c r="M20" s="172">
        <f t="shared" ca="1" si="1"/>
        <v>0</v>
      </c>
      <c r="N20" s="172">
        <f t="shared" ca="1" si="1"/>
        <v>0</v>
      </c>
      <c r="O20" s="172">
        <f t="shared" ca="1" si="1"/>
        <v>0</v>
      </c>
      <c r="P20" s="172">
        <f t="shared" ca="1" si="1"/>
        <v>0</v>
      </c>
      <c r="Q20" s="172">
        <f t="shared" ca="1" si="1"/>
        <v>0</v>
      </c>
      <c r="R20" s="172">
        <f t="shared" ca="1" si="1"/>
        <v>0</v>
      </c>
      <c r="S20" s="172">
        <f t="shared" ca="1" si="1"/>
        <v>0</v>
      </c>
      <c r="T20" s="172">
        <f t="shared" ca="1" si="1"/>
        <v>0</v>
      </c>
      <c r="U20" s="172">
        <f t="shared" ca="1" si="1"/>
        <v>0</v>
      </c>
      <c r="V20" s="172">
        <f t="shared" ref="V20:AR31" ca="1" si="2">IF(V$19&lt;$D20,0,IF(V$19=$D20,(OFFSET($D$8,0,OFFSET($D$19,$D20,0)))*$E$14/2,IF(AND(V$19&gt;$D20,(V$19-$D20+1)&lt;=$E$13),(OFFSET($D$8,0,OFFSET($D$19,$D20,0)))*$E$14,IF((V$19-$D20+1)=$E$13+1,(OFFSET($D$8,0,OFFSET($D$19,$D20,0)))*$E$14/2,IF(V$19&gt;($E$13+1),0,0)))))</f>
        <v>0</v>
      </c>
      <c r="W20" s="172">
        <f t="shared" ca="1" si="2"/>
        <v>0</v>
      </c>
      <c r="X20" s="172">
        <f t="shared" ca="1" si="2"/>
        <v>0</v>
      </c>
      <c r="Y20" s="172">
        <f t="shared" ca="1" si="2"/>
        <v>0</v>
      </c>
      <c r="Z20" s="172">
        <f t="shared" ca="1" si="2"/>
        <v>0</v>
      </c>
      <c r="AA20" s="172">
        <f t="shared" ca="1" si="2"/>
        <v>0</v>
      </c>
      <c r="AB20" s="172">
        <f t="shared" ca="1" si="2"/>
        <v>0</v>
      </c>
      <c r="AC20" s="172">
        <f t="shared" ca="1" si="2"/>
        <v>0</v>
      </c>
      <c r="AD20" s="172">
        <f t="shared" ca="1" si="2"/>
        <v>0</v>
      </c>
      <c r="AE20" s="172">
        <f t="shared" ca="1" si="2"/>
        <v>0</v>
      </c>
      <c r="AF20" s="172">
        <f t="shared" ca="1" si="2"/>
        <v>0</v>
      </c>
      <c r="AG20" s="172">
        <f t="shared" ca="1" si="2"/>
        <v>0</v>
      </c>
      <c r="AH20" s="172">
        <f t="shared" ca="1" si="2"/>
        <v>0</v>
      </c>
      <c r="AI20" s="172">
        <f t="shared" ca="1" si="2"/>
        <v>0</v>
      </c>
      <c r="AJ20" s="172">
        <f t="shared" ca="1" si="2"/>
        <v>0</v>
      </c>
      <c r="AK20" s="172">
        <f t="shared" ca="1" si="2"/>
        <v>0</v>
      </c>
      <c r="AL20" s="172">
        <f t="shared" ca="1" si="2"/>
        <v>0</v>
      </c>
      <c r="AM20" s="172">
        <f t="shared" ca="1" si="2"/>
        <v>0</v>
      </c>
      <c r="AN20" s="172">
        <f t="shared" ca="1" si="2"/>
        <v>0</v>
      </c>
      <c r="AO20" s="172">
        <f t="shared" ca="1" si="2"/>
        <v>0</v>
      </c>
      <c r="AP20" s="172">
        <f t="shared" ca="1" si="2"/>
        <v>0</v>
      </c>
      <c r="AQ20" s="172">
        <f t="shared" ca="1" si="2"/>
        <v>0</v>
      </c>
      <c r="AR20" s="172">
        <f t="shared" ca="1" si="2"/>
        <v>0</v>
      </c>
    </row>
    <row r="21" spans="4:44" x14ac:dyDescent="0.3">
      <c r="D21" s="162">
        <v>2</v>
      </c>
      <c r="E21" s="172">
        <f t="shared" ref="E21:T36" ca="1" si="3">IF(E$19&lt;$D21,0,IF(E$19=$D21,(OFFSET($D$8,0,OFFSET($D$19,$D21,0)))*$E$14/2,IF(AND(E$19&gt;$D21,(E$19-$D21+1)&lt;=$E$13),(OFFSET($D$8,0,OFFSET($D$19,$D21,0)))*$E$14,IF((E$19-$D21+1)=$E$13+1,(OFFSET($D$8,0,OFFSET($D$19,$D21,0)))*$E$14/2,IF(E$19&gt;($E$13+1),0,0)))))</f>
        <v>0</v>
      </c>
      <c r="F21" s="172">
        <f t="shared" ca="1" si="3"/>
        <v>1.3529754288240495E-2</v>
      </c>
      <c r="G21" s="172">
        <f t="shared" ca="1" si="3"/>
        <v>2.7059508576480991E-2</v>
      </c>
      <c r="H21" s="172">
        <f t="shared" ca="1" si="3"/>
        <v>2.7059508576480991E-2</v>
      </c>
      <c r="I21" s="172">
        <f t="shared" ca="1" si="3"/>
        <v>2.7059508576480991E-2</v>
      </c>
      <c r="J21" s="172">
        <f t="shared" ca="1" si="3"/>
        <v>2.7059508576480991E-2</v>
      </c>
      <c r="K21" s="172">
        <f t="shared" ca="1" si="3"/>
        <v>1.3529754288240495E-2</v>
      </c>
      <c r="L21" s="172">
        <f t="shared" ca="1" si="3"/>
        <v>0</v>
      </c>
      <c r="M21" s="172">
        <f t="shared" ca="1" si="3"/>
        <v>0</v>
      </c>
      <c r="N21" s="172">
        <f t="shared" ca="1" si="3"/>
        <v>0</v>
      </c>
      <c r="O21" s="172">
        <f t="shared" ca="1" si="3"/>
        <v>0</v>
      </c>
      <c r="P21" s="172">
        <f t="shared" ca="1" si="3"/>
        <v>0</v>
      </c>
      <c r="Q21" s="172">
        <f t="shared" ca="1" si="3"/>
        <v>0</v>
      </c>
      <c r="R21" s="172">
        <f t="shared" ca="1" si="3"/>
        <v>0</v>
      </c>
      <c r="S21" s="172">
        <f t="shared" ca="1" si="3"/>
        <v>0</v>
      </c>
      <c r="T21" s="172">
        <f t="shared" ca="1" si="3"/>
        <v>0</v>
      </c>
      <c r="U21" s="172">
        <f t="shared" ref="U21:U35" ca="1" si="4">IF(U$19&lt;$D21,0,IF(U$19=$D21,(OFFSET($D$8,0,OFFSET($D$19,$D21,0)))*$E$14/2,IF(AND(U$19&gt;$D21,(U$19-$D21+1)&lt;=$E$13),(OFFSET($D$8,0,OFFSET($D$19,$D21,0)))*$E$14,IF((U$19-$D21+1)=$E$13+1,(OFFSET($D$8,0,OFFSET($D$19,$D21,0)))*$E$14/2,IF(U$19&gt;($E$13+1),0,0)))))</f>
        <v>0</v>
      </c>
      <c r="V21" s="172">
        <f t="shared" ca="1" si="2"/>
        <v>0</v>
      </c>
      <c r="W21" s="172">
        <f t="shared" ca="1" si="2"/>
        <v>0</v>
      </c>
      <c r="X21" s="172">
        <f t="shared" ca="1" si="2"/>
        <v>0</v>
      </c>
      <c r="Y21" s="172">
        <f t="shared" ca="1" si="2"/>
        <v>0</v>
      </c>
      <c r="Z21" s="172">
        <f t="shared" ca="1" si="2"/>
        <v>0</v>
      </c>
      <c r="AA21" s="172">
        <f t="shared" ca="1" si="2"/>
        <v>0</v>
      </c>
      <c r="AB21" s="172">
        <f t="shared" ca="1" si="2"/>
        <v>0</v>
      </c>
      <c r="AC21" s="172">
        <f t="shared" ca="1" si="2"/>
        <v>0</v>
      </c>
      <c r="AD21" s="172">
        <f t="shared" ca="1" si="2"/>
        <v>0</v>
      </c>
      <c r="AE21" s="172">
        <f t="shared" ca="1" si="2"/>
        <v>0</v>
      </c>
      <c r="AF21" s="172">
        <f t="shared" ca="1" si="2"/>
        <v>0</v>
      </c>
      <c r="AG21" s="172">
        <f t="shared" ca="1" si="2"/>
        <v>0</v>
      </c>
      <c r="AH21" s="172">
        <f t="shared" ca="1" si="2"/>
        <v>0</v>
      </c>
      <c r="AI21" s="172">
        <f t="shared" ca="1" si="2"/>
        <v>0</v>
      </c>
      <c r="AJ21" s="172">
        <f t="shared" ca="1" si="2"/>
        <v>0</v>
      </c>
      <c r="AK21" s="172">
        <f t="shared" ca="1" si="2"/>
        <v>0</v>
      </c>
      <c r="AL21" s="172">
        <f t="shared" ca="1" si="2"/>
        <v>0</v>
      </c>
      <c r="AM21" s="172">
        <f t="shared" ca="1" si="2"/>
        <v>0</v>
      </c>
      <c r="AN21" s="172">
        <f t="shared" ca="1" si="2"/>
        <v>0</v>
      </c>
      <c r="AO21" s="172">
        <f t="shared" ca="1" si="2"/>
        <v>0</v>
      </c>
      <c r="AP21" s="172">
        <f t="shared" ca="1" si="2"/>
        <v>0</v>
      </c>
      <c r="AQ21" s="172">
        <f t="shared" ca="1" si="2"/>
        <v>0</v>
      </c>
      <c r="AR21" s="172">
        <f t="shared" ca="1" si="2"/>
        <v>0</v>
      </c>
    </row>
    <row r="22" spans="4:44" x14ac:dyDescent="0.3">
      <c r="D22" s="162">
        <v>3</v>
      </c>
      <c r="E22" s="172">
        <f t="shared" ca="1" si="3"/>
        <v>0</v>
      </c>
      <c r="F22" s="172">
        <f t="shared" ca="1" si="3"/>
        <v>0</v>
      </c>
      <c r="G22" s="172">
        <f t="shared" ca="1" si="3"/>
        <v>1.5408147267904513E-2</v>
      </c>
      <c r="H22" s="172">
        <f t="shared" ca="1" si="3"/>
        <v>3.0816294535809027E-2</v>
      </c>
      <c r="I22" s="172">
        <f t="shared" ca="1" si="3"/>
        <v>3.0816294535809027E-2</v>
      </c>
      <c r="J22" s="172">
        <f t="shared" ca="1" si="3"/>
        <v>3.0816294535809027E-2</v>
      </c>
      <c r="K22" s="172">
        <f t="shared" ca="1" si="3"/>
        <v>3.0816294535809027E-2</v>
      </c>
      <c r="L22" s="172">
        <f t="shared" ca="1" si="3"/>
        <v>1.5408147267904513E-2</v>
      </c>
      <c r="M22" s="172">
        <f t="shared" ca="1" si="3"/>
        <v>0</v>
      </c>
      <c r="N22" s="172">
        <f t="shared" ca="1" si="3"/>
        <v>0</v>
      </c>
      <c r="O22" s="172">
        <f t="shared" ca="1" si="3"/>
        <v>0</v>
      </c>
      <c r="P22" s="172">
        <f t="shared" ca="1" si="3"/>
        <v>0</v>
      </c>
      <c r="Q22" s="172">
        <f t="shared" ca="1" si="3"/>
        <v>0</v>
      </c>
      <c r="R22" s="172">
        <f t="shared" ca="1" si="3"/>
        <v>0</v>
      </c>
      <c r="S22" s="172">
        <f t="shared" ca="1" si="3"/>
        <v>0</v>
      </c>
      <c r="T22" s="172">
        <f t="shared" ca="1" si="3"/>
        <v>0</v>
      </c>
      <c r="U22" s="172">
        <f t="shared" ca="1" si="4"/>
        <v>0</v>
      </c>
      <c r="V22" s="172">
        <f t="shared" ca="1" si="2"/>
        <v>0</v>
      </c>
      <c r="W22" s="172">
        <f t="shared" ca="1" si="2"/>
        <v>0</v>
      </c>
      <c r="X22" s="172">
        <f t="shared" ca="1" si="2"/>
        <v>0</v>
      </c>
      <c r="Y22" s="172">
        <f t="shared" ca="1" si="2"/>
        <v>0</v>
      </c>
      <c r="Z22" s="172">
        <f t="shared" ca="1" si="2"/>
        <v>0</v>
      </c>
      <c r="AA22" s="172">
        <f t="shared" ca="1" si="2"/>
        <v>0</v>
      </c>
      <c r="AB22" s="172">
        <f t="shared" ca="1" si="2"/>
        <v>0</v>
      </c>
      <c r="AC22" s="172">
        <f t="shared" ca="1" si="2"/>
        <v>0</v>
      </c>
      <c r="AD22" s="172">
        <f t="shared" ca="1" si="2"/>
        <v>0</v>
      </c>
      <c r="AE22" s="172">
        <f t="shared" ca="1" si="2"/>
        <v>0</v>
      </c>
      <c r="AF22" s="172">
        <f t="shared" ca="1" si="2"/>
        <v>0</v>
      </c>
      <c r="AG22" s="172">
        <f t="shared" ca="1" si="2"/>
        <v>0</v>
      </c>
      <c r="AH22" s="172">
        <f t="shared" ca="1" si="2"/>
        <v>0</v>
      </c>
      <c r="AI22" s="172">
        <f t="shared" ca="1" si="2"/>
        <v>0</v>
      </c>
      <c r="AJ22" s="172">
        <f t="shared" ca="1" si="2"/>
        <v>0</v>
      </c>
      <c r="AK22" s="172">
        <f t="shared" ca="1" si="2"/>
        <v>0</v>
      </c>
      <c r="AL22" s="172">
        <f t="shared" ca="1" si="2"/>
        <v>0</v>
      </c>
      <c r="AM22" s="172">
        <f t="shared" ca="1" si="2"/>
        <v>0</v>
      </c>
      <c r="AN22" s="172">
        <f t="shared" ca="1" si="2"/>
        <v>0</v>
      </c>
      <c r="AO22" s="172">
        <f t="shared" ca="1" si="2"/>
        <v>0</v>
      </c>
      <c r="AP22" s="172">
        <f t="shared" ca="1" si="2"/>
        <v>0</v>
      </c>
      <c r="AQ22" s="172">
        <f t="shared" ca="1" si="2"/>
        <v>0</v>
      </c>
      <c r="AR22" s="172">
        <f t="shared" ca="1" si="2"/>
        <v>0</v>
      </c>
    </row>
    <row r="23" spans="4:44" x14ac:dyDescent="0.3">
      <c r="D23" s="162">
        <v>4</v>
      </c>
      <c r="E23" s="172">
        <f t="shared" ca="1" si="3"/>
        <v>0</v>
      </c>
      <c r="F23" s="172">
        <f t="shared" ca="1" si="3"/>
        <v>0</v>
      </c>
      <c r="G23" s="172">
        <f t="shared" ca="1" si="3"/>
        <v>0</v>
      </c>
      <c r="H23" s="172">
        <f t="shared" ca="1" si="3"/>
        <v>5.8373318950781031E-3</v>
      </c>
      <c r="I23" s="172">
        <f t="shared" ca="1" si="3"/>
        <v>1.1674663790156206E-2</v>
      </c>
      <c r="J23" s="172">
        <f t="shared" ca="1" si="3"/>
        <v>1.1674663790156206E-2</v>
      </c>
      <c r="K23" s="172">
        <f t="shared" ca="1" si="3"/>
        <v>1.1674663790156206E-2</v>
      </c>
      <c r="L23" s="172">
        <f t="shared" ca="1" si="3"/>
        <v>1.1674663790156206E-2</v>
      </c>
      <c r="M23" s="172">
        <f t="shared" ca="1" si="3"/>
        <v>5.8373318950781031E-3</v>
      </c>
      <c r="N23" s="172">
        <f t="shared" ca="1" si="3"/>
        <v>0</v>
      </c>
      <c r="O23" s="172">
        <f t="shared" ca="1" si="3"/>
        <v>0</v>
      </c>
      <c r="P23" s="172">
        <f t="shared" ca="1" si="3"/>
        <v>0</v>
      </c>
      <c r="Q23" s="172">
        <f t="shared" ca="1" si="3"/>
        <v>0</v>
      </c>
      <c r="R23" s="172">
        <f t="shared" ca="1" si="3"/>
        <v>0</v>
      </c>
      <c r="S23" s="172">
        <f t="shared" ca="1" si="3"/>
        <v>0</v>
      </c>
      <c r="T23" s="172">
        <f t="shared" ca="1" si="3"/>
        <v>0</v>
      </c>
      <c r="U23" s="172">
        <f t="shared" ca="1" si="4"/>
        <v>0</v>
      </c>
      <c r="V23" s="172">
        <f t="shared" ca="1" si="2"/>
        <v>0</v>
      </c>
      <c r="W23" s="172">
        <f t="shared" ca="1" si="2"/>
        <v>0</v>
      </c>
      <c r="X23" s="172">
        <f t="shared" ca="1" si="2"/>
        <v>0</v>
      </c>
      <c r="Y23" s="172">
        <f t="shared" ca="1" si="2"/>
        <v>0</v>
      </c>
      <c r="Z23" s="172">
        <f t="shared" ca="1" si="2"/>
        <v>0</v>
      </c>
      <c r="AA23" s="172">
        <f t="shared" ca="1" si="2"/>
        <v>0</v>
      </c>
      <c r="AB23" s="172">
        <f t="shared" ca="1" si="2"/>
        <v>0</v>
      </c>
      <c r="AC23" s="172">
        <f t="shared" ca="1" si="2"/>
        <v>0</v>
      </c>
      <c r="AD23" s="172">
        <f t="shared" ca="1" si="2"/>
        <v>0</v>
      </c>
      <c r="AE23" s="172">
        <f t="shared" ca="1" si="2"/>
        <v>0</v>
      </c>
      <c r="AF23" s="172">
        <f t="shared" ca="1" si="2"/>
        <v>0</v>
      </c>
      <c r="AG23" s="172">
        <f t="shared" ca="1" si="2"/>
        <v>0</v>
      </c>
      <c r="AH23" s="172">
        <f t="shared" ca="1" si="2"/>
        <v>0</v>
      </c>
      <c r="AI23" s="172">
        <f t="shared" ca="1" si="2"/>
        <v>0</v>
      </c>
      <c r="AJ23" s="172">
        <f t="shared" ca="1" si="2"/>
        <v>0</v>
      </c>
      <c r="AK23" s="172">
        <f t="shared" ca="1" si="2"/>
        <v>0</v>
      </c>
      <c r="AL23" s="172">
        <f t="shared" ca="1" si="2"/>
        <v>0</v>
      </c>
      <c r="AM23" s="172">
        <f t="shared" ca="1" si="2"/>
        <v>0</v>
      </c>
      <c r="AN23" s="172">
        <f t="shared" ca="1" si="2"/>
        <v>0</v>
      </c>
      <c r="AO23" s="172">
        <f t="shared" ca="1" si="2"/>
        <v>0</v>
      </c>
      <c r="AP23" s="172">
        <f t="shared" ca="1" si="2"/>
        <v>0</v>
      </c>
      <c r="AQ23" s="172">
        <f t="shared" ca="1" si="2"/>
        <v>0</v>
      </c>
      <c r="AR23" s="172">
        <f t="shared" ca="1" si="2"/>
        <v>0</v>
      </c>
    </row>
    <row r="24" spans="4:44" x14ac:dyDescent="0.3">
      <c r="D24" s="162">
        <v>5</v>
      </c>
      <c r="E24" s="172">
        <f t="shared" ca="1" si="3"/>
        <v>0</v>
      </c>
      <c r="F24" s="172">
        <f t="shared" ca="1" si="3"/>
        <v>0</v>
      </c>
      <c r="G24" s="172">
        <f t="shared" ca="1" si="3"/>
        <v>0</v>
      </c>
      <c r="H24" s="172">
        <f t="shared" ca="1" si="3"/>
        <v>0</v>
      </c>
      <c r="I24" s="172">
        <f t="shared" ca="1" si="3"/>
        <v>0</v>
      </c>
      <c r="J24" s="172">
        <f t="shared" ca="1" si="3"/>
        <v>0</v>
      </c>
      <c r="K24" s="172">
        <f t="shared" ca="1" si="3"/>
        <v>0</v>
      </c>
      <c r="L24" s="172">
        <f t="shared" ca="1" si="3"/>
        <v>0</v>
      </c>
      <c r="M24" s="172">
        <f t="shared" ca="1" si="3"/>
        <v>0</v>
      </c>
      <c r="N24" s="172">
        <f t="shared" ca="1" si="3"/>
        <v>0</v>
      </c>
      <c r="O24" s="172">
        <f t="shared" ca="1" si="3"/>
        <v>0</v>
      </c>
      <c r="P24" s="172">
        <f t="shared" ca="1" si="3"/>
        <v>0</v>
      </c>
      <c r="Q24" s="172">
        <f t="shared" ca="1" si="3"/>
        <v>0</v>
      </c>
      <c r="R24" s="172">
        <f t="shared" ca="1" si="3"/>
        <v>0</v>
      </c>
      <c r="S24" s="172">
        <f t="shared" ca="1" si="3"/>
        <v>0</v>
      </c>
      <c r="T24" s="172">
        <f t="shared" ca="1" si="3"/>
        <v>0</v>
      </c>
      <c r="U24" s="172">
        <f t="shared" ca="1" si="4"/>
        <v>0</v>
      </c>
      <c r="V24" s="172">
        <f t="shared" ca="1" si="2"/>
        <v>0</v>
      </c>
      <c r="W24" s="172">
        <f t="shared" ca="1" si="2"/>
        <v>0</v>
      </c>
      <c r="X24" s="172">
        <f t="shared" ca="1" si="2"/>
        <v>0</v>
      </c>
      <c r="Y24" s="172">
        <f t="shared" ca="1" si="2"/>
        <v>0</v>
      </c>
      <c r="Z24" s="172">
        <f t="shared" ca="1" si="2"/>
        <v>0</v>
      </c>
      <c r="AA24" s="172">
        <f t="shared" ca="1" si="2"/>
        <v>0</v>
      </c>
      <c r="AB24" s="172">
        <f t="shared" ca="1" si="2"/>
        <v>0</v>
      </c>
      <c r="AC24" s="172">
        <f t="shared" ca="1" si="2"/>
        <v>0</v>
      </c>
      <c r="AD24" s="172">
        <f t="shared" ca="1" si="2"/>
        <v>0</v>
      </c>
      <c r="AE24" s="172">
        <f t="shared" ca="1" si="2"/>
        <v>0</v>
      </c>
      <c r="AF24" s="172">
        <f t="shared" ca="1" si="2"/>
        <v>0</v>
      </c>
      <c r="AG24" s="172">
        <f t="shared" ca="1" si="2"/>
        <v>0</v>
      </c>
      <c r="AH24" s="172">
        <f t="shared" ca="1" si="2"/>
        <v>0</v>
      </c>
      <c r="AI24" s="172">
        <f t="shared" ca="1" si="2"/>
        <v>0</v>
      </c>
      <c r="AJ24" s="172">
        <f t="shared" ca="1" si="2"/>
        <v>0</v>
      </c>
      <c r="AK24" s="172">
        <f t="shared" ca="1" si="2"/>
        <v>0</v>
      </c>
      <c r="AL24" s="172">
        <f t="shared" ca="1" si="2"/>
        <v>0</v>
      </c>
      <c r="AM24" s="172">
        <f t="shared" ca="1" si="2"/>
        <v>0</v>
      </c>
      <c r="AN24" s="172">
        <f t="shared" ca="1" si="2"/>
        <v>0</v>
      </c>
      <c r="AO24" s="172">
        <f t="shared" ca="1" si="2"/>
        <v>0</v>
      </c>
      <c r="AP24" s="172">
        <f t="shared" ca="1" si="2"/>
        <v>0</v>
      </c>
      <c r="AQ24" s="172">
        <f t="shared" ca="1" si="2"/>
        <v>0</v>
      </c>
      <c r="AR24" s="172">
        <f t="shared" ca="1" si="2"/>
        <v>0</v>
      </c>
    </row>
    <row r="25" spans="4:44" x14ac:dyDescent="0.3">
      <c r="D25" s="162">
        <v>6</v>
      </c>
      <c r="E25" s="172">
        <f t="shared" ca="1" si="3"/>
        <v>0</v>
      </c>
      <c r="F25" s="172">
        <f t="shared" ca="1" si="3"/>
        <v>0</v>
      </c>
      <c r="G25" s="172">
        <f t="shared" ca="1" si="3"/>
        <v>0</v>
      </c>
      <c r="H25" s="172">
        <f t="shared" ca="1" si="3"/>
        <v>0</v>
      </c>
      <c r="I25" s="172">
        <f t="shared" ca="1" si="3"/>
        <v>0</v>
      </c>
      <c r="J25" s="172">
        <f t="shared" ca="1" si="3"/>
        <v>0</v>
      </c>
      <c r="K25" s="172">
        <f t="shared" ca="1" si="3"/>
        <v>0</v>
      </c>
      <c r="L25" s="172">
        <f t="shared" ca="1" si="3"/>
        <v>0</v>
      </c>
      <c r="M25" s="172">
        <f t="shared" ca="1" si="3"/>
        <v>0</v>
      </c>
      <c r="N25" s="172">
        <f t="shared" ca="1" si="3"/>
        <v>0</v>
      </c>
      <c r="O25" s="172">
        <f t="shared" ca="1" si="3"/>
        <v>0</v>
      </c>
      <c r="P25" s="172">
        <f t="shared" ca="1" si="3"/>
        <v>0</v>
      </c>
      <c r="Q25" s="172">
        <f t="shared" ca="1" si="3"/>
        <v>0</v>
      </c>
      <c r="R25" s="172">
        <f t="shared" ca="1" si="3"/>
        <v>0</v>
      </c>
      <c r="S25" s="172">
        <f t="shared" ca="1" si="3"/>
        <v>0</v>
      </c>
      <c r="T25" s="172">
        <f t="shared" ca="1" si="3"/>
        <v>0</v>
      </c>
      <c r="U25" s="172">
        <f t="shared" ca="1" si="4"/>
        <v>0</v>
      </c>
      <c r="V25" s="172">
        <f t="shared" ca="1" si="2"/>
        <v>0</v>
      </c>
      <c r="W25" s="172">
        <f t="shared" ca="1" si="2"/>
        <v>0</v>
      </c>
      <c r="X25" s="172">
        <f t="shared" ca="1" si="2"/>
        <v>0</v>
      </c>
      <c r="Y25" s="172">
        <f t="shared" ca="1" si="2"/>
        <v>0</v>
      </c>
      <c r="Z25" s="172">
        <f t="shared" ca="1" si="2"/>
        <v>0</v>
      </c>
      <c r="AA25" s="172">
        <f t="shared" ca="1" si="2"/>
        <v>0</v>
      </c>
      <c r="AB25" s="172">
        <f t="shared" ca="1" si="2"/>
        <v>0</v>
      </c>
      <c r="AC25" s="172">
        <f t="shared" ca="1" si="2"/>
        <v>0</v>
      </c>
      <c r="AD25" s="172">
        <f t="shared" ca="1" si="2"/>
        <v>0</v>
      </c>
      <c r="AE25" s="172">
        <f t="shared" ca="1" si="2"/>
        <v>0</v>
      </c>
      <c r="AF25" s="172">
        <f t="shared" ca="1" si="2"/>
        <v>0</v>
      </c>
      <c r="AG25" s="172">
        <f t="shared" ca="1" si="2"/>
        <v>0</v>
      </c>
      <c r="AH25" s="172">
        <f t="shared" ca="1" si="2"/>
        <v>0</v>
      </c>
      <c r="AI25" s="172">
        <f t="shared" ca="1" si="2"/>
        <v>0</v>
      </c>
      <c r="AJ25" s="172">
        <f t="shared" ca="1" si="2"/>
        <v>0</v>
      </c>
      <c r="AK25" s="172">
        <f t="shared" ca="1" si="2"/>
        <v>0</v>
      </c>
      <c r="AL25" s="172">
        <f t="shared" ca="1" si="2"/>
        <v>0</v>
      </c>
      <c r="AM25" s="172">
        <f t="shared" ca="1" si="2"/>
        <v>0</v>
      </c>
      <c r="AN25" s="172">
        <f t="shared" ca="1" si="2"/>
        <v>0</v>
      </c>
      <c r="AO25" s="172">
        <f t="shared" ca="1" si="2"/>
        <v>0</v>
      </c>
      <c r="AP25" s="172">
        <f t="shared" ca="1" si="2"/>
        <v>0</v>
      </c>
      <c r="AQ25" s="172">
        <f t="shared" ca="1" si="2"/>
        <v>0</v>
      </c>
      <c r="AR25" s="172">
        <f t="shared" ca="1" si="2"/>
        <v>0</v>
      </c>
    </row>
    <row r="26" spans="4:44" x14ac:dyDescent="0.3">
      <c r="D26" s="162">
        <v>7</v>
      </c>
      <c r="E26" s="172">
        <f t="shared" ca="1" si="3"/>
        <v>0</v>
      </c>
      <c r="F26" s="172">
        <f t="shared" ca="1" si="3"/>
        <v>0</v>
      </c>
      <c r="G26" s="172">
        <f t="shared" ca="1" si="3"/>
        <v>0</v>
      </c>
      <c r="H26" s="172">
        <f t="shared" ca="1" si="3"/>
        <v>0</v>
      </c>
      <c r="I26" s="172">
        <f t="shared" ca="1" si="3"/>
        <v>0</v>
      </c>
      <c r="J26" s="172">
        <f t="shared" ca="1" si="3"/>
        <v>0</v>
      </c>
      <c r="K26" s="172">
        <f t="shared" ca="1" si="3"/>
        <v>0</v>
      </c>
      <c r="L26" s="172">
        <f t="shared" ca="1" si="3"/>
        <v>0</v>
      </c>
      <c r="M26" s="172">
        <f t="shared" ca="1" si="3"/>
        <v>0</v>
      </c>
      <c r="N26" s="172">
        <f t="shared" ca="1" si="3"/>
        <v>0</v>
      </c>
      <c r="O26" s="172">
        <f t="shared" ca="1" si="3"/>
        <v>0</v>
      </c>
      <c r="P26" s="172">
        <f t="shared" ca="1" si="3"/>
        <v>0</v>
      </c>
      <c r="Q26" s="172">
        <f t="shared" ca="1" si="3"/>
        <v>0</v>
      </c>
      <c r="R26" s="172">
        <f t="shared" ca="1" si="3"/>
        <v>0</v>
      </c>
      <c r="S26" s="172">
        <f t="shared" ca="1" si="3"/>
        <v>0</v>
      </c>
      <c r="T26" s="172">
        <f t="shared" ca="1" si="3"/>
        <v>0</v>
      </c>
      <c r="U26" s="172">
        <f t="shared" ca="1" si="4"/>
        <v>0</v>
      </c>
      <c r="V26" s="172">
        <f t="shared" ca="1" si="2"/>
        <v>0</v>
      </c>
      <c r="W26" s="172">
        <f t="shared" ca="1" si="2"/>
        <v>0</v>
      </c>
      <c r="X26" s="172">
        <f t="shared" ca="1" si="2"/>
        <v>0</v>
      </c>
      <c r="Y26" s="172">
        <f t="shared" ca="1" si="2"/>
        <v>0</v>
      </c>
      <c r="Z26" s="172">
        <f t="shared" ca="1" si="2"/>
        <v>0</v>
      </c>
      <c r="AA26" s="172">
        <f t="shared" ca="1" si="2"/>
        <v>0</v>
      </c>
      <c r="AB26" s="172">
        <f t="shared" ca="1" si="2"/>
        <v>0</v>
      </c>
      <c r="AC26" s="172">
        <f t="shared" ca="1" si="2"/>
        <v>0</v>
      </c>
      <c r="AD26" s="172">
        <f t="shared" ca="1" si="2"/>
        <v>0</v>
      </c>
      <c r="AE26" s="172">
        <f t="shared" ca="1" si="2"/>
        <v>0</v>
      </c>
      <c r="AF26" s="172">
        <f t="shared" ca="1" si="2"/>
        <v>0</v>
      </c>
      <c r="AG26" s="172">
        <f t="shared" ca="1" si="2"/>
        <v>0</v>
      </c>
      <c r="AH26" s="172">
        <f t="shared" ca="1" si="2"/>
        <v>0</v>
      </c>
      <c r="AI26" s="172">
        <f t="shared" ca="1" si="2"/>
        <v>0</v>
      </c>
      <c r="AJ26" s="172">
        <f t="shared" ca="1" si="2"/>
        <v>0</v>
      </c>
      <c r="AK26" s="172">
        <f t="shared" ca="1" si="2"/>
        <v>0</v>
      </c>
      <c r="AL26" s="172">
        <f t="shared" ca="1" si="2"/>
        <v>0</v>
      </c>
      <c r="AM26" s="172">
        <f t="shared" ca="1" si="2"/>
        <v>0</v>
      </c>
      <c r="AN26" s="172">
        <f t="shared" ca="1" si="2"/>
        <v>0</v>
      </c>
      <c r="AO26" s="172">
        <f t="shared" ca="1" si="2"/>
        <v>0</v>
      </c>
      <c r="AP26" s="172">
        <f t="shared" ca="1" si="2"/>
        <v>0</v>
      </c>
      <c r="AQ26" s="172">
        <f t="shared" ca="1" si="2"/>
        <v>0</v>
      </c>
      <c r="AR26" s="172">
        <f t="shared" ca="1" si="2"/>
        <v>0</v>
      </c>
    </row>
    <row r="27" spans="4:44" x14ac:dyDescent="0.3">
      <c r="D27" s="162">
        <v>8</v>
      </c>
      <c r="E27" s="172">
        <f t="shared" ca="1" si="3"/>
        <v>0</v>
      </c>
      <c r="F27" s="172">
        <f t="shared" ca="1" si="3"/>
        <v>0</v>
      </c>
      <c r="G27" s="172">
        <f t="shared" ca="1" si="3"/>
        <v>0</v>
      </c>
      <c r="H27" s="172">
        <f t="shared" ca="1" si="3"/>
        <v>0</v>
      </c>
      <c r="I27" s="172">
        <f t="shared" ca="1" si="3"/>
        <v>0</v>
      </c>
      <c r="J27" s="172">
        <f t="shared" ca="1" si="3"/>
        <v>0</v>
      </c>
      <c r="K27" s="172">
        <f t="shared" ca="1" si="3"/>
        <v>0</v>
      </c>
      <c r="L27" s="172">
        <f t="shared" ca="1" si="3"/>
        <v>0</v>
      </c>
      <c r="M27" s="172">
        <f t="shared" ca="1" si="3"/>
        <v>0</v>
      </c>
      <c r="N27" s="172">
        <f t="shared" ca="1" si="3"/>
        <v>0</v>
      </c>
      <c r="O27" s="172">
        <f t="shared" ca="1" si="3"/>
        <v>0</v>
      </c>
      <c r="P27" s="172">
        <f t="shared" ca="1" si="3"/>
        <v>0</v>
      </c>
      <c r="Q27" s="172">
        <f t="shared" ca="1" si="3"/>
        <v>0</v>
      </c>
      <c r="R27" s="172">
        <f t="shared" ca="1" si="3"/>
        <v>0</v>
      </c>
      <c r="S27" s="172">
        <f t="shared" ca="1" si="3"/>
        <v>0</v>
      </c>
      <c r="T27" s="172">
        <f t="shared" ca="1" si="3"/>
        <v>0</v>
      </c>
      <c r="U27" s="172">
        <f t="shared" ca="1" si="4"/>
        <v>0</v>
      </c>
      <c r="V27" s="172">
        <f t="shared" ca="1" si="2"/>
        <v>0</v>
      </c>
      <c r="W27" s="172">
        <f t="shared" ca="1" si="2"/>
        <v>0</v>
      </c>
      <c r="X27" s="172">
        <f t="shared" ca="1" si="2"/>
        <v>0</v>
      </c>
      <c r="Y27" s="172">
        <f t="shared" ca="1" si="2"/>
        <v>0</v>
      </c>
      <c r="Z27" s="172">
        <f t="shared" ca="1" si="2"/>
        <v>0</v>
      </c>
      <c r="AA27" s="172">
        <f t="shared" ca="1" si="2"/>
        <v>0</v>
      </c>
      <c r="AB27" s="172">
        <f t="shared" ca="1" si="2"/>
        <v>0</v>
      </c>
      <c r="AC27" s="172">
        <f t="shared" ca="1" si="2"/>
        <v>0</v>
      </c>
      <c r="AD27" s="172">
        <f t="shared" ca="1" si="2"/>
        <v>0</v>
      </c>
      <c r="AE27" s="172">
        <f t="shared" ca="1" si="2"/>
        <v>0</v>
      </c>
      <c r="AF27" s="172">
        <f t="shared" ca="1" si="2"/>
        <v>0</v>
      </c>
      <c r="AG27" s="172">
        <f t="shared" ca="1" si="2"/>
        <v>0</v>
      </c>
      <c r="AH27" s="172">
        <f t="shared" ca="1" si="2"/>
        <v>0</v>
      </c>
      <c r="AI27" s="172">
        <f t="shared" ca="1" si="2"/>
        <v>0</v>
      </c>
      <c r="AJ27" s="172">
        <f t="shared" ca="1" si="2"/>
        <v>0</v>
      </c>
      <c r="AK27" s="172">
        <f t="shared" ca="1" si="2"/>
        <v>0</v>
      </c>
      <c r="AL27" s="172">
        <f t="shared" ca="1" si="2"/>
        <v>0</v>
      </c>
      <c r="AM27" s="172">
        <f t="shared" ca="1" si="2"/>
        <v>0</v>
      </c>
      <c r="AN27" s="172">
        <f t="shared" ca="1" si="2"/>
        <v>0</v>
      </c>
      <c r="AO27" s="172">
        <f t="shared" ca="1" si="2"/>
        <v>0</v>
      </c>
      <c r="AP27" s="172">
        <f t="shared" ca="1" si="2"/>
        <v>0</v>
      </c>
      <c r="AQ27" s="172">
        <f t="shared" ca="1" si="2"/>
        <v>0</v>
      </c>
      <c r="AR27" s="172">
        <f t="shared" ca="1" si="2"/>
        <v>0</v>
      </c>
    </row>
    <row r="28" spans="4:44" x14ac:dyDescent="0.3">
      <c r="D28" s="162">
        <v>9</v>
      </c>
      <c r="E28" s="172">
        <f t="shared" ca="1" si="3"/>
        <v>0</v>
      </c>
      <c r="F28" s="172">
        <f t="shared" ca="1" si="3"/>
        <v>0</v>
      </c>
      <c r="G28" s="172">
        <f t="shared" ca="1" si="3"/>
        <v>0</v>
      </c>
      <c r="H28" s="172">
        <f t="shared" ca="1" si="3"/>
        <v>0</v>
      </c>
      <c r="I28" s="172">
        <f t="shared" ca="1" si="3"/>
        <v>0</v>
      </c>
      <c r="J28" s="172">
        <f t="shared" ca="1" si="3"/>
        <v>0</v>
      </c>
      <c r="K28" s="172">
        <f t="shared" ca="1" si="3"/>
        <v>0</v>
      </c>
      <c r="L28" s="172">
        <f t="shared" ca="1" si="3"/>
        <v>0</v>
      </c>
      <c r="M28" s="172">
        <f t="shared" ca="1" si="3"/>
        <v>0</v>
      </c>
      <c r="N28" s="172">
        <f t="shared" ca="1" si="3"/>
        <v>0</v>
      </c>
      <c r="O28" s="172">
        <f t="shared" ca="1" si="3"/>
        <v>0</v>
      </c>
      <c r="P28" s="172">
        <f t="shared" ca="1" si="3"/>
        <v>0</v>
      </c>
      <c r="Q28" s="172">
        <f t="shared" ca="1" si="3"/>
        <v>0</v>
      </c>
      <c r="R28" s="172">
        <f t="shared" ca="1" si="3"/>
        <v>0</v>
      </c>
      <c r="S28" s="172">
        <f t="shared" ca="1" si="3"/>
        <v>0</v>
      </c>
      <c r="T28" s="172">
        <f t="shared" ca="1" si="3"/>
        <v>0</v>
      </c>
      <c r="U28" s="172">
        <f t="shared" ca="1" si="4"/>
        <v>0</v>
      </c>
      <c r="V28" s="172">
        <f t="shared" ca="1" si="2"/>
        <v>0</v>
      </c>
      <c r="W28" s="172">
        <f t="shared" ca="1" si="2"/>
        <v>0</v>
      </c>
      <c r="X28" s="172">
        <f t="shared" ca="1" si="2"/>
        <v>0</v>
      </c>
      <c r="Y28" s="172">
        <f t="shared" ca="1" si="2"/>
        <v>0</v>
      </c>
      <c r="Z28" s="172">
        <f t="shared" ca="1" si="2"/>
        <v>0</v>
      </c>
      <c r="AA28" s="172">
        <f t="shared" ca="1" si="2"/>
        <v>0</v>
      </c>
      <c r="AB28" s="172">
        <f t="shared" ca="1" si="2"/>
        <v>0</v>
      </c>
      <c r="AC28" s="172">
        <f t="shared" ca="1" si="2"/>
        <v>0</v>
      </c>
      <c r="AD28" s="172">
        <f t="shared" ca="1" si="2"/>
        <v>0</v>
      </c>
      <c r="AE28" s="172">
        <f t="shared" ca="1" si="2"/>
        <v>0</v>
      </c>
      <c r="AF28" s="172">
        <f t="shared" ca="1" si="2"/>
        <v>0</v>
      </c>
      <c r="AG28" s="172">
        <f t="shared" ca="1" si="2"/>
        <v>0</v>
      </c>
      <c r="AH28" s="172">
        <f t="shared" ca="1" si="2"/>
        <v>0</v>
      </c>
      <c r="AI28" s="172">
        <f t="shared" ca="1" si="2"/>
        <v>0</v>
      </c>
      <c r="AJ28" s="172">
        <f t="shared" ca="1" si="2"/>
        <v>0</v>
      </c>
      <c r="AK28" s="172">
        <f t="shared" ca="1" si="2"/>
        <v>0</v>
      </c>
      <c r="AL28" s="172">
        <f t="shared" ca="1" si="2"/>
        <v>0</v>
      </c>
      <c r="AM28" s="172">
        <f t="shared" ca="1" si="2"/>
        <v>0</v>
      </c>
      <c r="AN28" s="172">
        <f t="shared" ca="1" si="2"/>
        <v>0</v>
      </c>
      <c r="AO28" s="172">
        <f t="shared" ca="1" si="2"/>
        <v>0</v>
      </c>
      <c r="AP28" s="172">
        <f t="shared" ca="1" si="2"/>
        <v>0</v>
      </c>
      <c r="AQ28" s="172">
        <f t="shared" ca="1" si="2"/>
        <v>0</v>
      </c>
      <c r="AR28" s="172">
        <f t="shared" ca="1" si="2"/>
        <v>0</v>
      </c>
    </row>
    <row r="29" spans="4:44" x14ac:dyDescent="0.3">
      <c r="D29" s="162">
        <v>10</v>
      </c>
      <c r="E29" s="172">
        <f t="shared" ca="1" si="3"/>
        <v>0</v>
      </c>
      <c r="F29" s="172">
        <f t="shared" ca="1" si="3"/>
        <v>0</v>
      </c>
      <c r="G29" s="172">
        <f t="shared" ca="1" si="3"/>
        <v>0</v>
      </c>
      <c r="H29" s="172">
        <f t="shared" ca="1" si="3"/>
        <v>0</v>
      </c>
      <c r="I29" s="172">
        <f t="shared" ca="1" si="3"/>
        <v>0</v>
      </c>
      <c r="J29" s="172">
        <f t="shared" ca="1" si="3"/>
        <v>0</v>
      </c>
      <c r="K29" s="172">
        <f t="shared" ca="1" si="3"/>
        <v>0</v>
      </c>
      <c r="L29" s="172">
        <f t="shared" ca="1" si="3"/>
        <v>0</v>
      </c>
      <c r="M29" s="172">
        <f t="shared" ca="1" si="3"/>
        <v>0</v>
      </c>
      <c r="N29" s="172">
        <f t="shared" ca="1" si="3"/>
        <v>0</v>
      </c>
      <c r="O29" s="172">
        <f t="shared" ca="1" si="3"/>
        <v>0</v>
      </c>
      <c r="P29" s="172">
        <f t="shared" ca="1" si="3"/>
        <v>0</v>
      </c>
      <c r="Q29" s="172">
        <f t="shared" ca="1" si="3"/>
        <v>0</v>
      </c>
      <c r="R29" s="172">
        <f t="shared" ca="1" si="3"/>
        <v>0</v>
      </c>
      <c r="S29" s="172">
        <f t="shared" ca="1" si="3"/>
        <v>0</v>
      </c>
      <c r="T29" s="172">
        <f t="shared" ca="1" si="3"/>
        <v>0</v>
      </c>
      <c r="U29" s="172">
        <f t="shared" ca="1" si="4"/>
        <v>0</v>
      </c>
      <c r="V29" s="172">
        <f t="shared" ca="1" si="2"/>
        <v>0</v>
      </c>
      <c r="W29" s="172">
        <f t="shared" ca="1" si="2"/>
        <v>0</v>
      </c>
      <c r="X29" s="172">
        <f t="shared" ca="1" si="2"/>
        <v>0</v>
      </c>
      <c r="Y29" s="172">
        <f t="shared" ca="1" si="2"/>
        <v>0</v>
      </c>
      <c r="Z29" s="172">
        <f t="shared" ca="1" si="2"/>
        <v>0</v>
      </c>
      <c r="AA29" s="172">
        <f t="shared" ca="1" si="2"/>
        <v>0</v>
      </c>
      <c r="AB29" s="172">
        <f t="shared" ca="1" si="2"/>
        <v>0</v>
      </c>
      <c r="AC29" s="172">
        <f t="shared" ca="1" si="2"/>
        <v>0</v>
      </c>
      <c r="AD29" s="172">
        <f t="shared" ca="1" si="2"/>
        <v>0</v>
      </c>
      <c r="AE29" s="172">
        <f t="shared" ca="1" si="2"/>
        <v>0</v>
      </c>
      <c r="AF29" s="172">
        <f t="shared" ca="1" si="2"/>
        <v>0</v>
      </c>
      <c r="AG29" s="172">
        <f t="shared" ca="1" si="2"/>
        <v>0</v>
      </c>
      <c r="AH29" s="172">
        <f t="shared" ca="1" si="2"/>
        <v>0</v>
      </c>
      <c r="AI29" s="172">
        <f t="shared" ca="1" si="2"/>
        <v>0</v>
      </c>
      <c r="AJ29" s="172">
        <f t="shared" ca="1" si="2"/>
        <v>0</v>
      </c>
      <c r="AK29" s="172">
        <f t="shared" ca="1" si="2"/>
        <v>0</v>
      </c>
      <c r="AL29" s="172">
        <f t="shared" ca="1" si="2"/>
        <v>0</v>
      </c>
      <c r="AM29" s="172">
        <f t="shared" ca="1" si="2"/>
        <v>0</v>
      </c>
      <c r="AN29" s="172">
        <f t="shared" ca="1" si="2"/>
        <v>0</v>
      </c>
      <c r="AO29" s="172">
        <f t="shared" ca="1" si="2"/>
        <v>0</v>
      </c>
      <c r="AP29" s="172">
        <f t="shared" ca="1" si="2"/>
        <v>0</v>
      </c>
      <c r="AQ29" s="172">
        <f t="shared" ca="1" si="2"/>
        <v>0</v>
      </c>
      <c r="AR29" s="172">
        <f t="shared" ca="1" si="2"/>
        <v>0</v>
      </c>
    </row>
    <row r="30" spans="4:44" x14ac:dyDescent="0.3">
      <c r="D30" s="162">
        <v>11</v>
      </c>
      <c r="E30" s="172">
        <f t="shared" ca="1" si="3"/>
        <v>0</v>
      </c>
      <c r="F30" s="172">
        <f t="shared" ca="1" si="3"/>
        <v>0</v>
      </c>
      <c r="G30" s="172">
        <f t="shared" ca="1" si="3"/>
        <v>0</v>
      </c>
      <c r="H30" s="172">
        <f t="shared" ca="1" si="3"/>
        <v>0</v>
      </c>
      <c r="I30" s="172">
        <f t="shared" ca="1" si="3"/>
        <v>0</v>
      </c>
      <c r="J30" s="172">
        <f t="shared" ca="1" si="3"/>
        <v>0</v>
      </c>
      <c r="K30" s="172">
        <f t="shared" ca="1" si="3"/>
        <v>0</v>
      </c>
      <c r="L30" s="172">
        <f t="shared" ca="1" si="3"/>
        <v>0</v>
      </c>
      <c r="M30" s="172">
        <f t="shared" ca="1" si="3"/>
        <v>0</v>
      </c>
      <c r="N30" s="172">
        <f t="shared" ca="1" si="3"/>
        <v>0</v>
      </c>
      <c r="O30" s="172">
        <f t="shared" ca="1" si="3"/>
        <v>0</v>
      </c>
      <c r="P30" s="172">
        <f t="shared" ca="1" si="3"/>
        <v>0</v>
      </c>
      <c r="Q30" s="172">
        <f t="shared" ca="1" si="3"/>
        <v>0</v>
      </c>
      <c r="R30" s="172">
        <f t="shared" ca="1" si="3"/>
        <v>0</v>
      </c>
      <c r="S30" s="172">
        <f t="shared" ca="1" si="3"/>
        <v>0</v>
      </c>
      <c r="T30" s="172">
        <f t="shared" ca="1" si="3"/>
        <v>0</v>
      </c>
      <c r="U30" s="172">
        <f t="shared" ca="1" si="4"/>
        <v>0</v>
      </c>
      <c r="V30" s="172">
        <f t="shared" ca="1" si="2"/>
        <v>0</v>
      </c>
      <c r="W30" s="172">
        <f t="shared" ca="1" si="2"/>
        <v>0</v>
      </c>
      <c r="X30" s="172">
        <f t="shared" ca="1" si="2"/>
        <v>0</v>
      </c>
      <c r="Y30" s="172">
        <f t="shared" ca="1" si="2"/>
        <v>0</v>
      </c>
      <c r="Z30" s="172">
        <f t="shared" ca="1" si="2"/>
        <v>0</v>
      </c>
      <c r="AA30" s="172">
        <f t="shared" ca="1" si="2"/>
        <v>0</v>
      </c>
      <c r="AB30" s="172">
        <f t="shared" ca="1" si="2"/>
        <v>0</v>
      </c>
      <c r="AC30" s="172">
        <f t="shared" ca="1" si="2"/>
        <v>0</v>
      </c>
      <c r="AD30" s="172">
        <f t="shared" ca="1" si="2"/>
        <v>0</v>
      </c>
      <c r="AE30" s="172">
        <f t="shared" ca="1" si="2"/>
        <v>0</v>
      </c>
      <c r="AF30" s="172">
        <f t="shared" ca="1" si="2"/>
        <v>0</v>
      </c>
      <c r="AG30" s="172">
        <f t="shared" ca="1" si="2"/>
        <v>0</v>
      </c>
      <c r="AH30" s="172">
        <f t="shared" ca="1" si="2"/>
        <v>0</v>
      </c>
      <c r="AI30" s="172">
        <f t="shared" ca="1" si="2"/>
        <v>0</v>
      </c>
      <c r="AJ30" s="172">
        <f t="shared" ca="1" si="2"/>
        <v>0</v>
      </c>
      <c r="AK30" s="172">
        <f t="shared" ca="1" si="2"/>
        <v>0</v>
      </c>
      <c r="AL30" s="172">
        <f t="shared" ca="1" si="2"/>
        <v>0</v>
      </c>
      <c r="AM30" s="172">
        <f t="shared" ca="1" si="2"/>
        <v>0</v>
      </c>
      <c r="AN30" s="172">
        <f t="shared" ca="1" si="2"/>
        <v>0</v>
      </c>
      <c r="AO30" s="172">
        <f t="shared" ca="1" si="2"/>
        <v>0</v>
      </c>
      <c r="AP30" s="172">
        <f t="shared" ca="1" si="2"/>
        <v>0</v>
      </c>
      <c r="AQ30" s="172">
        <f t="shared" ca="1" si="2"/>
        <v>0</v>
      </c>
      <c r="AR30" s="172">
        <f t="shared" ca="1" si="2"/>
        <v>0</v>
      </c>
    </row>
    <row r="31" spans="4:44" x14ac:dyDescent="0.3">
      <c r="D31" s="162">
        <v>12</v>
      </c>
      <c r="E31" s="172">
        <f t="shared" ca="1" si="3"/>
        <v>0</v>
      </c>
      <c r="F31" s="172">
        <f t="shared" ca="1" si="3"/>
        <v>0</v>
      </c>
      <c r="G31" s="172">
        <f t="shared" ca="1" si="3"/>
        <v>0</v>
      </c>
      <c r="H31" s="172">
        <f t="shared" ca="1" si="3"/>
        <v>0</v>
      </c>
      <c r="I31" s="172">
        <f t="shared" ca="1" si="3"/>
        <v>0</v>
      </c>
      <c r="J31" s="172">
        <f t="shared" ca="1" si="3"/>
        <v>0</v>
      </c>
      <c r="K31" s="172">
        <f t="shared" ca="1" si="3"/>
        <v>0</v>
      </c>
      <c r="L31" s="172">
        <f t="shared" ca="1" si="3"/>
        <v>0</v>
      </c>
      <c r="M31" s="172">
        <f t="shared" ca="1" si="3"/>
        <v>0</v>
      </c>
      <c r="N31" s="172">
        <f t="shared" ca="1" si="3"/>
        <v>0</v>
      </c>
      <c r="O31" s="172">
        <f t="shared" ca="1" si="3"/>
        <v>0</v>
      </c>
      <c r="P31" s="172">
        <f t="shared" ca="1" si="3"/>
        <v>0</v>
      </c>
      <c r="Q31" s="172">
        <f t="shared" ca="1" si="3"/>
        <v>0</v>
      </c>
      <c r="R31" s="172">
        <f t="shared" ca="1" si="3"/>
        <v>0</v>
      </c>
      <c r="S31" s="172">
        <f t="shared" ca="1" si="3"/>
        <v>0</v>
      </c>
      <c r="T31" s="172">
        <f t="shared" ca="1" si="3"/>
        <v>0</v>
      </c>
      <c r="U31" s="172">
        <f t="shared" ca="1" si="4"/>
        <v>0</v>
      </c>
      <c r="V31" s="172">
        <f t="shared" ca="1" si="2"/>
        <v>0</v>
      </c>
      <c r="W31" s="172">
        <f t="shared" ca="1" si="2"/>
        <v>0</v>
      </c>
      <c r="X31" s="172">
        <f t="shared" ref="X31:AR31" ca="1" si="5">IF(X$19&lt;$D31,0,IF(X$19=$D31,(OFFSET($D$8,0,OFFSET($D$19,$D31,0)))*$E$14/2,IF(AND(X$19&gt;$D31,(X$19-$D31+1)&lt;=$E$13),(OFFSET($D$8,0,OFFSET($D$19,$D31,0)))*$E$14,IF((X$19-$D31+1)=$E$13+1,(OFFSET($D$8,0,OFFSET($D$19,$D31,0)))*$E$14/2,IF(X$19&gt;($E$13+1),0,0)))))</f>
        <v>0</v>
      </c>
      <c r="Y31" s="172">
        <f t="shared" ca="1" si="5"/>
        <v>0</v>
      </c>
      <c r="Z31" s="172">
        <f t="shared" ca="1" si="5"/>
        <v>0</v>
      </c>
      <c r="AA31" s="172">
        <f t="shared" ca="1" si="5"/>
        <v>0</v>
      </c>
      <c r="AB31" s="172">
        <f t="shared" ca="1" si="5"/>
        <v>0</v>
      </c>
      <c r="AC31" s="172">
        <f t="shared" ca="1" si="5"/>
        <v>0</v>
      </c>
      <c r="AD31" s="172">
        <f t="shared" ca="1" si="5"/>
        <v>0</v>
      </c>
      <c r="AE31" s="172">
        <f t="shared" ca="1" si="5"/>
        <v>0</v>
      </c>
      <c r="AF31" s="172">
        <f t="shared" ca="1" si="5"/>
        <v>0</v>
      </c>
      <c r="AG31" s="172">
        <f t="shared" ca="1" si="5"/>
        <v>0</v>
      </c>
      <c r="AH31" s="172">
        <f t="shared" ca="1" si="5"/>
        <v>0</v>
      </c>
      <c r="AI31" s="172">
        <f t="shared" ca="1" si="5"/>
        <v>0</v>
      </c>
      <c r="AJ31" s="172">
        <f t="shared" ca="1" si="5"/>
        <v>0</v>
      </c>
      <c r="AK31" s="172">
        <f t="shared" ca="1" si="5"/>
        <v>0</v>
      </c>
      <c r="AL31" s="172">
        <f t="shared" ca="1" si="5"/>
        <v>0</v>
      </c>
      <c r="AM31" s="172">
        <f t="shared" ca="1" si="5"/>
        <v>0</v>
      </c>
      <c r="AN31" s="172">
        <f t="shared" ca="1" si="5"/>
        <v>0</v>
      </c>
      <c r="AO31" s="172">
        <f t="shared" ca="1" si="5"/>
        <v>0</v>
      </c>
      <c r="AP31" s="172">
        <f t="shared" ca="1" si="5"/>
        <v>0</v>
      </c>
      <c r="AQ31" s="172">
        <f t="shared" ca="1" si="5"/>
        <v>0</v>
      </c>
      <c r="AR31" s="172">
        <f t="shared" ca="1" si="5"/>
        <v>0</v>
      </c>
    </row>
    <row r="32" spans="4:44" x14ac:dyDescent="0.3">
      <c r="D32" s="162">
        <v>13</v>
      </c>
      <c r="E32" s="172">
        <f t="shared" ca="1" si="3"/>
        <v>0</v>
      </c>
      <c r="F32" s="172">
        <f t="shared" ca="1" si="3"/>
        <v>0</v>
      </c>
      <c r="G32" s="172">
        <f t="shared" ca="1" si="3"/>
        <v>0</v>
      </c>
      <c r="H32" s="172">
        <f t="shared" ca="1" si="3"/>
        <v>0</v>
      </c>
      <c r="I32" s="172">
        <f t="shared" ca="1" si="3"/>
        <v>0</v>
      </c>
      <c r="J32" s="172">
        <f t="shared" ca="1" si="3"/>
        <v>0</v>
      </c>
      <c r="K32" s="172">
        <f t="shared" ca="1" si="3"/>
        <v>0</v>
      </c>
      <c r="L32" s="172">
        <f t="shared" ca="1" si="3"/>
        <v>0</v>
      </c>
      <c r="M32" s="172">
        <f t="shared" ca="1" si="3"/>
        <v>0</v>
      </c>
      <c r="N32" s="172">
        <f t="shared" ca="1" si="3"/>
        <v>0</v>
      </c>
      <c r="O32" s="172">
        <f t="shared" ca="1" si="3"/>
        <v>0</v>
      </c>
      <c r="P32" s="172">
        <f t="shared" ca="1" si="3"/>
        <v>0</v>
      </c>
      <c r="Q32" s="172">
        <f t="shared" ca="1" si="3"/>
        <v>0</v>
      </c>
      <c r="R32" s="172">
        <f t="shared" ca="1" si="3"/>
        <v>0</v>
      </c>
      <c r="S32" s="172">
        <f t="shared" ca="1" si="3"/>
        <v>0</v>
      </c>
      <c r="T32" s="172">
        <f t="shared" ca="1" si="3"/>
        <v>0</v>
      </c>
      <c r="U32" s="172">
        <f t="shared" ca="1" si="4"/>
        <v>0</v>
      </c>
      <c r="V32" s="172">
        <f t="shared" ref="V32:AR47" ca="1" si="6">IF(V$19&lt;$D32,0,IF(V$19=$D32,(OFFSET($D$8,0,OFFSET($D$19,$D32,0)))*$E$14/2,IF(AND(V$19&gt;$D32,(V$19-$D32+1)&lt;=$E$13),(OFFSET($D$8,0,OFFSET($D$19,$D32,0)))*$E$14,IF((V$19-$D32+1)=$E$13+1,(OFFSET($D$8,0,OFFSET($D$19,$D32,0)))*$E$14/2,IF(V$19&gt;($E$13+1),0,0)))))</f>
        <v>0</v>
      </c>
      <c r="W32" s="172">
        <f t="shared" ca="1" si="6"/>
        <v>0</v>
      </c>
      <c r="X32" s="172">
        <f t="shared" ca="1" si="6"/>
        <v>0</v>
      </c>
      <c r="Y32" s="172">
        <f t="shared" ca="1" si="6"/>
        <v>0</v>
      </c>
      <c r="Z32" s="172">
        <f t="shared" ca="1" si="6"/>
        <v>0</v>
      </c>
      <c r="AA32" s="172">
        <f t="shared" ca="1" si="6"/>
        <v>0</v>
      </c>
      <c r="AB32" s="172">
        <f t="shared" ca="1" si="6"/>
        <v>0</v>
      </c>
      <c r="AC32" s="172">
        <f t="shared" ca="1" si="6"/>
        <v>0</v>
      </c>
      <c r="AD32" s="172">
        <f t="shared" ca="1" si="6"/>
        <v>0</v>
      </c>
      <c r="AE32" s="172">
        <f t="shared" ca="1" si="6"/>
        <v>0</v>
      </c>
      <c r="AF32" s="172">
        <f t="shared" ca="1" si="6"/>
        <v>0</v>
      </c>
      <c r="AG32" s="172">
        <f t="shared" ca="1" si="6"/>
        <v>0</v>
      </c>
      <c r="AH32" s="172">
        <f t="shared" ca="1" si="6"/>
        <v>0</v>
      </c>
      <c r="AI32" s="172">
        <f t="shared" ca="1" si="6"/>
        <v>0</v>
      </c>
      <c r="AJ32" s="172">
        <f t="shared" ca="1" si="6"/>
        <v>0</v>
      </c>
      <c r="AK32" s="172">
        <f t="shared" ca="1" si="6"/>
        <v>0</v>
      </c>
      <c r="AL32" s="172">
        <f t="shared" ca="1" si="6"/>
        <v>0</v>
      </c>
      <c r="AM32" s="172">
        <f t="shared" ca="1" si="6"/>
        <v>0</v>
      </c>
      <c r="AN32" s="172">
        <f t="shared" ca="1" si="6"/>
        <v>0</v>
      </c>
      <c r="AO32" s="172">
        <f t="shared" ca="1" si="6"/>
        <v>0</v>
      </c>
      <c r="AP32" s="172">
        <f t="shared" ca="1" si="6"/>
        <v>0</v>
      </c>
      <c r="AQ32" s="172">
        <f t="shared" ca="1" si="6"/>
        <v>0</v>
      </c>
      <c r="AR32" s="172">
        <f t="shared" ca="1" si="6"/>
        <v>0</v>
      </c>
    </row>
    <row r="33" spans="4:44" x14ac:dyDescent="0.3">
      <c r="D33" s="162">
        <v>14</v>
      </c>
      <c r="E33" s="172">
        <f t="shared" ca="1" si="3"/>
        <v>0</v>
      </c>
      <c r="F33" s="172">
        <f t="shared" ca="1" si="3"/>
        <v>0</v>
      </c>
      <c r="G33" s="172">
        <f t="shared" ca="1" si="3"/>
        <v>0</v>
      </c>
      <c r="H33" s="172">
        <f t="shared" ca="1" si="3"/>
        <v>0</v>
      </c>
      <c r="I33" s="172">
        <f t="shared" ca="1" si="3"/>
        <v>0</v>
      </c>
      <c r="J33" s="172">
        <f t="shared" ca="1" si="3"/>
        <v>0</v>
      </c>
      <c r="K33" s="172">
        <f t="shared" ca="1" si="3"/>
        <v>0</v>
      </c>
      <c r="L33" s="172">
        <f t="shared" ca="1" si="3"/>
        <v>0</v>
      </c>
      <c r="M33" s="172">
        <f t="shared" ca="1" si="3"/>
        <v>0</v>
      </c>
      <c r="N33" s="172">
        <f t="shared" ca="1" si="3"/>
        <v>0</v>
      </c>
      <c r="O33" s="172">
        <f t="shared" ca="1" si="3"/>
        <v>0</v>
      </c>
      <c r="P33" s="172">
        <f t="shared" ca="1" si="3"/>
        <v>0</v>
      </c>
      <c r="Q33" s="172">
        <f t="shared" ca="1" si="3"/>
        <v>0</v>
      </c>
      <c r="R33" s="172">
        <f t="shared" ca="1" si="3"/>
        <v>0</v>
      </c>
      <c r="S33" s="172">
        <f t="shared" ca="1" si="3"/>
        <v>0</v>
      </c>
      <c r="T33" s="172">
        <f t="shared" ca="1" si="3"/>
        <v>0</v>
      </c>
      <c r="U33" s="172">
        <f t="shared" ca="1" si="4"/>
        <v>0</v>
      </c>
      <c r="V33" s="172">
        <f t="shared" ca="1" si="6"/>
        <v>0</v>
      </c>
      <c r="W33" s="172">
        <f t="shared" ca="1" si="6"/>
        <v>0</v>
      </c>
      <c r="X33" s="172">
        <f t="shared" ca="1" si="6"/>
        <v>0</v>
      </c>
      <c r="Y33" s="172">
        <f t="shared" ca="1" si="6"/>
        <v>0</v>
      </c>
      <c r="Z33" s="172">
        <f t="shared" ca="1" si="6"/>
        <v>0</v>
      </c>
      <c r="AA33" s="172">
        <f t="shared" ca="1" si="6"/>
        <v>0</v>
      </c>
      <c r="AB33" s="172">
        <f t="shared" ca="1" si="6"/>
        <v>0</v>
      </c>
      <c r="AC33" s="172">
        <f t="shared" ca="1" si="6"/>
        <v>0</v>
      </c>
      <c r="AD33" s="172">
        <f t="shared" ca="1" si="6"/>
        <v>0</v>
      </c>
      <c r="AE33" s="172">
        <f t="shared" ca="1" si="6"/>
        <v>0</v>
      </c>
      <c r="AF33" s="172">
        <f t="shared" ca="1" si="6"/>
        <v>0</v>
      </c>
      <c r="AG33" s="172">
        <f t="shared" ca="1" si="6"/>
        <v>0</v>
      </c>
      <c r="AH33" s="172">
        <f t="shared" ca="1" si="6"/>
        <v>0</v>
      </c>
      <c r="AI33" s="172">
        <f t="shared" ca="1" si="6"/>
        <v>0</v>
      </c>
      <c r="AJ33" s="172">
        <f t="shared" ca="1" si="6"/>
        <v>0</v>
      </c>
      <c r="AK33" s="172">
        <f t="shared" ca="1" si="6"/>
        <v>0</v>
      </c>
      <c r="AL33" s="172">
        <f t="shared" ca="1" si="6"/>
        <v>0</v>
      </c>
      <c r="AM33" s="172">
        <f t="shared" ca="1" si="6"/>
        <v>0</v>
      </c>
      <c r="AN33" s="172">
        <f t="shared" ca="1" si="6"/>
        <v>0</v>
      </c>
      <c r="AO33" s="172">
        <f t="shared" ca="1" si="6"/>
        <v>0</v>
      </c>
      <c r="AP33" s="172">
        <f t="shared" ca="1" si="6"/>
        <v>0</v>
      </c>
      <c r="AQ33" s="172">
        <f t="shared" ca="1" si="6"/>
        <v>0</v>
      </c>
      <c r="AR33" s="172">
        <f t="shared" ca="1" si="6"/>
        <v>0</v>
      </c>
    </row>
    <row r="34" spans="4:44" x14ac:dyDescent="0.3">
      <c r="D34" s="162">
        <v>15</v>
      </c>
      <c r="E34" s="172">
        <f t="shared" ca="1" si="3"/>
        <v>0</v>
      </c>
      <c r="F34" s="172">
        <f t="shared" ca="1" si="3"/>
        <v>0</v>
      </c>
      <c r="G34" s="172">
        <f t="shared" ca="1" si="3"/>
        <v>0</v>
      </c>
      <c r="H34" s="172">
        <f t="shared" ca="1" si="3"/>
        <v>0</v>
      </c>
      <c r="I34" s="172">
        <f t="shared" ca="1" si="3"/>
        <v>0</v>
      </c>
      <c r="J34" s="172">
        <f t="shared" ca="1" si="3"/>
        <v>0</v>
      </c>
      <c r="K34" s="172">
        <f t="shared" ca="1" si="3"/>
        <v>0</v>
      </c>
      <c r="L34" s="172">
        <f t="shared" ca="1" si="3"/>
        <v>0</v>
      </c>
      <c r="M34" s="172">
        <f t="shared" ca="1" si="3"/>
        <v>0</v>
      </c>
      <c r="N34" s="172">
        <f t="shared" ca="1" si="3"/>
        <v>0</v>
      </c>
      <c r="O34" s="172">
        <f t="shared" ca="1" si="3"/>
        <v>0</v>
      </c>
      <c r="P34" s="172">
        <f t="shared" ca="1" si="3"/>
        <v>0</v>
      </c>
      <c r="Q34" s="172">
        <f t="shared" ca="1" si="3"/>
        <v>0</v>
      </c>
      <c r="R34" s="172">
        <f t="shared" ca="1" si="3"/>
        <v>0</v>
      </c>
      <c r="S34" s="172">
        <f t="shared" ca="1" si="3"/>
        <v>0</v>
      </c>
      <c r="T34" s="172">
        <f t="shared" ca="1" si="3"/>
        <v>0</v>
      </c>
      <c r="U34" s="172">
        <f t="shared" ca="1" si="4"/>
        <v>0</v>
      </c>
      <c r="V34" s="172">
        <f t="shared" ca="1" si="6"/>
        <v>0</v>
      </c>
      <c r="W34" s="172">
        <f t="shared" ca="1" si="6"/>
        <v>0</v>
      </c>
      <c r="X34" s="172">
        <f t="shared" ca="1" si="6"/>
        <v>0</v>
      </c>
      <c r="Y34" s="172">
        <f t="shared" ca="1" si="6"/>
        <v>0</v>
      </c>
      <c r="Z34" s="172">
        <f t="shared" ca="1" si="6"/>
        <v>0</v>
      </c>
      <c r="AA34" s="172">
        <f t="shared" ca="1" si="6"/>
        <v>0</v>
      </c>
      <c r="AB34" s="172">
        <f t="shared" ca="1" si="6"/>
        <v>0</v>
      </c>
      <c r="AC34" s="172">
        <f t="shared" ca="1" si="6"/>
        <v>0</v>
      </c>
      <c r="AD34" s="172">
        <f t="shared" ca="1" si="6"/>
        <v>0</v>
      </c>
      <c r="AE34" s="172">
        <f t="shared" ca="1" si="6"/>
        <v>0</v>
      </c>
      <c r="AF34" s="172">
        <f t="shared" ca="1" si="6"/>
        <v>0</v>
      </c>
      <c r="AG34" s="172">
        <f t="shared" ca="1" si="6"/>
        <v>0</v>
      </c>
      <c r="AH34" s="172">
        <f t="shared" ca="1" si="6"/>
        <v>0</v>
      </c>
      <c r="AI34" s="172">
        <f t="shared" ca="1" si="6"/>
        <v>0</v>
      </c>
      <c r="AJ34" s="172">
        <f t="shared" ca="1" si="6"/>
        <v>0</v>
      </c>
      <c r="AK34" s="172">
        <f t="shared" ca="1" si="6"/>
        <v>0</v>
      </c>
      <c r="AL34" s="172">
        <f t="shared" ca="1" si="6"/>
        <v>0</v>
      </c>
      <c r="AM34" s="172">
        <f t="shared" ca="1" si="6"/>
        <v>0</v>
      </c>
      <c r="AN34" s="172">
        <f t="shared" ca="1" si="6"/>
        <v>0</v>
      </c>
      <c r="AO34" s="172">
        <f t="shared" ca="1" si="6"/>
        <v>0</v>
      </c>
      <c r="AP34" s="172">
        <f t="shared" ca="1" si="6"/>
        <v>0</v>
      </c>
      <c r="AQ34" s="172">
        <f t="shared" ca="1" si="6"/>
        <v>0</v>
      </c>
      <c r="AR34" s="172">
        <f t="shared" ca="1" si="6"/>
        <v>0</v>
      </c>
    </row>
    <row r="35" spans="4:44" x14ac:dyDescent="0.3">
      <c r="D35" s="162">
        <v>16</v>
      </c>
      <c r="E35" s="172">
        <f t="shared" ca="1" si="3"/>
        <v>0</v>
      </c>
      <c r="F35" s="172">
        <f t="shared" ca="1" si="3"/>
        <v>0</v>
      </c>
      <c r="G35" s="172">
        <f t="shared" ca="1" si="3"/>
        <v>0</v>
      </c>
      <c r="H35" s="172">
        <f t="shared" ca="1" si="3"/>
        <v>0</v>
      </c>
      <c r="I35" s="172">
        <f t="shared" ca="1" si="3"/>
        <v>0</v>
      </c>
      <c r="J35" s="172">
        <f t="shared" ca="1" si="3"/>
        <v>0</v>
      </c>
      <c r="K35" s="172">
        <f t="shared" ca="1" si="3"/>
        <v>0</v>
      </c>
      <c r="L35" s="172">
        <f t="shared" ca="1" si="3"/>
        <v>0</v>
      </c>
      <c r="M35" s="172">
        <f t="shared" ca="1" si="3"/>
        <v>0</v>
      </c>
      <c r="N35" s="172">
        <f t="shared" ca="1" si="3"/>
        <v>0</v>
      </c>
      <c r="O35" s="172">
        <f t="shared" ca="1" si="3"/>
        <v>0</v>
      </c>
      <c r="P35" s="172">
        <f t="shared" ca="1" si="3"/>
        <v>0</v>
      </c>
      <c r="Q35" s="172">
        <f t="shared" ca="1" si="3"/>
        <v>0</v>
      </c>
      <c r="R35" s="172">
        <f t="shared" ca="1" si="3"/>
        <v>0</v>
      </c>
      <c r="S35" s="172">
        <f t="shared" ca="1" si="3"/>
        <v>0</v>
      </c>
      <c r="T35" s="172">
        <f t="shared" ca="1" si="3"/>
        <v>0</v>
      </c>
      <c r="U35" s="172">
        <f t="shared" ca="1" si="4"/>
        <v>0</v>
      </c>
      <c r="V35" s="172">
        <f t="shared" ca="1" si="6"/>
        <v>0</v>
      </c>
      <c r="W35" s="172">
        <f t="shared" ca="1" si="6"/>
        <v>0</v>
      </c>
      <c r="X35" s="172">
        <f t="shared" ca="1" si="6"/>
        <v>0</v>
      </c>
      <c r="Y35" s="172">
        <f t="shared" ca="1" si="6"/>
        <v>0</v>
      </c>
      <c r="Z35" s="172">
        <f t="shared" ca="1" si="6"/>
        <v>0</v>
      </c>
      <c r="AA35" s="172">
        <f t="shared" ca="1" si="6"/>
        <v>0</v>
      </c>
      <c r="AB35" s="172">
        <f t="shared" ca="1" si="6"/>
        <v>0</v>
      </c>
      <c r="AC35" s="172">
        <f t="shared" ca="1" si="6"/>
        <v>0</v>
      </c>
      <c r="AD35" s="172">
        <f t="shared" ca="1" si="6"/>
        <v>0</v>
      </c>
      <c r="AE35" s="172">
        <f t="shared" ca="1" si="6"/>
        <v>0</v>
      </c>
      <c r="AF35" s="172">
        <f t="shared" ca="1" si="6"/>
        <v>0</v>
      </c>
      <c r="AG35" s="172">
        <f t="shared" ca="1" si="6"/>
        <v>0</v>
      </c>
      <c r="AH35" s="172">
        <f t="shared" ca="1" si="6"/>
        <v>0</v>
      </c>
      <c r="AI35" s="172">
        <f t="shared" ca="1" si="6"/>
        <v>0</v>
      </c>
      <c r="AJ35" s="172">
        <f t="shared" ca="1" si="6"/>
        <v>0</v>
      </c>
      <c r="AK35" s="172">
        <f t="shared" ca="1" si="6"/>
        <v>0</v>
      </c>
      <c r="AL35" s="172">
        <f t="shared" ca="1" si="6"/>
        <v>0</v>
      </c>
      <c r="AM35" s="172">
        <f t="shared" ca="1" si="6"/>
        <v>0</v>
      </c>
      <c r="AN35" s="172">
        <f t="shared" ca="1" si="6"/>
        <v>0</v>
      </c>
      <c r="AO35" s="172">
        <f t="shared" ca="1" si="6"/>
        <v>0</v>
      </c>
      <c r="AP35" s="172">
        <f t="shared" ca="1" si="6"/>
        <v>0</v>
      </c>
      <c r="AQ35" s="172">
        <f t="shared" ca="1" si="6"/>
        <v>0</v>
      </c>
      <c r="AR35" s="172">
        <f t="shared" ca="1" si="6"/>
        <v>0</v>
      </c>
    </row>
    <row r="36" spans="4:44" x14ac:dyDescent="0.3">
      <c r="D36" s="162">
        <v>17</v>
      </c>
      <c r="E36" s="172">
        <f t="shared" ca="1" si="3"/>
        <v>0</v>
      </c>
      <c r="F36" s="172">
        <f t="shared" ca="1" si="3"/>
        <v>0</v>
      </c>
      <c r="G36" s="172">
        <f t="shared" ca="1" si="3"/>
        <v>0</v>
      </c>
      <c r="H36" s="172">
        <f t="shared" ca="1" si="3"/>
        <v>0</v>
      </c>
      <c r="I36" s="172">
        <f t="shared" ca="1" si="3"/>
        <v>0</v>
      </c>
      <c r="J36" s="172">
        <f t="shared" ca="1" si="3"/>
        <v>0</v>
      </c>
      <c r="K36" s="172">
        <f t="shared" ca="1" si="3"/>
        <v>0</v>
      </c>
      <c r="L36" s="172">
        <f t="shared" ca="1" si="3"/>
        <v>0</v>
      </c>
      <c r="M36" s="172">
        <f t="shared" ca="1" si="3"/>
        <v>0</v>
      </c>
      <c r="N36" s="172">
        <f t="shared" ca="1" si="3"/>
        <v>0</v>
      </c>
      <c r="O36" s="172">
        <f t="shared" ca="1" si="3"/>
        <v>0</v>
      </c>
      <c r="P36" s="172">
        <f t="shared" ca="1" si="3"/>
        <v>0</v>
      </c>
      <c r="Q36" s="172">
        <f t="shared" ca="1" si="3"/>
        <v>0</v>
      </c>
      <c r="R36" s="172">
        <f t="shared" ca="1" si="3"/>
        <v>0</v>
      </c>
      <c r="S36" s="172">
        <f t="shared" ca="1" si="3"/>
        <v>0</v>
      </c>
      <c r="T36" s="172">
        <f t="shared" ref="T36:AI51" ca="1" si="7">IF(T$19&lt;$D36,0,IF(T$19=$D36,(OFFSET($D$8,0,OFFSET($D$19,$D36,0)))*$E$14/2,IF(AND(T$19&gt;$D36,(T$19-$D36+1)&lt;=$E$13),(OFFSET($D$8,0,OFFSET($D$19,$D36,0)))*$E$14,IF((T$19-$D36+1)=$E$13+1,(OFFSET($D$8,0,OFFSET($D$19,$D36,0)))*$E$14/2,IF(T$19&gt;($E$13+1),0,0)))))</f>
        <v>0</v>
      </c>
      <c r="U36" s="172">
        <f t="shared" ca="1" si="7"/>
        <v>0</v>
      </c>
      <c r="V36" s="172">
        <f t="shared" ca="1" si="7"/>
        <v>0</v>
      </c>
      <c r="W36" s="172">
        <f t="shared" ca="1" si="7"/>
        <v>0</v>
      </c>
      <c r="X36" s="172">
        <f t="shared" ca="1" si="7"/>
        <v>0</v>
      </c>
      <c r="Y36" s="172">
        <f t="shared" ca="1" si="7"/>
        <v>0</v>
      </c>
      <c r="Z36" s="172">
        <f t="shared" ca="1" si="7"/>
        <v>0</v>
      </c>
      <c r="AA36" s="172">
        <f t="shared" ca="1" si="7"/>
        <v>0</v>
      </c>
      <c r="AB36" s="172">
        <f t="shared" ca="1" si="7"/>
        <v>0</v>
      </c>
      <c r="AC36" s="172">
        <f t="shared" ca="1" si="7"/>
        <v>0</v>
      </c>
      <c r="AD36" s="172">
        <f t="shared" ca="1" si="7"/>
        <v>0</v>
      </c>
      <c r="AE36" s="172">
        <f t="shared" ca="1" si="7"/>
        <v>0</v>
      </c>
      <c r="AF36" s="172">
        <f t="shared" ca="1" si="7"/>
        <v>0</v>
      </c>
      <c r="AG36" s="172">
        <f t="shared" ca="1" si="7"/>
        <v>0</v>
      </c>
      <c r="AH36" s="172">
        <f t="shared" ca="1" si="7"/>
        <v>0</v>
      </c>
      <c r="AI36" s="172">
        <f t="shared" ca="1" si="7"/>
        <v>0</v>
      </c>
      <c r="AJ36" s="172">
        <f t="shared" ca="1" si="6"/>
        <v>0</v>
      </c>
      <c r="AK36" s="172">
        <f t="shared" ca="1" si="6"/>
        <v>0</v>
      </c>
      <c r="AL36" s="172">
        <f t="shared" ca="1" si="6"/>
        <v>0</v>
      </c>
      <c r="AM36" s="172">
        <f t="shared" ca="1" si="6"/>
        <v>0</v>
      </c>
      <c r="AN36" s="172">
        <f t="shared" ca="1" si="6"/>
        <v>0</v>
      </c>
      <c r="AO36" s="172">
        <f t="shared" ca="1" si="6"/>
        <v>0</v>
      </c>
      <c r="AP36" s="172">
        <f t="shared" ca="1" si="6"/>
        <v>0</v>
      </c>
      <c r="AQ36" s="172">
        <f t="shared" ca="1" si="6"/>
        <v>0</v>
      </c>
      <c r="AR36" s="172">
        <f t="shared" ca="1" si="6"/>
        <v>0</v>
      </c>
    </row>
    <row r="37" spans="4:44" x14ac:dyDescent="0.3">
      <c r="D37" s="162">
        <v>18</v>
      </c>
      <c r="E37" s="172">
        <f t="shared" ref="E37:T52" ca="1" si="8">IF(E$19&lt;$D37,0,IF(E$19=$D37,(OFFSET($D$8,0,OFFSET($D$19,$D37,0)))*$E$14/2,IF(AND(E$19&gt;$D37,(E$19-$D37+1)&lt;=$E$13),(OFFSET($D$8,0,OFFSET($D$19,$D37,0)))*$E$14,IF((E$19-$D37+1)=$E$13+1,(OFFSET($D$8,0,OFFSET($D$19,$D37,0)))*$E$14/2,IF(E$19&gt;($E$13+1),0,0)))))</f>
        <v>0</v>
      </c>
      <c r="F37" s="172">
        <f t="shared" ca="1" si="8"/>
        <v>0</v>
      </c>
      <c r="G37" s="172">
        <f t="shared" ca="1" si="8"/>
        <v>0</v>
      </c>
      <c r="H37" s="172">
        <f t="shared" ca="1" si="8"/>
        <v>0</v>
      </c>
      <c r="I37" s="172">
        <f t="shared" ca="1" si="8"/>
        <v>0</v>
      </c>
      <c r="J37" s="172">
        <f t="shared" ca="1" si="8"/>
        <v>0</v>
      </c>
      <c r="K37" s="172">
        <f t="shared" ca="1" si="8"/>
        <v>0</v>
      </c>
      <c r="L37" s="172">
        <f t="shared" ca="1" si="8"/>
        <v>0</v>
      </c>
      <c r="M37" s="172">
        <f t="shared" ca="1" si="8"/>
        <v>0</v>
      </c>
      <c r="N37" s="172">
        <f t="shared" ca="1" si="8"/>
        <v>0</v>
      </c>
      <c r="O37" s="172">
        <f t="shared" ca="1" si="8"/>
        <v>0</v>
      </c>
      <c r="P37" s="172">
        <f t="shared" ca="1" si="8"/>
        <v>0</v>
      </c>
      <c r="Q37" s="172">
        <f t="shared" ca="1" si="8"/>
        <v>0</v>
      </c>
      <c r="R37" s="172">
        <f t="shared" ca="1" si="8"/>
        <v>0</v>
      </c>
      <c r="S37" s="172">
        <f t="shared" ca="1" si="8"/>
        <v>0</v>
      </c>
      <c r="T37" s="172">
        <f t="shared" ca="1" si="8"/>
        <v>0</v>
      </c>
      <c r="U37" s="172">
        <f t="shared" ca="1" si="7"/>
        <v>0</v>
      </c>
      <c r="V37" s="172">
        <f t="shared" ca="1" si="7"/>
        <v>0</v>
      </c>
      <c r="W37" s="172">
        <f t="shared" ca="1" si="7"/>
        <v>0</v>
      </c>
      <c r="X37" s="172">
        <f t="shared" ca="1" si="7"/>
        <v>0</v>
      </c>
      <c r="Y37" s="172">
        <f t="shared" ca="1" si="7"/>
        <v>0</v>
      </c>
      <c r="Z37" s="172">
        <f t="shared" ca="1" si="7"/>
        <v>0</v>
      </c>
      <c r="AA37" s="172">
        <f t="shared" ca="1" si="7"/>
        <v>0</v>
      </c>
      <c r="AB37" s="172">
        <f t="shared" ca="1" si="7"/>
        <v>0</v>
      </c>
      <c r="AC37" s="172">
        <f t="shared" ca="1" si="7"/>
        <v>0</v>
      </c>
      <c r="AD37" s="172">
        <f t="shared" ca="1" si="7"/>
        <v>0</v>
      </c>
      <c r="AE37" s="172">
        <f t="shared" ca="1" si="7"/>
        <v>0</v>
      </c>
      <c r="AF37" s="172">
        <f t="shared" ca="1" si="7"/>
        <v>0</v>
      </c>
      <c r="AG37" s="172">
        <f t="shared" ca="1" si="7"/>
        <v>0</v>
      </c>
      <c r="AH37" s="172">
        <f t="shared" ca="1" si="7"/>
        <v>0</v>
      </c>
      <c r="AI37" s="172">
        <f t="shared" ca="1" si="7"/>
        <v>0</v>
      </c>
      <c r="AJ37" s="172">
        <f t="shared" ca="1" si="6"/>
        <v>0</v>
      </c>
      <c r="AK37" s="172">
        <f t="shared" ca="1" si="6"/>
        <v>0</v>
      </c>
      <c r="AL37" s="172">
        <f t="shared" ca="1" si="6"/>
        <v>0</v>
      </c>
      <c r="AM37" s="172">
        <f t="shared" ca="1" si="6"/>
        <v>0</v>
      </c>
      <c r="AN37" s="172">
        <f t="shared" ca="1" si="6"/>
        <v>0</v>
      </c>
      <c r="AO37" s="172">
        <f t="shared" ca="1" si="6"/>
        <v>0</v>
      </c>
      <c r="AP37" s="172">
        <f t="shared" ca="1" si="6"/>
        <v>0</v>
      </c>
      <c r="AQ37" s="172">
        <f t="shared" ca="1" si="6"/>
        <v>0</v>
      </c>
      <c r="AR37" s="172">
        <f t="shared" ca="1" si="6"/>
        <v>0</v>
      </c>
    </row>
    <row r="38" spans="4:44" x14ac:dyDescent="0.3">
      <c r="D38" s="162">
        <v>19</v>
      </c>
      <c r="E38" s="172">
        <f t="shared" ca="1" si="8"/>
        <v>0</v>
      </c>
      <c r="F38" s="172">
        <f t="shared" ca="1" si="8"/>
        <v>0</v>
      </c>
      <c r="G38" s="172">
        <f t="shared" ca="1" si="8"/>
        <v>0</v>
      </c>
      <c r="H38" s="172">
        <f t="shared" ca="1" si="8"/>
        <v>0</v>
      </c>
      <c r="I38" s="172">
        <f t="shared" ca="1" si="8"/>
        <v>0</v>
      </c>
      <c r="J38" s="172">
        <f t="shared" ca="1" si="8"/>
        <v>0</v>
      </c>
      <c r="K38" s="172">
        <f t="shared" ca="1" si="8"/>
        <v>0</v>
      </c>
      <c r="L38" s="172">
        <f t="shared" ca="1" si="8"/>
        <v>0</v>
      </c>
      <c r="M38" s="172">
        <f t="shared" ca="1" si="8"/>
        <v>0</v>
      </c>
      <c r="N38" s="172">
        <f t="shared" ca="1" si="8"/>
        <v>0</v>
      </c>
      <c r="O38" s="172">
        <f t="shared" ca="1" si="8"/>
        <v>0</v>
      </c>
      <c r="P38" s="172">
        <f t="shared" ca="1" si="8"/>
        <v>0</v>
      </c>
      <c r="Q38" s="172">
        <f t="shared" ca="1" si="8"/>
        <v>0</v>
      </c>
      <c r="R38" s="172">
        <f t="shared" ca="1" si="8"/>
        <v>0</v>
      </c>
      <c r="S38" s="172">
        <f t="shared" ca="1" si="8"/>
        <v>0</v>
      </c>
      <c r="T38" s="172">
        <f t="shared" ca="1" si="8"/>
        <v>0</v>
      </c>
      <c r="U38" s="172">
        <f t="shared" ca="1" si="7"/>
        <v>0</v>
      </c>
      <c r="V38" s="172">
        <f t="shared" ca="1" si="7"/>
        <v>0</v>
      </c>
      <c r="W38" s="172">
        <f t="shared" ca="1" si="7"/>
        <v>0</v>
      </c>
      <c r="X38" s="172">
        <f t="shared" ca="1" si="7"/>
        <v>0</v>
      </c>
      <c r="Y38" s="172">
        <f t="shared" ca="1" si="7"/>
        <v>0</v>
      </c>
      <c r="Z38" s="172">
        <f t="shared" ca="1" si="7"/>
        <v>0</v>
      </c>
      <c r="AA38" s="172">
        <f t="shared" ca="1" si="7"/>
        <v>0</v>
      </c>
      <c r="AB38" s="172">
        <f t="shared" ca="1" si="7"/>
        <v>0</v>
      </c>
      <c r="AC38" s="172">
        <f t="shared" ca="1" si="7"/>
        <v>0</v>
      </c>
      <c r="AD38" s="172">
        <f t="shared" ca="1" si="7"/>
        <v>0</v>
      </c>
      <c r="AE38" s="172">
        <f t="shared" ca="1" si="7"/>
        <v>0</v>
      </c>
      <c r="AF38" s="172">
        <f t="shared" ca="1" si="7"/>
        <v>0</v>
      </c>
      <c r="AG38" s="172">
        <f t="shared" ca="1" si="7"/>
        <v>0</v>
      </c>
      <c r="AH38" s="172">
        <f t="shared" ca="1" si="7"/>
        <v>0</v>
      </c>
      <c r="AI38" s="172">
        <f t="shared" ca="1" si="7"/>
        <v>0</v>
      </c>
      <c r="AJ38" s="172">
        <f t="shared" ca="1" si="6"/>
        <v>0</v>
      </c>
      <c r="AK38" s="172">
        <f t="shared" ca="1" si="6"/>
        <v>0</v>
      </c>
      <c r="AL38" s="172">
        <f t="shared" ca="1" si="6"/>
        <v>0</v>
      </c>
      <c r="AM38" s="172">
        <f t="shared" ca="1" si="6"/>
        <v>0</v>
      </c>
      <c r="AN38" s="172">
        <f t="shared" ca="1" si="6"/>
        <v>0</v>
      </c>
      <c r="AO38" s="172">
        <f t="shared" ca="1" si="6"/>
        <v>0</v>
      </c>
      <c r="AP38" s="172">
        <f t="shared" ca="1" si="6"/>
        <v>0</v>
      </c>
      <c r="AQ38" s="172">
        <f t="shared" ca="1" si="6"/>
        <v>0</v>
      </c>
      <c r="AR38" s="172">
        <f t="shared" ca="1" si="6"/>
        <v>0</v>
      </c>
    </row>
    <row r="39" spans="4:44" x14ac:dyDescent="0.3">
      <c r="D39" s="162">
        <v>20</v>
      </c>
      <c r="E39" s="172">
        <f t="shared" ca="1" si="8"/>
        <v>0</v>
      </c>
      <c r="F39" s="172">
        <f t="shared" ca="1" si="8"/>
        <v>0</v>
      </c>
      <c r="G39" s="172">
        <f t="shared" ca="1" si="8"/>
        <v>0</v>
      </c>
      <c r="H39" s="172">
        <f t="shared" ca="1" si="8"/>
        <v>0</v>
      </c>
      <c r="I39" s="172">
        <f t="shared" ca="1" si="8"/>
        <v>0</v>
      </c>
      <c r="J39" s="172">
        <f t="shared" ca="1" si="8"/>
        <v>0</v>
      </c>
      <c r="K39" s="172">
        <f t="shared" ca="1" si="8"/>
        <v>0</v>
      </c>
      <c r="L39" s="172">
        <f t="shared" ca="1" si="8"/>
        <v>0</v>
      </c>
      <c r="M39" s="172">
        <f t="shared" ca="1" si="8"/>
        <v>0</v>
      </c>
      <c r="N39" s="172">
        <f t="shared" ca="1" si="8"/>
        <v>0</v>
      </c>
      <c r="O39" s="172">
        <f t="shared" ca="1" si="8"/>
        <v>0</v>
      </c>
      <c r="P39" s="172">
        <f t="shared" ca="1" si="8"/>
        <v>0</v>
      </c>
      <c r="Q39" s="172">
        <f t="shared" ca="1" si="8"/>
        <v>0</v>
      </c>
      <c r="R39" s="172">
        <f t="shared" ca="1" si="8"/>
        <v>0</v>
      </c>
      <c r="S39" s="172">
        <f t="shared" ca="1" si="8"/>
        <v>0</v>
      </c>
      <c r="T39" s="172">
        <f t="shared" ca="1" si="8"/>
        <v>0</v>
      </c>
      <c r="U39" s="172">
        <f t="shared" ca="1" si="7"/>
        <v>0</v>
      </c>
      <c r="V39" s="172">
        <f t="shared" ca="1" si="7"/>
        <v>0</v>
      </c>
      <c r="W39" s="172">
        <f t="shared" ca="1" si="7"/>
        <v>0</v>
      </c>
      <c r="X39" s="172">
        <f t="shared" ca="1" si="7"/>
        <v>0</v>
      </c>
      <c r="Y39" s="172">
        <f t="shared" ca="1" si="7"/>
        <v>0</v>
      </c>
      <c r="Z39" s="172">
        <f t="shared" ca="1" si="7"/>
        <v>0</v>
      </c>
      <c r="AA39" s="172">
        <f t="shared" ca="1" si="7"/>
        <v>0</v>
      </c>
      <c r="AB39" s="172">
        <f t="shared" ca="1" si="7"/>
        <v>0</v>
      </c>
      <c r="AC39" s="172">
        <f t="shared" ca="1" si="7"/>
        <v>0</v>
      </c>
      <c r="AD39" s="172">
        <f t="shared" ca="1" si="7"/>
        <v>0</v>
      </c>
      <c r="AE39" s="172">
        <f t="shared" ca="1" si="7"/>
        <v>0</v>
      </c>
      <c r="AF39" s="172">
        <f t="shared" ca="1" si="7"/>
        <v>0</v>
      </c>
      <c r="AG39" s="172">
        <f t="shared" ca="1" si="7"/>
        <v>0</v>
      </c>
      <c r="AH39" s="172">
        <f t="shared" ca="1" si="7"/>
        <v>0</v>
      </c>
      <c r="AI39" s="172">
        <f t="shared" ca="1" si="7"/>
        <v>0</v>
      </c>
      <c r="AJ39" s="172">
        <f t="shared" ca="1" si="6"/>
        <v>0</v>
      </c>
      <c r="AK39" s="172">
        <f t="shared" ca="1" si="6"/>
        <v>0</v>
      </c>
      <c r="AL39" s="172">
        <f t="shared" ca="1" si="6"/>
        <v>0</v>
      </c>
      <c r="AM39" s="172">
        <f t="shared" ca="1" si="6"/>
        <v>0</v>
      </c>
      <c r="AN39" s="172">
        <f t="shared" ca="1" si="6"/>
        <v>0</v>
      </c>
      <c r="AO39" s="172">
        <f t="shared" ca="1" si="6"/>
        <v>0</v>
      </c>
      <c r="AP39" s="172">
        <f t="shared" ca="1" si="6"/>
        <v>0</v>
      </c>
      <c r="AQ39" s="172">
        <f t="shared" ca="1" si="6"/>
        <v>0</v>
      </c>
      <c r="AR39" s="172">
        <f t="shared" ca="1" si="6"/>
        <v>0</v>
      </c>
    </row>
    <row r="40" spans="4:44" x14ac:dyDescent="0.3">
      <c r="D40" s="162">
        <v>21</v>
      </c>
      <c r="E40" s="172">
        <f t="shared" ca="1" si="8"/>
        <v>0</v>
      </c>
      <c r="F40" s="172">
        <f t="shared" ca="1" si="8"/>
        <v>0</v>
      </c>
      <c r="G40" s="172">
        <f t="shared" ca="1" si="8"/>
        <v>0</v>
      </c>
      <c r="H40" s="172">
        <f t="shared" ca="1" si="8"/>
        <v>0</v>
      </c>
      <c r="I40" s="172">
        <f t="shared" ca="1" si="8"/>
        <v>0</v>
      </c>
      <c r="J40" s="172">
        <f t="shared" ca="1" si="8"/>
        <v>0</v>
      </c>
      <c r="K40" s="172">
        <f t="shared" ca="1" si="8"/>
        <v>0</v>
      </c>
      <c r="L40" s="172">
        <f t="shared" ca="1" si="8"/>
        <v>0</v>
      </c>
      <c r="M40" s="172">
        <f t="shared" ca="1" si="8"/>
        <v>0</v>
      </c>
      <c r="N40" s="172">
        <f t="shared" ca="1" si="8"/>
        <v>0</v>
      </c>
      <c r="O40" s="172">
        <f t="shared" ca="1" si="8"/>
        <v>0</v>
      </c>
      <c r="P40" s="172">
        <f t="shared" ca="1" si="8"/>
        <v>0</v>
      </c>
      <c r="Q40" s="172">
        <f t="shared" ca="1" si="8"/>
        <v>0</v>
      </c>
      <c r="R40" s="172">
        <f t="shared" ca="1" si="8"/>
        <v>0</v>
      </c>
      <c r="S40" s="172">
        <f t="shared" ca="1" si="8"/>
        <v>0</v>
      </c>
      <c r="T40" s="172">
        <f t="shared" ca="1" si="8"/>
        <v>0</v>
      </c>
      <c r="U40" s="172">
        <f t="shared" ca="1" si="7"/>
        <v>0</v>
      </c>
      <c r="V40" s="172">
        <f t="shared" ca="1" si="7"/>
        <v>0</v>
      </c>
      <c r="W40" s="172">
        <f t="shared" ca="1" si="7"/>
        <v>0</v>
      </c>
      <c r="X40" s="172">
        <f t="shared" ca="1" si="7"/>
        <v>0</v>
      </c>
      <c r="Y40" s="172">
        <f t="shared" ca="1" si="7"/>
        <v>0</v>
      </c>
      <c r="Z40" s="172">
        <f t="shared" ca="1" si="7"/>
        <v>0</v>
      </c>
      <c r="AA40" s="172">
        <f t="shared" ca="1" si="7"/>
        <v>0</v>
      </c>
      <c r="AB40" s="172">
        <f t="shared" ca="1" si="7"/>
        <v>0</v>
      </c>
      <c r="AC40" s="172">
        <f t="shared" ca="1" si="7"/>
        <v>0</v>
      </c>
      <c r="AD40" s="172">
        <f t="shared" ca="1" si="7"/>
        <v>0</v>
      </c>
      <c r="AE40" s="172">
        <f t="shared" ca="1" si="7"/>
        <v>0</v>
      </c>
      <c r="AF40" s="172">
        <f t="shared" ca="1" si="7"/>
        <v>0</v>
      </c>
      <c r="AG40" s="172">
        <f t="shared" ca="1" si="7"/>
        <v>0</v>
      </c>
      <c r="AH40" s="172">
        <f t="shared" ca="1" si="7"/>
        <v>0</v>
      </c>
      <c r="AI40" s="172">
        <f t="shared" ca="1" si="7"/>
        <v>0</v>
      </c>
      <c r="AJ40" s="172">
        <f t="shared" ca="1" si="6"/>
        <v>0</v>
      </c>
      <c r="AK40" s="172">
        <f t="shared" ca="1" si="6"/>
        <v>0</v>
      </c>
      <c r="AL40" s="172">
        <f t="shared" ca="1" si="6"/>
        <v>0</v>
      </c>
      <c r="AM40" s="172">
        <f t="shared" ca="1" si="6"/>
        <v>0</v>
      </c>
      <c r="AN40" s="172">
        <f t="shared" ca="1" si="6"/>
        <v>0</v>
      </c>
      <c r="AO40" s="172">
        <f t="shared" ca="1" si="6"/>
        <v>0</v>
      </c>
      <c r="AP40" s="172">
        <f t="shared" ca="1" si="6"/>
        <v>0</v>
      </c>
      <c r="AQ40" s="172">
        <f t="shared" ca="1" si="6"/>
        <v>0</v>
      </c>
      <c r="AR40" s="172">
        <f t="shared" ca="1" si="6"/>
        <v>0</v>
      </c>
    </row>
    <row r="41" spans="4:44" x14ac:dyDescent="0.3">
      <c r="D41" s="162">
        <v>22</v>
      </c>
      <c r="E41" s="172">
        <f t="shared" ca="1" si="8"/>
        <v>0</v>
      </c>
      <c r="F41" s="172">
        <f t="shared" ca="1" si="8"/>
        <v>0</v>
      </c>
      <c r="G41" s="172">
        <f t="shared" ca="1" si="8"/>
        <v>0</v>
      </c>
      <c r="H41" s="172">
        <f t="shared" ca="1" si="8"/>
        <v>0</v>
      </c>
      <c r="I41" s="172">
        <f t="shared" ca="1" si="8"/>
        <v>0</v>
      </c>
      <c r="J41" s="172">
        <f t="shared" ca="1" si="8"/>
        <v>0</v>
      </c>
      <c r="K41" s="172">
        <f t="shared" ca="1" si="8"/>
        <v>0</v>
      </c>
      <c r="L41" s="172">
        <f t="shared" ca="1" si="8"/>
        <v>0</v>
      </c>
      <c r="M41" s="172">
        <f t="shared" ca="1" si="8"/>
        <v>0</v>
      </c>
      <c r="N41" s="172">
        <f t="shared" ca="1" si="8"/>
        <v>0</v>
      </c>
      <c r="O41" s="172">
        <f t="shared" ca="1" si="8"/>
        <v>0</v>
      </c>
      <c r="P41" s="172">
        <f t="shared" ca="1" si="8"/>
        <v>0</v>
      </c>
      <c r="Q41" s="172">
        <f t="shared" ca="1" si="8"/>
        <v>0</v>
      </c>
      <c r="R41" s="172">
        <f t="shared" ca="1" si="8"/>
        <v>0</v>
      </c>
      <c r="S41" s="172">
        <f t="shared" ca="1" si="8"/>
        <v>0</v>
      </c>
      <c r="T41" s="172">
        <f t="shared" ca="1" si="8"/>
        <v>0</v>
      </c>
      <c r="U41" s="172">
        <f t="shared" ca="1" si="7"/>
        <v>0</v>
      </c>
      <c r="V41" s="172">
        <f t="shared" ca="1" si="7"/>
        <v>0</v>
      </c>
      <c r="W41" s="172">
        <f t="shared" ca="1" si="7"/>
        <v>0</v>
      </c>
      <c r="X41" s="172">
        <f t="shared" ca="1" si="7"/>
        <v>0</v>
      </c>
      <c r="Y41" s="172">
        <f t="shared" ca="1" si="7"/>
        <v>0</v>
      </c>
      <c r="Z41" s="172">
        <f t="shared" ca="1" si="7"/>
        <v>0</v>
      </c>
      <c r="AA41" s="172">
        <f t="shared" ca="1" si="7"/>
        <v>0</v>
      </c>
      <c r="AB41" s="172">
        <f t="shared" ca="1" si="7"/>
        <v>0</v>
      </c>
      <c r="AC41" s="172">
        <f t="shared" ca="1" si="7"/>
        <v>0</v>
      </c>
      <c r="AD41" s="172">
        <f t="shared" ca="1" si="7"/>
        <v>0</v>
      </c>
      <c r="AE41" s="172">
        <f t="shared" ca="1" si="7"/>
        <v>0</v>
      </c>
      <c r="AF41" s="172">
        <f t="shared" ca="1" si="7"/>
        <v>0</v>
      </c>
      <c r="AG41" s="172">
        <f t="shared" ca="1" si="7"/>
        <v>0</v>
      </c>
      <c r="AH41" s="172">
        <f t="shared" ca="1" si="7"/>
        <v>0</v>
      </c>
      <c r="AI41" s="172">
        <f t="shared" ca="1" si="7"/>
        <v>0</v>
      </c>
      <c r="AJ41" s="172">
        <f t="shared" ca="1" si="6"/>
        <v>0</v>
      </c>
      <c r="AK41" s="172">
        <f t="shared" ca="1" si="6"/>
        <v>0</v>
      </c>
      <c r="AL41" s="172">
        <f t="shared" ca="1" si="6"/>
        <v>0</v>
      </c>
      <c r="AM41" s="172">
        <f t="shared" ca="1" si="6"/>
        <v>0</v>
      </c>
      <c r="AN41" s="172">
        <f t="shared" ca="1" si="6"/>
        <v>0</v>
      </c>
      <c r="AO41" s="172">
        <f t="shared" ca="1" si="6"/>
        <v>0</v>
      </c>
      <c r="AP41" s="172">
        <f t="shared" ca="1" si="6"/>
        <v>0</v>
      </c>
      <c r="AQ41" s="172">
        <f t="shared" ca="1" si="6"/>
        <v>0</v>
      </c>
      <c r="AR41" s="172">
        <f t="shared" ca="1" si="6"/>
        <v>0</v>
      </c>
    </row>
    <row r="42" spans="4:44" x14ac:dyDescent="0.3">
      <c r="D42" s="162">
        <v>23</v>
      </c>
      <c r="E42" s="172">
        <f t="shared" ca="1" si="8"/>
        <v>0</v>
      </c>
      <c r="F42" s="172">
        <f t="shared" ca="1" si="8"/>
        <v>0</v>
      </c>
      <c r="G42" s="172">
        <f t="shared" ca="1" si="8"/>
        <v>0</v>
      </c>
      <c r="H42" s="172">
        <f t="shared" ca="1" si="8"/>
        <v>0</v>
      </c>
      <c r="I42" s="172">
        <f t="shared" ca="1" si="8"/>
        <v>0</v>
      </c>
      <c r="J42" s="172">
        <f t="shared" ca="1" si="8"/>
        <v>0</v>
      </c>
      <c r="K42" s="172">
        <f t="shared" ca="1" si="8"/>
        <v>0</v>
      </c>
      <c r="L42" s="172">
        <f t="shared" ca="1" si="8"/>
        <v>0</v>
      </c>
      <c r="M42" s="172">
        <f t="shared" ca="1" si="8"/>
        <v>0</v>
      </c>
      <c r="N42" s="172">
        <f t="shared" ca="1" si="8"/>
        <v>0</v>
      </c>
      <c r="O42" s="172">
        <f t="shared" ca="1" si="8"/>
        <v>0</v>
      </c>
      <c r="P42" s="172">
        <f t="shared" ca="1" si="8"/>
        <v>0</v>
      </c>
      <c r="Q42" s="172">
        <f t="shared" ca="1" si="8"/>
        <v>0</v>
      </c>
      <c r="R42" s="172">
        <f t="shared" ca="1" si="8"/>
        <v>0</v>
      </c>
      <c r="S42" s="172">
        <f t="shared" ca="1" si="8"/>
        <v>0</v>
      </c>
      <c r="T42" s="172">
        <f t="shared" ca="1" si="8"/>
        <v>0</v>
      </c>
      <c r="U42" s="172">
        <f t="shared" ca="1" si="7"/>
        <v>0</v>
      </c>
      <c r="V42" s="172">
        <f t="shared" ca="1" si="7"/>
        <v>0</v>
      </c>
      <c r="W42" s="172">
        <f t="shared" ca="1" si="7"/>
        <v>0</v>
      </c>
      <c r="X42" s="172">
        <f t="shared" ca="1" si="7"/>
        <v>0</v>
      </c>
      <c r="Y42" s="172">
        <f t="shared" ca="1" si="7"/>
        <v>0</v>
      </c>
      <c r="Z42" s="172">
        <f t="shared" ca="1" si="7"/>
        <v>0</v>
      </c>
      <c r="AA42" s="172">
        <f t="shared" ca="1" si="7"/>
        <v>0</v>
      </c>
      <c r="AB42" s="172">
        <f t="shared" ca="1" si="7"/>
        <v>0</v>
      </c>
      <c r="AC42" s="172">
        <f t="shared" ca="1" si="7"/>
        <v>0</v>
      </c>
      <c r="AD42" s="172">
        <f t="shared" ca="1" si="7"/>
        <v>0</v>
      </c>
      <c r="AE42" s="172">
        <f t="shared" ca="1" si="7"/>
        <v>0</v>
      </c>
      <c r="AF42" s="172">
        <f t="shared" ca="1" si="7"/>
        <v>0</v>
      </c>
      <c r="AG42" s="172">
        <f t="shared" ca="1" si="7"/>
        <v>0</v>
      </c>
      <c r="AH42" s="172">
        <f t="shared" ca="1" si="7"/>
        <v>0</v>
      </c>
      <c r="AI42" s="172">
        <f t="shared" ca="1" si="7"/>
        <v>0</v>
      </c>
      <c r="AJ42" s="172">
        <f t="shared" ca="1" si="6"/>
        <v>0</v>
      </c>
      <c r="AK42" s="172">
        <f t="shared" ca="1" si="6"/>
        <v>0</v>
      </c>
      <c r="AL42" s="172">
        <f t="shared" ca="1" si="6"/>
        <v>0</v>
      </c>
      <c r="AM42" s="172">
        <f t="shared" ca="1" si="6"/>
        <v>0</v>
      </c>
      <c r="AN42" s="172">
        <f t="shared" ca="1" si="6"/>
        <v>0</v>
      </c>
      <c r="AO42" s="172">
        <f t="shared" ca="1" si="6"/>
        <v>0</v>
      </c>
      <c r="AP42" s="172">
        <f t="shared" ca="1" si="6"/>
        <v>0</v>
      </c>
      <c r="AQ42" s="172">
        <f t="shared" ca="1" si="6"/>
        <v>0</v>
      </c>
      <c r="AR42" s="172">
        <f t="shared" ca="1" si="6"/>
        <v>0</v>
      </c>
    </row>
    <row r="43" spans="4:44" x14ac:dyDescent="0.3">
      <c r="D43" s="162">
        <v>24</v>
      </c>
      <c r="E43" s="172">
        <f t="shared" ca="1" si="8"/>
        <v>0</v>
      </c>
      <c r="F43" s="172">
        <f t="shared" ca="1" si="8"/>
        <v>0</v>
      </c>
      <c r="G43" s="172">
        <f t="shared" ca="1" si="8"/>
        <v>0</v>
      </c>
      <c r="H43" s="172">
        <f t="shared" ca="1" si="8"/>
        <v>0</v>
      </c>
      <c r="I43" s="172">
        <f t="shared" ca="1" si="8"/>
        <v>0</v>
      </c>
      <c r="J43" s="172">
        <f t="shared" ca="1" si="8"/>
        <v>0</v>
      </c>
      <c r="K43" s="172">
        <f t="shared" ca="1" si="8"/>
        <v>0</v>
      </c>
      <c r="L43" s="172">
        <f t="shared" ca="1" si="8"/>
        <v>0</v>
      </c>
      <c r="M43" s="172">
        <f t="shared" ca="1" si="8"/>
        <v>0</v>
      </c>
      <c r="N43" s="172">
        <f t="shared" ca="1" si="8"/>
        <v>0</v>
      </c>
      <c r="O43" s="172">
        <f t="shared" ca="1" si="8"/>
        <v>0</v>
      </c>
      <c r="P43" s="172">
        <f t="shared" ca="1" si="8"/>
        <v>0</v>
      </c>
      <c r="Q43" s="172">
        <f t="shared" ca="1" si="8"/>
        <v>0</v>
      </c>
      <c r="R43" s="172">
        <f t="shared" ca="1" si="8"/>
        <v>0</v>
      </c>
      <c r="S43" s="172">
        <f t="shared" ca="1" si="8"/>
        <v>0</v>
      </c>
      <c r="T43" s="172">
        <f t="shared" ca="1" si="8"/>
        <v>0</v>
      </c>
      <c r="U43" s="172">
        <f t="shared" ca="1" si="7"/>
        <v>0</v>
      </c>
      <c r="V43" s="172">
        <f t="shared" ca="1" si="7"/>
        <v>0</v>
      </c>
      <c r="W43" s="172">
        <f t="shared" ca="1" si="7"/>
        <v>0</v>
      </c>
      <c r="X43" s="172">
        <f t="shared" ca="1" si="7"/>
        <v>0</v>
      </c>
      <c r="Y43" s="172">
        <f t="shared" ca="1" si="7"/>
        <v>0</v>
      </c>
      <c r="Z43" s="172">
        <f t="shared" ca="1" si="7"/>
        <v>0</v>
      </c>
      <c r="AA43" s="172">
        <f t="shared" ca="1" si="7"/>
        <v>0</v>
      </c>
      <c r="AB43" s="172">
        <f t="shared" ca="1" si="7"/>
        <v>0</v>
      </c>
      <c r="AC43" s="172">
        <f t="shared" ca="1" si="7"/>
        <v>0</v>
      </c>
      <c r="AD43" s="172">
        <f t="shared" ca="1" si="7"/>
        <v>0</v>
      </c>
      <c r="AE43" s="172">
        <f t="shared" ca="1" si="7"/>
        <v>0</v>
      </c>
      <c r="AF43" s="172">
        <f t="shared" ca="1" si="7"/>
        <v>0</v>
      </c>
      <c r="AG43" s="172">
        <f t="shared" ca="1" si="7"/>
        <v>0</v>
      </c>
      <c r="AH43" s="172">
        <f t="shared" ca="1" si="7"/>
        <v>0</v>
      </c>
      <c r="AI43" s="172">
        <f t="shared" ca="1" si="7"/>
        <v>0</v>
      </c>
      <c r="AJ43" s="172">
        <f t="shared" ca="1" si="6"/>
        <v>0</v>
      </c>
      <c r="AK43" s="172">
        <f t="shared" ca="1" si="6"/>
        <v>0</v>
      </c>
      <c r="AL43" s="172">
        <f t="shared" ca="1" si="6"/>
        <v>0</v>
      </c>
      <c r="AM43" s="172">
        <f t="shared" ca="1" si="6"/>
        <v>0</v>
      </c>
      <c r="AN43" s="172">
        <f t="shared" ca="1" si="6"/>
        <v>0</v>
      </c>
      <c r="AO43" s="172">
        <f t="shared" ca="1" si="6"/>
        <v>0</v>
      </c>
      <c r="AP43" s="172">
        <f t="shared" ca="1" si="6"/>
        <v>0</v>
      </c>
      <c r="AQ43" s="172">
        <f t="shared" ca="1" si="6"/>
        <v>0</v>
      </c>
      <c r="AR43" s="172">
        <f t="shared" ca="1" si="6"/>
        <v>0</v>
      </c>
    </row>
    <row r="44" spans="4:44" x14ac:dyDescent="0.3">
      <c r="D44" s="162">
        <v>25</v>
      </c>
      <c r="E44" s="172">
        <f t="shared" ca="1" si="8"/>
        <v>0</v>
      </c>
      <c r="F44" s="172">
        <f t="shared" ca="1" si="8"/>
        <v>0</v>
      </c>
      <c r="G44" s="172">
        <f t="shared" ca="1" si="8"/>
        <v>0</v>
      </c>
      <c r="H44" s="172">
        <f t="shared" ca="1" si="8"/>
        <v>0</v>
      </c>
      <c r="I44" s="172">
        <f t="shared" ca="1" si="8"/>
        <v>0</v>
      </c>
      <c r="J44" s="172">
        <f t="shared" ca="1" si="8"/>
        <v>0</v>
      </c>
      <c r="K44" s="172">
        <f t="shared" ca="1" si="8"/>
        <v>0</v>
      </c>
      <c r="L44" s="172">
        <f t="shared" ca="1" si="8"/>
        <v>0</v>
      </c>
      <c r="M44" s="172">
        <f t="shared" ca="1" si="8"/>
        <v>0</v>
      </c>
      <c r="N44" s="172">
        <f t="shared" ca="1" si="8"/>
        <v>0</v>
      </c>
      <c r="O44" s="172">
        <f t="shared" ca="1" si="8"/>
        <v>0</v>
      </c>
      <c r="P44" s="172">
        <f t="shared" ca="1" si="8"/>
        <v>0</v>
      </c>
      <c r="Q44" s="172">
        <f t="shared" ca="1" si="8"/>
        <v>0</v>
      </c>
      <c r="R44" s="172">
        <f t="shared" ca="1" si="8"/>
        <v>0</v>
      </c>
      <c r="S44" s="172">
        <f t="shared" ca="1" si="8"/>
        <v>0</v>
      </c>
      <c r="T44" s="172">
        <f t="shared" ca="1" si="8"/>
        <v>0</v>
      </c>
      <c r="U44" s="172">
        <f t="shared" ca="1" si="7"/>
        <v>0</v>
      </c>
      <c r="V44" s="172">
        <f t="shared" ca="1" si="7"/>
        <v>0</v>
      </c>
      <c r="W44" s="172">
        <f t="shared" ca="1" si="7"/>
        <v>0</v>
      </c>
      <c r="X44" s="172">
        <f t="shared" ca="1" si="7"/>
        <v>0</v>
      </c>
      <c r="Y44" s="172">
        <f t="shared" ca="1" si="7"/>
        <v>0</v>
      </c>
      <c r="Z44" s="172">
        <f t="shared" ca="1" si="7"/>
        <v>0</v>
      </c>
      <c r="AA44" s="172">
        <f t="shared" ca="1" si="7"/>
        <v>0</v>
      </c>
      <c r="AB44" s="172">
        <f t="shared" ca="1" si="7"/>
        <v>0</v>
      </c>
      <c r="AC44" s="172">
        <f t="shared" ca="1" si="7"/>
        <v>0</v>
      </c>
      <c r="AD44" s="172">
        <f t="shared" ca="1" si="7"/>
        <v>0</v>
      </c>
      <c r="AE44" s="172">
        <f t="shared" ca="1" si="7"/>
        <v>0</v>
      </c>
      <c r="AF44" s="172">
        <f t="shared" ca="1" si="7"/>
        <v>0</v>
      </c>
      <c r="AG44" s="172">
        <f t="shared" ca="1" si="7"/>
        <v>0</v>
      </c>
      <c r="AH44" s="172">
        <f t="shared" ca="1" si="7"/>
        <v>0</v>
      </c>
      <c r="AI44" s="172">
        <f t="shared" ca="1" si="7"/>
        <v>0</v>
      </c>
      <c r="AJ44" s="172">
        <f t="shared" ca="1" si="6"/>
        <v>0</v>
      </c>
      <c r="AK44" s="172">
        <f t="shared" ca="1" si="6"/>
        <v>0</v>
      </c>
      <c r="AL44" s="172">
        <f t="shared" ca="1" si="6"/>
        <v>0</v>
      </c>
      <c r="AM44" s="172">
        <f t="shared" ca="1" si="6"/>
        <v>0</v>
      </c>
      <c r="AN44" s="172">
        <f t="shared" ca="1" si="6"/>
        <v>0</v>
      </c>
      <c r="AO44" s="172">
        <f t="shared" ca="1" si="6"/>
        <v>0</v>
      </c>
      <c r="AP44" s="172">
        <f t="shared" ca="1" si="6"/>
        <v>0</v>
      </c>
      <c r="AQ44" s="172">
        <f t="shared" ca="1" si="6"/>
        <v>0</v>
      </c>
      <c r="AR44" s="172">
        <f t="shared" ca="1" si="6"/>
        <v>0</v>
      </c>
    </row>
    <row r="45" spans="4:44" x14ac:dyDescent="0.3">
      <c r="D45" s="162">
        <v>26</v>
      </c>
      <c r="E45" s="172">
        <f t="shared" ca="1" si="8"/>
        <v>0</v>
      </c>
      <c r="F45" s="172">
        <f t="shared" ca="1" si="8"/>
        <v>0</v>
      </c>
      <c r="G45" s="172">
        <f t="shared" ca="1" si="8"/>
        <v>0</v>
      </c>
      <c r="H45" s="172">
        <f t="shared" ca="1" si="8"/>
        <v>0</v>
      </c>
      <c r="I45" s="172">
        <f t="shared" ca="1" si="8"/>
        <v>0</v>
      </c>
      <c r="J45" s="172">
        <f t="shared" ca="1" si="8"/>
        <v>0</v>
      </c>
      <c r="K45" s="172">
        <f t="shared" ca="1" si="8"/>
        <v>0</v>
      </c>
      <c r="L45" s="172">
        <f t="shared" ca="1" si="8"/>
        <v>0</v>
      </c>
      <c r="M45" s="172">
        <f t="shared" ca="1" si="8"/>
        <v>0</v>
      </c>
      <c r="N45" s="172">
        <f t="shared" ca="1" si="8"/>
        <v>0</v>
      </c>
      <c r="O45" s="172">
        <f t="shared" ca="1" si="8"/>
        <v>0</v>
      </c>
      <c r="P45" s="172">
        <f t="shared" ca="1" si="8"/>
        <v>0</v>
      </c>
      <c r="Q45" s="172">
        <f t="shared" ca="1" si="8"/>
        <v>0</v>
      </c>
      <c r="R45" s="172">
        <f t="shared" ca="1" si="8"/>
        <v>0</v>
      </c>
      <c r="S45" s="172">
        <f t="shared" ca="1" si="8"/>
        <v>0</v>
      </c>
      <c r="T45" s="172">
        <f t="shared" ca="1" si="8"/>
        <v>0</v>
      </c>
      <c r="U45" s="172">
        <f t="shared" ca="1" si="7"/>
        <v>0</v>
      </c>
      <c r="V45" s="172">
        <f t="shared" ca="1" si="7"/>
        <v>0</v>
      </c>
      <c r="W45" s="172">
        <f t="shared" ca="1" si="7"/>
        <v>0</v>
      </c>
      <c r="X45" s="172">
        <f t="shared" ca="1" si="7"/>
        <v>0</v>
      </c>
      <c r="Y45" s="172">
        <f t="shared" ca="1" si="7"/>
        <v>0</v>
      </c>
      <c r="Z45" s="172">
        <f t="shared" ca="1" si="7"/>
        <v>0</v>
      </c>
      <c r="AA45" s="172">
        <f t="shared" ca="1" si="7"/>
        <v>0</v>
      </c>
      <c r="AB45" s="172">
        <f t="shared" ca="1" si="7"/>
        <v>0</v>
      </c>
      <c r="AC45" s="172">
        <f t="shared" ca="1" si="7"/>
        <v>0</v>
      </c>
      <c r="AD45" s="172">
        <f t="shared" ca="1" si="7"/>
        <v>0</v>
      </c>
      <c r="AE45" s="172">
        <f t="shared" ca="1" si="7"/>
        <v>0</v>
      </c>
      <c r="AF45" s="172">
        <f t="shared" ca="1" si="7"/>
        <v>0</v>
      </c>
      <c r="AG45" s="172">
        <f t="shared" ca="1" si="7"/>
        <v>0</v>
      </c>
      <c r="AH45" s="172">
        <f t="shared" ca="1" si="7"/>
        <v>0</v>
      </c>
      <c r="AI45" s="172">
        <f t="shared" ca="1" si="7"/>
        <v>0</v>
      </c>
      <c r="AJ45" s="172">
        <f t="shared" ca="1" si="6"/>
        <v>0</v>
      </c>
      <c r="AK45" s="172">
        <f t="shared" ca="1" si="6"/>
        <v>0</v>
      </c>
      <c r="AL45" s="172">
        <f t="shared" ca="1" si="6"/>
        <v>0</v>
      </c>
      <c r="AM45" s="172">
        <f t="shared" ca="1" si="6"/>
        <v>0</v>
      </c>
      <c r="AN45" s="172">
        <f t="shared" ca="1" si="6"/>
        <v>0</v>
      </c>
      <c r="AO45" s="172">
        <f t="shared" ca="1" si="6"/>
        <v>0</v>
      </c>
      <c r="AP45" s="172">
        <f t="shared" ca="1" si="6"/>
        <v>0</v>
      </c>
      <c r="AQ45" s="172">
        <f t="shared" ca="1" si="6"/>
        <v>0</v>
      </c>
      <c r="AR45" s="172">
        <f t="shared" ca="1" si="6"/>
        <v>0</v>
      </c>
    </row>
    <row r="46" spans="4:44" x14ac:dyDescent="0.3">
      <c r="D46" s="162">
        <v>27</v>
      </c>
      <c r="E46" s="172">
        <f t="shared" ca="1" si="8"/>
        <v>0</v>
      </c>
      <c r="F46" s="172">
        <f t="shared" ca="1" si="8"/>
        <v>0</v>
      </c>
      <c r="G46" s="172">
        <f t="shared" ca="1" si="8"/>
        <v>0</v>
      </c>
      <c r="H46" s="172">
        <f t="shared" ca="1" si="8"/>
        <v>0</v>
      </c>
      <c r="I46" s="172">
        <f t="shared" ca="1" si="8"/>
        <v>0</v>
      </c>
      <c r="J46" s="172">
        <f t="shared" ca="1" si="8"/>
        <v>0</v>
      </c>
      <c r="K46" s="172">
        <f t="shared" ca="1" si="8"/>
        <v>0</v>
      </c>
      <c r="L46" s="172">
        <f t="shared" ca="1" si="8"/>
        <v>0</v>
      </c>
      <c r="M46" s="172">
        <f t="shared" ca="1" si="8"/>
        <v>0</v>
      </c>
      <c r="N46" s="172">
        <f t="shared" ca="1" si="8"/>
        <v>0</v>
      </c>
      <c r="O46" s="172">
        <f t="shared" ca="1" si="8"/>
        <v>0</v>
      </c>
      <c r="P46" s="172">
        <f t="shared" ca="1" si="8"/>
        <v>0</v>
      </c>
      <c r="Q46" s="172">
        <f t="shared" ca="1" si="8"/>
        <v>0</v>
      </c>
      <c r="R46" s="172">
        <f t="shared" ca="1" si="8"/>
        <v>0</v>
      </c>
      <c r="S46" s="172">
        <f t="shared" ca="1" si="8"/>
        <v>0</v>
      </c>
      <c r="T46" s="172">
        <f t="shared" ca="1" si="8"/>
        <v>0</v>
      </c>
      <c r="U46" s="172">
        <f t="shared" ca="1" si="7"/>
        <v>0</v>
      </c>
      <c r="V46" s="172">
        <f t="shared" ca="1" si="7"/>
        <v>0</v>
      </c>
      <c r="W46" s="172">
        <f t="shared" ca="1" si="7"/>
        <v>0</v>
      </c>
      <c r="X46" s="172">
        <f t="shared" ca="1" si="7"/>
        <v>0</v>
      </c>
      <c r="Y46" s="172">
        <f t="shared" ca="1" si="7"/>
        <v>0</v>
      </c>
      <c r="Z46" s="172">
        <f t="shared" ca="1" si="7"/>
        <v>0</v>
      </c>
      <c r="AA46" s="172">
        <f t="shared" ca="1" si="7"/>
        <v>0</v>
      </c>
      <c r="AB46" s="172">
        <f t="shared" ca="1" si="7"/>
        <v>0</v>
      </c>
      <c r="AC46" s="172">
        <f t="shared" ca="1" si="7"/>
        <v>0</v>
      </c>
      <c r="AD46" s="172">
        <f t="shared" ca="1" si="7"/>
        <v>0</v>
      </c>
      <c r="AE46" s="172">
        <f t="shared" ca="1" si="7"/>
        <v>0</v>
      </c>
      <c r="AF46" s="172">
        <f t="shared" ca="1" si="7"/>
        <v>0</v>
      </c>
      <c r="AG46" s="172">
        <f t="shared" ca="1" si="7"/>
        <v>0</v>
      </c>
      <c r="AH46" s="172">
        <f t="shared" ca="1" si="7"/>
        <v>0</v>
      </c>
      <c r="AI46" s="172">
        <f t="shared" ca="1" si="7"/>
        <v>0</v>
      </c>
      <c r="AJ46" s="172">
        <f t="shared" ca="1" si="6"/>
        <v>0</v>
      </c>
      <c r="AK46" s="172">
        <f t="shared" ca="1" si="6"/>
        <v>0</v>
      </c>
      <c r="AL46" s="172">
        <f t="shared" ca="1" si="6"/>
        <v>0</v>
      </c>
      <c r="AM46" s="172">
        <f t="shared" ca="1" si="6"/>
        <v>0</v>
      </c>
      <c r="AN46" s="172">
        <f t="shared" ca="1" si="6"/>
        <v>0</v>
      </c>
      <c r="AO46" s="172">
        <f t="shared" ca="1" si="6"/>
        <v>0</v>
      </c>
      <c r="AP46" s="172">
        <f t="shared" ca="1" si="6"/>
        <v>0</v>
      </c>
      <c r="AQ46" s="172">
        <f t="shared" ca="1" si="6"/>
        <v>0</v>
      </c>
      <c r="AR46" s="172">
        <f t="shared" ca="1" si="6"/>
        <v>0</v>
      </c>
    </row>
    <row r="47" spans="4:44" x14ac:dyDescent="0.3">
      <c r="D47" s="162">
        <v>28</v>
      </c>
      <c r="E47" s="172">
        <f t="shared" ca="1" si="8"/>
        <v>0</v>
      </c>
      <c r="F47" s="172">
        <f t="shared" ca="1" si="8"/>
        <v>0</v>
      </c>
      <c r="G47" s="172">
        <f t="shared" ca="1" si="8"/>
        <v>0</v>
      </c>
      <c r="H47" s="172">
        <f t="shared" ca="1" si="8"/>
        <v>0</v>
      </c>
      <c r="I47" s="172">
        <f t="shared" ca="1" si="8"/>
        <v>0</v>
      </c>
      <c r="J47" s="172">
        <f t="shared" ca="1" si="8"/>
        <v>0</v>
      </c>
      <c r="K47" s="172">
        <f t="shared" ca="1" si="8"/>
        <v>0</v>
      </c>
      <c r="L47" s="172">
        <f t="shared" ca="1" si="8"/>
        <v>0</v>
      </c>
      <c r="M47" s="172">
        <f t="shared" ca="1" si="8"/>
        <v>0</v>
      </c>
      <c r="N47" s="172">
        <f t="shared" ca="1" si="8"/>
        <v>0</v>
      </c>
      <c r="O47" s="172">
        <f t="shared" ca="1" si="8"/>
        <v>0</v>
      </c>
      <c r="P47" s="172">
        <f t="shared" ca="1" si="8"/>
        <v>0</v>
      </c>
      <c r="Q47" s="172">
        <f t="shared" ca="1" si="8"/>
        <v>0</v>
      </c>
      <c r="R47" s="172">
        <f t="shared" ca="1" si="8"/>
        <v>0</v>
      </c>
      <c r="S47" s="172">
        <f t="shared" ca="1" si="8"/>
        <v>0</v>
      </c>
      <c r="T47" s="172">
        <f t="shared" ca="1" si="8"/>
        <v>0</v>
      </c>
      <c r="U47" s="172">
        <f t="shared" ca="1" si="7"/>
        <v>0</v>
      </c>
      <c r="V47" s="172">
        <f t="shared" ca="1" si="7"/>
        <v>0</v>
      </c>
      <c r="W47" s="172">
        <f t="shared" ca="1" si="7"/>
        <v>0</v>
      </c>
      <c r="X47" s="172">
        <f t="shared" ca="1" si="7"/>
        <v>0</v>
      </c>
      <c r="Y47" s="172">
        <f t="shared" ca="1" si="7"/>
        <v>0</v>
      </c>
      <c r="Z47" s="172">
        <f t="shared" ca="1" si="7"/>
        <v>0</v>
      </c>
      <c r="AA47" s="172">
        <f t="shared" ca="1" si="7"/>
        <v>0</v>
      </c>
      <c r="AB47" s="172">
        <f t="shared" ca="1" si="7"/>
        <v>0</v>
      </c>
      <c r="AC47" s="172">
        <f t="shared" ca="1" si="7"/>
        <v>0</v>
      </c>
      <c r="AD47" s="172">
        <f t="shared" ca="1" si="7"/>
        <v>0</v>
      </c>
      <c r="AE47" s="172">
        <f t="shared" ca="1" si="7"/>
        <v>0</v>
      </c>
      <c r="AF47" s="172">
        <f t="shared" ca="1" si="7"/>
        <v>0</v>
      </c>
      <c r="AG47" s="172">
        <f t="shared" ca="1" si="7"/>
        <v>0</v>
      </c>
      <c r="AH47" s="172">
        <f t="shared" ca="1" si="7"/>
        <v>0</v>
      </c>
      <c r="AI47" s="172">
        <f t="shared" ca="1" si="7"/>
        <v>0</v>
      </c>
      <c r="AJ47" s="172">
        <f t="shared" ca="1" si="6"/>
        <v>0</v>
      </c>
      <c r="AK47" s="172">
        <f t="shared" ca="1" si="6"/>
        <v>0</v>
      </c>
      <c r="AL47" s="172">
        <f t="shared" ca="1" si="6"/>
        <v>0</v>
      </c>
      <c r="AM47" s="172">
        <f t="shared" ca="1" si="6"/>
        <v>0</v>
      </c>
      <c r="AN47" s="172">
        <f t="shared" ca="1" si="6"/>
        <v>0</v>
      </c>
      <c r="AO47" s="172">
        <f t="shared" ca="1" si="6"/>
        <v>0</v>
      </c>
      <c r="AP47" s="172">
        <f t="shared" ca="1" si="6"/>
        <v>0</v>
      </c>
      <c r="AQ47" s="172">
        <f t="shared" ca="1" si="6"/>
        <v>0</v>
      </c>
      <c r="AR47" s="172">
        <f t="shared" ca="1" si="6"/>
        <v>0</v>
      </c>
    </row>
    <row r="48" spans="4:44" x14ac:dyDescent="0.3">
      <c r="D48" s="162">
        <v>29</v>
      </c>
      <c r="E48" s="172">
        <f t="shared" ca="1" si="8"/>
        <v>0</v>
      </c>
      <c r="F48" s="172">
        <f t="shared" ca="1" si="8"/>
        <v>0</v>
      </c>
      <c r="G48" s="172">
        <f t="shared" ca="1" si="8"/>
        <v>0</v>
      </c>
      <c r="H48" s="172">
        <f t="shared" ca="1" si="8"/>
        <v>0</v>
      </c>
      <c r="I48" s="172">
        <f t="shared" ca="1" si="8"/>
        <v>0</v>
      </c>
      <c r="J48" s="172">
        <f t="shared" ca="1" si="8"/>
        <v>0</v>
      </c>
      <c r="K48" s="172">
        <f t="shared" ca="1" si="8"/>
        <v>0</v>
      </c>
      <c r="L48" s="172">
        <f t="shared" ca="1" si="8"/>
        <v>0</v>
      </c>
      <c r="M48" s="172">
        <f t="shared" ca="1" si="8"/>
        <v>0</v>
      </c>
      <c r="N48" s="172">
        <f t="shared" ca="1" si="8"/>
        <v>0</v>
      </c>
      <c r="O48" s="172">
        <f t="shared" ca="1" si="8"/>
        <v>0</v>
      </c>
      <c r="P48" s="172">
        <f t="shared" ca="1" si="8"/>
        <v>0</v>
      </c>
      <c r="Q48" s="172">
        <f t="shared" ca="1" si="8"/>
        <v>0</v>
      </c>
      <c r="R48" s="172">
        <f t="shared" ca="1" si="8"/>
        <v>0</v>
      </c>
      <c r="S48" s="172">
        <f t="shared" ca="1" si="8"/>
        <v>0</v>
      </c>
      <c r="T48" s="172">
        <f t="shared" ca="1" si="8"/>
        <v>0</v>
      </c>
      <c r="U48" s="172">
        <f t="shared" ca="1" si="7"/>
        <v>0</v>
      </c>
      <c r="V48" s="172">
        <f t="shared" ca="1" si="7"/>
        <v>0</v>
      </c>
      <c r="W48" s="172">
        <f t="shared" ca="1" si="7"/>
        <v>0</v>
      </c>
      <c r="X48" s="172">
        <f t="shared" ca="1" si="7"/>
        <v>0</v>
      </c>
      <c r="Y48" s="172">
        <f t="shared" ca="1" si="7"/>
        <v>0</v>
      </c>
      <c r="Z48" s="172">
        <f t="shared" ca="1" si="7"/>
        <v>0</v>
      </c>
      <c r="AA48" s="172">
        <f t="shared" ca="1" si="7"/>
        <v>0</v>
      </c>
      <c r="AB48" s="172">
        <f t="shared" ca="1" si="7"/>
        <v>0</v>
      </c>
      <c r="AC48" s="172">
        <f t="shared" ca="1" si="7"/>
        <v>0</v>
      </c>
      <c r="AD48" s="172">
        <f t="shared" ca="1" si="7"/>
        <v>0</v>
      </c>
      <c r="AE48" s="172">
        <f t="shared" ca="1" si="7"/>
        <v>0</v>
      </c>
      <c r="AF48" s="172">
        <f t="shared" ca="1" si="7"/>
        <v>0</v>
      </c>
      <c r="AG48" s="172">
        <f t="shared" ca="1" si="7"/>
        <v>0</v>
      </c>
      <c r="AH48" s="172">
        <f t="shared" ca="1" si="7"/>
        <v>0</v>
      </c>
      <c r="AI48" s="172">
        <f t="shared" ca="1" si="7"/>
        <v>0</v>
      </c>
      <c r="AJ48" s="172">
        <f t="shared" ref="AJ48:AR59" ca="1" si="9">IF(AJ$19&lt;$D48,0,IF(AJ$19=$D48,(OFFSET($D$8,0,OFFSET($D$19,$D48,0)))*$E$14/2,IF(AND(AJ$19&gt;$D48,(AJ$19-$D48+1)&lt;=$E$13),(OFFSET($D$8,0,OFFSET($D$19,$D48,0)))*$E$14,IF((AJ$19-$D48+1)=$E$13+1,(OFFSET($D$8,0,OFFSET($D$19,$D48,0)))*$E$14/2,IF(AJ$19&gt;($E$13+1),0,0)))))</f>
        <v>0</v>
      </c>
      <c r="AK48" s="172">
        <f t="shared" ca="1" si="9"/>
        <v>0</v>
      </c>
      <c r="AL48" s="172">
        <f t="shared" ca="1" si="9"/>
        <v>0</v>
      </c>
      <c r="AM48" s="172">
        <f t="shared" ca="1" si="9"/>
        <v>0</v>
      </c>
      <c r="AN48" s="172">
        <f t="shared" ca="1" si="9"/>
        <v>0</v>
      </c>
      <c r="AO48" s="172">
        <f t="shared" ca="1" si="9"/>
        <v>0</v>
      </c>
      <c r="AP48" s="172">
        <f t="shared" ca="1" si="9"/>
        <v>0</v>
      </c>
      <c r="AQ48" s="172">
        <f t="shared" ca="1" si="9"/>
        <v>0</v>
      </c>
      <c r="AR48" s="172">
        <f t="shared" ca="1" si="9"/>
        <v>0</v>
      </c>
    </row>
    <row r="49" spans="4:44" x14ac:dyDescent="0.3">
      <c r="D49" s="162">
        <v>30</v>
      </c>
      <c r="E49" s="172">
        <f t="shared" ca="1" si="8"/>
        <v>0</v>
      </c>
      <c r="F49" s="172">
        <f t="shared" ca="1" si="8"/>
        <v>0</v>
      </c>
      <c r="G49" s="172">
        <f t="shared" ca="1" si="8"/>
        <v>0</v>
      </c>
      <c r="H49" s="172">
        <f t="shared" ca="1" si="8"/>
        <v>0</v>
      </c>
      <c r="I49" s="172">
        <f t="shared" ca="1" si="8"/>
        <v>0</v>
      </c>
      <c r="J49" s="172">
        <f t="shared" ca="1" si="8"/>
        <v>0</v>
      </c>
      <c r="K49" s="172">
        <f t="shared" ca="1" si="8"/>
        <v>0</v>
      </c>
      <c r="L49" s="172">
        <f t="shared" ca="1" si="8"/>
        <v>0</v>
      </c>
      <c r="M49" s="172">
        <f t="shared" ca="1" si="8"/>
        <v>0</v>
      </c>
      <c r="N49" s="172">
        <f t="shared" ca="1" si="8"/>
        <v>0</v>
      </c>
      <c r="O49" s="172">
        <f t="shared" ca="1" si="8"/>
        <v>0</v>
      </c>
      <c r="P49" s="172">
        <f t="shared" ca="1" si="8"/>
        <v>0</v>
      </c>
      <c r="Q49" s="172">
        <f t="shared" ca="1" si="8"/>
        <v>0</v>
      </c>
      <c r="R49" s="172">
        <f t="shared" ca="1" si="8"/>
        <v>0</v>
      </c>
      <c r="S49" s="172">
        <f t="shared" ca="1" si="8"/>
        <v>0</v>
      </c>
      <c r="T49" s="172">
        <f t="shared" ca="1" si="8"/>
        <v>0</v>
      </c>
      <c r="U49" s="172">
        <f t="shared" ca="1" si="7"/>
        <v>0</v>
      </c>
      <c r="V49" s="172">
        <f t="shared" ca="1" si="7"/>
        <v>0</v>
      </c>
      <c r="W49" s="172">
        <f t="shared" ca="1" si="7"/>
        <v>0</v>
      </c>
      <c r="X49" s="172">
        <f t="shared" ca="1" si="7"/>
        <v>0</v>
      </c>
      <c r="Y49" s="172">
        <f t="shared" ca="1" si="7"/>
        <v>0</v>
      </c>
      <c r="Z49" s="172">
        <f t="shared" ca="1" si="7"/>
        <v>0</v>
      </c>
      <c r="AA49" s="172">
        <f t="shared" ca="1" si="7"/>
        <v>0</v>
      </c>
      <c r="AB49" s="172">
        <f t="shared" ca="1" si="7"/>
        <v>0</v>
      </c>
      <c r="AC49" s="172">
        <f t="shared" ca="1" si="7"/>
        <v>0</v>
      </c>
      <c r="AD49" s="172">
        <f t="shared" ca="1" si="7"/>
        <v>0</v>
      </c>
      <c r="AE49" s="172">
        <f t="shared" ca="1" si="7"/>
        <v>0</v>
      </c>
      <c r="AF49" s="172">
        <f t="shared" ca="1" si="7"/>
        <v>0</v>
      </c>
      <c r="AG49" s="172">
        <f t="shared" ca="1" si="7"/>
        <v>0</v>
      </c>
      <c r="AH49" s="172">
        <f t="shared" ca="1" si="7"/>
        <v>0</v>
      </c>
      <c r="AI49" s="172">
        <f t="shared" ca="1" si="7"/>
        <v>0</v>
      </c>
      <c r="AJ49" s="172">
        <f t="shared" ca="1" si="9"/>
        <v>0</v>
      </c>
      <c r="AK49" s="172">
        <f t="shared" ca="1" si="9"/>
        <v>0</v>
      </c>
      <c r="AL49" s="172">
        <f t="shared" ca="1" si="9"/>
        <v>0</v>
      </c>
      <c r="AM49" s="172">
        <f t="shared" ca="1" si="9"/>
        <v>0</v>
      </c>
      <c r="AN49" s="172">
        <f t="shared" ca="1" si="9"/>
        <v>0</v>
      </c>
      <c r="AO49" s="172">
        <f t="shared" ca="1" si="9"/>
        <v>0</v>
      </c>
      <c r="AP49" s="172">
        <f t="shared" ca="1" si="9"/>
        <v>0</v>
      </c>
      <c r="AQ49" s="172">
        <f t="shared" ca="1" si="9"/>
        <v>0</v>
      </c>
      <c r="AR49" s="172">
        <f t="shared" ca="1" si="9"/>
        <v>0</v>
      </c>
    </row>
    <row r="50" spans="4:44" x14ac:dyDescent="0.3">
      <c r="D50" s="162">
        <v>31</v>
      </c>
      <c r="E50" s="172">
        <f t="shared" ca="1" si="8"/>
        <v>0</v>
      </c>
      <c r="F50" s="172">
        <f t="shared" ca="1" si="8"/>
        <v>0</v>
      </c>
      <c r="G50" s="172">
        <f t="shared" ca="1" si="8"/>
        <v>0</v>
      </c>
      <c r="H50" s="172">
        <f t="shared" ca="1" si="8"/>
        <v>0</v>
      </c>
      <c r="I50" s="172">
        <f t="shared" ca="1" si="8"/>
        <v>0</v>
      </c>
      <c r="J50" s="172">
        <f t="shared" ca="1" si="8"/>
        <v>0</v>
      </c>
      <c r="K50" s="172">
        <f t="shared" ca="1" si="8"/>
        <v>0</v>
      </c>
      <c r="L50" s="172">
        <f t="shared" ca="1" si="8"/>
        <v>0</v>
      </c>
      <c r="M50" s="172">
        <f t="shared" ca="1" si="8"/>
        <v>0</v>
      </c>
      <c r="N50" s="172">
        <f t="shared" ca="1" si="8"/>
        <v>0</v>
      </c>
      <c r="O50" s="172">
        <f t="shared" ca="1" si="8"/>
        <v>0</v>
      </c>
      <c r="P50" s="172">
        <f t="shared" ca="1" si="8"/>
        <v>0</v>
      </c>
      <c r="Q50" s="172">
        <f t="shared" ca="1" si="8"/>
        <v>0</v>
      </c>
      <c r="R50" s="172">
        <f t="shared" ca="1" si="8"/>
        <v>0</v>
      </c>
      <c r="S50" s="172">
        <f t="shared" ca="1" si="8"/>
        <v>0</v>
      </c>
      <c r="T50" s="172">
        <f t="shared" ca="1" si="8"/>
        <v>0</v>
      </c>
      <c r="U50" s="172">
        <f t="shared" ca="1" si="7"/>
        <v>0</v>
      </c>
      <c r="V50" s="172">
        <f t="shared" ca="1" si="7"/>
        <v>0</v>
      </c>
      <c r="W50" s="172">
        <f t="shared" ca="1" si="7"/>
        <v>0</v>
      </c>
      <c r="X50" s="172">
        <f t="shared" ca="1" si="7"/>
        <v>0</v>
      </c>
      <c r="Y50" s="172">
        <f t="shared" ca="1" si="7"/>
        <v>0</v>
      </c>
      <c r="Z50" s="172">
        <f t="shared" ca="1" si="7"/>
        <v>0</v>
      </c>
      <c r="AA50" s="172">
        <f t="shared" ca="1" si="7"/>
        <v>0</v>
      </c>
      <c r="AB50" s="172">
        <f t="shared" ca="1" si="7"/>
        <v>0</v>
      </c>
      <c r="AC50" s="172">
        <f t="shared" ca="1" si="7"/>
        <v>0</v>
      </c>
      <c r="AD50" s="172">
        <f t="shared" ca="1" si="7"/>
        <v>0</v>
      </c>
      <c r="AE50" s="172">
        <f t="shared" ca="1" si="7"/>
        <v>0</v>
      </c>
      <c r="AF50" s="172">
        <f t="shared" ca="1" si="7"/>
        <v>0</v>
      </c>
      <c r="AG50" s="172">
        <f t="shared" ca="1" si="7"/>
        <v>0</v>
      </c>
      <c r="AH50" s="172">
        <f t="shared" ca="1" si="7"/>
        <v>0</v>
      </c>
      <c r="AI50" s="172">
        <f t="shared" ca="1" si="7"/>
        <v>0</v>
      </c>
      <c r="AJ50" s="172">
        <f t="shared" ca="1" si="9"/>
        <v>0</v>
      </c>
      <c r="AK50" s="172">
        <f t="shared" ca="1" si="9"/>
        <v>0</v>
      </c>
      <c r="AL50" s="172">
        <f t="shared" ca="1" si="9"/>
        <v>0</v>
      </c>
      <c r="AM50" s="172">
        <f t="shared" ca="1" si="9"/>
        <v>0</v>
      </c>
      <c r="AN50" s="172">
        <f t="shared" ca="1" si="9"/>
        <v>0</v>
      </c>
      <c r="AO50" s="172">
        <f t="shared" ca="1" si="9"/>
        <v>0</v>
      </c>
      <c r="AP50" s="172">
        <f t="shared" ca="1" si="9"/>
        <v>0</v>
      </c>
      <c r="AQ50" s="172">
        <f t="shared" ca="1" si="9"/>
        <v>0</v>
      </c>
      <c r="AR50" s="172">
        <f t="shared" ca="1" si="9"/>
        <v>0</v>
      </c>
    </row>
    <row r="51" spans="4:44" x14ac:dyDescent="0.3">
      <c r="D51" s="162">
        <v>32</v>
      </c>
      <c r="E51" s="172">
        <f t="shared" ca="1" si="8"/>
        <v>0</v>
      </c>
      <c r="F51" s="172">
        <f t="shared" ca="1" si="8"/>
        <v>0</v>
      </c>
      <c r="G51" s="172">
        <f t="shared" ca="1" si="8"/>
        <v>0</v>
      </c>
      <c r="H51" s="172">
        <f t="shared" ca="1" si="8"/>
        <v>0</v>
      </c>
      <c r="I51" s="172">
        <f t="shared" ca="1" si="8"/>
        <v>0</v>
      </c>
      <c r="J51" s="172">
        <f t="shared" ca="1" si="8"/>
        <v>0</v>
      </c>
      <c r="K51" s="172">
        <f t="shared" ca="1" si="8"/>
        <v>0</v>
      </c>
      <c r="L51" s="172">
        <f t="shared" ca="1" si="8"/>
        <v>0</v>
      </c>
      <c r="M51" s="172">
        <f t="shared" ca="1" si="8"/>
        <v>0</v>
      </c>
      <c r="N51" s="172">
        <f t="shared" ca="1" si="8"/>
        <v>0</v>
      </c>
      <c r="O51" s="172">
        <f t="shared" ca="1" si="8"/>
        <v>0</v>
      </c>
      <c r="P51" s="172">
        <f t="shared" ca="1" si="8"/>
        <v>0</v>
      </c>
      <c r="Q51" s="172">
        <f t="shared" ca="1" si="8"/>
        <v>0</v>
      </c>
      <c r="R51" s="172">
        <f t="shared" ca="1" si="8"/>
        <v>0</v>
      </c>
      <c r="S51" s="172">
        <f t="shared" ca="1" si="8"/>
        <v>0</v>
      </c>
      <c r="T51" s="172">
        <f t="shared" ca="1" si="8"/>
        <v>0</v>
      </c>
      <c r="U51" s="172">
        <f t="shared" ca="1" si="7"/>
        <v>0</v>
      </c>
      <c r="V51" s="172">
        <f t="shared" ca="1" si="7"/>
        <v>0</v>
      </c>
      <c r="W51" s="172">
        <f t="shared" ca="1" si="7"/>
        <v>0</v>
      </c>
      <c r="X51" s="172">
        <f t="shared" ca="1" si="7"/>
        <v>0</v>
      </c>
      <c r="Y51" s="172">
        <f t="shared" ca="1" si="7"/>
        <v>0</v>
      </c>
      <c r="Z51" s="172">
        <f t="shared" ca="1" si="7"/>
        <v>0</v>
      </c>
      <c r="AA51" s="172">
        <f t="shared" ca="1" si="7"/>
        <v>0</v>
      </c>
      <c r="AB51" s="172">
        <f t="shared" ca="1" si="7"/>
        <v>0</v>
      </c>
      <c r="AC51" s="172">
        <f t="shared" ca="1" si="7"/>
        <v>0</v>
      </c>
      <c r="AD51" s="172">
        <f t="shared" ca="1" si="7"/>
        <v>0</v>
      </c>
      <c r="AE51" s="172">
        <f t="shared" ca="1" si="7"/>
        <v>0</v>
      </c>
      <c r="AF51" s="172">
        <f t="shared" ca="1" si="7"/>
        <v>0</v>
      </c>
      <c r="AG51" s="172">
        <f t="shared" ca="1" si="7"/>
        <v>0</v>
      </c>
      <c r="AH51" s="172">
        <f t="shared" ca="1" si="7"/>
        <v>0</v>
      </c>
      <c r="AI51" s="172">
        <f t="shared" ca="1" si="7"/>
        <v>0</v>
      </c>
      <c r="AJ51" s="172">
        <f t="shared" ca="1" si="9"/>
        <v>0</v>
      </c>
      <c r="AK51" s="172">
        <f t="shared" ca="1" si="9"/>
        <v>0</v>
      </c>
      <c r="AL51" s="172">
        <f t="shared" ca="1" si="9"/>
        <v>0</v>
      </c>
      <c r="AM51" s="172">
        <f t="shared" ca="1" si="9"/>
        <v>0</v>
      </c>
      <c r="AN51" s="172">
        <f t="shared" ca="1" si="9"/>
        <v>0</v>
      </c>
      <c r="AO51" s="172">
        <f t="shared" ca="1" si="9"/>
        <v>0</v>
      </c>
      <c r="AP51" s="172">
        <f t="shared" ca="1" si="9"/>
        <v>0</v>
      </c>
      <c r="AQ51" s="172">
        <f t="shared" ca="1" si="9"/>
        <v>0</v>
      </c>
      <c r="AR51" s="172">
        <f t="shared" ca="1" si="9"/>
        <v>0</v>
      </c>
    </row>
    <row r="52" spans="4:44" x14ac:dyDescent="0.3">
      <c r="D52" s="162">
        <v>33</v>
      </c>
      <c r="E52" s="172">
        <f t="shared" ca="1" si="8"/>
        <v>0</v>
      </c>
      <c r="F52" s="172">
        <f t="shared" ca="1" si="8"/>
        <v>0</v>
      </c>
      <c r="G52" s="172">
        <f t="shared" ca="1" si="8"/>
        <v>0</v>
      </c>
      <c r="H52" s="172">
        <f t="shared" ca="1" si="8"/>
        <v>0</v>
      </c>
      <c r="I52" s="172">
        <f t="shared" ca="1" si="8"/>
        <v>0</v>
      </c>
      <c r="J52" s="172">
        <f t="shared" ca="1" si="8"/>
        <v>0</v>
      </c>
      <c r="K52" s="172">
        <f t="shared" ca="1" si="8"/>
        <v>0</v>
      </c>
      <c r="L52" s="172">
        <f t="shared" ca="1" si="8"/>
        <v>0</v>
      </c>
      <c r="M52" s="172">
        <f t="shared" ca="1" si="8"/>
        <v>0</v>
      </c>
      <c r="N52" s="172">
        <f t="shared" ca="1" si="8"/>
        <v>0</v>
      </c>
      <c r="O52" s="172">
        <f t="shared" ca="1" si="8"/>
        <v>0</v>
      </c>
      <c r="P52" s="172">
        <f t="shared" ca="1" si="8"/>
        <v>0</v>
      </c>
      <c r="Q52" s="172">
        <f t="shared" ca="1" si="8"/>
        <v>0</v>
      </c>
      <c r="R52" s="172">
        <f t="shared" ca="1" si="8"/>
        <v>0</v>
      </c>
      <c r="S52" s="172">
        <f t="shared" ca="1" si="8"/>
        <v>0</v>
      </c>
      <c r="T52" s="172">
        <f t="shared" ref="T52:AI59" ca="1" si="10">IF(T$19&lt;$D52,0,IF(T$19=$D52,(OFFSET($D$8,0,OFFSET($D$19,$D52,0)))*$E$14/2,IF(AND(T$19&gt;$D52,(T$19-$D52+1)&lt;=$E$13),(OFFSET($D$8,0,OFFSET($D$19,$D52,0)))*$E$14,IF((T$19-$D52+1)=$E$13+1,(OFFSET($D$8,0,OFFSET($D$19,$D52,0)))*$E$14/2,IF(T$19&gt;($E$13+1),0,0)))))</f>
        <v>0</v>
      </c>
      <c r="U52" s="172">
        <f t="shared" ca="1" si="10"/>
        <v>0</v>
      </c>
      <c r="V52" s="172">
        <f t="shared" ca="1" si="10"/>
        <v>0</v>
      </c>
      <c r="W52" s="172">
        <f t="shared" ca="1" si="10"/>
        <v>0</v>
      </c>
      <c r="X52" s="172">
        <f t="shared" ca="1" si="10"/>
        <v>0</v>
      </c>
      <c r="Y52" s="172">
        <f t="shared" ca="1" si="10"/>
        <v>0</v>
      </c>
      <c r="Z52" s="172">
        <f t="shared" ca="1" si="10"/>
        <v>0</v>
      </c>
      <c r="AA52" s="172">
        <f t="shared" ca="1" si="10"/>
        <v>0</v>
      </c>
      <c r="AB52" s="172">
        <f t="shared" ca="1" si="10"/>
        <v>0</v>
      </c>
      <c r="AC52" s="172">
        <f t="shared" ca="1" si="10"/>
        <v>0</v>
      </c>
      <c r="AD52" s="172">
        <f t="shared" ca="1" si="10"/>
        <v>0</v>
      </c>
      <c r="AE52" s="172">
        <f t="shared" ca="1" si="10"/>
        <v>0</v>
      </c>
      <c r="AF52" s="172">
        <f t="shared" ca="1" si="10"/>
        <v>0</v>
      </c>
      <c r="AG52" s="172">
        <f t="shared" ca="1" si="10"/>
        <v>0</v>
      </c>
      <c r="AH52" s="172">
        <f t="shared" ca="1" si="10"/>
        <v>0</v>
      </c>
      <c r="AI52" s="172">
        <f t="shared" ca="1" si="10"/>
        <v>0</v>
      </c>
      <c r="AJ52" s="172">
        <f t="shared" ca="1" si="9"/>
        <v>0</v>
      </c>
      <c r="AK52" s="172">
        <f t="shared" ca="1" si="9"/>
        <v>0</v>
      </c>
      <c r="AL52" s="172">
        <f t="shared" ca="1" si="9"/>
        <v>0</v>
      </c>
      <c r="AM52" s="172">
        <f t="shared" ca="1" si="9"/>
        <v>0</v>
      </c>
      <c r="AN52" s="172">
        <f t="shared" ca="1" si="9"/>
        <v>0</v>
      </c>
      <c r="AO52" s="172">
        <f t="shared" ca="1" si="9"/>
        <v>0</v>
      </c>
      <c r="AP52" s="172">
        <f t="shared" ca="1" si="9"/>
        <v>0</v>
      </c>
      <c r="AQ52" s="172">
        <f t="shared" ca="1" si="9"/>
        <v>0</v>
      </c>
      <c r="AR52" s="172">
        <f t="shared" ca="1" si="9"/>
        <v>0</v>
      </c>
    </row>
    <row r="53" spans="4:44" x14ac:dyDescent="0.3">
      <c r="D53" s="162">
        <v>34</v>
      </c>
      <c r="E53" s="172">
        <f t="shared" ref="E53:T59" ca="1" si="11">IF(E$19&lt;$D53,0,IF(E$19=$D53,(OFFSET($D$8,0,OFFSET($D$19,$D53,0)))*$E$14/2,IF(AND(E$19&gt;$D53,(E$19-$D53+1)&lt;=$E$13),(OFFSET($D$8,0,OFFSET($D$19,$D53,0)))*$E$14,IF((E$19-$D53+1)=$E$13+1,(OFFSET($D$8,0,OFFSET($D$19,$D53,0)))*$E$14/2,IF(E$19&gt;($E$13+1),0,0)))))</f>
        <v>0</v>
      </c>
      <c r="F53" s="172">
        <f t="shared" ca="1" si="11"/>
        <v>0</v>
      </c>
      <c r="G53" s="172">
        <f t="shared" ca="1" si="11"/>
        <v>0</v>
      </c>
      <c r="H53" s="172">
        <f t="shared" ca="1" si="11"/>
        <v>0</v>
      </c>
      <c r="I53" s="172">
        <f t="shared" ca="1" si="11"/>
        <v>0</v>
      </c>
      <c r="J53" s="172">
        <f t="shared" ca="1" si="11"/>
        <v>0</v>
      </c>
      <c r="K53" s="172">
        <f t="shared" ca="1" si="11"/>
        <v>0</v>
      </c>
      <c r="L53" s="172">
        <f t="shared" ca="1" si="11"/>
        <v>0</v>
      </c>
      <c r="M53" s="172">
        <f t="shared" ca="1" si="11"/>
        <v>0</v>
      </c>
      <c r="N53" s="172">
        <f t="shared" ca="1" si="11"/>
        <v>0</v>
      </c>
      <c r="O53" s="172">
        <f t="shared" ca="1" si="11"/>
        <v>0</v>
      </c>
      <c r="P53" s="172">
        <f t="shared" ca="1" si="11"/>
        <v>0</v>
      </c>
      <c r="Q53" s="172">
        <f t="shared" ca="1" si="11"/>
        <v>0</v>
      </c>
      <c r="R53" s="172">
        <f t="shared" ca="1" si="11"/>
        <v>0</v>
      </c>
      <c r="S53" s="172">
        <f t="shared" ca="1" si="11"/>
        <v>0</v>
      </c>
      <c r="T53" s="172">
        <f t="shared" ca="1" si="11"/>
        <v>0</v>
      </c>
      <c r="U53" s="172">
        <f t="shared" ca="1" si="10"/>
        <v>0</v>
      </c>
      <c r="V53" s="172">
        <f t="shared" ca="1" si="10"/>
        <v>0</v>
      </c>
      <c r="W53" s="172">
        <f t="shared" ca="1" si="10"/>
        <v>0</v>
      </c>
      <c r="X53" s="172">
        <f t="shared" ca="1" si="10"/>
        <v>0</v>
      </c>
      <c r="Y53" s="172">
        <f t="shared" ca="1" si="10"/>
        <v>0</v>
      </c>
      <c r="Z53" s="172">
        <f t="shared" ca="1" si="10"/>
        <v>0</v>
      </c>
      <c r="AA53" s="172">
        <f t="shared" ca="1" si="10"/>
        <v>0</v>
      </c>
      <c r="AB53" s="172">
        <f t="shared" ca="1" si="10"/>
        <v>0</v>
      </c>
      <c r="AC53" s="172">
        <f t="shared" ca="1" si="10"/>
        <v>0</v>
      </c>
      <c r="AD53" s="172">
        <f t="shared" ca="1" si="10"/>
        <v>0</v>
      </c>
      <c r="AE53" s="172">
        <f t="shared" ca="1" si="10"/>
        <v>0</v>
      </c>
      <c r="AF53" s="172">
        <f t="shared" ca="1" si="10"/>
        <v>0</v>
      </c>
      <c r="AG53" s="172">
        <f t="shared" ca="1" si="10"/>
        <v>0</v>
      </c>
      <c r="AH53" s="172">
        <f t="shared" ca="1" si="10"/>
        <v>0</v>
      </c>
      <c r="AI53" s="172">
        <f t="shared" ca="1" si="10"/>
        <v>0</v>
      </c>
      <c r="AJ53" s="172">
        <f t="shared" ca="1" si="9"/>
        <v>0</v>
      </c>
      <c r="AK53" s="172">
        <f t="shared" ca="1" si="9"/>
        <v>0</v>
      </c>
      <c r="AL53" s="172">
        <f t="shared" ca="1" si="9"/>
        <v>0</v>
      </c>
      <c r="AM53" s="172">
        <f t="shared" ca="1" si="9"/>
        <v>0</v>
      </c>
      <c r="AN53" s="172">
        <f t="shared" ca="1" si="9"/>
        <v>0</v>
      </c>
      <c r="AO53" s="172">
        <f t="shared" ca="1" si="9"/>
        <v>0</v>
      </c>
      <c r="AP53" s="172">
        <f t="shared" ca="1" si="9"/>
        <v>0</v>
      </c>
      <c r="AQ53" s="172">
        <f t="shared" ca="1" si="9"/>
        <v>0</v>
      </c>
      <c r="AR53" s="172">
        <f t="shared" ca="1" si="9"/>
        <v>0</v>
      </c>
    </row>
    <row r="54" spans="4:44" x14ac:dyDescent="0.3">
      <c r="D54" s="162">
        <v>35</v>
      </c>
      <c r="E54" s="172">
        <f t="shared" ca="1" si="11"/>
        <v>0</v>
      </c>
      <c r="F54" s="172">
        <f t="shared" ca="1" si="11"/>
        <v>0</v>
      </c>
      <c r="G54" s="172">
        <f t="shared" ca="1" si="11"/>
        <v>0</v>
      </c>
      <c r="H54" s="172">
        <f t="shared" ca="1" si="11"/>
        <v>0</v>
      </c>
      <c r="I54" s="172">
        <f t="shared" ca="1" si="11"/>
        <v>0</v>
      </c>
      <c r="J54" s="172">
        <f t="shared" ca="1" si="11"/>
        <v>0</v>
      </c>
      <c r="K54" s="172">
        <f t="shared" ca="1" si="11"/>
        <v>0</v>
      </c>
      <c r="L54" s="172">
        <f t="shared" ca="1" si="11"/>
        <v>0</v>
      </c>
      <c r="M54" s="172">
        <f t="shared" ca="1" si="11"/>
        <v>0</v>
      </c>
      <c r="N54" s="172">
        <f t="shared" ca="1" si="11"/>
        <v>0</v>
      </c>
      <c r="O54" s="172">
        <f t="shared" ca="1" si="11"/>
        <v>0</v>
      </c>
      <c r="P54" s="172">
        <f t="shared" ca="1" si="11"/>
        <v>0</v>
      </c>
      <c r="Q54" s="172">
        <f t="shared" ca="1" si="11"/>
        <v>0</v>
      </c>
      <c r="R54" s="172">
        <f t="shared" ca="1" si="11"/>
        <v>0</v>
      </c>
      <c r="S54" s="172">
        <f t="shared" ca="1" si="11"/>
        <v>0</v>
      </c>
      <c r="T54" s="172">
        <f t="shared" ca="1" si="11"/>
        <v>0</v>
      </c>
      <c r="U54" s="172">
        <f t="shared" ca="1" si="10"/>
        <v>0</v>
      </c>
      <c r="V54" s="172">
        <f t="shared" ca="1" si="10"/>
        <v>0</v>
      </c>
      <c r="W54" s="172">
        <f t="shared" ca="1" si="10"/>
        <v>0</v>
      </c>
      <c r="X54" s="172">
        <f t="shared" ca="1" si="10"/>
        <v>0</v>
      </c>
      <c r="Y54" s="172">
        <f t="shared" ca="1" si="10"/>
        <v>0</v>
      </c>
      <c r="Z54" s="172">
        <f t="shared" ca="1" si="10"/>
        <v>0</v>
      </c>
      <c r="AA54" s="172">
        <f t="shared" ca="1" si="10"/>
        <v>0</v>
      </c>
      <c r="AB54" s="172">
        <f t="shared" ca="1" si="10"/>
        <v>0</v>
      </c>
      <c r="AC54" s="172">
        <f t="shared" ca="1" si="10"/>
        <v>0</v>
      </c>
      <c r="AD54" s="172">
        <f t="shared" ca="1" si="10"/>
        <v>0</v>
      </c>
      <c r="AE54" s="172">
        <f t="shared" ca="1" si="10"/>
        <v>0</v>
      </c>
      <c r="AF54" s="172">
        <f t="shared" ca="1" si="10"/>
        <v>0</v>
      </c>
      <c r="AG54" s="172">
        <f t="shared" ca="1" si="10"/>
        <v>0</v>
      </c>
      <c r="AH54" s="172">
        <f t="shared" ca="1" si="10"/>
        <v>0</v>
      </c>
      <c r="AI54" s="172">
        <f t="shared" ca="1" si="10"/>
        <v>0</v>
      </c>
      <c r="AJ54" s="172">
        <f t="shared" ca="1" si="9"/>
        <v>0</v>
      </c>
      <c r="AK54" s="172">
        <f t="shared" ca="1" si="9"/>
        <v>0</v>
      </c>
      <c r="AL54" s="172">
        <f t="shared" ca="1" si="9"/>
        <v>0</v>
      </c>
      <c r="AM54" s="172">
        <f t="shared" ca="1" si="9"/>
        <v>0</v>
      </c>
      <c r="AN54" s="172">
        <f t="shared" ca="1" si="9"/>
        <v>0</v>
      </c>
      <c r="AO54" s="172">
        <f t="shared" ca="1" si="9"/>
        <v>0</v>
      </c>
      <c r="AP54" s="172">
        <f t="shared" ca="1" si="9"/>
        <v>0</v>
      </c>
      <c r="AQ54" s="172">
        <f t="shared" ca="1" si="9"/>
        <v>0</v>
      </c>
      <c r="AR54" s="172">
        <f t="shared" ca="1" si="9"/>
        <v>0</v>
      </c>
    </row>
    <row r="55" spans="4:44" x14ac:dyDescent="0.3">
      <c r="D55" s="162">
        <v>36</v>
      </c>
      <c r="E55" s="172">
        <f t="shared" ca="1" si="11"/>
        <v>0</v>
      </c>
      <c r="F55" s="172">
        <f t="shared" ca="1" si="11"/>
        <v>0</v>
      </c>
      <c r="G55" s="172">
        <f t="shared" ca="1" si="11"/>
        <v>0</v>
      </c>
      <c r="H55" s="172">
        <f t="shared" ca="1" si="11"/>
        <v>0</v>
      </c>
      <c r="I55" s="172">
        <f t="shared" ca="1" si="11"/>
        <v>0</v>
      </c>
      <c r="J55" s="172">
        <f t="shared" ca="1" si="11"/>
        <v>0</v>
      </c>
      <c r="K55" s="172">
        <f t="shared" ca="1" si="11"/>
        <v>0</v>
      </c>
      <c r="L55" s="172">
        <f t="shared" ca="1" si="11"/>
        <v>0</v>
      </c>
      <c r="M55" s="172">
        <f t="shared" ca="1" si="11"/>
        <v>0</v>
      </c>
      <c r="N55" s="172">
        <f t="shared" ca="1" si="11"/>
        <v>0</v>
      </c>
      <c r="O55" s="172">
        <f t="shared" ca="1" si="11"/>
        <v>0</v>
      </c>
      <c r="P55" s="172">
        <f t="shared" ca="1" si="11"/>
        <v>0</v>
      </c>
      <c r="Q55" s="172">
        <f t="shared" ca="1" si="11"/>
        <v>0</v>
      </c>
      <c r="R55" s="172">
        <f t="shared" ca="1" si="11"/>
        <v>0</v>
      </c>
      <c r="S55" s="172">
        <f t="shared" ca="1" si="11"/>
        <v>0</v>
      </c>
      <c r="T55" s="172">
        <f t="shared" ca="1" si="11"/>
        <v>0</v>
      </c>
      <c r="U55" s="172">
        <f t="shared" ca="1" si="10"/>
        <v>0</v>
      </c>
      <c r="V55" s="172">
        <f t="shared" ca="1" si="10"/>
        <v>0</v>
      </c>
      <c r="W55" s="172">
        <f t="shared" ca="1" si="10"/>
        <v>0</v>
      </c>
      <c r="X55" s="172">
        <f t="shared" ca="1" si="10"/>
        <v>0</v>
      </c>
      <c r="Y55" s="172">
        <f t="shared" ca="1" si="10"/>
        <v>0</v>
      </c>
      <c r="Z55" s="172">
        <f t="shared" ca="1" si="10"/>
        <v>0</v>
      </c>
      <c r="AA55" s="172">
        <f t="shared" ca="1" si="10"/>
        <v>0</v>
      </c>
      <c r="AB55" s="172">
        <f t="shared" ca="1" si="10"/>
        <v>0</v>
      </c>
      <c r="AC55" s="172">
        <f t="shared" ca="1" si="10"/>
        <v>0</v>
      </c>
      <c r="AD55" s="172">
        <f t="shared" ca="1" si="10"/>
        <v>0</v>
      </c>
      <c r="AE55" s="172">
        <f t="shared" ca="1" si="10"/>
        <v>0</v>
      </c>
      <c r="AF55" s="172">
        <f t="shared" ca="1" si="10"/>
        <v>0</v>
      </c>
      <c r="AG55" s="172">
        <f t="shared" ca="1" si="10"/>
        <v>0</v>
      </c>
      <c r="AH55" s="172">
        <f t="shared" ca="1" si="10"/>
        <v>0</v>
      </c>
      <c r="AI55" s="172">
        <f t="shared" ca="1" si="10"/>
        <v>0</v>
      </c>
      <c r="AJ55" s="172">
        <f t="shared" ca="1" si="9"/>
        <v>0</v>
      </c>
      <c r="AK55" s="172">
        <f t="shared" ca="1" si="9"/>
        <v>0</v>
      </c>
      <c r="AL55" s="172">
        <f t="shared" ca="1" si="9"/>
        <v>0</v>
      </c>
      <c r="AM55" s="172">
        <f t="shared" ca="1" si="9"/>
        <v>0</v>
      </c>
      <c r="AN55" s="172">
        <f t="shared" ca="1" si="9"/>
        <v>0</v>
      </c>
      <c r="AO55" s="172">
        <f t="shared" ca="1" si="9"/>
        <v>0</v>
      </c>
      <c r="AP55" s="172">
        <f t="shared" ca="1" si="9"/>
        <v>0</v>
      </c>
      <c r="AQ55" s="172">
        <f t="shared" ca="1" si="9"/>
        <v>0</v>
      </c>
      <c r="AR55" s="172">
        <f t="shared" ca="1" si="9"/>
        <v>0</v>
      </c>
    </row>
    <row r="56" spans="4:44" x14ac:dyDescent="0.3">
      <c r="D56" s="162">
        <v>37</v>
      </c>
      <c r="E56" s="172">
        <f t="shared" ca="1" si="11"/>
        <v>0</v>
      </c>
      <c r="F56" s="172">
        <f t="shared" ca="1" si="11"/>
        <v>0</v>
      </c>
      <c r="G56" s="172">
        <f t="shared" ca="1" si="11"/>
        <v>0</v>
      </c>
      <c r="H56" s="172">
        <f t="shared" ca="1" si="11"/>
        <v>0</v>
      </c>
      <c r="I56" s="172">
        <f t="shared" ca="1" si="11"/>
        <v>0</v>
      </c>
      <c r="J56" s="172">
        <f t="shared" ca="1" si="11"/>
        <v>0</v>
      </c>
      <c r="K56" s="172">
        <f t="shared" ca="1" si="11"/>
        <v>0</v>
      </c>
      <c r="L56" s="172">
        <f t="shared" ca="1" si="11"/>
        <v>0</v>
      </c>
      <c r="M56" s="172">
        <f t="shared" ca="1" si="11"/>
        <v>0</v>
      </c>
      <c r="N56" s="172">
        <f t="shared" ca="1" si="11"/>
        <v>0</v>
      </c>
      <c r="O56" s="172">
        <f t="shared" ca="1" si="11"/>
        <v>0</v>
      </c>
      <c r="P56" s="172">
        <f t="shared" ca="1" si="11"/>
        <v>0</v>
      </c>
      <c r="Q56" s="172">
        <f t="shared" ca="1" si="11"/>
        <v>0</v>
      </c>
      <c r="R56" s="172">
        <f t="shared" ca="1" si="11"/>
        <v>0</v>
      </c>
      <c r="S56" s="172">
        <f t="shared" ca="1" si="11"/>
        <v>0</v>
      </c>
      <c r="T56" s="172">
        <f t="shared" ca="1" si="11"/>
        <v>0</v>
      </c>
      <c r="U56" s="172">
        <f t="shared" ca="1" si="10"/>
        <v>0</v>
      </c>
      <c r="V56" s="172">
        <f t="shared" ca="1" si="10"/>
        <v>0</v>
      </c>
      <c r="W56" s="172">
        <f t="shared" ca="1" si="10"/>
        <v>0</v>
      </c>
      <c r="X56" s="172">
        <f t="shared" ca="1" si="10"/>
        <v>0</v>
      </c>
      <c r="Y56" s="172">
        <f t="shared" ca="1" si="10"/>
        <v>0</v>
      </c>
      <c r="Z56" s="172">
        <f t="shared" ca="1" si="10"/>
        <v>0</v>
      </c>
      <c r="AA56" s="172">
        <f t="shared" ca="1" si="10"/>
        <v>0</v>
      </c>
      <c r="AB56" s="172">
        <f t="shared" ca="1" si="10"/>
        <v>0</v>
      </c>
      <c r="AC56" s="172">
        <f t="shared" ca="1" si="10"/>
        <v>0</v>
      </c>
      <c r="AD56" s="172">
        <f t="shared" ca="1" si="10"/>
        <v>0</v>
      </c>
      <c r="AE56" s="172">
        <f t="shared" ca="1" si="10"/>
        <v>0</v>
      </c>
      <c r="AF56" s="172">
        <f t="shared" ca="1" si="10"/>
        <v>0</v>
      </c>
      <c r="AG56" s="172">
        <f t="shared" ca="1" si="10"/>
        <v>0</v>
      </c>
      <c r="AH56" s="172">
        <f t="shared" ca="1" si="10"/>
        <v>0</v>
      </c>
      <c r="AI56" s="172">
        <f t="shared" ca="1" si="10"/>
        <v>0</v>
      </c>
      <c r="AJ56" s="172">
        <f t="shared" ca="1" si="9"/>
        <v>0</v>
      </c>
      <c r="AK56" s="172">
        <f t="shared" ca="1" si="9"/>
        <v>0</v>
      </c>
      <c r="AL56" s="172">
        <f t="shared" ca="1" si="9"/>
        <v>0</v>
      </c>
      <c r="AM56" s="172">
        <f t="shared" ca="1" si="9"/>
        <v>0</v>
      </c>
      <c r="AN56" s="172">
        <f t="shared" ca="1" si="9"/>
        <v>0</v>
      </c>
      <c r="AO56" s="172">
        <f t="shared" ca="1" si="9"/>
        <v>0</v>
      </c>
      <c r="AP56" s="172">
        <f t="shared" ca="1" si="9"/>
        <v>0</v>
      </c>
      <c r="AQ56" s="172">
        <f t="shared" ca="1" si="9"/>
        <v>0</v>
      </c>
      <c r="AR56" s="172">
        <f t="shared" ca="1" si="9"/>
        <v>0</v>
      </c>
    </row>
    <row r="57" spans="4:44" x14ac:dyDescent="0.3">
      <c r="D57" s="162">
        <v>38</v>
      </c>
      <c r="E57" s="172">
        <f t="shared" ca="1" si="11"/>
        <v>0</v>
      </c>
      <c r="F57" s="172">
        <f t="shared" ca="1" si="11"/>
        <v>0</v>
      </c>
      <c r="G57" s="172">
        <f t="shared" ca="1" si="11"/>
        <v>0</v>
      </c>
      <c r="H57" s="172">
        <f t="shared" ca="1" si="11"/>
        <v>0</v>
      </c>
      <c r="I57" s="172">
        <f t="shared" ca="1" si="11"/>
        <v>0</v>
      </c>
      <c r="J57" s="172">
        <f t="shared" ca="1" si="11"/>
        <v>0</v>
      </c>
      <c r="K57" s="172">
        <f t="shared" ca="1" si="11"/>
        <v>0</v>
      </c>
      <c r="L57" s="172">
        <f t="shared" ca="1" si="11"/>
        <v>0</v>
      </c>
      <c r="M57" s="172">
        <f t="shared" ca="1" si="11"/>
        <v>0</v>
      </c>
      <c r="N57" s="172">
        <f t="shared" ca="1" si="11"/>
        <v>0</v>
      </c>
      <c r="O57" s="172">
        <f t="shared" ca="1" si="11"/>
        <v>0</v>
      </c>
      <c r="P57" s="172">
        <f t="shared" ca="1" si="11"/>
        <v>0</v>
      </c>
      <c r="Q57" s="172">
        <f t="shared" ca="1" si="11"/>
        <v>0</v>
      </c>
      <c r="R57" s="172">
        <f t="shared" ca="1" si="11"/>
        <v>0</v>
      </c>
      <c r="S57" s="172">
        <f t="shared" ca="1" si="11"/>
        <v>0</v>
      </c>
      <c r="T57" s="172">
        <f t="shared" ca="1" si="11"/>
        <v>0</v>
      </c>
      <c r="U57" s="172">
        <f t="shared" ca="1" si="10"/>
        <v>0</v>
      </c>
      <c r="V57" s="172">
        <f t="shared" ca="1" si="10"/>
        <v>0</v>
      </c>
      <c r="W57" s="172">
        <f t="shared" ca="1" si="10"/>
        <v>0</v>
      </c>
      <c r="X57" s="172">
        <f t="shared" ca="1" si="10"/>
        <v>0</v>
      </c>
      <c r="Y57" s="172">
        <f t="shared" ca="1" si="10"/>
        <v>0</v>
      </c>
      <c r="Z57" s="172">
        <f t="shared" ca="1" si="10"/>
        <v>0</v>
      </c>
      <c r="AA57" s="172">
        <f t="shared" ca="1" si="10"/>
        <v>0</v>
      </c>
      <c r="AB57" s="172">
        <f t="shared" ca="1" si="10"/>
        <v>0</v>
      </c>
      <c r="AC57" s="172">
        <f t="shared" ca="1" si="10"/>
        <v>0</v>
      </c>
      <c r="AD57" s="172">
        <f t="shared" ca="1" si="10"/>
        <v>0</v>
      </c>
      <c r="AE57" s="172">
        <f t="shared" ca="1" si="10"/>
        <v>0</v>
      </c>
      <c r="AF57" s="172">
        <f t="shared" ca="1" si="10"/>
        <v>0</v>
      </c>
      <c r="AG57" s="172">
        <f t="shared" ca="1" si="10"/>
        <v>0</v>
      </c>
      <c r="AH57" s="172">
        <f t="shared" ca="1" si="10"/>
        <v>0</v>
      </c>
      <c r="AI57" s="172">
        <f t="shared" ca="1" si="10"/>
        <v>0</v>
      </c>
      <c r="AJ57" s="172">
        <f t="shared" ca="1" si="9"/>
        <v>0</v>
      </c>
      <c r="AK57" s="172">
        <f t="shared" ca="1" si="9"/>
        <v>0</v>
      </c>
      <c r="AL57" s="172">
        <f t="shared" ca="1" si="9"/>
        <v>0</v>
      </c>
      <c r="AM57" s="172">
        <f t="shared" ca="1" si="9"/>
        <v>0</v>
      </c>
      <c r="AN57" s="172">
        <f t="shared" ca="1" si="9"/>
        <v>0</v>
      </c>
      <c r="AO57" s="172">
        <f t="shared" ca="1" si="9"/>
        <v>0</v>
      </c>
      <c r="AP57" s="172">
        <f t="shared" ca="1" si="9"/>
        <v>0</v>
      </c>
      <c r="AQ57" s="172">
        <f t="shared" ca="1" si="9"/>
        <v>0</v>
      </c>
      <c r="AR57" s="172">
        <f t="shared" ca="1" si="9"/>
        <v>0</v>
      </c>
    </row>
    <row r="58" spans="4:44" x14ac:dyDescent="0.3">
      <c r="D58" s="162">
        <v>39</v>
      </c>
      <c r="E58" s="172">
        <f t="shared" ca="1" si="11"/>
        <v>0</v>
      </c>
      <c r="F58" s="172">
        <f t="shared" ca="1" si="11"/>
        <v>0</v>
      </c>
      <c r="G58" s="172">
        <f t="shared" ca="1" si="11"/>
        <v>0</v>
      </c>
      <c r="H58" s="172">
        <f t="shared" ca="1" si="11"/>
        <v>0</v>
      </c>
      <c r="I58" s="172">
        <f t="shared" ca="1" si="11"/>
        <v>0</v>
      </c>
      <c r="J58" s="172">
        <f t="shared" ca="1" si="11"/>
        <v>0</v>
      </c>
      <c r="K58" s="172">
        <f t="shared" ca="1" si="11"/>
        <v>0</v>
      </c>
      <c r="L58" s="172">
        <f t="shared" ca="1" si="11"/>
        <v>0</v>
      </c>
      <c r="M58" s="172">
        <f t="shared" ca="1" si="11"/>
        <v>0</v>
      </c>
      <c r="N58" s="172">
        <f t="shared" ca="1" si="11"/>
        <v>0</v>
      </c>
      <c r="O58" s="172">
        <f t="shared" ca="1" si="11"/>
        <v>0</v>
      </c>
      <c r="P58" s="172">
        <f t="shared" ca="1" si="11"/>
        <v>0</v>
      </c>
      <c r="Q58" s="172">
        <f t="shared" ca="1" si="11"/>
        <v>0</v>
      </c>
      <c r="R58" s="172">
        <f t="shared" ca="1" si="11"/>
        <v>0</v>
      </c>
      <c r="S58" s="172">
        <f t="shared" ca="1" si="11"/>
        <v>0</v>
      </c>
      <c r="T58" s="172">
        <f t="shared" ca="1" si="11"/>
        <v>0</v>
      </c>
      <c r="U58" s="172">
        <f t="shared" ca="1" si="10"/>
        <v>0</v>
      </c>
      <c r="V58" s="172">
        <f t="shared" ca="1" si="10"/>
        <v>0</v>
      </c>
      <c r="W58" s="172">
        <f t="shared" ca="1" si="10"/>
        <v>0</v>
      </c>
      <c r="X58" s="172">
        <f t="shared" ca="1" si="10"/>
        <v>0</v>
      </c>
      <c r="Y58" s="172">
        <f t="shared" ca="1" si="10"/>
        <v>0</v>
      </c>
      <c r="Z58" s="172">
        <f t="shared" ca="1" si="10"/>
        <v>0</v>
      </c>
      <c r="AA58" s="172">
        <f t="shared" ca="1" si="10"/>
        <v>0</v>
      </c>
      <c r="AB58" s="172">
        <f t="shared" ca="1" si="10"/>
        <v>0</v>
      </c>
      <c r="AC58" s="172">
        <f t="shared" ca="1" si="10"/>
        <v>0</v>
      </c>
      <c r="AD58" s="172">
        <f t="shared" ca="1" si="10"/>
        <v>0</v>
      </c>
      <c r="AE58" s="172">
        <f t="shared" ca="1" si="10"/>
        <v>0</v>
      </c>
      <c r="AF58" s="172">
        <f t="shared" ca="1" si="10"/>
        <v>0</v>
      </c>
      <c r="AG58" s="172">
        <f t="shared" ca="1" si="10"/>
        <v>0</v>
      </c>
      <c r="AH58" s="172">
        <f t="shared" ca="1" si="10"/>
        <v>0</v>
      </c>
      <c r="AI58" s="172">
        <f t="shared" ca="1" si="10"/>
        <v>0</v>
      </c>
      <c r="AJ58" s="172">
        <f t="shared" ca="1" si="9"/>
        <v>0</v>
      </c>
      <c r="AK58" s="172">
        <f t="shared" ca="1" si="9"/>
        <v>0</v>
      </c>
      <c r="AL58" s="172">
        <f t="shared" ca="1" si="9"/>
        <v>0</v>
      </c>
      <c r="AM58" s="172">
        <f t="shared" ca="1" si="9"/>
        <v>0</v>
      </c>
      <c r="AN58" s="172">
        <f t="shared" ca="1" si="9"/>
        <v>0</v>
      </c>
      <c r="AO58" s="172">
        <f t="shared" ca="1" si="9"/>
        <v>0</v>
      </c>
      <c r="AP58" s="172">
        <f t="shared" ca="1" si="9"/>
        <v>0</v>
      </c>
      <c r="AQ58" s="172">
        <f t="shared" ca="1" si="9"/>
        <v>0</v>
      </c>
      <c r="AR58" s="172">
        <f t="shared" ca="1" si="9"/>
        <v>0</v>
      </c>
    </row>
    <row r="59" spans="4:44" x14ac:dyDescent="0.3">
      <c r="D59" s="162">
        <v>40</v>
      </c>
      <c r="E59" s="172">
        <f t="shared" ca="1" si="11"/>
        <v>0</v>
      </c>
      <c r="F59" s="172">
        <f t="shared" ca="1" si="11"/>
        <v>0</v>
      </c>
      <c r="G59" s="172">
        <f t="shared" ca="1" si="11"/>
        <v>0</v>
      </c>
      <c r="H59" s="172">
        <f t="shared" ca="1" si="11"/>
        <v>0</v>
      </c>
      <c r="I59" s="172">
        <f t="shared" ca="1" si="11"/>
        <v>0</v>
      </c>
      <c r="J59" s="172">
        <f t="shared" ca="1" si="11"/>
        <v>0</v>
      </c>
      <c r="K59" s="172">
        <f t="shared" ca="1" si="11"/>
        <v>0</v>
      </c>
      <c r="L59" s="172">
        <f t="shared" ca="1" si="11"/>
        <v>0</v>
      </c>
      <c r="M59" s="172">
        <f t="shared" ca="1" si="11"/>
        <v>0</v>
      </c>
      <c r="N59" s="172">
        <f t="shared" ca="1" si="11"/>
        <v>0</v>
      </c>
      <c r="O59" s="172">
        <f t="shared" ca="1" si="11"/>
        <v>0</v>
      </c>
      <c r="P59" s="172">
        <f t="shared" ca="1" si="11"/>
        <v>0</v>
      </c>
      <c r="Q59" s="172">
        <f t="shared" ca="1" si="11"/>
        <v>0</v>
      </c>
      <c r="R59" s="172">
        <f t="shared" ca="1" si="11"/>
        <v>0</v>
      </c>
      <c r="S59" s="172">
        <f t="shared" ca="1" si="11"/>
        <v>0</v>
      </c>
      <c r="T59" s="172">
        <f t="shared" ca="1" si="11"/>
        <v>0</v>
      </c>
      <c r="U59" s="172">
        <f t="shared" ca="1" si="10"/>
        <v>0</v>
      </c>
      <c r="V59" s="172">
        <f t="shared" ca="1" si="10"/>
        <v>0</v>
      </c>
      <c r="W59" s="172">
        <f t="shared" ca="1" si="10"/>
        <v>0</v>
      </c>
      <c r="X59" s="172">
        <f t="shared" ca="1" si="10"/>
        <v>0</v>
      </c>
      <c r="Y59" s="172">
        <f t="shared" ca="1" si="10"/>
        <v>0</v>
      </c>
      <c r="Z59" s="172">
        <f t="shared" ca="1" si="10"/>
        <v>0</v>
      </c>
      <c r="AA59" s="172">
        <f t="shared" ca="1" si="10"/>
        <v>0</v>
      </c>
      <c r="AB59" s="172">
        <f t="shared" ca="1" si="10"/>
        <v>0</v>
      </c>
      <c r="AC59" s="172">
        <f t="shared" ca="1" si="10"/>
        <v>0</v>
      </c>
      <c r="AD59" s="172">
        <f t="shared" ca="1" si="10"/>
        <v>0</v>
      </c>
      <c r="AE59" s="172">
        <f t="shared" ca="1" si="10"/>
        <v>0</v>
      </c>
      <c r="AF59" s="172">
        <f t="shared" ca="1" si="10"/>
        <v>0</v>
      </c>
      <c r="AG59" s="172">
        <f t="shared" ca="1" si="10"/>
        <v>0</v>
      </c>
      <c r="AH59" s="172">
        <f t="shared" ca="1" si="10"/>
        <v>0</v>
      </c>
      <c r="AI59" s="172">
        <f t="shared" ca="1" si="10"/>
        <v>0</v>
      </c>
      <c r="AJ59" s="172">
        <f t="shared" ca="1" si="9"/>
        <v>0</v>
      </c>
      <c r="AK59" s="172">
        <f t="shared" ca="1" si="9"/>
        <v>0</v>
      </c>
      <c r="AL59" s="172">
        <f t="shared" ca="1" si="9"/>
        <v>0</v>
      </c>
      <c r="AM59" s="172">
        <f t="shared" ca="1" si="9"/>
        <v>0</v>
      </c>
      <c r="AN59" s="172">
        <f t="shared" ca="1" si="9"/>
        <v>0</v>
      </c>
      <c r="AO59" s="172">
        <f t="shared" ca="1" si="9"/>
        <v>0</v>
      </c>
      <c r="AP59" s="172">
        <f t="shared" ca="1" si="9"/>
        <v>0</v>
      </c>
      <c r="AQ59" s="172">
        <f t="shared" ca="1" si="9"/>
        <v>0</v>
      </c>
      <c r="AR59" s="172">
        <f t="shared" ca="1" si="9"/>
        <v>0</v>
      </c>
    </row>
    <row r="61" spans="4:44" x14ac:dyDescent="0.3">
      <c r="D61" s="162" t="s">
        <v>221</v>
      </c>
      <c r="E61" s="172">
        <f ca="1">SUM(E20:E59)</f>
        <v>0.12374466654877692</v>
      </c>
      <c r="F61" s="172">
        <f t="shared" ref="F61:AR61" ca="1" si="12">SUM(F20:F59)</f>
        <v>0.26101908738579432</v>
      </c>
      <c r="G61" s="172">
        <f t="shared" ca="1" si="12"/>
        <v>0.28995698894193933</v>
      </c>
      <c r="H61" s="172">
        <f t="shared" ca="1" si="12"/>
        <v>0.31120246810492197</v>
      </c>
      <c r="I61" s="172">
        <f t="shared" ca="1" si="12"/>
        <v>0.31703980000000004</v>
      </c>
      <c r="J61" s="172">
        <f t="shared" ca="1" si="12"/>
        <v>0.19329513345122312</v>
      </c>
      <c r="K61" s="172">
        <f t="shared" ca="1" si="12"/>
        <v>5.6020712614205728E-2</v>
      </c>
      <c r="L61" s="172">
        <f t="shared" ca="1" si="12"/>
        <v>2.7082811058060721E-2</v>
      </c>
      <c r="M61" s="172">
        <f t="shared" ca="1" si="12"/>
        <v>5.8373318950781031E-3</v>
      </c>
      <c r="N61" s="172">
        <f t="shared" ca="1" si="12"/>
        <v>0</v>
      </c>
      <c r="O61" s="172">
        <f t="shared" ca="1" si="12"/>
        <v>0</v>
      </c>
      <c r="P61" s="172">
        <f t="shared" ca="1" si="12"/>
        <v>0</v>
      </c>
      <c r="Q61" s="172">
        <f t="shared" ca="1" si="12"/>
        <v>0</v>
      </c>
      <c r="R61" s="172">
        <f t="shared" ca="1" si="12"/>
        <v>0</v>
      </c>
      <c r="S61" s="172">
        <f t="shared" ca="1" si="12"/>
        <v>0</v>
      </c>
      <c r="T61" s="172">
        <f t="shared" ca="1" si="12"/>
        <v>0</v>
      </c>
      <c r="U61" s="172">
        <f t="shared" ca="1" si="12"/>
        <v>0</v>
      </c>
      <c r="V61" s="172">
        <f t="shared" ca="1" si="12"/>
        <v>0</v>
      </c>
      <c r="W61" s="172">
        <f t="shared" ca="1" si="12"/>
        <v>0</v>
      </c>
      <c r="X61" s="172">
        <f t="shared" ca="1" si="12"/>
        <v>0</v>
      </c>
      <c r="Y61" s="172">
        <f t="shared" ca="1" si="12"/>
        <v>0</v>
      </c>
      <c r="Z61" s="172">
        <f t="shared" ca="1" si="12"/>
        <v>0</v>
      </c>
      <c r="AA61" s="172">
        <f t="shared" ca="1" si="12"/>
        <v>0</v>
      </c>
      <c r="AB61" s="172">
        <f t="shared" ca="1" si="12"/>
        <v>0</v>
      </c>
      <c r="AC61" s="172">
        <f t="shared" ca="1" si="12"/>
        <v>0</v>
      </c>
      <c r="AD61" s="172">
        <f t="shared" ca="1" si="12"/>
        <v>0</v>
      </c>
      <c r="AE61" s="172">
        <f t="shared" ca="1" si="12"/>
        <v>0</v>
      </c>
      <c r="AF61" s="172">
        <f t="shared" ca="1" si="12"/>
        <v>0</v>
      </c>
      <c r="AG61" s="172">
        <f t="shared" ca="1" si="12"/>
        <v>0</v>
      </c>
      <c r="AH61" s="172">
        <f t="shared" ca="1" si="12"/>
        <v>0</v>
      </c>
      <c r="AI61" s="172">
        <f t="shared" ca="1" si="12"/>
        <v>0</v>
      </c>
      <c r="AJ61" s="172">
        <f t="shared" ca="1" si="12"/>
        <v>0</v>
      </c>
      <c r="AK61" s="172">
        <f t="shared" ca="1" si="12"/>
        <v>0</v>
      </c>
      <c r="AL61" s="172">
        <f t="shared" ca="1" si="12"/>
        <v>0</v>
      </c>
      <c r="AM61" s="172">
        <f t="shared" ca="1" si="12"/>
        <v>0</v>
      </c>
      <c r="AN61" s="172">
        <f t="shared" ca="1" si="12"/>
        <v>0</v>
      </c>
      <c r="AO61" s="172">
        <f t="shared" ca="1" si="12"/>
        <v>0</v>
      </c>
      <c r="AP61" s="172">
        <f t="shared" ca="1" si="12"/>
        <v>0</v>
      </c>
      <c r="AQ61" s="172">
        <f t="shared" ca="1" si="12"/>
        <v>0</v>
      </c>
      <c r="AR61" s="172">
        <f t="shared" ca="1" si="12"/>
        <v>0</v>
      </c>
    </row>
    <row r="63" spans="4:44" x14ac:dyDescent="0.3">
      <c r="D63" s="162" t="s">
        <v>222</v>
      </c>
      <c r="E63" s="165">
        <v>1</v>
      </c>
      <c r="F63" s="165">
        <f>E63+1</f>
        <v>2</v>
      </c>
      <c r="G63" s="165">
        <f t="shared" ref="G63:AR63" si="13">F63+1</f>
        <v>3</v>
      </c>
      <c r="H63" s="165">
        <f t="shared" si="13"/>
        <v>4</v>
      </c>
      <c r="I63" s="165">
        <f t="shared" si="13"/>
        <v>5</v>
      </c>
      <c r="J63" s="165">
        <f t="shared" si="13"/>
        <v>6</v>
      </c>
      <c r="K63" s="165">
        <f t="shared" si="13"/>
        <v>7</v>
      </c>
      <c r="L63" s="165">
        <f t="shared" si="13"/>
        <v>8</v>
      </c>
      <c r="M63" s="165">
        <f t="shared" si="13"/>
        <v>9</v>
      </c>
      <c r="N63" s="165">
        <f t="shared" si="13"/>
        <v>10</v>
      </c>
      <c r="O63" s="165">
        <f t="shared" si="13"/>
        <v>11</v>
      </c>
      <c r="P63" s="165">
        <f t="shared" si="13"/>
        <v>12</v>
      </c>
      <c r="Q63" s="165">
        <f t="shared" si="13"/>
        <v>13</v>
      </c>
      <c r="R63" s="165">
        <f t="shared" si="13"/>
        <v>14</v>
      </c>
      <c r="S63" s="165">
        <f t="shared" si="13"/>
        <v>15</v>
      </c>
      <c r="T63" s="165">
        <f t="shared" si="13"/>
        <v>16</v>
      </c>
      <c r="U63" s="165">
        <f t="shared" si="13"/>
        <v>17</v>
      </c>
      <c r="V63" s="165">
        <f t="shared" si="13"/>
        <v>18</v>
      </c>
      <c r="W63" s="165">
        <f t="shared" si="13"/>
        <v>19</v>
      </c>
      <c r="X63" s="165">
        <f t="shared" si="13"/>
        <v>20</v>
      </c>
      <c r="Y63" s="165">
        <f t="shared" si="13"/>
        <v>21</v>
      </c>
      <c r="Z63" s="165">
        <f t="shared" si="13"/>
        <v>22</v>
      </c>
      <c r="AA63" s="165">
        <f t="shared" si="13"/>
        <v>23</v>
      </c>
      <c r="AB63" s="165">
        <f t="shared" si="13"/>
        <v>24</v>
      </c>
      <c r="AC63" s="165">
        <f t="shared" si="13"/>
        <v>25</v>
      </c>
      <c r="AD63" s="165">
        <f t="shared" si="13"/>
        <v>26</v>
      </c>
      <c r="AE63" s="165">
        <f t="shared" si="13"/>
        <v>27</v>
      </c>
      <c r="AF63" s="165">
        <f t="shared" si="13"/>
        <v>28</v>
      </c>
      <c r="AG63" s="165">
        <f t="shared" si="13"/>
        <v>29</v>
      </c>
      <c r="AH63" s="165">
        <f t="shared" si="13"/>
        <v>30</v>
      </c>
      <c r="AI63" s="165">
        <f t="shared" si="13"/>
        <v>31</v>
      </c>
      <c r="AJ63" s="165">
        <f t="shared" si="13"/>
        <v>32</v>
      </c>
      <c r="AK63" s="165">
        <f t="shared" si="13"/>
        <v>33</v>
      </c>
      <c r="AL63" s="165">
        <f t="shared" si="13"/>
        <v>34</v>
      </c>
      <c r="AM63" s="165">
        <f t="shared" si="13"/>
        <v>35</v>
      </c>
      <c r="AN63" s="165">
        <f t="shared" si="13"/>
        <v>36</v>
      </c>
      <c r="AO63" s="165">
        <f t="shared" si="13"/>
        <v>37</v>
      </c>
      <c r="AP63" s="165">
        <f t="shared" si="13"/>
        <v>38</v>
      </c>
      <c r="AQ63" s="165">
        <f t="shared" si="13"/>
        <v>39</v>
      </c>
      <c r="AR63" s="165">
        <f t="shared" si="13"/>
        <v>40</v>
      </c>
    </row>
    <row r="64" spans="4:44" x14ac:dyDescent="0.3">
      <c r="D64" s="173">
        <v>1</v>
      </c>
      <c r="E64" s="174">
        <v>1</v>
      </c>
      <c r="F64" s="174">
        <v>0</v>
      </c>
      <c r="G64" s="174">
        <v>0</v>
      </c>
      <c r="H64" s="174">
        <v>0</v>
      </c>
      <c r="I64" s="174">
        <v>0</v>
      </c>
      <c r="J64" s="174">
        <v>0</v>
      </c>
      <c r="K64" s="174">
        <v>0</v>
      </c>
      <c r="L64" s="174">
        <v>0</v>
      </c>
      <c r="M64" s="174">
        <v>0</v>
      </c>
      <c r="N64" s="174">
        <v>0</v>
      </c>
      <c r="O64" s="174">
        <v>0</v>
      </c>
      <c r="P64" s="174">
        <v>0</v>
      </c>
      <c r="Q64" s="174">
        <v>0</v>
      </c>
      <c r="R64" s="174">
        <v>0</v>
      </c>
      <c r="S64" s="174">
        <v>0</v>
      </c>
      <c r="T64" s="174">
        <v>0</v>
      </c>
      <c r="U64" s="174">
        <v>0</v>
      </c>
      <c r="V64" s="174">
        <v>0</v>
      </c>
      <c r="W64" s="174">
        <v>0</v>
      </c>
      <c r="X64" s="174">
        <v>0</v>
      </c>
      <c r="Y64" s="174">
        <v>0</v>
      </c>
      <c r="Z64" s="174">
        <v>0</v>
      </c>
      <c r="AA64" s="174">
        <v>0</v>
      </c>
      <c r="AB64" s="174">
        <v>0</v>
      </c>
      <c r="AC64" s="174">
        <v>0</v>
      </c>
      <c r="AD64" s="174">
        <v>0</v>
      </c>
      <c r="AE64" s="174">
        <v>0</v>
      </c>
      <c r="AF64" s="174">
        <v>0</v>
      </c>
      <c r="AG64" s="174">
        <v>0</v>
      </c>
      <c r="AH64" s="174">
        <v>0</v>
      </c>
      <c r="AI64" s="174">
        <v>0</v>
      </c>
      <c r="AJ64" s="174">
        <v>0</v>
      </c>
      <c r="AK64" s="174">
        <v>0</v>
      </c>
      <c r="AL64" s="174">
        <v>0</v>
      </c>
      <c r="AM64" s="174">
        <v>0</v>
      </c>
      <c r="AN64" s="174">
        <v>0</v>
      </c>
      <c r="AO64" s="174">
        <v>0</v>
      </c>
      <c r="AP64" s="174">
        <v>0</v>
      </c>
      <c r="AQ64" s="174">
        <v>0</v>
      </c>
      <c r="AR64" s="174">
        <v>0</v>
      </c>
    </row>
    <row r="65" spans="4:44" x14ac:dyDescent="0.3">
      <c r="D65" s="173">
        <v>3</v>
      </c>
      <c r="E65" s="174">
        <f>'General Inputs'!E11</f>
        <v>0.33329999999999999</v>
      </c>
      <c r="F65" s="174">
        <f>'General Inputs'!F11</f>
        <v>0.44450000000000001</v>
      </c>
      <c r="G65" s="174">
        <f>'General Inputs'!G11</f>
        <v>0.14810000000000001</v>
      </c>
      <c r="H65" s="174">
        <f>'General Inputs'!H11</f>
        <v>7.4099999999999999E-2</v>
      </c>
      <c r="I65" s="174">
        <f>'General Inputs'!I11</f>
        <v>0</v>
      </c>
      <c r="J65" s="174">
        <f>'General Inputs'!J11</f>
        <v>0</v>
      </c>
      <c r="K65" s="174">
        <f>'General Inputs'!K11</f>
        <v>0</v>
      </c>
      <c r="L65" s="174">
        <f>'General Inputs'!L11</f>
        <v>0</v>
      </c>
      <c r="M65" s="174">
        <f>'General Inputs'!M11</f>
        <v>0</v>
      </c>
      <c r="N65" s="174">
        <f>'General Inputs'!N11</f>
        <v>0</v>
      </c>
      <c r="O65" s="174">
        <f>'General Inputs'!O11</f>
        <v>0</v>
      </c>
      <c r="P65" s="174">
        <f>'General Inputs'!P11</f>
        <v>0</v>
      </c>
      <c r="Q65" s="174">
        <f>'General Inputs'!Q11</f>
        <v>0</v>
      </c>
      <c r="R65" s="174">
        <f>'General Inputs'!R11</f>
        <v>0</v>
      </c>
      <c r="S65" s="174">
        <f>'General Inputs'!S11</f>
        <v>0</v>
      </c>
      <c r="T65" s="174">
        <f>'General Inputs'!T11</f>
        <v>0</v>
      </c>
      <c r="U65" s="174">
        <f>'General Inputs'!U11</f>
        <v>0</v>
      </c>
      <c r="V65" s="174">
        <f>'General Inputs'!V11</f>
        <v>0</v>
      </c>
      <c r="W65" s="174">
        <f>'General Inputs'!W11</f>
        <v>0</v>
      </c>
      <c r="X65" s="174">
        <f>'General Inputs'!X11</f>
        <v>0</v>
      </c>
      <c r="Y65" s="174">
        <f>'General Inputs'!Y11</f>
        <v>0</v>
      </c>
      <c r="Z65" s="174">
        <f>'General Inputs'!Z11</f>
        <v>0</v>
      </c>
      <c r="AA65" s="174">
        <f>'General Inputs'!AA11</f>
        <v>0</v>
      </c>
      <c r="AB65" s="174">
        <f>'General Inputs'!AB11</f>
        <v>0</v>
      </c>
      <c r="AC65" s="174">
        <f>'General Inputs'!AC11</f>
        <v>0</v>
      </c>
      <c r="AD65" s="174">
        <f>'General Inputs'!AD11</f>
        <v>0</v>
      </c>
      <c r="AE65" s="174">
        <f>'General Inputs'!AE11</f>
        <v>0</v>
      </c>
      <c r="AF65" s="174">
        <f>'General Inputs'!AF11</f>
        <v>0</v>
      </c>
      <c r="AG65" s="174">
        <f>'General Inputs'!AG11</f>
        <v>0</v>
      </c>
      <c r="AH65" s="174">
        <f>'General Inputs'!AH11</f>
        <v>0</v>
      </c>
      <c r="AI65" s="174">
        <f>'General Inputs'!AI11</f>
        <v>0</v>
      </c>
      <c r="AJ65" s="174">
        <f>'General Inputs'!AJ11</f>
        <v>0</v>
      </c>
      <c r="AK65" s="174">
        <f>'General Inputs'!AK11</f>
        <v>0</v>
      </c>
      <c r="AL65" s="174">
        <f>'General Inputs'!AL11</f>
        <v>0</v>
      </c>
      <c r="AM65" s="174">
        <f>'General Inputs'!AM11</f>
        <v>0</v>
      </c>
      <c r="AN65" s="174">
        <f>'General Inputs'!AN11</f>
        <v>0</v>
      </c>
      <c r="AO65" s="174">
        <f>'General Inputs'!AO11</f>
        <v>0</v>
      </c>
      <c r="AP65" s="174">
        <f>'General Inputs'!AP11</f>
        <v>0</v>
      </c>
      <c r="AQ65" s="174">
        <f>'General Inputs'!AQ11</f>
        <v>0</v>
      </c>
      <c r="AR65" s="174">
        <f>'General Inputs'!AR11</f>
        <v>0</v>
      </c>
    </row>
    <row r="66" spans="4:44" x14ac:dyDescent="0.3">
      <c r="D66" s="173">
        <v>5</v>
      </c>
      <c r="E66" s="174">
        <f>'General Inputs'!E12</f>
        <v>0.2</v>
      </c>
      <c r="F66" s="174">
        <f>'General Inputs'!F12</f>
        <v>0.32</v>
      </c>
      <c r="G66" s="174">
        <f>'General Inputs'!G12</f>
        <v>0.192</v>
      </c>
      <c r="H66" s="174">
        <f>'General Inputs'!H12</f>
        <v>0.1152</v>
      </c>
      <c r="I66" s="174">
        <f>'General Inputs'!I12</f>
        <v>0.1152</v>
      </c>
      <c r="J66" s="174">
        <f>'General Inputs'!J12</f>
        <v>5.7599999999999998E-2</v>
      </c>
      <c r="K66" s="174">
        <f>'General Inputs'!K12</f>
        <v>0</v>
      </c>
      <c r="L66" s="174">
        <f>'General Inputs'!L12</f>
        <v>0</v>
      </c>
      <c r="M66" s="174">
        <f>'General Inputs'!M12</f>
        <v>0</v>
      </c>
      <c r="N66" s="174">
        <f>'General Inputs'!N12</f>
        <v>0</v>
      </c>
      <c r="O66" s="174">
        <f>'General Inputs'!O12</f>
        <v>0</v>
      </c>
      <c r="P66" s="174">
        <f>'General Inputs'!P12</f>
        <v>0</v>
      </c>
      <c r="Q66" s="174">
        <f>'General Inputs'!Q12</f>
        <v>0</v>
      </c>
      <c r="R66" s="174">
        <f>'General Inputs'!R12</f>
        <v>0</v>
      </c>
      <c r="S66" s="174">
        <f>'General Inputs'!S12</f>
        <v>0</v>
      </c>
      <c r="T66" s="174">
        <f>'General Inputs'!T12</f>
        <v>0</v>
      </c>
      <c r="U66" s="174">
        <f>'General Inputs'!U12</f>
        <v>0</v>
      </c>
      <c r="V66" s="174">
        <f>'General Inputs'!V12</f>
        <v>0</v>
      </c>
      <c r="W66" s="174">
        <f>'General Inputs'!W12</f>
        <v>0</v>
      </c>
      <c r="X66" s="174">
        <f>'General Inputs'!X12</f>
        <v>0</v>
      </c>
      <c r="Y66" s="174">
        <f>'General Inputs'!Y12</f>
        <v>0</v>
      </c>
      <c r="Z66" s="174">
        <f>'General Inputs'!Z12</f>
        <v>0</v>
      </c>
      <c r="AA66" s="174">
        <f>'General Inputs'!AA12</f>
        <v>0</v>
      </c>
      <c r="AB66" s="174">
        <f>'General Inputs'!AB12</f>
        <v>0</v>
      </c>
      <c r="AC66" s="174">
        <f>'General Inputs'!AC12</f>
        <v>0</v>
      </c>
      <c r="AD66" s="174">
        <f>'General Inputs'!AD12</f>
        <v>0</v>
      </c>
      <c r="AE66" s="174">
        <f>'General Inputs'!AE12</f>
        <v>0</v>
      </c>
      <c r="AF66" s="174">
        <f>'General Inputs'!AF12</f>
        <v>0</v>
      </c>
      <c r="AG66" s="174">
        <f>'General Inputs'!AG12</f>
        <v>0</v>
      </c>
      <c r="AH66" s="174">
        <f>'General Inputs'!AH12</f>
        <v>0</v>
      </c>
      <c r="AI66" s="174">
        <f>'General Inputs'!AI12</f>
        <v>0</v>
      </c>
      <c r="AJ66" s="174">
        <f>'General Inputs'!AJ12</f>
        <v>0</v>
      </c>
      <c r="AK66" s="174">
        <f>'General Inputs'!AK12</f>
        <v>0</v>
      </c>
      <c r="AL66" s="174">
        <f>'General Inputs'!AL12</f>
        <v>0</v>
      </c>
      <c r="AM66" s="174">
        <f>'General Inputs'!AM12</f>
        <v>0</v>
      </c>
      <c r="AN66" s="174">
        <f>'General Inputs'!AN12</f>
        <v>0</v>
      </c>
      <c r="AO66" s="174">
        <f>'General Inputs'!AO12</f>
        <v>0</v>
      </c>
      <c r="AP66" s="174">
        <f>'General Inputs'!AP12</f>
        <v>0</v>
      </c>
      <c r="AQ66" s="174">
        <f>'General Inputs'!AQ12</f>
        <v>0</v>
      </c>
      <c r="AR66" s="174">
        <f>'General Inputs'!AR12</f>
        <v>0</v>
      </c>
    </row>
    <row r="67" spans="4:44" x14ac:dyDescent="0.3">
      <c r="D67" s="173">
        <v>7</v>
      </c>
      <c r="E67" s="174">
        <f>'General Inputs'!E13</f>
        <v>0.1429</v>
      </c>
      <c r="F67" s="174">
        <f>'General Inputs'!F13</f>
        <v>0.24489999999999998</v>
      </c>
      <c r="G67" s="174">
        <f>'General Inputs'!G13</f>
        <v>0.17489999999999997</v>
      </c>
      <c r="H67" s="174">
        <f>'General Inputs'!H13</f>
        <v>0.1249</v>
      </c>
      <c r="I67" s="174">
        <f>'General Inputs'!I13</f>
        <v>8.929999999999999E-2</v>
      </c>
      <c r="J67" s="174">
        <f>'General Inputs'!J13</f>
        <v>8.9200000000000002E-2</v>
      </c>
      <c r="K67" s="174">
        <f>'General Inputs'!K13</f>
        <v>8.929999999999999E-2</v>
      </c>
      <c r="L67" s="174">
        <f>'General Inputs'!L13</f>
        <v>4.4600000000000001E-2</v>
      </c>
      <c r="M67" s="174">
        <f>'General Inputs'!M13</f>
        <v>0</v>
      </c>
      <c r="N67" s="174">
        <f>'General Inputs'!N13</f>
        <v>0</v>
      </c>
      <c r="O67" s="174">
        <f>'General Inputs'!O13</f>
        <v>0</v>
      </c>
      <c r="P67" s="174">
        <f>'General Inputs'!P13</f>
        <v>0</v>
      </c>
      <c r="Q67" s="174">
        <f>'General Inputs'!Q13</f>
        <v>0</v>
      </c>
      <c r="R67" s="174">
        <f>'General Inputs'!R13</f>
        <v>0</v>
      </c>
      <c r="S67" s="174">
        <f>'General Inputs'!S13</f>
        <v>0</v>
      </c>
      <c r="T67" s="174">
        <f>'General Inputs'!T13</f>
        <v>0</v>
      </c>
      <c r="U67" s="174">
        <f>'General Inputs'!U13</f>
        <v>0</v>
      </c>
      <c r="V67" s="174">
        <f>'General Inputs'!V13</f>
        <v>0</v>
      </c>
      <c r="W67" s="174">
        <f>'General Inputs'!W13</f>
        <v>0</v>
      </c>
      <c r="X67" s="174">
        <f>'General Inputs'!X13</f>
        <v>0</v>
      </c>
      <c r="Y67" s="174">
        <f>'General Inputs'!Y13</f>
        <v>0</v>
      </c>
      <c r="Z67" s="174">
        <f>'General Inputs'!Z13</f>
        <v>0</v>
      </c>
      <c r="AA67" s="174">
        <f>'General Inputs'!AA13</f>
        <v>0</v>
      </c>
      <c r="AB67" s="174">
        <f>'General Inputs'!AB13</f>
        <v>0</v>
      </c>
      <c r="AC67" s="174">
        <f>'General Inputs'!AC13</f>
        <v>0</v>
      </c>
      <c r="AD67" s="174">
        <f>'General Inputs'!AD13</f>
        <v>0</v>
      </c>
      <c r="AE67" s="174">
        <f>'General Inputs'!AE13</f>
        <v>0</v>
      </c>
      <c r="AF67" s="174">
        <f>'General Inputs'!AF13</f>
        <v>0</v>
      </c>
      <c r="AG67" s="174">
        <f>'General Inputs'!AG13</f>
        <v>0</v>
      </c>
      <c r="AH67" s="174">
        <f>'General Inputs'!AH13</f>
        <v>0</v>
      </c>
      <c r="AI67" s="174">
        <f>'General Inputs'!AI13</f>
        <v>0</v>
      </c>
      <c r="AJ67" s="174">
        <f>'General Inputs'!AJ13</f>
        <v>0</v>
      </c>
      <c r="AK67" s="174">
        <f>'General Inputs'!AK13</f>
        <v>0</v>
      </c>
      <c r="AL67" s="174">
        <f>'General Inputs'!AL13</f>
        <v>0</v>
      </c>
      <c r="AM67" s="174">
        <f>'General Inputs'!AM13</f>
        <v>0</v>
      </c>
      <c r="AN67" s="174">
        <f>'General Inputs'!AN13</f>
        <v>0</v>
      </c>
      <c r="AO67" s="174">
        <f>'General Inputs'!AO13</f>
        <v>0</v>
      </c>
      <c r="AP67" s="174">
        <f>'General Inputs'!AP13</f>
        <v>0</v>
      </c>
      <c r="AQ67" s="174">
        <f>'General Inputs'!AQ13</f>
        <v>0</v>
      </c>
      <c r="AR67" s="174">
        <f>'General Inputs'!AR13</f>
        <v>0</v>
      </c>
    </row>
    <row r="68" spans="4:44" x14ac:dyDescent="0.3">
      <c r="D68" s="173">
        <v>10</v>
      </c>
      <c r="E68" s="174">
        <f>'General Inputs'!E14</f>
        <v>0.1</v>
      </c>
      <c r="F68" s="174">
        <f>'General Inputs'!F14</f>
        <v>0.18</v>
      </c>
      <c r="G68" s="174">
        <f>'General Inputs'!G14</f>
        <v>0.14400000000000002</v>
      </c>
      <c r="H68" s="174">
        <f>'General Inputs'!H14</f>
        <v>0.1152</v>
      </c>
      <c r="I68" s="174">
        <f>'General Inputs'!I14</f>
        <v>9.2200000000000004E-2</v>
      </c>
      <c r="J68" s="174">
        <f>'General Inputs'!J14</f>
        <v>7.3700000000000002E-2</v>
      </c>
      <c r="K68" s="174">
        <f>'General Inputs'!K14</f>
        <v>6.5500000000000003E-2</v>
      </c>
      <c r="L68" s="174">
        <f>'General Inputs'!L14</f>
        <v>6.5500000000000003E-2</v>
      </c>
      <c r="M68" s="174">
        <f>'General Inputs'!M14</f>
        <v>6.5599999999999992E-2</v>
      </c>
      <c r="N68" s="174">
        <f>'General Inputs'!N14</f>
        <v>6.5500000000000003E-2</v>
      </c>
      <c r="O68" s="174">
        <f>'General Inputs'!O14</f>
        <v>3.2799999999999996E-2</v>
      </c>
      <c r="P68" s="174">
        <f>'General Inputs'!P14</f>
        <v>0</v>
      </c>
      <c r="Q68" s="174">
        <f>'General Inputs'!Q14</f>
        <v>0</v>
      </c>
      <c r="R68" s="174">
        <f>'General Inputs'!R14</f>
        <v>0</v>
      </c>
      <c r="S68" s="174">
        <f>'General Inputs'!S14</f>
        <v>0</v>
      </c>
      <c r="T68" s="174">
        <f>'General Inputs'!T14</f>
        <v>0</v>
      </c>
      <c r="U68" s="174">
        <f>'General Inputs'!U14</f>
        <v>0</v>
      </c>
      <c r="V68" s="174">
        <f>'General Inputs'!V14</f>
        <v>0</v>
      </c>
      <c r="W68" s="174">
        <f>'General Inputs'!W14</f>
        <v>0</v>
      </c>
      <c r="X68" s="174">
        <f>'General Inputs'!X14</f>
        <v>0</v>
      </c>
      <c r="Y68" s="174">
        <f>'General Inputs'!Y14</f>
        <v>0</v>
      </c>
      <c r="Z68" s="174">
        <f>'General Inputs'!Z14</f>
        <v>0</v>
      </c>
      <c r="AA68" s="174">
        <f>'General Inputs'!AA14</f>
        <v>0</v>
      </c>
      <c r="AB68" s="174">
        <f>'General Inputs'!AB14</f>
        <v>0</v>
      </c>
      <c r="AC68" s="174">
        <f>'General Inputs'!AC14</f>
        <v>0</v>
      </c>
      <c r="AD68" s="174">
        <f>'General Inputs'!AD14</f>
        <v>0</v>
      </c>
      <c r="AE68" s="174">
        <f>'General Inputs'!AE14</f>
        <v>0</v>
      </c>
      <c r="AF68" s="174">
        <f>'General Inputs'!AF14</f>
        <v>0</v>
      </c>
      <c r="AG68" s="174">
        <f>'General Inputs'!AG14</f>
        <v>0</v>
      </c>
      <c r="AH68" s="174">
        <f>'General Inputs'!AH14</f>
        <v>0</v>
      </c>
      <c r="AI68" s="174">
        <f>'General Inputs'!AI14</f>
        <v>0</v>
      </c>
      <c r="AJ68" s="174">
        <f>'General Inputs'!AJ14</f>
        <v>0</v>
      </c>
      <c r="AK68" s="174">
        <f>'General Inputs'!AK14</f>
        <v>0</v>
      </c>
      <c r="AL68" s="174">
        <f>'General Inputs'!AL14</f>
        <v>0</v>
      </c>
      <c r="AM68" s="174">
        <f>'General Inputs'!AM14</f>
        <v>0</v>
      </c>
      <c r="AN68" s="174">
        <f>'General Inputs'!AN14</f>
        <v>0</v>
      </c>
      <c r="AO68" s="174">
        <f>'General Inputs'!AO14</f>
        <v>0</v>
      </c>
      <c r="AP68" s="174">
        <f>'General Inputs'!AP14</f>
        <v>0</v>
      </c>
      <c r="AQ68" s="174">
        <f>'General Inputs'!AQ14</f>
        <v>0</v>
      </c>
      <c r="AR68" s="174">
        <f>'General Inputs'!AR14</f>
        <v>0</v>
      </c>
    </row>
    <row r="69" spans="4:44" x14ac:dyDescent="0.3">
      <c r="D69" s="173">
        <v>15</v>
      </c>
      <c r="E69" s="174">
        <f>'General Inputs'!E15</f>
        <v>0.05</v>
      </c>
      <c r="F69" s="174">
        <f>'General Inputs'!F15</f>
        <v>9.5000000000000001E-2</v>
      </c>
      <c r="G69" s="174">
        <f>'General Inputs'!G15</f>
        <v>8.5500000000000007E-2</v>
      </c>
      <c r="H69" s="174">
        <f>'General Inputs'!H15</f>
        <v>7.6999999999999999E-2</v>
      </c>
      <c r="I69" s="174">
        <f>'General Inputs'!I15</f>
        <v>6.93E-2</v>
      </c>
      <c r="J69" s="174">
        <f>'General Inputs'!J15</f>
        <v>6.2300000000000001E-2</v>
      </c>
      <c r="K69" s="174">
        <f>'General Inputs'!K15</f>
        <v>5.9000000000000004E-2</v>
      </c>
      <c r="L69" s="174">
        <f>'General Inputs'!L15</f>
        <v>5.9000000000000004E-2</v>
      </c>
      <c r="M69" s="174">
        <f>'General Inputs'!M15</f>
        <v>5.91E-2</v>
      </c>
      <c r="N69" s="174">
        <f>'General Inputs'!N15</f>
        <v>5.9000000000000004E-2</v>
      </c>
      <c r="O69" s="174">
        <f>'General Inputs'!O15</f>
        <v>5.91E-2</v>
      </c>
      <c r="P69" s="174">
        <f>'General Inputs'!P15</f>
        <v>5.9000000000000004E-2</v>
      </c>
      <c r="Q69" s="174">
        <f>'General Inputs'!Q15</f>
        <v>5.91E-2</v>
      </c>
      <c r="R69" s="174">
        <f>'General Inputs'!R15</f>
        <v>5.9000000000000004E-2</v>
      </c>
      <c r="S69" s="174">
        <f>'General Inputs'!S15</f>
        <v>5.91E-2</v>
      </c>
      <c r="T69" s="174">
        <f>'General Inputs'!T15</f>
        <v>2.9500000000000002E-2</v>
      </c>
      <c r="U69" s="174">
        <f>'General Inputs'!U15</f>
        <v>0</v>
      </c>
      <c r="V69" s="174">
        <f>'General Inputs'!V15</f>
        <v>0</v>
      </c>
      <c r="W69" s="174">
        <f>'General Inputs'!W15</f>
        <v>0</v>
      </c>
      <c r="X69" s="174">
        <f>'General Inputs'!X15</f>
        <v>0</v>
      </c>
      <c r="Y69" s="174">
        <f>'General Inputs'!Y15</f>
        <v>0</v>
      </c>
      <c r="Z69" s="174">
        <f>'General Inputs'!Z15</f>
        <v>0</v>
      </c>
      <c r="AA69" s="174">
        <f>'General Inputs'!AA15</f>
        <v>0</v>
      </c>
      <c r="AB69" s="174">
        <f>'General Inputs'!AB15</f>
        <v>0</v>
      </c>
      <c r="AC69" s="174">
        <f>'General Inputs'!AC15</f>
        <v>0</v>
      </c>
      <c r="AD69" s="174">
        <f>'General Inputs'!AD15</f>
        <v>0</v>
      </c>
      <c r="AE69" s="174">
        <f>'General Inputs'!AE15</f>
        <v>0</v>
      </c>
      <c r="AF69" s="174">
        <f>'General Inputs'!AF15</f>
        <v>0</v>
      </c>
      <c r="AG69" s="174">
        <f>'General Inputs'!AG15</f>
        <v>0</v>
      </c>
      <c r="AH69" s="174">
        <f>'General Inputs'!AH15</f>
        <v>0</v>
      </c>
      <c r="AI69" s="174">
        <f>'General Inputs'!AI15</f>
        <v>0</v>
      </c>
      <c r="AJ69" s="174">
        <f>'General Inputs'!AJ15</f>
        <v>0</v>
      </c>
      <c r="AK69" s="174">
        <f>'General Inputs'!AK15</f>
        <v>0</v>
      </c>
      <c r="AL69" s="174">
        <f>'General Inputs'!AL15</f>
        <v>0</v>
      </c>
      <c r="AM69" s="174">
        <f>'General Inputs'!AM15</f>
        <v>0</v>
      </c>
      <c r="AN69" s="174">
        <f>'General Inputs'!AN15</f>
        <v>0</v>
      </c>
      <c r="AO69" s="174">
        <f>'General Inputs'!AO15</f>
        <v>0</v>
      </c>
      <c r="AP69" s="174">
        <f>'General Inputs'!AP15</f>
        <v>0</v>
      </c>
      <c r="AQ69" s="174">
        <f>'General Inputs'!AQ15</f>
        <v>0</v>
      </c>
      <c r="AR69" s="174">
        <f>'General Inputs'!AR15</f>
        <v>0</v>
      </c>
    </row>
    <row r="70" spans="4:44" x14ac:dyDescent="0.3">
      <c r="D70" s="173">
        <v>20</v>
      </c>
      <c r="E70" s="174">
        <f>'General Inputs'!E16</f>
        <v>3.7499999999999999E-2</v>
      </c>
      <c r="F70" s="174">
        <f>'General Inputs'!F16</f>
        <v>7.2190000000000004E-2</v>
      </c>
      <c r="G70" s="174">
        <f>'General Inputs'!G16</f>
        <v>6.6769999999999996E-2</v>
      </c>
      <c r="H70" s="174">
        <f>'General Inputs'!H16</f>
        <v>6.1769999999999999E-2</v>
      </c>
      <c r="I70" s="174">
        <f>'General Inputs'!I16</f>
        <v>5.713E-2</v>
      </c>
      <c r="J70" s="174">
        <f>'General Inputs'!J16</f>
        <v>5.2850000000000001E-2</v>
      </c>
      <c r="K70" s="174">
        <f>'General Inputs'!K16</f>
        <v>4.888E-2</v>
      </c>
      <c r="L70" s="174">
        <f>'General Inputs'!L16</f>
        <v>4.5220000000000003E-2</v>
      </c>
      <c r="M70" s="174">
        <f>'General Inputs'!M16</f>
        <v>4.462E-2</v>
      </c>
      <c r="N70" s="174">
        <f>'General Inputs'!N16</f>
        <v>4.4610000000000004E-2</v>
      </c>
      <c r="O70" s="174">
        <f>'General Inputs'!O16</f>
        <v>4.462E-2</v>
      </c>
      <c r="P70" s="174">
        <f>'General Inputs'!P16</f>
        <v>4.4610000000000004E-2</v>
      </c>
      <c r="Q70" s="174">
        <f>'General Inputs'!Q16</f>
        <v>4.462E-2</v>
      </c>
      <c r="R70" s="174">
        <f>'General Inputs'!R16</f>
        <v>4.4610000000000004E-2</v>
      </c>
      <c r="S70" s="174">
        <f>'General Inputs'!S16</f>
        <v>4.462E-2</v>
      </c>
      <c r="T70" s="174">
        <f>'General Inputs'!T16</f>
        <v>4.4610000000000004E-2</v>
      </c>
      <c r="U70" s="174">
        <f>'General Inputs'!U16</f>
        <v>4.462E-2</v>
      </c>
      <c r="V70" s="174">
        <f>'General Inputs'!V16</f>
        <v>4.4610000000000004E-2</v>
      </c>
      <c r="W70" s="174">
        <f>'General Inputs'!W16</f>
        <v>4.462E-2</v>
      </c>
      <c r="X70" s="174">
        <f>'General Inputs'!X16</f>
        <v>4.4610000000000004E-2</v>
      </c>
      <c r="Y70" s="174">
        <f>'General Inputs'!Y16</f>
        <v>2.231E-2</v>
      </c>
      <c r="Z70" s="174">
        <f>'General Inputs'!Z16</f>
        <v>0</v>
      </c>
      <c r="AA70" s="174">
        <f>'General Inputs'!AA16</f>
        <v>0</v>
      </c>
      <c r="AB70" s="174">
        <f>'General Inputs'!AB16</f>
        <v>0</v>
      </c>
      <c r="AC70" s="174">
        <f>'General Inputs'!AC16</f>
        <v>0</v>
      </c>
      <c r="AD70" s="174">
        <f>'General Inputs'!AD16</f>
        <v>0</v>
      </c>
      <c r="AE70" s="174">
        <f>'General Inputs'!AE16</f>
        <v>0</v>
      </c>
      <c r="AF70" s="174">
        <f>'General Inputs'!AF16</f>
        <v>0</v>
      </c>
      <c r="AG70" s="174">
        <f>'General Inputs'!AG16</f>
        <v>0</v>
      </c>
      <c r="AH70" s="174">
        <f>'General Inputs'!AH16</f>
        <v>0</v>
      </c>
      <c r="AI70" s="174">
        <f>'General Inputs'!AI16</f>
        <v>0</v>
      </c>
      <c r="AJ70" s="174">
        <f>'General Inputs'!AJ16</f>
        <v>0</v>
      </c>
      <c r="AK70" s="174">
        <f>'General Inputs'!AK16</f>
        <v>0</v>
      </c>
      <c r="AL70" s="174">
        <f>'General Inputs'!AL16</f>
        <v>0</v>
      </c>
      <c r="AM70" s="174">
        <f>'General Inputs'!AM16</f>
        <v>0</v>
      </c>
      <c r="AN70" s="174">
        <f>'General Inputs'!AN16</f>
        <v>0</v>
      </c>
      <c r="AO70" s="174">
        <f>'General Inputs'!AO16</f>
        <v>0</v>
      </c>
      <c r="AP70" s="174">
        <f>'General Inputs'!AP16</f>
        <v>0</v>
      </c>
      <c r="AQ70" s="174">
        <f>'General Inputs'!AQ16</f>
        <v>0</v>
      </c>
      <c r="AR70" s="174">
        <f>'General Inputs'!AR16</f>
        <v>0</v>
      </c>
    </row>
    <row r="72" spans="4:44" x14ac:dyDescent="0.3">
      <c r="D72" s="162" t="s">
        <v>224</v>
      </c>
      <c r="E72" s="163">
        <v>0</v>
      </c>
      <c r="F72" s="163">
        <v>0</v>
      </c>
      <c r="G72" s="163">
        <v>0</v>
      </c>
    </row>
    <row r="73" spans="4:44" x14ac:dyDescent="0.3">
      <c r="D73" s="162"/>
      <c r="E73" s="163"/>
      <c r="F73" s="163"/>
      <c r="G73" s="163"/>
    </row>
    <row r="74" spans="4:44" x14ac:dyDescent="0.3">
      <c r="D74" s="162" t="s">
        <v>225</v>
      </c>
      <c r="E74" s="175"/>
      <c r="F74" s="176"/>
      <c r="G74" s="176"/>
    </row>
    <row r="75" spans="4:44" x14ac:dyDescent="0.3">
      <c r="D75" s="162">
        <v>0</v>
      </c>
      <c r="E75" s="162">
        <f>E63</f>
        <v>1</v>
      </c>
      <c r="F75" s="162">
        <f t="shared" ref="F75:AR75" si="14">F63</f>
        <v>2</v>
      </c>
      <c r="G75" s="162">
        <f t="shared" si="14"/>
        <v>3</v>
      </c>
      <c r="H75" s="162">
        <f t="shared" si="14"/>
        <v>4</v>
      </c>
      <c r="I75" s="162">
        <f t="shared" si="14"/>
        <v>5</v>
      </c>
      <c r="J75" s="162">
        <f t="shared" si="14"/>
        <v>6</v>
      </c>
      <c r="K75" s="162">
        <f t="shared" si="14"/>
        <v>7</v>
      </c>
      <c r="L75" s="162">
        <f t="shared" si="14"/>
        <v>8</v>
      </c>
      <c r="M75" s="162">
        <f t="shared" si="14"/>
        <v>9</v>
      </c>
      <c r="N75" s="162">
        <f t="shared" si="14"/>
        <v>10</v>
      </c>
      <c r="O75" s="162">
        <f t="shared" si="14"/>
        <v>11</v>
      </c>
      <c r="P75" s="162">
        <f t="shared" si="14"/>
        <v>12</v>
      </c>
      <c r="Q75" s="162">
        <f t="shared" si="14"/>
        <v>13</v>
      </c>
      <c r="R75" s="162">
        <f t="shared" si="14"/>
        <v>14</v>
      </c>
      <c r="S75" s="162">
        <f t="shared" si="14"/>
        <v>15</v>
      </c>
      <c r="T75" s="162">
        <f t="shared" si="14"/>
        <v>16</v>
      </c>
      <c r="U75" s="162">
        <f t="shared" si="14"/>
        <v>17</v>
      </c>
      <c r="V75" s="162">
        <f t="shared" si="14"/>
        <v>18</v>
      </c>
      <c r="W75" s="162">
        <f t="shared" si="14"/>
        <v>19</v>
      </c>
      <c r="X75" s="162">
        <f t="shared" si="14"/>
        <v>20</v>
      </c>
      <c r="Y75" s="162">
        <f t="shared" si="14"/>
        <v>21</v>
      </c>
      <c r="Z75" s="162">
        <f t="shared" si="14"/>
        <v>22</v>
      </c>
      <c r="AA75" s="162">
        <f t="shared" si="14"/>
        <v>23</v>
      </c>
      <c r="AB75" s="162">
        <f t="shared" si="14"/>
        <v>24</v>
      </c>
      <c r="AC75" s="162">
        <f t="shared" si="14"/>
        <v>25</v>
      </c>
      <c r="AD75" s="162">
        <f t="shared" si="14"/>
        <v>26</v>
      </c>
      <c r="AE75" s="162">
        <f t="shared" si="14"/>
        <v>27</v>
      </c>
      <c r="AF75" s="162">
        <f t="shared" si="14"/>
        <v>28</v>
      </c>
      <c r="AG75" s="162">
        <f t="shared" si="14"/>
        <v>29</v>
      </c>
      <c r="AH75" s="162">
        <f t="shared" si="14"/>
        <v>30</v>
      </c>
      <c r="AI75" s="162">
        <f t="shared" si="14"/>
        <v>31</v>
      </c>
      <c r="AJ75" s="162">
        <f t="shared" si="14"/>
        <v>32</v>
      </c>
      <c r="AK75" s="162">
        <f t="shared" si="14"/>
        <v>33</v>
      </c>
      <c r="AL75" s="162">
        <f t="shared" si="14"/>
        <v>34</v>
      </c>
      <c r="AM75" s="162">
        <f t="shared" si="14"/>
        <v>35</v>
      </c>
      <c r="AN75" s="162">
        <f t="shared" si="14"/>
        <v>36</v>
      </c>
      <c r="AO75" s="162">
        <f t="shared" si="14"/>
        <v>37</v>
      </c>
      <c r="AP75" s="162">
        <f t="shared" si="14"/>
        <v>38</v>
      </c>
      <c r="AQ75" s="162">
        <f t="shared" si="14"/>
        <v>39</v>
      </c>
      <c r="AR75" s="162">
        <f t="shared" si="14"/>
        <v>40</v>
      </c>
    </row>
    <row r="76" spans="4:44" x14ac:dyDescent="0.3">
      <c r="D76" s="162">
        <f t="array" ref="D76:D115">TRANSPOSE(E75:AR75)</f>
        <v>1</v>
      </c>
      <c r="E76" s="177">
        <f ca="1">IF(E$75&lt;$D76,0,IF(E$75=$D76,(OFFSET($D$8,0,OFFSET($D$75,$D76,0)))*VLOOKUP($E$15,$D$63:$AR$70,E$75-$D76+2,FALSE),IF(AND(E$75&gt;$D76,(E$75-$D76+1)&lt;=$E$15),(OFFSET($D$8,0,OFFSET($D$75,$D76,0)))*VLOOKUP($E$15,$D$63:$AR$70,E$75-$D76+2,FALSE),IF((E$75-$D76+1)=$E$15+1,(OFFSET($D$8,0,OFFSET($D$75,$D76,0)))*VLOOKUP($E$15,$D$63:$AR$70,E$75-$D76+2,FALSE),IF(E$75&gt;($E$15+1),0,0)))))*IF($E$72&lt;&gt;0,0,1)+($E$8*$E$72+(1-$E$72)*$E$8*VLOOKUP($E$15,$D$63:$AR$70,E$75-$D76+2,FALSE))*IF($E$72=0,0,1)</f>
        <v>1.2374466654877692</v>
      </c>
      <c r="F76" s="177">
        <f t="shared" ref="F76:AR76" ca="1" si="15">IF(F$75&lt;$D76,0,IF(F$75=$D76,(OFFSET($D$8,0,OFFSET($D$75,$D76,0)))*VLOOKUP($E$15,$D$63:$AR$70,F$75-$D76+2,FALSE),IF(AND(F$75&gt;$D76,(F$75-$D76+1)&lt;=$E$15),(OFFSET($D$8,0,OFFSET($D$75,$D76,0)))*VLOOKUP($E$15,$D$63:$AR$70,F$75-$D76+2,FALSE),IF((F$75-$D76+1)=$E$15+1,(OFFSET($D$8,0,OFFSET($D$75,$D76,0)))*VLOOKUP($E$15,$D$63:$AR$70,F$75-$D76+2,FALSE),IF(F$75&gt;($E$15+1),0,0)))))*IF($E$72&lt;&gt;0,0,1)+((1-$E$72)*$E$8*VLOOKUP($E$15,$D$63:$AR$70,F$75-$D76+2,FALSE))*IF($E$72=0,0,1)</f>
        <v>0</v>
      </c>
      <c r="G76" s="177">
        <f t="shared" ca="1" si="15"/>
        <v>0</v>
      </c>
      <c r="H76" s="177">
        <f t="shared" ca="1" si="15"/>
        <v>0</v>
      </c>
      <c r="I76" s="177">
        <f t="shared" ca="1" si="15"/>
        <v>0</v>
      </c>
      <c r="J76" s="177">
        <f t="shared" ca="1" si="15"/>
        <v>0</v>
      </c>
      <c r="K76" s="177">
        <f t="shared" ca="1" si="15"/>
        <v>0</v>
      </c>
      <c r="L76" s="177">
        <f t="shared" ca="1" si="15"/>
        <v>0</v>
      </c>
      <c r="M76" s="177">
        <f t="shared" ca="1" si="15"/>
        <v>0</v>
      </c>
      <c r="N76" s="177">
        <f t="shared" ca="1" si="15"/>
        <v>0</v>
      </c>
      <c r="O76" s="177">
        <f t="shared" ca="1" si="15"/>
        <v>0</v>
      </c>
      <c r="P76" s="177">
        <f t="shared" ca="1" si="15"/>
        <v>0</v>
      </c>
      <c r="Q76" s="177">
        <f t="shared" ca="1" si="15"/>
        <v>0</v>
      </c>
      <c r="R76" s="177">
        <f t="shared" ca="1" si="15"/>
        <v>0</v>
      </c>
      <c r="S76" s="177">
        <f t="shared" ca="1" si="15"/>
        <v>0</v>
      </c>
      <c r="T76" s="177">
        <f t="shared" ca="1" si="15"/>
        <v>0</v>
      </c>
      <c r="U76" s="177">
        <f t="shared" ca="1" si="15"/>
        <v>0</v>
      </c>
      <c r="V76" s="177">
        <f t="shared" ca="1" si="15"/>
        <v>0</v>
      </c>
      <c r="W76" s="177">
        <f t="shared" ca="1" si="15"/>
        <v>0</v>
      </c>
      <c r="X76" s="177">
        <f t="shared" ca="1" si="15"/>
        <v>0</v>
      </c>
      <c r="Y76" s="177">
        <f t="shared" ca="1" si="15"/>
        <v>0</v>
      </c>
      <c r="Z76" s="177">
        <f t="shared" ca="1" si="15"/>
        <v>0</v>
      </c>
      <c r="AA76" s="177">
        <f t="shared" ca="1" si="15"/>
        <v>0</v>
      </c>
      <c r="AB76" s="177">
        <f t="shared" ca="1" si="15"/>
        <v>0</v>
      </c>
      <c r="AC76" s="177">
        <f t="shared" ca="1" si="15"/>
        <v>0</v>
      </c>
      <c r="AD76" s="177">
        <f t="shared" ca="1" si="15"/>
        <v>0</v>
      </c>
      <c r="AE76" s="177">
        <f t="shared" ca="1" si="15"/>
        <v>0</v>
      </c>
      <c r="AF76" s="177">
        <f t="shared" ca="1" si="15"/>
        <v>0</v>
      </c>
      <c r="AG76" s="177">
        <f t="shared" ca="1" si="15"/>
        <v>0</v>
      </c>
      <c r="AH76" s="177">
        <f t="shared" ca="1" si="15"/>
        <v>0</v>
      </c>
      <c r="AI76" s="177">
        <f t="shared" ca="1" si="15"/>
        <v>0</v>
      </c>
      <c r="AJ76" s="177">
        <f t="shared" ca="1" si="15"/>
        <v>0</v>
      </c>
      <c r="AK76" s="177">
        <f t="shared" ca="1" si="15"/>
        <v>0</v>
      </c>
      <c r="AL76" s="177">
        <f t="shared" ca="1" si="15"/>
        <v>0</v>
      </c>
      <c r="AM76" s="177">
        <f t="shared" ca="1" si="15"/>
        <v>0</v>
      </c>
      <c r="AN76" s="177">
        <f t="shared" ca="1" si="15"/>
        <v>0</v>
      </c>
      <c r="AO76" s="177">
        <f t="shared" ca="1" si="15"/>
        <v>0</v>
      </c>
      <c r="AP76" s="177">
        <f t="shared" ca="1" si="15"/>
        <v>0</v>
      </c>
      <c r="AQ76" s="177">
        <f t="shared" ca="1" si="15"/>
        <v>0</v>
      </c>
      <c r="AR76" s="177">
        <f t="shared" ca="1" si="15"/>
        <v>0</v>
      </c>
    </row>
    <row r="77" spans="4:44" x14ac:dyDescent="0.3">
      <c r="D77" s="162">
        <v>2</v>
      </c>
      <c r="E77" s="177">
        <f ca="1">IF(E$75&lt;$D77,0,IF(E$75=$D77,(OFFSET($D$8,0,OFFSET($D$75,$D77,0)))*VLOOKUP($E$15,$D$63:$AR$70,E$75-$D77+2,FALSE),IF(AND(E$75&gt;$D77,(E$75-$D77+1)&lt;=$E$15),(OFFSET($D$8,0,OFFSET($D$75,$D77,0)))*VLOOKUP($E$15,$D$63:$AR$70,E$75-$D77+2,FALSE),IF((E$75-$D77+1)=$E$15+1,(OFFSET($D$8,0,OFFSET($D$75,$D77,0)))*VLOOKUP($E$15,$D$63:$AR$70,E$75-$D77+2,FALSE),IF(E$75&gt;($E$15+1),0,0)))))*IF($E$72&lt;&gt;0,0,1)</f>
        <v>0</v>
      </c>
      <c r="F77" s="177">
        <f ca="1">IF(F$75&lt;$D77,0,IF(F$75=$D77,(OFFSET($D$8,0,OFFSET($D$75,$D77,0)))*VLOOKUP($E$15,$D$63:$AR$70,F$75-$D77+2,FALSE),IF(AND(F$75&gt;$D77,(F$75-$D77+1)&lt;=$E$15),(OFFSET($D$8,0,OFFSET($D$75,$D77,0)))*VLOOKUP($E$15,$D$63:$AR$70,F$75-$D77+2,FALSE),IF((F$75-$D77+1)=$E$15+1,(OFFSET($D$8,0,OFFSET($D$75,$D77,0)))*VLOOKUP($E$15,$D$63:$AR$70,F$75-$D77+2,FALSE),IF(F$75&gt;($E$15+1),0,0)))))*IF($F$72&lt;&gt;0,0,1)+($E$8*$F$72+(1-$F$72)*$E$8*VLOOKUP($E$15,$D$63:$AR$70,F$75-$D77+2,FALSE))*IF($F$72=0,0,1)</f>
        <v>0.13529754288240495</v>
      </c>
      <c r="G77" s="177">
        <f t="shared" ref="G77:AR77" ca="1" si="16">IF(G$75&lt;$D77,0,IF(G$75=$D77,(OFFSET($D$8,0,OFFSET($D$75,$D77,0)))*VLOOKUP($E$15,$D$63:$AR$70,G$75-$D77+2,FALSE),IF(AND(G$75&gt;$D77,(G$75-$D77+1)&lt;=$E$15),(OFFSET($D$8,0,OFFSET($D$75,$D77,0)))*VLOOKUP($E$15,$D$63:$AR$70,G$75-$D77+2,FALSE),IF((G$75-$D77+1)=$E$15+1,(OFFSET($D$8,0,OFFSET($D$75,$D77,0)))*VLOOKUP($E$15,$D$63:$AR$70,G$75-$D77+2,FALSE),IF(G$75&gt;($E$15+1),0,0)))))*IF($F$72&lt;&gt;0,0,1)+((1-$F$72)*$E$8*VLOOKUP($E$15,$D$63:$AR$70,G$75-$D77+2,FALSE))*IF($F$72=0,0,1)</f>
        <v>0</v>
      </c>
      <c r="H77" s="177">
        <f t="shared" ca="1" si="16"/>
        <v>0</v>
      </c>
      <c r="I77" s="177">
        <f t="shared" ca="1" si="16"/>
        <v>0</v>
      </c>
      <c r="J77" s="177">
        <f t="shared" ca="1" si="16"/>
        <v>0</v>
      </c>
      <c r="K77" s="177">
        <f t="shared" ca="1" si="16"/>
        <v>0</v>
      </c>
      <c r="L77" s="177">
        <f t="shared" ca="1" si="16"/>
        <v>0</v>
      </c>
      <c r="M77" s="177">
        <f t="shared" ca="1" si="16"/>
        <v>0</v>
      </c>
      <c r="N77" s="177">
        <f t="shared" ca="1" si="16"/>
        <v>0</v>
      </c>
      <c r="O77" s="177">
        <f t="shared" ca="1" si="16"/>
        <v>0</v>
      </c>
      <c r="P77" s="177">
        <f t="shared" ca="1" si="16"/>
        <v>0</v>
      </c>
      <c r="Q77" s="177">
        <f t="shared" ca="1" si="16"/>
        <v>0</v>
      </c>
      <c r="R77" s="177">
        <f t="shared" ca="1" si="16"/>
        <v>0</v>
      </c>
      <c r="S77" s="177">
        <f t="shared" ca="1" si="16"/>
        <v>0</v>
      </c>
      <c r="T77" s="177">
        <f t="shared" ca="1" si="16"/>
        <v>0</v>
      </c>
      <c r="U77" s="177">
        <f t="shared" ca="1" si="16"/>
        <v>0</v>
      </c>
      <c r="V77" s="177">
        <f t="shared" ca="1" si="16"/>
        <v>0</v>
      </c>
      <c r="W77" s="177">
        <f t="shared" ca="1" si="16"/>
        <v>0</v>
      </c>
      <c r="X77" s="177">
        <f t="shared" ca="1" si="16"/>
        <v>0</v>
      </c>
      <c r="Y77" s="177">
        <f t="shared" ca="1" si="16"/>
        <v>0</v>
      </c>
      <c r="Z77" s="177">
        <f t="shared" ca="1" si="16"/>
        <v>0</v>
      </c>
      <c r="AA77" s="177">
        <f t="shared" ca="1" si="16"/>
        <v>0</v>
      </c>
      <c r="AB77" s="177">
        <f t="shared" ca="1" si="16"/>
        <v>0</v>
      </c>
      <c r="AC77" s="177">
        <f t="shared" ca="1" si="16"/>
        <v>0</v>
      </c>
      <c r="AD77" s="177">
        <f t="shared" ca="1" si="16"/>
        <v>0</v>
      </c>
      <c r="AE77" s="177">
        <f t="shared" ca="1" si="16"/>
        <v>0</v>
      </c>
      <c r="AF77" s="177">
        <f t="shared" ca="1" si="16"/>
        <v>0</v>
      </c>
      <c r="AG77" s="177">
        <f t="shared" ca="1" si="16"/>
        <v>0</v>
      </c>
      <c r="AH77" s="177">
        <f t="shared" ca="1" si="16"/>
        <v>0</v>
      </c>
      <c r="AI77" s="177">
        <f t="shared" ca="1" si="16"/>
        <v>0</v>
      </c>
      <c r="AJ77" s="177">
        <f t="shared" ca="1" si="16"/>
        <v>0</v>
      </c>
      <c r="AK77" s="177">
        <f t="shared" ca="1" si="16"/>
        <v>0</v>
      </c>
      <c r="AL77" s="177">
        <f t="shared" ca="1" si="16"/>
        <v>0</v>
      </c>
      <c r="AM77" s="177">
        <f t="shared" ca="1" si="16"/>
        <v>0</v>
      </c>
      <c r="AN77" s="177">
        <f t="shared" ca="1" si="16"/>
        <v>0</v>
      </c>
      <c r="AO77" s="177">
        <f t="shared" ca="1" si="16"/>
        <v>0</v>
      </c>
      <c r="AP77" s="177">
        <f t="shared" ca="1" si="16"/>
        <v>0</v>
      </c>
      <c r="AQ77" s="177">
        <f t="shared" ca="1" si="16"/>
        <v>0</v>
      </c>
      <c r="AR77" s="177">
        <f t="shared" ca="1" si="16"/>
        <v>0</v>
      </c>
    </row>
    <row r="78" spans="4:44" x14ac:dyDescent="0.3">
      <c r="D78" s="162">
        <v>3</v>
      </c>
      <c r="E78" s="177">
        <f ca="1">IF(E$75&lt;$D78,0,IF(E$75=$D78,(OFFSET($D$8,0,OFFSET($D$75,$D78,0)))*VLOOKUP($E$15,$D$63:$AR$70,E$75-$D78+2,FALSE),IF(AND(E$75&gt;$D78,(E$75-$D78+1)&lt;=$E$15),(OFFSET($D$8,0,OFFSET($D$75,$D78,0)))*VLOOKUP($E$15,$D$63:$AR$70,E$75-$D78+2,FALSE),IF((E$75-$D78+1)=$E$15+1,(OFFSET($D$8,0,OFFSET($D$75,$D78,0)))*VLOOKUP($E$15,$D$63:$AR$70,E$75-$D78+2,FALSE),IF(E$75&gt;($E$15+1),0,0)))))*IF($E$72&lt;&gt;0,0,1)</f>
        <v>0</v>
      </c>
      <c r="F78" s="177">
        <f ca="1">IF(F$75&lt;$D78,0,IF(F$75=$D78,(OFFSET($D$8,0,OFFSET($D$75,$D78,0)))*VLOOKUP($E$15,$D$63:$AR$70,F$75-$D78+2,FALSE),IF(AND(F$75&gt;$D78,(F$75-$D78+1)&lt;=$E$15),(OFFSET($D$8,0,OFFSET($D$75,$D78,0)))*VLOOKUP($E$15,$D$63:$AR$70,F$75-$D78+2,FALSE),IF((F$75-$D78+1)=$E$15+1,(OFFSET($D$8,0,OFFSET($D$75,$D78,0)))*VLOOKUP($E$15,$D$63:$AR$70,F$75-$D78+2,FALSE),IF(F$75&gt;($E$15+1),0,0)))))*IF($E$72&lt;&gt;0,0,1)</f>
        <v>0</v>
      </c>
      <c r="G78" s="177">
        <f ca="1">IF(G$75&lt;$D78,0,IF(G$75=$D78,(OFFSET($D$8,0,OFFSET($D$75,$D78,0)))*VLOOKUP($E$15,$D$63:$AR$70,G$75-$D78+2,FALSE),IF(AND(G$75&gt;$D78,(G$75-$D78+1)&lt;=$E$15),(OFFSET($D$8,0,OFFSET($D$75,$D78,0)))*VLOOKUP($E$15,$D$63:$AR$70,G$75-$D78+2,FALSE),IF((G$75-$D78+1)=$E$15+1,(OFFSET($D$8,0,OFFSET($D$75,$D78,0)))*VLOOKUP($E$15,$D$63:$AR$70,G$75-$D78+2,FALSE),IF(G$75&gt;($E$15+1),0,0)))))*IF($G$72&lt;&gt;0,0,1)+($E$8*$G$72+(1-$G$72)*$E$8*VLOOKUP($E$15,$D$63:$AR$70,G$75-$D78+2,FALSE))*IF($G$72=0,0,1)</f>
        <v>0.15408147267904512</v>
      </c>
      <c r="H78" s="177">
        <f t="shared" ref="H78:AR78" ca="1" si="17">IF(H$75&lt;$D78,0,IF(H$75=$D78,(OFFSET($D$8,0,OFFSET($D$75,$D78,0)))*VLOOKUP($E$15,$D$63:$AR$70,H$75-$D78+2,FALSE),IF(AND(H$75&gt;$D78,(H$75-$D78+1)&lt;=$E$15),(OFFSET($D$8,0,OFFSET($D$75,$D78,0)))*VLOOKUP($E$15,$D$63:$AR$70,H$75-$D78+2,FALSE),IF((H$75-$D78+1)=$E$15+1,(OFFSET($D$8,0,OFFSET($D$75,$D78,0)))*VLOOKUP($E$15,$D$63:$AR$70,H$75-$D78+2,FALSE),IF(H$75&gt;($E$15+1),0,0)))))*IF($G$72&lt;&gt;0,0,1)+((1-$G$72)*$E$8*VLOOKUP($E$15,$D$63:$AR$70,H$75-$D78+2,FALSE))*IF($G$72=0,0,1)</f>
        <v>0</v>
      </c>
      <c r="I78" s="177">
        <f t="shared" ca="1" si="17"/>
        <v>0</v>
      </c>
      <c r="J78" s="177">
        <f t="shared" ca="1" si="17"/>
        <v>0</v>
      </c>
      <c r="K78" s="177">
        <f t="shared" ca="1" si="17"/>
        <v>0</v>
      </c>
      <c r="L78" s="177">
        <f t="shared" ca="1" si="17"/>
        <v>0</v>
      </c>
      <c r="M78" s="177">
        <f t="shared" ca="1" si="17"/>
        <v>0</v>
      </c>
      <c r="N78" s="177">
        <f t="shared" ca="1" si="17"/>
        <v>0</v>
      </c>
      <c r="O78" s="177">
        <f t="shared" ca="1" si="17"/>
        <v>0</v>
      </c>
      <c r="P78" s="177">
        <f t="shared" ca="1" si="17"/>
        <v>0</v>
      </c>
      <c r="Q78" s="177">
        <f t="shared" ca="1" si="17"/>
        <v>0</v>
      </c>
      <c r="R78" s="177">
        <f t="shared" ca="1" si="17"/>
        <v>0</v>
      </c>
      <c r="S78" s="177">
        <f t="shared" ca="1" si="17"/>
        <v>0</v>
      </c>
      <c r="T78" s="177">
        <f t="shared" ca="1" si="17"/>
        <v>0</v>
      </c>
      <c r="U78" s="177">
        <f t="shared" ca="1" si="17"/>
        <v>0</v>
      </c>
      <c r="V78" s="177">
        <f t="shared" ca="1" si="17"/>
        <v>0</v>
      </c>
      <c r="W78" s="177">
        <f t="shared" ca="1" si="17"/>
        <v>0</v>
      </c>
      <c r="X78" s="177">
        <f t="shared" ca="1" si="17"/>
        <v>0</v>
      </c>
      <c r="Y78" s="177">
        <f t="shared" ca="1" si="17"/>
        <v>0</v>
      </c>
      <c r="Z78" s="177">
        <f t="shared" ca="1" si="17"/>
        <v>0</v>
      </c>
      <c r="AA78" s="177">
        <f t="shared" ca="1" si="17"/>
        <v>0</v>
      </c>
      <c r="AB78" s="177">
        <f t="shared" ca="1" si="17"/>
        <v>0</v>
      </c>
      <c r="AC78" s="177">
        <f t="shared" ca="1" si="17"/>
        <v>0</v>
      </c>
      <c r="AD78" s="177">
        <f t="shared" ca="1" si="17"/>
        <v>0</v>
      </c>
      <c r="AE78" s="177">
        <f t="shared" ca="1" si="17"/>
        <v>0</v>
      </c>
      <c r="AF78" s="177">
        <f t="shared" ca="1" si="17"/>
        <v>0</v>
      </c>
      <c r="AG78" s="177">
        <f t="shared" ca="1" si="17"/>
        <v>0</v>
      </c>
      <c r="AH78" s="177">
        <f t="shared" ca="1" si="17"/>
        <v>0</v>
      </c>
      <c r="AI78" s="177">
        <f t="shared" ca="1" si="17"/>
        <v>0</v>
      </c>
      <c r="AJ78" s="177">
        <f t="shared" ca="1" si="17"/>
        <v>0</v>
      </c>
      <c r="AK78" s="177">
        <f t="shared" ca="1" si="17"/>
        <v>0</v>
      </c>
      <c r="AL78" s="177">
        <f t="shared" ca="1" si="17"/>
        <v>0</v>
      </c>
      <c r="AM78" s="177">
        <f t="shared" ca="1" si="17"/>
        <v>0</v>
      </c>
      <c r="AN78" s="177">
        <f t="shared" ca="1" si="17"/>
        <v>0</v>
      </c>
      <c r="AO78" s="177">
        <f t="shared" ca="1" si="17"/>
        <v>0</v>
      </c>
      <c r="AP78" s="177">
        <f t="shared" ca="1" si="17"/>
        <v>0</v>
      </c>
      <c r="AQ78" s="177">
        <f t="shared" ca="1" si="17"/>
        <v>0</v>
      </c>
      <c r="AR78" s="177">
        <f t="shared" ca="1" si="17"/>
        <v>0</v>
      </c>
    </row>
    <row r="79" spans="4:44" x14ac:dyDescent="0.3">
      <c r="D79" s="162">
        <v>4</v>
      </c>
      <c r="E79" s="172">
        <f t="shared" ref="E79:N88" ca="1" si="18">IF(E$75&lt;$D79,0,IF(E$75=$D79,(OFFSET($D$8,0,OFFSET($D$75,$D79,0)))*VLOOKUP($E$15,$D$63:$AR$70,E$75-$D79+2,FALSE),IF(AND(E$75&gt;$D79,(E$75-$D79+1)&lt;=$E$15),(OFFSET($D$8,0,OFFSET($D$75,$D79,0)))*VLOOKUP($E$15,$D$63:$AR$70,E$75-$D79+2,FALSE),IF((E$75-$D79+1)=$E$15+1,(OFFSET($D$8,0,OFFSET($D$75,$D79,0)))*VLOOKUP($E$15,$D$63:$AR$70,E$75-$D79+2,FALSE),IF(E$75&gt;($E$15+1),0,0)))))</f>
        <v>0</v>
      </c>
      <c r="F79" s="172">
        <f t="shared" ca="1" si="18"/>
        <v>0</v>
      </c>
      <c r="G79" s="172">
        <f t="shared" ca="1" si="18"/>
        <v>0</v>
      </c>
      <c r="H79" s="172">
        <f t="shared" ca="1" si="18"/>
        <v>5.8373318950781024E-2</v>
      </c>
      <c r="I79" s="172">
        <f t="shared" ca="1" si="18"/>
        <v>0</v>
      </c>
      <c r="J79" s="172">
        <f t="shared" ca="1" si="18"/>
        <v>0</v>
      </c>
      <c r="K79" s="172">
        <f t="shared" ca="1" si="18"/>
        <v>0</v>
      </c>
      <c r="L79" s="172">
        <f t="shared" ca="1" si="18"/>
        <v>0</v>
      </c>
      <c r="M79" s="172">
        <f t="shared" ca="1" si="18"/>
        <v>0</v>
      </c>
      <c r="N79" s="172">
        <f t="shared" ca="1" si="18"/>
        <v>0</v>
      </c>
      <c r="O79" s="172">
        <f t="shared" ref="O79:X88" ca="1" si="19">IF(O$75&lt;$D79,0,IF(O$75=$D79,(OFFSET($D$8,0,OFFSET($D$75,$D79,0)))*VLOOKUP($E$15,$D$63:$AR$70,O$75-$D79+2,FALSE),IF(AND(O$75&gt;$D79,(O$75-$D79+1)&lt;=$E$15),(OFFSET($D$8,0,OFFSET($D$75,$D79,0)))*VLOOKUP($E$15,$D$63:$AR$70,O$75-$D79+2,FALSE),IF((O$75-$D79+1)=$E$15+1,(OFFSET($D$8,0,OFFSET($D$75,$D79,0)))*VLOOKUP($E$15,$D$63:$AR$70,O$75-$D79+2,FALSE),IF(O$75&gt;($E$15+1),0,0)))))</f>
        <v>0</v>
      </c>
      <c r="P79" s="172">
        <f t="shared" ca="1" si="19"/>
        <v>0</v>
      </c>
      <c r="Q79" s="172">
        <f t="shared" ca="1" si="19"/>
        <v>0</v>
      </c>
      <c r="R79" s="172">
        <f t="shared" ca="1" si="19"/>
        <v>0</v>
      </c>
      <c r="S79" s="172">
        <f t="shared" ca="1" si="19"/>
        <v>0</v>
      </c>
      <c r="T79" s="172">
        <f t="shared" ca="1" si="19"/>
        <v>0</v>
      </c>
      <c r="U79" s="172">
        <f t="shared" ca="1" si="19"/>
        <v>0</v>
      </c>
      <c r="V79" s="172">
        <f t="shared" ca="1" si="19"/>
        <v>0</v>
      </c>
      <c r="W79" s="172">
        <f t="shared" ca="1" si="19"/>
        <v>0</v>
      </c>
      <c r="X79" s="172">
        <f t="shared" ca="1" si="19"/>
        <v>0</v>
      </c>
      <c r="Y79" s="172">
        <f t="shared" ref="Y79:AH88" ca="1" si="20">IF(Y$75&lt;$D79,0,IF(Y$75=$D79,(OFFSET($D$8,0,OFFSET($D$75,$D79,0)))*VLOOKUP($E$15,$D$63:$AR$70,Y$75-$D79+2,FALSE),IF(AND(Y$75&gt;$D79,(Y$75-$D79+1)&lt;=$E$15),(OFFSET($D$8,0,OFFSET($D$75,$D79,0)))*VLOOKUP($E$15,$D$63:$AR$70,Y$75-$D79+2,FALSE),IF((Y$75-$D79+1)=$E$15+1,(OFFSET($D$8,0,OFFSET($D$75,$D79,0)))*VLOOKUP($E$15,$D$63:$AR$70,Y$75-$D79+2,FALSE),IF(Y$75&gt;($E$15+1),0,0)))))</f>
        <v>0</v>
      </c>
      <c r="Z79" s="172">
        <f t="shared" ca="1" si="20"/>
        <v>0</v>
      </c>
      <c r="AA79" s="172">
        <f t="shared" ca="1" si="20"/>
        <v>0</v>
      </c>
      <c r="AB79" s="172">
        <f t="shared" ca="1" si="20"/>
        <v>0</v>
      </c>
      <c r="AC79" s="172">
        <f t="shared" ca="1" si="20"/>
        <v>0</v>
      </c>
      <c r="AD79" s="172">
        <f t="shared" ca="1" si="20"/>
        <v>0</v>
      </c>
      <c r="AE79" s="172">
        <f t="shared" ca="1" si="20"/>
        <v>0</v>
      </c>
      <c r="AF79" s="172">
        <f t="shared" ca="1" si="20"/>
        <v>0</v>
      </c>
      <c r="AG79" s="172">
        <f t="shared" ca="1" si="20"/>
        <v>0</v>
      </c>
      <c r="AH79" s="172">
        <f t="shared" ca="1" si="20"/>
        <v>0</v>
      </c>
      <c r="AI79" s="172">
        <f t="shared" ref="AI79:AR88" ca="1" si="21">IF(AI$75&lt;$D79,0,IF(AI$75=$D79,(OFFSET($D$8,0,OFFSET($D$75,$D79,0)))*VLOOKUP($E$15,$D$63:$AR$70,AI$75-$D79+2,FALSE),IF(AND(AI$75&gt;$D79,(AI$75-$D79+1)&lt;=$E$15),(OFFSET($D$8,0,OFFSET($D$75,$D79,0)))*VLOOKUP($E$15,$D$63:$AR$70,AI$75-$D79+2,FALSE),IF((AI$75-$D79+1)=$E$15+1,(OFFSET($D$8,0,OFFSET($D$75,$D79,0)))*VLOOKUP($E$15,$D$63:$AR$70,AI$75-$D79+2,FALSE),IF(AI$75&gt;($E$15+1),0,0)))))</f>
        <v>0</v>
      </c>
      <c r="AJ79" s="172">
        <f t="shared" ca="1" si="21"/>
        <v>0</v>
      </c>
      <c r="AK79" s="172">
        <f t="shared" ca="1" si="21"/>
        <v>0</v>
      </c>
      <c r="AL79" s="172">
        <f t="shared" ca="1" si="21"/>
        <v>0</v>
      </c>
      <c r="AM79" s="172">
        <f t="shared" ca="1" si="21"/>
        <v>0</v>
      </c>
      <c r="AN79" s="172">
        <f t="shared" ca="1" si="21"/>
        <v>0</v>
      </c>
      <c r="AO79" s="172">
        <f t="shared" ca="1" si="21"/>
        <v>0</v>
      </c>
      <c r="AP79" s="172">
        <f t="shared" ca="1" si="21"/>
        <v>0</v>
      </c>
      <c r="AQ79" s="172">
        <f t="shared" ca="1" si="21"/>
        <v>0</v>
      </c>
      <c r="AR79" s="172">
        <f t="shared" ca="1" si="21"/>
        <v>0</v>
      </c>
    </row>
    <row r="80" spans="4:44" x14ac:dyDescent="0.3">
      <c r="D80" s="162">
        <v>5</v>
      </c>
      <c r="E80" s="172">
        <f t="shared" ca="1" si="18"/>
        <v>0</v>
      </c>
      <c r="F80" s="172">
        <f t="shared" ca="1" si="18"/>
        <v>0</v>
      </c>
      <c r="G80" s="172">
        <f t="shared" ca="1" si="18"/>
        <v>0</v>
      </c>
      <c r="H80" s="172">
        <f t="shared" ca="1" si="18"/>
        <v>0</v>
      </c>
      <c r="I80" s="172">
        <f t="shared" ca="1" si="18"/>
        <v>0</v>
      </c>
      <c r="J80" s="172">
        <f t="shared" ca="1" si="18"/>
        <v>0</v>
      </c>
      <c r="K80" s="172">
        <f t="shared" ca="1" si="18"/>
        <v>0</v>
      </c>
      <c r="L80" s="172">
        <f t="shared" ca="1" si="18"/>
        <v>0</v>
      </c>
      <c r="M80" s="172">
        <f t="shared" ca="1" si="18"/>
        <v>0</v>
      </c>
      <c r="N80" s="172">
        <f t="shared" ca="1" si="18"/>
        <v>0</v>
      </c>
      <c r="O80" s="172">
        <f t="shared" ca="1" si="19"/>
        <v>0</v>
      </c>
      <c r="P80" s="172">
        <f t="shared" ca="1" si="19"/>
        <v>0</v>
      </c>
      <c r="Q80" s="172">
        <f t="shared" ca="1" si="19"/>
        <v>0</v>
      </c>
      <c r="R80" s="172">
        <f t="shared" ca="1" si="19"/>
        <v>0</v>
      </c>
      <c r="S80" s="172">
        <f t="shared" ca="1" si="19"/>
        <v>0</v>
      </c>
      <c r="T80" s="172">
        <f t="shared" ca="1" si="19"/>
        <v>0</v>
      </c>
      <c r="U80" s="172">
        <f t="shared" ca="1" si="19"/>
        <v>0</v>
      </c>
      <c r="V80" s="172">
        <f t="shared" ca="1" si="19"/>
        <v>0</v>
      </c>
      <c r="W80" s="172">
        <f t="shared" ca="1" si="19"/>
        <v>0</v>
      </c>
      <c r="X80" s="172">
        <f t="shared" ca="1" si="19"/>
        <v>0</v>
      </c>
      <c r="Y80" s="172">
        <f t="shared" ca="1" si="20"/>
        <v>0</v>
      </c>
      <c r="Z80" s="172">
        <f t="shared" ca="1" si="20"/>
        <v>0</v>
      </c>
      <c r="AA80" s="172">
        <f t="shared" ca="1" si="20"/>
        <v>0</v>
      </c>
      <c r="AB80" s="172">
        <f t="shared" ca="1" si="20"/>
        <v>0</v>
      </c>
      <c r="AC80" s="172">
        <f t="shared" ca="1" si="20"/>
        <v>0</v>
      </c>
      <c r="AD80" s="172">
        <f t="shared" ca="1" si="20"/>
        <v>0</v>
      </c>
      <c r="AE80" s="172">
        <f t="shared" ca="1" si="20"/>
        <v>0</v>
      </c>
      <c r="AF80" s="172">
        <f t="shared" ca="1" si="20"/>
        <v>0</v>
      </c>
      <c r="AG80" s="172">
        <f t="shared" ca="1" si="20"/>
        <v>0</v>
      </c>
      <c r="AH80" s="172">
        <f t="shared" ca="1" si="20"/>
        <v>0</v>
      </c>
      <c r="AI80" s="172">
        <f t="shared" ca="1" si="21"/>
        <v>0</v>
      </c>
      <c r="AJ80" s="172">
        <f t="shared" ca="1" si="21"/>
        <v>0</v>
      </c>
      <c r="AK80" s="172">
        <f t="shared" ca="1" si="21"/>
        <v>0</v>
      </c>
      <c r="AL80" s="172">
        <f t="shared" ca="1" si="21"/>
        <v>0</v>
      </c>
      <c r="AM80" s="172">
        <f t="shared" ca="1" si="21"/>
        <v>0</v>
      </c>
      <c r="AN80" s="172">
        <f t="shared" ca="1" si="21"/>
        <v>0</v>
      </c>
      <c r="AO80" s="172">
        <f t="shared" ca="1" si="21"/>
        <v>0</v>
      </c>
      <c r="AP80" s="172">
        <f t="shared" ca="1" si="21"/>
        <v>0</v>
      </c>
      <c r="AQ80" s="172">
        <f t="shared" ca="1" si="21"/>
        <v>0</v>
      </c>
      <c r="AR80" s="172">
        <f t="shared" ca="1" si="21"/>
        <v>0</v>
      </c>
    </row>
    <row r="81" spans="4:44" x14ac:dyDescent="0.3">
      <c r="D81" s="162">
        <v>6</v>
      </c>
      <c r="E81" s="172">
        <f t="shared" ca="1" si="18"/>
        <v>0</v>
      </c>
      <c r="F81" s="172">
        <f t="shared" ca="1" si="18"/>
        <v>0</v>
      </c>
      <c r="G81" s="172">
        <f t="shared" ca="1" si="18"/>
        <v>0</v>
      </c>
      <c r="H81" s="172">
        <f t="shared" ca="1" si="18"/>
        <v>0</v>
      </c>
      <c r="I81" s="172">
        <f t="shared" ca="1" si="18"/>
        <v>0</v>
      </c>
      <c r="J81" s="172">
        <f t="shared" ca="1" si="18"/>
        <v>0</v>
      </c>
      <c r="K81" s="172">
        <f t="shared" ca="1" si="18"/>
        <v>0</v>
      </c>
      <c r="L81" s="172">
        <f t="shared" ca="1" si="18"/>
        <v>0</v>
      </c>
      <c r="M81" s="172">
        <f t="shared" ca="1" si="18"/>
        <v>0</v>
      </c>
      <c r="N81" s="172">
        <f t="shared" ca="1" si="18"/>
        <v>0</v>
      </c>
      <c r="O81" s="172">
        <f t="shared" ca="1" si="19"/>
        <v>0</v>
      </c>
      <c r="P81" s="172">
        <f t="shared" ca="1" si="19"/>
        <v>0</v>
      </c>
      <c r="Q81" s="172">
        <f t="shared" ca="1" si="19"/>
        <v>0</v>
      </c>
      <c r="R81" s="172">
        <f t="shared" ca="1" si="19"/>
        <v>0</v>
      </c>
      <c r="S81" s="172">
        <f t="shared" ca="1" si="19"/>
        <v>0</v>
      </c>
      <c r="T81" s="172">
        <f t="shared" ca="1" si="19"/>
        <v>0</v>
      </c>
      <c r="U81" s="172">
        <f t="shared" ca="1" si="19"/>
        <v>0</v>
      </c>
      <c r="V81" s="172">
        <f t="shared" ca="1" si="19"/>
        <v>0</v>
      </c>
      <c r="W81" s="172">
        <f t="shared" ca="1" si="19"/>
        <v>0</v>
      </c>
      <c r="X81" s="172">
        <f t="shared" ca="1" si="19"/>
        <v>0</v>
      </c>
      <c r="Y81" s="172">
        <f t="shared" ca="1" si="20"/>
        <v>0</v>
      </c>
      <c r="Z81" s="172">
        <f t="shared" ca="1" si="20"/>
        <v>0</v>
      </c>
      <c r="AA81" s="172">
        <f t="shared" ca="1" si="20"/>
        <v>0</v>
      </c>
      <c r="AB81" s="172">
        <f t="shared" ca="1" si="20"/>
        <v>0</v>
      </c>
      <c r="AC81" s="172">
        <f t="shared" ca="1" si="20"/>
        <v>0</v>
      </c>
      <c r="AD81" s="172">
        <f t="shared" ca="1" si="20"/>
        <v>0</v>
      </c>
      <c r="AE81" s="172">
        <f t="shared" ca="1" si="20"/>
        <v>0</v>
      </c>
      <c r="AF81" s="172">
        <f t="shared" ca="1" si="20"/>
        <v>0</v>
      </c>
      <c r="AG81" s="172">
        <f t="shared" ca="1" si="20"/>
        <v>0</v>
      </c>
      <c r="AH81" s="172">
        <f t="shared" ca="1" si="20"/>
        <v>0</v>
      </c>
      <c r="AI81" s="172">
        <f t="shared" ca="1" si="21"/>
        <v>0</v>
      </c>
      <c r="AJ81" s="172">
        <f t="shared" ca="1" si="21"/>
        <v>0</v>
      </c>
      <c r="AK81" s="172">
        <f t="shared" ca="1" si="21"/>
        <v>0</v>
      </c>
      <c r="AL81" s="172">
        <f t="shared" ca="1" si="21"/>
        <v>0</v>
      </c>
      <c r="AM81" s="172">
        <f t="shared" ca="1" si="21"/>
        <v>0</v>
      </c>
      <c r="AN81" s="172">
        <f t="shared" ca="1" si="21"/>
        <v>0</v>
      </c>
      <c r="AO81" s="172">
        <f t="shared" ca="1" si="21"/>
        <v>0</v>
      </c>
      <c r="AP81" s="172">
        <f t="shared" ca="1" si="21"/>
        <v>0</v>
      </c>
      <c r="AQ81" s="172">
        <f t="shared" ca="1" si="21"/>
        <v>0</v>
      </c>
      <c r="AR81" s="172">
        <f t="shared" ca="1" si="21"/>
        <v>0</v>
      </c>
    </row>
    <row r="82" spans="4:44" x14ac:dyDescent="0.3">
      <c r="D82" s="162">
        <v>7</v>
      </c>
      <c r="E82" s="172">
        <f t="shared" ca="1" si="18"/>
        <v>0</v>
      </c>
      <c r="F82" s="172">
        <f t="shared" ca="1" si="18"/>
        <v>0</v>
      </c>
      <c r="G82" s="172">
        <f t="shared" ca="1" si="18"/>
        <v>0</v>
      </c>
      <c r="H82" s="172">
        <f t="shared" ca="1" si="18"/>
        <v>0</v>
      </c>
      <c r="I82" s="172">
        <f t="shared" ca="1" si="18"/>
        <v>0</v>
      </c>
      <c r="J82" s="172">
        <f t="shared" ca="1" si="18"/>
        <v>0</v>
      </c>
      <c r="K82" s="172">
        <f t="shared" ca="1" si="18"/>
        <v>0</v>
      </c>
      <c r="L82" s="172">
        <f t="shared" ca="1" si="18"/>
        <v>0</v>
      </c>
      <c r="M82" s="172">
        <f t="shared" ca="1" si="18"/>
        <v>0</v>
      </c>
      <c r="N82" s="172">
        <f t="shared" ca="1" si="18"/>
        <v>0</v>
      </c>
      <c r="O82" s="172">
        <f t="shared" ca="1" si="19"/>
        <v>0</v>
      </c>
      <c r="P82" s="172">
        <f t="shared" ca="1" si="19"/>
        <v>0</v>
      </c>
      <c r="Q82" s="172">
        <f t="shared" ca="1" si="19"/>
        <v>0</v>
      </c>
      <c r="R82" s="172">
        <f t="shared" ca="1" si="19"/>
        <v>0</v>
      </c>
      <c r="S82" s="172">
        <f t="shared" ca="1" si="19"/>
        <v>0</v>
      </c>
      <c r="T82" s="172">
        <f t="shared" ca="1" si="19"/>
        <v>0</v>
      </c>
      <c r="U82" s="172">
        <f t="shared" ca="1" si="19"/>
        <v>0</v>
      </c>
      <c r="V82" s="172">
        <f t="shared" ca="1" si="19"/>
        <v>0</v>
      </c>
      <c r="W82" s="172">
        <f t="shared" ca="1" si="19"/>
        <v>0</v>
      </c>
      <c r="X82" s="172">
        <f t="shared" ca="1" si="19"/>
        <v>0</v>
      </c>
      <c r="Y82" s="172">
        <f t="shared" ca="1" si="20"/>
        <v>0</v>
      </c>
      <c r="Z82" s="172">
        <f t="shared" ca="1" si="20"/>
        <v>0</v>
      </c>
      <c r="AA82" s="172">
        <f t="shared" ca="1" si="20"/>
        <v>0</v>
      </c>
      <c r="AB82" s="172">
        <f t="shared" ca="1" si="20"/>
        <v>0</v>
      </c>
      <c r="AC82" s="172">
        <f t="shared" ca="1" si="20"/>
        <v>0</v>
      </c>
      <c r="AD82" s="172">
        <f t="shared" ca="1" si="20"/>
        <v>0</v>
      </c>
      <c r="AE82" s="172">
        <f t="shared" ca="1" si="20"/>
        <v>0</v>
      </c>
      <c r="AF82" s="172">
        <f t="shared" ca="1" si="20"/>
        <v>0</v>
      </c>
      <c r="AG82" s="172">
        <f t="shared" ca="1" si="20"/>
        <v>0</v>
      </c>
      <c r="AH82" s="172">
        <f t="shared" ca="1" si="20"/>
        <v>0</v>
      </c>
      <c r="AI82" s="172">
        <f t="shared" ca="1" si="21"/>
        <v>0</v>
      </c>
      <c r="AJ82" s="172">
        <f t="shared" ca="1" si="21"/>
        <v>0</v>
      </c>
      <c r="AK82" s="172">
        <f t="shared" ca="1" si="21"/>
        <v>0</v>
      </c>
      <c r="AL82" s="172">
        <f t="shared" ca="1" si="21"/>
        <v>0</v>
      </c>
      <c r="AM82" s="172">
        <f t="shared" ca="1" si="21"/>
        <v>0</v>
      </c>
      <c r="AN82" s="172">
        <f t="shared" ca="1" si="21"/>
        <v>0</v>
      </c>
      <c r="AO82" s="172">
        <f t="shared" ca="1" si="21"/>
        <v>0</v>
      </c>
      <c r="AP82" s="172">
        <f t="shared" ca="1" si="21"/>
        <v>0</v>
      </c>
      <c r="AQ82" s="172">
        <f t="shared" ca="1" si="21"/>
        <v>0</v>
      </c>
      <c r="AR82" s="172">
        <f t="shared" ca="1" si="21"/>
        <v>0</v>
      </c>
    </row>
    <row r="83" spans="4:44" x14ac:dyDescent="0.3">
      <c r="D83" s="162">
        <v>8</v>
      </c>
      <c r="E83" s="172">
        <f t="shared" ca="1" si="18"/>
        <v>0</v>
      </c>
      <c r="F83" s="172">
        <f t="shared" ca="1" si="18"/>
        <v>0</v>
      </c>
      <c r="G83" s="172">
        <f t="shared" ca="1" si="18"/>
        <v>0</v>
      </c>
      <c r="H83" s="172">
        <f t="shared" ca="1" si="18"/>
        <v>0</v>
      </c>
      <c r="I83" s="172">
        <f t="shared" ca="1" si="18"/>
        <v>0</v>
      </c>
      <c r="J83" s="172">
        <f t="shared" ca="1" si="18"/>
        <v>0</v>
      </c>
      <c r="K83" s="172">
        <f t="shared" ca="1" si="18"/>
        <v>0</v>
      </c>
      <c r="L83" s="172">
        <f t="shared" ca="1" si="18"/>
        <v>0</v>
      </c>
      <c r="M83" s="172">
        <f t="shared" ca="1" si="18"/>
        <v>0</v>
      </c>
      <c r="N83" s="172">
        <f t="shared" ca="1" si="18"/>
        <v>0</v>
      </c>
      <c r="O83" s="172">
        <f t="shared" ca="1" si="19"/>
        <v>0</v>
      </c>
      <c r="P83" s="172">
        <f t="shared" ca="1" si="19"/>
        <v>0</v>
      </c>
      <c r="Q83" s="172">
        <f t="shared" ca="1" si="19"/>
        <v>0</v>
      </c>
      <c r="R83" s="172">
        <f t="shared" ca="1" si="19"/>
        <v>0</v>
      </c>
      <c r="S83" s="172">
        <f t="shared" ca="1" si="19"/>
        <v>0</v>
      </c>
      <c r="T83" s="172">
        <f t="shared" ca="1" si="19"/>
        <v>0</v>
      </c>
      <c r="U83" s="172">
        <f t="shared" ca="1" si="19"/>
        <v>0</v>
      </c>
      <c r="V83" s="172">
        <f t="shared" ca="1" si="19"/>
        <v>0</v>
      </c>
      <c r="W83" s="172">
        <f t="shared" ca="1" si="19"/>
        <v>0</v>
      </c>
      <c r="X83" s="172">
        <f t="shared" ca="1" si="19"/>
        <v>0</v>
      </c>
      <c r="Y83" s="172">
        <f t="shared" ca="1" si="20"/>
        <v>0</v>
      </c>
      <c r="Z83" s="172">
        <f t="shared" ca="1" si="20"/>
        <v>0</v>
      </c>
      <c r="AA83" s="172">
        <f t="shared" ca="1" si="20"/>
        <v>0</v>
      </c>
      <c r="AB83" s="172">
        <f t="shared" ca="1" si="20"/>
        <v>0</v>
      </c>
      <c r="AC83" s="172">
        <f t="shared" ca="1" si="20"/>
        <v>0</v>
      </c>
      <c r="AD83" s="172">
        <f t="shared" ca="1" si="20"/>
        <v>0</v>
      </c>
      <c r="AE83" s="172">
        <f t="shared" ca="1" si="20"/>
        <v>0</v>
      </c>
      <c r="AF83" s="172">
        <f t="shared" ca="1" si="20"/>
        <v>0</v>
      </c>
      <c r="AG83" s="172">
        <f t="shared" ca="1" si="20"/>
        <v>0</v>
      </c>
      <c r="AH83" s="172">
        <f t="shared" ca="1" si="20"/>
        <v>0</v>
      </c>
      <c r="AI83" s="172">
        <f t="shared" ca="1" si="21"/>
        <v>0</v>
      </c>
      <c r="AJ83" s="172">
        <f t="shared" ca="1" si="21"/>
        <v>0</v>
      </c>
      <c r="AK83" s="172">
        <f t="shared" ca="1" si="21"/>
        <v>0</v>
      </c>
      <c r="AL83" s="172">
        <f t="shared" ca="1" si="21"/>
        <v>0</v>
      </c>
      <c r="AM83" s="172">
        <f t="shared" ca="1" si="21"/>
        <v>0</v>
      </c>
      <c r="AN83" s="172">
        <f t="shared" ca="1" si="21"/>
        <v>0</v>
      </c>
      <c r="AO83" s="172">
        <f t="shared" ca="1" si="21"/>
        <v>0</v>
      </c>
      <c r="AP83" s="172">
        <f t="shared" ca="1" si="21"/>
        <v>0</v>
      </c>
      <c r="AQ83" s="172">
        <f t="shared" ca="1" si="21"/>
        <v>0</v>
      </c>
      <c r="AR83" s="172">
        <f t="shared" ca="1" si="21"/>
        <v>0</v>
      </c>
    </row>
    <row r="84" spans="4:44" x14ac:dyDescent="0.3">
      <c r="D84" s="162">
        <v>9</v>
      </c>
      <c r="E84" s="172">
        <f t="shared" ca="1" si="18"/>
        <v>0</v>
      </c>
      <c r="F84" s="172">
        <f t="shared" ca="1" si="18"/>
        <v>0</v>
      </c>
      <c r="G84" s="172">
        <f t="shared" ca="1" si="18"/>
        <v>0</v>
      </c>
      <c r="H84" s="172">
        <f t="shared" ca="1" si="18"/>
        <v>0</v>
      </c>
      <c r="I84" s="172">
        <f t="shared" ca="1" si="18"/>
        <v>0</v>
      </c>
      <c r="J84" s="172">
        <f t="shared" ca="1" si="18"/>
        <v>0</v>
      </c>
      <c r="K84" s="172">
        <f t="shared" ca="1" si="18"/>
        <v>0</v>
      </c>
      <c r="L84" s="172">
        <f t="shared" ca="1" si="18"/>
        <v>0</v>
      </c>
      <c r="M84" s="172">
        <f t="shared" ca="1" si="18"/>
        <v>0</v>
      </c>
      <c r="N84" s="172">
        <f t="shared" ca="1" si="18"/>
        <v>0</v>
      </c>
      <c r="O84" s="172">
        <f t="shared" ca="1" si="19"/>
        <v>0</v>
      </c>
      <c r="P84" s="172">
        <f t="shared" ca="1" si="19"/>
        <v>0</v>
      </c>
      <c r="Q84" s="172">
        <f t="shared" ca="1" si="19"/>
        <v>0</v>
      </c>
      <c r="R84" s="172">
        <f t="shared" ca="1" si="19"/>
        <v>0</v>
      </c>
      <c r="S84" s="172">
        <f t="shared" ca="1" si="19"/>
        <v>0</v>
      </c>
      <c r="T84" s="172">
        <f t="shared" ca="1" si="19"/>
        <v>0</v>
      </c>
      <c r="U84" s="172">
        <f t="shared" ca="1" si="19"/>
        <v>0</v>
      </c>
      <c r="V84" s="172">
        <f t="shared" ca="1" si="19"/>
        <v>0</v>
      </c>
      <c r="W84" s="172">
        <f t="shared" ca="1" si="19"/>
        <v>0</v>
      </c>
      <c r="X84" s="172">
        <f t="shared" ca="1" si="19"/>
        <v>0</v>
      </c>
      <c r="Y84" s="172">
        <f t="shared" ca="1" si="20"/>
        <v>0</v>
      </c>
      <c r="Z84" s="172">
        <f t="shared" ca="1" si="20"/>
        <v>0</v>
      </c>
      <c r="AA84" s="172">
        <f t="shared" ca="1" si="20"/>
        <v>0</v>
      </c>
      <c r="AB84" s="172">
        <f t="shared" ca="1" si="20"/>
        <v>0</v>
      </c>
      <c r="AC84" s="172">
        <f t="shared" ca="1" si="20"/>
        <v>0</v>
      </c>
      <c r="AD84" s="172">
        <f t="shared" ca="1" si="20"/>
        <v>0</v>
      </c>
      <c r="AE84" s="172">
        <f t="shared" ca="1" si="20"/>
        <v>0</v>
      </c>
      <c r="AF84" s="172">
        <f t="shared" ca="1" si="20"/>
        <v>0</v>
      </c>
      <c r="AG84" s="172">
        <f t="shared" ca="1" si="20"/>
        <v>0</v>
      </c>
      <c r="AH84" s="172">
        <f t="shared" ca="1" si="20"/>
        <v>0</v>
      </c>
      <c r="AI84" s="172">
        <f t="shared" ca="1" si="21"/>
        <v>0</v>
      </c>
      <c r="AJ84" s="172">
        <f t="shared" ca="1" si="21"/>
        <v>0</v>
      </c>
      <c r="AK84" s="172">
        <f t="shared" ca="1" si="21"/>
        <v>0</v>
      </c>
      <c r="AL84" s="172">
        <f t="shared" ca="1" si="21"/>
        <v>0</v>
      </c>
      <c r="AM84" s="172">
        <f t="shared" ca="1" si="21"/>
        <v>0</v>
      </c>
      <c r="AN84" s="172">
        <f t="shared" ca="1" si="21"/>
        <v>0</v>
      </c>
      <c r="AO84" s="172">
        <f t="shared" ca="1" si="21"/>
        <v>0</v>
      </c>
      <c r="AP84" s="172">
        <f t="shared" ca="1" si="21"/>
        <v>0</v>
      </c>
      <c r="AQ84" s="172">
        <f t="shared" ca="1" si="21"/>
        <v>0</v>
      </c>
      <c r="AR84" s="172">
        <f t="shared" ca="1" si="21"/>
        <v>0</v>
      </c>
    </row>
    <row r="85" spans="4:44" x14ac:dyDescent="0.3">
      <c r="D85" s="162">
        <v>10</v>
      </c>
      <c r="E85" s="172">
        <f t="shared" ca="1" si="18"/>
        <v>0</v>
      </c>
      <c r="F85" s="172">
        <f t="shared" ca="1" si="18"/>
        <v>0</v>
      </c>
      <c r="G85" s="172">
        <f t="shared" ca="1" si="18"/>
        <v>0</v>
      </c>
      <c r="H85" s="172">
        <f t="shared" ca="1" si="18"/>
        <v>0</v>
      </c>
      <c r="I85" s="172">
        <f t="shared" ca="1" si="18"/>
        <v>0</v>
      </c>
      <c r="J85" s="172">
        <f t="shared" ca="1" si="18"/>
        <v>0</v>
      </c>
      <c r="K85" s="172">
        <f t="shared" ca="1" si="18"/>
        <v>0</v>
      </c>
      <c r="L85" s="172">
        <f t="shared" ca="1" si="18"/>
        <v>0</v>
      </c>
      <c r="M85" s="172">
        <f t="shared" ca="1" si="18"/>
        <v>0</v>
      </c>
      <c r="N85" s="172">
        <f t="shared" ca="1" si="18"/>
        <v>0</v>
      </c>
      <c r="O85" s="172">
        <f t="shared" ca="1" si="19"/>
        <v>0</v>
      </c>
      <c r="P85" s="172">
        <f t="shared" ca="1" si="19"/>
        <v>0</v>
      </c>
      <c r="Q85" s="172">
        <f t="shared" ca="1" si="19"/>
        <v>0</v>
      </c>
      <c r="R85" s="172">
        <f t="shared" ca="1" si="19"/>
        <v>0</v>
      </c>
      <c r="S85" s="172">
        <f t="shared" ca="1" si="19"/>
        <v>0</v>
      </c>
      <c r="T85" s="172">
        <f t="shared" ca="1" si="19"/>
        <v>0</v>
      </c>
      <c r="U85" s="172">
        <f t="shared" ca="1" si="19"/>
        <v>0</v>
      </c>
      <c r="V85" s="172">
        <f t="shared" ca="1" si="19"/>
        <v>0</v>
      </c>
      <c r="W85" s="172">
        <f t="shared" ca="1" si="19"/>
        <v>0</v>
      </c>
      <c r="X85" s="172">
        <f t="shared" ca="1" si="19"/>
        <v>0</v>
      </c>
      <c r="Y85" s="172">
        <f t="shared" ca="1" si="20"/>
        <v>0</v>
      </c>
      <c r="Z85" s="172">
        <f t="shared" ca="1" si="20"/>
        <v>0</v>
      </c>
      <c r="AA85" s="172">
        <f t="shared" ca="1" si="20"/>
        <v>0</v>
      </c>
      <c r="AB85" s="172">
        <f t="shared" ca="1" si="20"/>
        <v>0</v>
      </c>
      <c r="AC85" s="172">
        <f t="shared" ca="1" si="20"/>
        <v>0</v>
      </c>
      <c r="AD85" s="172">
        <f t="shared" ca="1" si="20"/>
        <v>0</v>
      </c>
      <c r="AE85" s="172">
        <f t="shared" ca="1" si="20"/>
        <v>0</v>
      </c>
      <c r="AF85" s="172">
        <f t="shared" ca="1" si="20"/>
        <v>0</v>
      </c>
      <c r="AG85" s="172">
        <f t="shared" ca="1" si="20"/>
        <v>0</v>
      </c>
      <c r="AH85" s="172">
        <f t="shared" ca="1" si="20"/>
        <v>0</v>
      </c>
      <c r="AI85" s="172">
        <f t="shared" ca="1" si="21"/>
        <v>0</v>
      </c>
      <c r="AJ85" s="172">
        <f t="shared" ca="1" si="21"/>
        <v>0</v>
      </c>
      <c r="AK85" s="172">
        <f t="shared" ca="1" si="21"/>
        <v>0</v>
      </c>
      <c r="AL85" s="172">
        <f t="shared" ca="1" si="21"/>
        <v>0</v>
      </c>
      <c r="AM85" s="172">
        <f t="shared" ca="1" si="21"/>
        <v>0</v>
      </c>
      <c r="AN85" s="172">
        <f t="shared" ca="1" si="21"/>
        <v>0</v>
      </c>
      <c r="AO85" s="172">
        <f t="shared" ca="1" si="21"/>
        <v>0</v>
      </c>
      <c r="AP85" s="172">
        <f t="shared" ca="1" si="21"/>
        <v>0</v>
      </c>
      <c r="AQ85" s="172">
        <f t="shared" ca="1" si="21"/>
        <v>0</v>
      </c>
      <c r="AR85" s="172">
        <f t="shared" ca="1" si="21"/>
        <v>0</v>
      </c>
    </row>
    <row r="86" spans="4:44" x14ac:dyDescent="0.3">
      <c r="D86" s="162">
        <v>11</v>
      </c>
      <c r="E86" s="172">
        <f t="shared" ca="1" si="18"/>
        <v>0</v>
      </c>
      <c r="F86" s="172">
        <f t="shared" ca="1" si="18"/>
        <v>0</v>
      </c>
      <c r="G86" s="172">
        <f t="shared" ca="1" si="18"/>
        <v>0</v>
      </c>
      <c r="H86" s="172">
        <f t="shared" ca="1" si="18"/>
        <v>0</v>
      </c>
      <c r="I86" s="172">
        <f t="shared" ca="1" si="18"/>
        <v>0</v>
      </c>
      <c r="J86" s="172">
        <f t="shared" ca="1" si="18"/>
        <v>0</v>
      </c>
      <c r="K86" s="172">
        <f t="shared" ca="1" si="18"/>
        <v>0</v>
      </c>
      <c r="L86" s="172">
        <f t="shared" ca="1" si="18"/>
        <v>0</v>
      </c>
      <c r="M86" s="172">
        <f t="shared" ca="1" si="18"/>
        <v>0</v>
      </c>
      <c r="N86" s="172">
        <f t="shared" ca="1" si="18"/>
        <v>0</v>
      </c>
      <c r="O86" s="172">
        <f t="shared" ca="1" si="19"/>
        <v>0</v>
      </c>
      <c r="P86" s="172">
        <f t="shared" ca="1" si="19"/>
        <v>0</v>
      </c>
      <c r="Q86" s="172">
        <f t="shared" ca="1" si="19"/>
        <v>0</v>
      </c>
      <c r="R86" s="172">
        <f t="shared" ca="1" si="19"/>
        <v>0</v>
      </c>
      <c r="S86" s="172">
        <f t="shared" ca="1" si="19"/>
        <v>0</v>
      </c>
      <c r="T86" s="172">
        <f t="shared" ca="1" si="19"/>
        <v>0</v>
      </c>
      <c r="U86" s="172">
        <f t="shared" ca="1" si="19"/>
        <v>0</v>
      </c>
      <c r="V86" s="172">
        <f t="shared" ca="1" si="19"/>
        <v>0</v>
      </c>
      <c r="W86" s="172">
        <f t="shared" ca="1" si="19"/>
        <v>0</v>
      </c>
      <c r="X86" s="172">
        <f t="shared" ca="1" si="19"/>
        <v>0</v>
      </c>
      <c r="Y86" s="172">
        <f t="shared" ca="1" si="20"/>
        <v>0</v>
      </c>
      <c r="Z86" s="172">
        <f t="shared" ca="1" si="20"/>
        <v>0</v>
      </c>
      <c r="AA86" s="172">
        <f t="shared" ca="1" si="20"/>
        <v>0</v>
      </c>
      <c r="AB86" s="172">
        <f t="shared" ca="1" si="20"/>
        <v>0</v>
      </c>
      <c r="AC86" s="172">
        <f t="shared" ca="1" si="20"/>
        <v>0</v>
      </c>
      <c r="AD86" s="172">
        <f t="shared" ca="1" si="20"/>
        <v>0</v>
      </c>
      <c r="AE86" s="172">
        <f t="shared" ca="1" si="20"/>
        <v>0</v>
      </c>
      <c r="AF86" s="172">
        <f t="shared" ca="1" si="20"/>
        <v>0</v>
      </c>
      <c r="AG86" s="172">
        <f t="shared" ca="1" si="20"/>
        <v>0</v>
      </c>
      <c r="AH86" s="172">
        <f t="shared" ca="1" si="20"/>
        <v>0</v>
      </c>
      <c r="AI86" s="172">
        <f t="shared" ca="1" si="21"/>
        <v>0</v>
      </c>
      <c r="AJ86" s="172">
        <f t="shared" ca="1" si="21"/>
        <v>0</v>
      </c>
      <c r="AK86" s="172">
        <f t="shared" ca="1" si="21"/>
        <v>0</v>
      </c>
      <c r="AL86" s="172">
        <f t="shared" ca="1" si="21"/>
        <v>0</v>
      </c>
      <c r="AM86" s="172">
        <f t="shared" ca="1" si="21"/>
        <v>0</v>
      </c>
      <c r="AN86" s="172">
        <f t="shared" ca="1" si="21"/>
        <v>0</v>
      </c>
      <c r="AO86" s="172">
        <f t="shared" ca="1" si="21"/>
        <v>0</v>
      </c>
      <c r="AP86" s="172">
        <f t="shared" ca="1" si="21"/>
        <v>0</v>
      </c>
      <c r="AQ86" s="172">
        <f t="shared" ca="1" si="21"/>
        <v>0</v>
      </c>
      <c r="AR86" s="172">
        <f t="shared" ca="1" si="21"/>
        <v>0</v>
      </c>
    </row>
    <row r="87" spans="4:44" x14ac:dyDescent="0.3">
      <c r="D87" s="162">
        <v>12</v>
      </c>
      <c r="E87" s="172">
        <f t="shared" ca="1" si="18"/>
        <v>0</v>
      </c>
      <c r="F87" s="172">
        <f t="shared" ca="1" si="18"/>
        <v>0</v>
      </c>
      <c r="G87" s="172">
        <f t="shared" ca="1" si="18"/>
        <v>0</v>
      </c>
      <c r="H87" s="172">
        <f t="shared" ca="1" si="18"/>
        <v>0</v>
      </c>
      <c r="I87" s="172">
        <f t="shared" ca="1" si="18"/>
        <v>0</v>
      </c>
      <c r="J87" s="172">
        <f t="shared" ca="1" si="18"/>
        <v>0</v>
      </c>
      <c r="K87" s="172">
        <f t="shared" ca="1" si="18"/>
        <v>0</v>
      </c>
      <c r="L87" s="172">
        <f t="shared" ca="1" si="18"/>
        <v>0</v>
      </c>
      <c r="M87" s="172">
        <f t="shared" ca="1" si="18"/>
        <v>0</v>
      </c>
      <c r="N87" s="172">
        <f t="shared" ca="1" si="18"/>
        <v>0</v>
      </c>
      <c r="O87" s="172">
        <f t="shared" ca="1" si="19"/>
        <v>0</v>
      </c>
      <c r="P87" s="172">
        <f t="shared" ca="1" si="19"/>
        <v>0</v>
      </c>
      <c r="Q87" s="172">
        <f t="shared" ca="1" si="19"/>
        <v>0</v>
      </c>
      <c r="R87" s="172">
        <f t="shared" ca="1" si="19"/>
        <v>0</v>
      </c>
      <c r="S87" s="172">
        <f t="shared" ca="1" si="19"/>
        <v>0</v>
      </c>
      <c r="T87" s="172">
        <f t="shared" ca="1" si="19"/>
        <v>0</v>
      </c>
      <c r="U87" s="172">
        <f t="shared" ca="1" si="19"/>
        <v>0</v>
      </c>
      <c r="V87" s="172">
        <f t="shared" ca="1" si="19"/>
        <v>0</v>
      </c>
      <c r="W87" s="172">
        <f t="shared" ca="1" si="19"/>
        <v>0</v>
      </c>
      <c r="X87" s="172">
        <f t="shared" ca="1" si="19"/>
        <v>0</v>
      </c>
      <c r="Y87" s="172">
        <f t="shared" ca="1" si="20"/>
        <v>0</v>
      </c>
      <c r="Z87" s="172">
        <f t="shared" ca="1" si="20"/>
        <v>0</v>
      </c>
      <c r="AA87" s="172">
        <f t="shared" ca="1" si="20"/>
        <v>0</v>
      </c>
      <c r="AB87" s="172">
        <f t="shared" ca="1" si="20"/>
        <v>0</v>
      </c>
      <c r="AC87" s="172">
        <f t="shared" ca="1" si="20"/>
        <v>0</v>
      </c>
      <c r="AD87" s="172">
        <f t="shared" ca="1" si="20"/>
        <v>0</v>
      </c>
      <c r="AE87" s="172">
        <f t="shared" ca="1" si="20"/>
        <v>0</v>
      </c>
      <c r="AF87" s="172">
        <f t="shared" ca="1" si="20"/>
        <v>0</v>
      </c>
      <c r="AG87" s="172">
        <f t="shared" ca="1" si="20"/>
        <v>0</v>
      </c>
      <c r="AH87" s="172">
        <f t="shared" ca="1" si="20"/>
        <v>0</v>
      </c>
      <c r="AI87" s="172">
        <f t="shared" ca="1" si="21"/>
        <v>0</v>
      </c>
      <c r="AJ87" s="172">
        <f t="shared" ca="1" si="21"/>
        <v>0</v>
      </c>
      <c r="AK87" s="172">
        <f t="shared" ca="1" si="21"/>
        <v>0</v>
      </c>
      <c r="AL87" s="172">
        <f t="shared" ca="1" si="21"/>
        <v>0</v>
      </c>
      <c r="AM87" s="172">
        <f t="shared" ca="1" si="21"/>
        <v>0</v>
      </c>
      <c r="AN87" s="172">
        <f t="shared" ca="1" si="21"/>
        <v>0</v>
      </c>
      <c r="AO87" s="172">
        <f t="shared" ca="1" si="21"/>
        <v>0</v>
      </c>
      <c r="AP87" s="172">
        <f t="shared" ca="1" si="21"/>
        <v>0</v>
      </c>
      <c r="AQ87" s="172">
        <f t="shared" ca="1" si="21"/>
        <v>0</v>
      </c>
      <c r="AR87" s="172">
        <f t="shared" ca="1" si="21"/>
        <v>0</v>
      </c>
    </row>
    <row r="88" spans="4:44" x14ac:dyDescent="0.3">
      <c r="D88" s="162">
        <v>13</v>
      </c>
      <c r="E88" s="172">
        <f t="shared" ca="1" si="18"/>
        <v>0</v>
      </c>
      <c r="F88" s="172">
        <f t="shared" ca="1" si="18"/>
        <v>0</v>
      </c>
      <c r="G88" s="172">
        <f t="shared" ca="1" si="18"/>
        <v>0</v>
      </c>
      <c r="H88" s="172">
        <f t="shared" ca="1" si="18"/>
        <v>0</v>
      </c>
      <c r="I88" s="172">
        <f t="shared" ca="1" si="18"/>
        <v>0</v>
      </c>
      <c r="J88" s="172">
        <f t="shared" ca="1" si="18"/>
        <v>0</v>
      </c>
      <c r="K88" s="172">
        <f t="shared" ca="1" si="18"/>
        <v>0</v>
      </c>
      <c r="L88" s="172">
        <f t="shared" ca="1" si="18"/>
        <v>0</v>
      </c>
      <c r="M88" s="172">
        <f t="shared" ca="1" si="18"/>
        <v>0</v>
      </c>
      <c r="N88" s="172">
        <f t="shared" ca="1" si="18"/>
        <v>0</v>
      </c>
      <c r="O88" s="172">
        <f t="shared" ca="1" si="19"/>
        <v>0</v>
      </c>
      <c r="P88" s="172">
        <f t="shared" ca="1" si="19"/>
        <v>0</v>
      </c>
      <c r="Q88" s="172">
        <f t="shared" ca="1" si="19"/>
        <v>0</v>
      </c>
      <c r="R88" s="172">
        <f t="shared" ca="1" si="19"/>
        <v>0</v>
      </c>
      <c r="S88" s="172">
        <f t="shared" ca="1" si="19"/>
        <v>0</v>
      </c>
      <c r="T88" s="172">
        <f t="shared" ca="1" si="19"/>
        <v>0</v>
      </c>
      <c r="U88" s="172">
        <f t="shared" ca="1" si="19"/>
        <v>0</v>
      </c>
      <c r="V88" s="172">
        <f t="shared" ca="1" si="19"/>
        <v>0</v>
      </c>
      <c r="W88" s="172">
        <f t="shared" ca="1" si="19"/>
        <v>0</v>
      </c>
      <c r="X88" s="172">
        <f t="shared" ca="1" si="19"/>
        <v>0</v>
      </c>
      <c r="Y88" s="172">
        <f t="shared" ca="1" si="20"/>
        <v>0</v>
      </c>
      <c r="Z88" s="172">
        <f t="shared" ca="1" si="20"/>
        <v>0</v>
      </c>
      <c r="AA88" s="172">
        <f t="shared" ca="1" si="20"/>
        <v>0</v>
      </c>
      <c r="AB88" s="172">
        <f t="shared" ca="1" si="20"/>
        <v>0</v>
      </c>
      <c r="AC88" s="172">
        <f t="shared" ca="1" si="20"/>
        <v>0</v>
      </c>
      <c r="AD88" s="172">
        <f t="shared" ca="1" si="20"/>
        <v>0</v>
      </c>
      <c r="AE88" s="172">
        <f t="shared" ca="1" si="20"/>
        <v>0</v>
      </c>
      <c r="AF88" s="172">
        <f t="shared" ca="1" si="20"/>
        <v>0</v>
      </c>
      <c r="AG88" s="172">
        <f t="shared" ca="1" si="20"/>
        <v>0</v>
      </c>
      <c r="AH88" s="172">
        <f t="shared" ca="1" si="20"/>
        <v>0</v>
      </c>
      <c r="AI88" s="172">
        <f t="shared" ca="1" si="21"/>
        <v>0</v>
      </c>
      <c r="AJ88" s="172">
        <f t="shared" ca="1" si="21"/>
        <v>0</v>
      </c>
      <c r="AK88" s="172">
        <f t="shared" ca="1" si="21"/>
        <v>0</v>
      </c>
      <c r="AL88" s="172">
        <f t="shared" ca="1" si="21"/>
        <v>0</v>
      </c>
      <c r="AM88" s="172">
        <f t="shared" ca="1" si="21"/>
        <v>0</v>
      </c>
      <c r="AN88" s="172">
        <f t="shared" ca="1" si="21"/>
        <v>0</v>
      </c>
      <c r="AO88" s="172">
        <f t="shared" ca="1" si="21"/>
        <v>0</v>
      </c>
      <c r="AP88" s="172">
        <f t="shared" ca="1" si="21"/>
        <v>0</v>
      </c>
      <c r="AQ88" s="172">
        <f t="shared" ca="1" si="21"/>
        <v>0</v>
      </c>
      <c r="AR88" s="172">
        <f t="shared" ca="1" si="21"/>
        <v>0</v>
      </c>
    </row>
    <row r="89" spans="4:44" x14ac:dyDescent="0.3">
      <c r="D89" s="162">
        <v>14</v>
      </c>
      <c r="E89" s="172">
        <f t="shared" ref="E89:N98" ca="1" si="22">IF(E$75&lt;$D89,0,IF(E$75=$D89,(OFFSET($D$8,0,OFFSET($D$75,$D89,0)))*VLOOKUP($E$15,$D$63:$AR$70,E$75-$D89+2,FALSE),IF(AND(E$75&gt;$D89,(E$75-$D89+1)&lt;=$E$15),(OFFSET($D$8,0,OFFSET($D$75,$D89,0)))*VLOOKUP($E$15,$D$63:$AR$70,E$75-$D89+2,FALSE),IF((E$75-$D89+1)=$E$15+1,(OFFSET($D$8,0,OFFSET($D$75,$D89,0)))*VLOOKUP($E$15,$D$63:$AR$70,E$75-$D89+2,FALSE),IF(E$75&gt;($E$15+1),0,0)))))</f>
        <v>0</v>
      </c>
      <c r="F89" s="172">
        <f t="shared" ca="1" si="22"/>
        <v>0</v>
      </c>
      <c r="G89" s="172">
        <f t="shared" ca="1" si="22"/>
        <v>0</v>
      </c>
      <c r="H89" s="172">
        <f t="shared" ca="1" si="22"/>
        <v>0</v>
      </c>
      <c r="I89" s="172">
        <f t="shared" ca="1" si="22"/>
        <v>0</v>
      </c>
      <c r="J89" s="172">
        <f t="shared" ca="1" si="22"/>
        <v>0</v>
      </c>
      <c r="K89" s="172">
        <f t="shared" ca="1" si="22"/>
        <v>0</v>
      </c>
      <c r="L89" s="172">
        <f t="shared" ca="1" si="22"/>
        <v>0</v>
      </c>
      <c r="M89" s="172">
        <f t="shared" ca="1" si="22"/>
        <v>0</v>
      </c>
      <c r="N89" s="172">
        <f t="shared" ca="1" si="22"/>
        <v>0</v>
      </c>
      <c r="O89" s="172">
        <f t="shared" ref="O89:X98" ca="1" si="23">IF(O$75&lt;$D89,0,IF(O$75=$D89,(OFFSET($D$8,0,OFFSET($D$75,$D89,0)))*VLOOKUP($E$15,$D$63:$AR$70,O$75-$D89+2,FALSE),IF(AND(O$75&gt;$D89,(O$75-$D89+1)&lt;=$E$15),(OFFSET($D$8,0,OFFSET($D$75,$D89,0)))*VLOOKUP($E$15,$D$63:$AR$70,O$75-$D89+2,FALSE),IF((O$75-$D89+1)=$E$15+1,(OFFSET($D$8,0,OFFSET($D$75,$D89,0)))*VLOOKUP($E$15,$D$63:$AR$70,O$75-$D89+2,FALSE),IF(O$75&gt;($E$15+1),0,0)))))</f>
        <v>0</v>
      </c>
      <c r="P89" s="172">
        <f t="shared" ca="1" si="23"/>
        <v>0</v>
      </c>
      <c r="Q89" s="172">
        <f t="shared" ca="1" si="23"/>
        <v>0</v>
      </c>
      <c r="R89" s="172">
        <f t="shared" ca="1" si="23"/>
        <v>0</v>
      </c>
      <c r="S89" s="172">
        <f t="shared" ca="1" si="23"/>
        <v>0</v>
      </c>
      <c r="T89" s="172">
        <f t="shared" ca="1" si="23"/>
        <v>0</v>
      </c>
      <c r="U89" s="172">
        <f t="shared" ca="1" si="23"/>
        <v>0</v>
      </c>
      <c r="V89" s="172">
        <f t="shared" ca="1" si="23"/>
        <v>0</v>
      </c>
      <c r="W89" s="172">
        <f t="shared" ca="1" si="23"/>
        <v>0</v>
      </c>
      <c r="X89" s="172">
        <f t="shared" ca="1" si="23"/>
        <v>0</v>
      </c>
      <c r="Y89" s="172">
        <f t="shared" ref="Y89:AH98" ca="1" si="24">IF(Y$75&lt;$D89,0,IF(Y$75=$D89,(OFFSET($D$8,0,OFFSET($D$75,$D89,0)))*VLOOKUP($E$15,$D$63:$AR$70,Y$75-$D89+2,FALSE),IF(AND(Y$75&gt;$D89,(Y$75-$D89+1)&lt;=$E$15),(OFFSET($D$8,0,OFFSET($D$75,$D89,0)))*VLOOKUP($E$15,$D$63:$AR$70,Y$75-$D89+2,FALSE),IF((Y$75-$D89+1)=$E$15+1,(OFFSET($D$8,0,OFFSET($D$75,$D89,0)))*VLOOKUP($E$15,$D$63:$AR$70,Y$75-$D89+2,FALSE),IF(Y$75&gt;($E$15+1),0,0)))))</f>
        <v>0</v>
      </c>
      <c r="Z89" s="172">
        <f t="shared" ca="1" si="24"/>
        <v>0</v>
      </c>
      <c r="AA89" s="172">
        <f t="shared" ca="1" si="24"/>
        <v>0</v>
      </c>
      <c r="AB89" s="172">
        <f t="shared" ca="1" si="24"/>
        <v>0</v>
      </c>
      <c r="AC89" s="172">
        <f t="shared" ca="1" si="24"/>
        <v>0</v>
      </c>
      <c r="AD89" s="172">
        <f t="shared" ca="1" si="24"/>
        <v>0</v>
      </c>
      <c r="AE89" s="172">
        <f t="shared" ca="1" si="24"/>
        <v>0</v>
      </c>
      <c r="AF89" s="172">
        <f t="shared" ca="1" si="24"/>
        <v>0</v>
      </c>
      <c r="AG89" s="172">
        <f t="shared" ca="1" si="24"/>
        <v>0</v>
      </c>
      <c r="AH89" s="172">
        <f t="shared" ca="1" si="24"/>
        <v>0</v>
      </c>
      <c r="AI89" s="172">
        <f t="shared" ref="AI89:AR98" ca="1" si="25">IF(AI$75&lt;$D89,0,IF(AI$75=$D89,(OFFSET($D$8,0,OFFSET($D$75,$D89,0)))*VLOOKUP($E$15,$D$63:$AR$70,AI$75-$D89+2,FALSE),IF(AND(AI$75&gt;$D89,(AI$75-$D89+1)&lt;=$E$15),(OFFSET($D$8,0,OFFSET($D$75,$D89,0)))*VLOOKUP($E$15,$D$63:$AR$70,AI$75-$D89+2,FALSE),IF((AI$75-$D89+1)=$E$15+1,(OFFSET($D$8,0,OFFSET($D$75,$D89,0)))*VLOOKUP($E$15,$D$63:$AR$70,AI$75-$D89+2,FALSE),IF(AI$75&gt;($E$15+1),0,0)))))</f>
        <v>0</v>
      </c>
      <c r="AJ89" s="172">
        <f t="shared" ca="1" si="25"/>
        <v>0</v>
      </c>
      <c r="AK89" s="172">
        <f t="shared" ca="1" si="25"/>
        <v>0</v>
      </c>
      <c r="AL89" s="172">
        <f t="shared" ca="1" si="25"/>
        <v>0</v>
      </c>
      <c r="AM89" s="172">
        <f t="shared" ca="1" si="25"/>
        <v>0</v>
      </c>
      <c r="AN89" s="172">
        <f t="shared" ca="1" si="25"/>
        <v>0</v>
      </c>
      <c r="AO89" s="172">
        <f t="shared" ca="1" si="25"/>
        <v>0</v>
      </c>
      <c r="AP89" s="172">
        <f t="shared" ca="1" si="25"/>
        <v>0</v>
      </c>
      <c r="AQ89" s="172">
        <f t="shared" ca="1" si="25"/>
        <v>0</v>
      </c>
      <c r="AR89" s="172">
        <f t="shared" ca="1" si="25"/>
        <v>0</v>
      </c>
    </row>
    <row r="90" spans="4:44" x14ac:dyDescent="0.3">
      <c r="D90" s="162">
        <v>15</v>
      </c>
      <c r="E90" s="172">
        <f t="shared" ca="1" si="22"/>
        <v>0</v>
      </c>
      <c r="F90" s="172">
        <f t="shared" ca="1" si="22"/>
        <v>0</v>
      </c>
      <c r="G90" s="172">
        <f t="shared" ca="1" si="22"/>
        <v>0</v>
      </c>
      <c r="H90" s="172">
        <f t="shared" ca="1" si="22"/>
        <v>0</v>
      </c>
      <c r="I90" s="172">
        <f t="shared" ca="1" si="22"/>
        <v>0</v>
      </c>
      <c r="J90" s="172">
        <f t="shared" ca="1" si="22"/>
        <v>0</v>
      </c>
      <c r="K90" s="172">
        <f t="shared" ca="1" si="22"/>
        <v>0</v>
      </c>
      <c r="L90" s="172">
        <f t="shared" ca="1" si="22"/>
        <v>0</v>
      </c>
      <c r="M90" s="172">
        <f t="shared" ca="1" si="22"/>
        <v>0</v>
      </c>
      <c r="N90" s="172">
        <f t="shared" ca="1" si="22"/>
        <v>0</v>
      </c>
      <c r="O90" s="172">
        <f t="shared" ca="1" si="23"/>
        <v>0</v>
      </c>
      <c r="P90" s="172">
        <f t="shared" ca="1" si="23"/>
        <v>0</v>
      </c>
      <c r="Q90" s="172">
        <f t="shared" ca="1" si="23"/>
        <v>0</v>
      </c>
      <c r="R90" s="172">
        <f t="shared" ca="1" si="23"/>
        <v>0</v>
      </c>
      <c r="S90" s="172">
        <f t="shared" ca="1" si="23"/>
        <v>0</v>
      </c>
      <c r="T90" s="172">
        <f t="shared" ca="1" si="23"/>
        <v>0</v>
      </c>
      <c r="U90" s="172">
        <f t="shared" ca="1" si="23"/>
        <v>0</v>
      </c>
      <c r="V90" s="172">
        <f t="shared" ca="1" si="23"/>
        <v>0</v>
      </c>
      <c r="W90" s="172">
        <f t="shared" ca="1" si="23"/>
        <v>0</v>
      </c>
      <c r="X90" s="172">
        <f t="shared" ca="1" si="23"/>
        <v>0</v>
      </c>
      <c r="Y90" s="172">
        <f t="shared" ca="1" si="24"/>
        <v>0</v>
      </c>
      <c r="Z90" s="172">
        <f t="shared" ca="1" si="24"/>
        <v>0</v>
      </c>
      <c r="AA90" s="172">
        <f t="shared" ca="1" si="24"/>
        <v>0</v>
      </c>
      <c r="AB90" s="172">
        <f t="shared" ca="1" si="24"/>
        <v>0</v>
      </c>
      <c r="AC90" s="172">
        <f t="shared" ca="1" si="24"/>
        <v>0</v>
      </c>
      <c r="AD90" s="172">
        <f t="shared" ca="1" si="24"/>
        <v>0</v>
      </c>
      <c r="AE90" s="172">
        <f t="shared" ca="1" si="24"/>
        <v>0</v>
      </c>
      <c r="AF90" s="172">
        <f t="shared" ca="1" si="24"/>
        <v>0</v>
      </c>
      <c r="AG90" s="172">
        <f t="shared" ca="1" si="24"/>
        <v>0</v>
      </c>
      <c r="AH90" s="172">
        <f t="shared" ca="1" si="24"/>
        <v>0</v>
      </c>
      <c r="AI90" s="172">
        <f t="shared" ca="1" si="25"/>
        <v>0</v>
      </c>
      <c r="AJ90" s="172">
        <f t="shared" ca="1" si="25"/>
        <v>0</v>
      </c>
      <c r="AK90" s="172">
        <f t="shared" ca="1" si="25"/>
        <v>0</v>
      </c>
      <c r="AL90" s="172">
        <f t="shared" ca="1" si="25"/>
        <v>0</v>
      </c>
      <c r="AM90" s="172">
        <f t="shared" ca="1" si="25"/>
        <v>0</v>
      </c>
      <c r="AN90" s="172">
        <f t="shared" ca="1" si="25"/>
        <v>0</v>
      </c>
      <c r="AO90" s="172">
        <f t="shared" ca="1" si="25"/>
        <v>0</v>
      </c>
      <c r="AP90" s="172">
        <f t="shared" ca="1" si="25"/>
        <v>0</v>
      </c>
      <c r="AQ90" s="172">
        <f t="shared" ca="1" si="25"/>
        <v>0</v>
      </c>
      <c r="AR90" s="172">
        <f t="shared" ca="1" si="25"/>
        <v>0</v>
      </c>
    </row>
    <row r="91" spans="4:44" x14ac:dyDescent="0.3">
      <c r="D91" s="162">
        <v>16</v>
      </c>
      <c r="E91" s="172">
        <f t="shared" ca="1" si="22"/>
        <v>0</v>
      </c>
      <c r="F91" s="172">
        <f t="shared" ca="1" si="22"/>
        <v>0</v>
      </c>
      <c r="G91" s="172">
        <f t="shared" ca="1" si="22"/>
        <v>0</v>
      </c>
      <c r="H91" s="172">
        <f t="shared" ca="1" si="22"/>
        <v>0</v>
      </c>
      <c r="I91" s="172">
        <f t="shared" ca="1" si="22"/>
        <v>0</v>
      </c>
      <c r="J91" s="172">
        <f t="shared" ca="1" si="22"/>
        <v>0</v>
      </c>
      <c r="K91" s="172">
        <f t="shared" ca="1" si="22"/>
        <v>0</v>
      </c>
      <c r="L91" s="172">
        <f t="shared" ca="1" si="22"/>
        <v>0</v>
      </c>
      <c r="M91" s="172">
        <f t="shared" ca="1" si="22"/>
        <v>0</v>
      </c>
      <c r="N91" s="172">
        <f t="shared" ca="1" si="22"/>
        <v>0</v>
      </c>
      <c r="O91" s="172">
        <f t="shared" ca="1" si="23"/>
        <v>0</v>
      </c>
      <c r="P91" s="172">
        <f t="shared" ca="1" si="23"/>
        <v>0</v>
      </c>
      <c r="Q91" s="172">
        <f t="shared" ca="1" si="23"/>
        <v>0</v>
      </c>
      <c r="R91" s="172">
        <f t="shared" ca="1" si="23"/>
        <v>0</v>
      </c>
      <c r="S91" s="172">
        <f t="shared" ca="1" si="23"/>
        <v>0</v>
      </c>
      <c r="T91" s="172">
        <f t="shared" ca="1" si="23"/>
        <v>0</v>
      </c>
      <c r="U91" s="172">
        <f t="shared" ca="1" si="23"/>
        <v>0</v>
      </c>
      <c r="V91" s="172">
        <f t="shared" ca="1" si="23"/>
        <v>0</v>
      </c>
      <c r="W91" s="172">
        <f t="shared" ca="1" si="23"/>
        <v>0</v>
      </c>
      <c r="X91" s="172">
        <f t="shared" ca="1" si="23"/>
        <v>0</v>
      </c>
      <c r="Y91" s="172">
        <f t="shared" ca="1" si="24"/>
        <v>0</v>
      </c>
      <c r="Z91" s="172">
        <f t="shared" ca="1" si="24"/>
        <v>0</v>
      </c>
      <c r="AA91" s="172">
        <f t="shared" ca="1" si="24"/>
        <v>0</v>
      </c>
      <c r="AB91" s="172">
        <f t="shared" ca="1" si="24"/>
        <v>0</v>
      </c>
      <c r="AC91" s="172">
        <f t="shared" ca="1" si="24"/>
        <v>0</v>
      </c>
      <c r="AD91" s="172">
        <f t="shared" ca="1" si="24"/>
        <v>0</v>
      </c>
      <c r="AE91" s="172">
        <f t="shared" ca="1" si="24"/>
        <v>0</v>
      </c>
      <c r="AF91" s="172">
        <f t="shared" ca="1" si="24"/>
        <v>0</v>
      </c>
      <c r="AG91" s="172">
        <f t="shared" ca="1" si="24"/>
        <v>0</v>
      </c>
      <c r="AH91" s="172">
        <f t="shared" ca="1" si="24"/>
        <v>0</v>
      </c>
      <c r="AI91" s="172">
        <f t="shared" ca="1" si="25"/>
        <v>0</v>
      </c>
      <c r="AJ91" s="172">
        <f t="shared" ca="1" si="25"/>
        <v>0</v>
      </c>
      <c r="AK91" s="172">
        <f t="shared" ca="1" si="25"/>
        <v>0</v>
      </c>
      <c r="AL91" s="172">
        <f t="shared" ca="1" si="25"/>
        <v>0</v>
      </c>
      <c r="AM91" s="172">
        <f t="shared" ca="1" si="25"/>
        <v>0</v>
      </c>
      <c r="AN91" s="172">
        <f t="shared" ca="1" si="25"/>
        <v>0</v>
      </c>
      <c r="AO91" s="172">
        <f t="shared" ca="1" si="25"/>
        <v>0</v>
      </c>
      <c r="AP91" s="172">
        <f t="shared" ca="1" si="25"/>
        <v>0</v>
      </c>
      <c r="AQ91" s="172">
        <f t="shared" ca="1" si="25"/>
        <v>0</v>
      </c>
      <c r="AR91" s="172">
        <f t="shared" ca="1" si="25"/>
        <v>0</v>
      </c>
    </row>
    <row r="92" spans="4:44" x14ac:dyDescent="0.3">
      <c r="D92" s="162">
        <v>17</v>
      </c>
      <c r="E92" s="172">
        <f t="shared" ca="1" si="22"/>
        <v>0</v>
      </c>
      <c r="F92" s="172">
        <f t="shared" ca="1" si="22"/>
        <v>0</v>
      </c>
      <c r="G92" s="172">
        <f t="shared" ca="1" si="22"/>
        <v>0</v>
      </c>
      <c r="H92" s="172">
        <f t="shared" ca="1" si="22"/>
        <v>0</v>
      </c>
      <c r="I92" s="172">
        <f t="shared" ca="1" si="22"/>
        <v>0</v>
      </c>
      <c r="J92" s="172">
        <f t="shared" ca="1" si="22"/>
        <v>0</v>
      </c>
      <c r="K92" s="172">
        <f t="shared" ca="1" si="22"/>
        <v>0</v>
      </c>
      <c r="L92" s="172">
        <f t="shared" ca="1" si="22"/>
        <v>0</v>
      </c>
      <c r="M92" s="172">
        <f t="shared" ca="1" si="22"/>
        <v>0</v>
      </c>
      <c r="N92" s="172">
        <f t="shared" ca="1" si="22"/>
        <v>0</v>
      </c>
      <c r="O92" s="172">
        <f t="shared" ca="1" si="23"/>
        <v>0</v>
      </c>
      <c r="P92" s="172">
        <f t="shared" ca="1" si="23"/>
        <v>0</v>
      </c>
      <c r="Q92" s="172">
        <f t="shared" ca="1" si="23"/>
        <v>0</v>
      </c>
      <c r="R92" s="172">
        <f t="shared" ca="1" si="23"/>
        <v>0</v>
      </c>
      <c r="S92" s="172">
        <f t="shared" ca="1" si="23"/>
        <v>0</v>
      </c>
      <c r="T92" s="172">
        <f t="shared" ca="1" si="23"/>
        <v>0</v>
      </c>
      <c r="U92" s="172">
        <f t="shared" ca="1" si="23"/>
        <v>0</v>
      </c>
      <c r="V92" s="172">
        <f t="shared" ca="1" si="23"/>
        <v>0</v>
      </c>
      <c r="W92" s="172">
        <f t="shared" ca="1" si="23"/>
        <v>0</v>
      </c>
      <c r="X92" s="172">
        <f t="shared" ca="1" si="23"/>
        <v>0</v>
      </c>
      <c r="Y92" s="172">
        <f t="shared" ca="1" si="24"/>
        <v>0</v>
      </c>
      <c r="Z92" s="172">
        <f t="shared" ca="1" si="24"/>
        <v>0</v>
      </c>
      <c r="AA92" s="172">
        <f t="shared" ca="1" si="24"/>
        <v>0</v>
      </c>
      <c r="AB92" s="172">
        <f t="shared" ca="1" si="24"/>
        <v>0</v>
      </c>
      <c r="AC92" s="172">
        <f t="shared" ca="1" si="24"/>
        <v>0</v>
      </c>
      <c r="AD92" s="172">
        <f t="shared" ca="1" si="24"/>
        <v>0</v>
      </c>
      <c r="AE92" s="172">
        <f t="shared" ca="1" si="24"/>
        <v>0</v>
      </c>
      <c r="AF92" s="172">
        <f t="shared" ca="1" si="24"/>
        <v>0</v>
      </c>
      <c r="AG92" s="172">
        <f t="shared" ca="1" si="24"/>
        <v>0</v>
      </c>
      <c r="AH92" s="172">
        <f t="shared" ca="1" si="24"/>
        <v>0</v>
      </c>
      <c r="AI92" s="172">
        <f t="shared" ca="1" si="25"/>
        <v>0</v>
      </c>
      <c r="AJ92" s="172">
        <f t="shared" ca="1" si="25"/>
        <v>0</v>
      </c>
      <c r="AK92" s="172">
        <f t="shared" ca="1" si="25"/>
        <v>0</v>
      </c>
      <c r="AL92" s="172">
        <f t="shared" ca="1" si="25"/>
        <v>0</v>
      </c>
      <c r="AM92" s="172">
        <f t="shared" ca="1" si="25"/>
        <v>0</v>
      </c>
      <c r="AN92" s="172">
        <f t="shared" ca="1" si="25"/>
        <v>0</v>
      </c>
      <c r="AO92" s="172">
        <f t="shared" ca="1" si="25"/>
        <v>0</v>
      </c>
      <c r="AP92" s="172">
        <f t="shared" ca="1" si="25"/>
        <v>0</v>
      </c>
      <c r="AQ92" s="172">
        <f t="shared" ca="1" si="25"/>
        <v>0</v>
      </c>
      <c r="AR92" s="172">
        <f t="shared" ca="1" si="25"/>
        <v>0</v>
      </c>
    </row>
    <row r="93" spans="4:44" x14ac:dyDescent="0.3">
      <c r="D93" s="162">
        <v>18</v>
      </c>
      <c r="E93" s="172">
        <f t="shared" ca="1" si="22"/>
        <v>0</v>
      </c>
      <c r="F93" s="172">
        <f t="shared" ca="1" si="22"/>
        <v>0</v>
      </c>
      <c r="G93" s="172">
        <f t="shared" ca="1" si="22"/>
        <v>0</v>
      </c>
      <c r="H93" s="172">
        <f t="shared" ca="1" si="22"/>
        <v>0</v>
      </c>
      <c r="I93" s="172">
        <f t="shared" ca="1" si="22"/>
        <v>0</v>
      </c>
      <c r="J93" s="172">
        <f t="shared" ca="1" si="22"/>
        <v>0</v>
      </c>
      <c r="K93" s="172">
        <f t="shared" ca="1" si="22"/>
        <v>0</v>
      </c>
      <c r="L93" s="172">
        <f t="shared" ca="1" si="22"/>
        <v>0</v>
      </c>
      <c r="M93" s="172">
        <f t="shared" ca="1" si="22"/>
        <v>0</v>
      </c>
      <c r="N93" s="172">
        <f t="shared" ca="1" si="22"/>
        <v>0</v>
      </c>
      <c r="O93" s="172">
        <f t="shared" ca="1" si="23"/>
        <v>0</v>
      </c>
      <c r="P93" s="172">
        <f t="shared" ca="1" si="23"/>
        <v>0</v>
      </c>
      <c r="Q93" s="172">
        <f t="shared" ca="1" si="23"/>
        <v>0</v>
      </c>
      <c r="R93" s="172">
        <f t="shared" ca="1" si="23"/>
        <v>0</v>
      </c>
      <c r="S93" s="172">
        <f t="shared" ca="1" si="23"/>
        <v>0</v>
      </c>
      <c r="T93" s="172">
        <f t="shared" ca="1" si="23"/>
        <v>0</v>
      </c>
      <c r="U93" s="172">
        <f t="shared" ca="1" si="23"/>
        <v>0</v>
      </c>
      <c r="V93" s="172">
        <f t="shared" ca="1" si="23"/>
        <v>0</v>
      </c>
      <c r="W93" s="172">
        <f t="shared" ca="1" si="23"/>
        <v>0</v>
      </c>
      <c r="X93" s="172">
        <f t="shared" ca="1" si="23"/>
        <v>0</v>
      </c>
      <c r="Y93" s="172">
        <f t="shared" ca="1" si="24"/>
        <v>0</v>
      </c>
      <c r="Z93" s="172">
        <f t="shared" ca="1" si="24"/>
        <v>0</v>
      </c>
      <c r="AA93" s="172">
        <f t="shared" ca="1" si="24"/>
        <v>0</v>
      </c>
      <c r="AB93" s="172">
        <f t="shared" ca="1" si="24"/>
        <v>0</v>
      </c>
      <c r="AC93" s="172">
        <f t="shared" ca="1" si="24"/>
        <v>0</v>
      </c>
      <c r="AD93" s="172">
        <f t="shared" ca="1" si="24"/>
        <v>0</v>
      </c>
      <c r="AE93" s="172">
        <f t="shared" ca="1" si="24"/>
        <v>0</v>
      </c>
      <c r="AF93" s="172">
        <f t="shared" ca="1" si="24"/>
        <v>0</v>
      </c>
      <c r="AG93" s="172">
        <f t="shared" ca="1" si="24"/>
        <v>0</v>
      </c>
      <c r="AH93" s="172">
        <f t="shared" ca="1" si="24"/>
        <v>0</v>
      </c>
      <c r="AI93" s="172">
        <f t="shared" ca="1" si="25"/>
        <v>0</v>
      </c>
      <c r="AJ93" s="172">
        <f t="shared" ca="1" si="25"/>
        <v>0</v>
      </c>
      <c r="AK93" s="172">
        <f t="shared" ca="1" si="25"/>
        <v>0</v>
      </c>
      <c r="AL93" s="172">
        <f t="shared" ca="1" si="25"/>
        <v>0</v>
      </c>
      <c r="AM93" s="172">
        <f t="shared" ca="1" si="25"/>
        <v>0</v>
      </c>
      <c r="AN93" s="172">
        <f t="shared" ca="1" si="25"/>
        <v>0</v>
      </c>
      <c r="AO93" s="172">
        <f t="shared" ca="1" si="25"/>
        <v>0</v>
      </c>
      <c r="AP93" s="172">
        <f t="shared" ca="1" si="25"/>
        <v>0</v>
      </c>
      <c r="AQ93" s="172">
        <f t="shared" ca="1" si="25"/>
        <v>0</v>
      </c>
      <c r="AR93" s="172">
        <f t="shared" ca="1" si="25"/>
        <v>0</v>
      </c>
    </row>
    <row r="94" spans="4:44" x14ac:dyDescent="0.3">
      <c r="D94" s="162">
        <v>19</v>
      </c>
      <c r="E94" s="172">
        <f t="shared" ca="1" si="22"/>
        <v>0</v>
      </c>
      <c r="F94" s="172">
        <f t="shared" ca="1" si="22"/>
        <v>0</v>
      </c>
      <c r="G94" s="172">
        <f t="shared" ca="1" si="22"/>
        <v>0</v>
      </c>
      <c r="H94" s="172">
        <f t="shared" ca="1" si="22"/>
        <v>0</v>
      </c>
      <c r="I94" s="172">
        <f t="shared" ca="1" si="22"/>
        <v>0</v>
      </c>
      <c r="J94" s="172">
        <f t="shared" ca="1" si="22"/>
        <v>0</v>
      </c>
      <c r="K94" s="172">
        <f t="shared" ca="1" si="22"/>
        <v>0</v>
      </c>
      <c r="L94" s="172">
        <f t="shared" ca="1" si="22"/>
        <v>0</v>
      </c>
      <c r="M94" s="172">
        <f t="shared" ca="1" si="22"/>
        <v>0</v>
      </c>
      <c r="N94" s="172">
        <f t="shared" ca="1" si="22"/>
        <v>0</v>
      </c>
      <c r="O94" s="172">
        <f t="shared" ca="1" si="23"/>
        <v>0</v>
      </c>
      <c r="P94" s="172">
        <f t="shared" ca="1" si="23"/>
        <v>0</v>
      </c>
      <c r="Q94" s="172">
        <f t="shared" ca="1" si="23"/>
        <v>0</v>
      </c>
      <c r="R94" s="172">
        <f t="shared" ca="1" si="23"/>
        <v>0</v>
      </c>
      <c r="S94" s="172">
        <f t="shared" ca="1" si="23"/>
        <v>0</v>
      </c>
      <c r="T94" s="172">
        <f t="shared" ca="1" si="23"/>
        <v>0</v>
      </c>
      <c r="U94" s="172">
        <f t="shared" ca="1" si="23"/>
        <v>0</v>
      </c>
      <c r="V94" s="172">
        <f t="shared" ca="1" si="23"/>
        <v>0</v>
      </c>
      <c r="W94" s="172">
        <f t="shared" ca="1" si="23"/>
        <v>0</v>
      </c>
      <c r="X94" s="172">
        <f t="shared" ca="1" si="23"/>
        <v>0</v>
      </c>
      <c r="Y94" s="172">
        <f t="shared" ca="1" si="24"/>
        <v>0</v>
      </c>
      <c r="Z94" s="172">
        <f t="shared" ca="1" si="24"/>
        <v>0</v>
      </c>
      <c r="AA94" s="172">
        <f t="shared" ca="1" si="24"/>
        <v>0</v>
      </c>
      <c r="AB94" s="172">
        <f t="shared" ca="1" si="24"/>
        <v>0</v>
      </c>
      <c r="AC94" s="172">
        <f t="shared" ca="1" si="24"/>
        <v>0</v>
      </c>
      <c r="AD94" s="172">
        <f t="shared" ca="1" si="24"/>
        <v>0</v>
      </c>
      <c r="AE94" s="172">
        <f t="shared" ca="1" si="24"/>
        <v>0</v>
      </c>
      <c r="AF94" s="172">
        <f t="shared" ca="1" si="24"/>
        <v>0</v>
      </c>
      <c r="AG94" s="172">
        <f t="shared" ca="1" si="24"/>
        <v>0</v>
      </c>
      <c r="AH94" s="172">
        <f t="shared" ca="1" si="24"/>
        <v>0</v>
      </c>
      <c r="AI94" s="172">
        <f t="shared" ca="1" si="25"/>
        <v>0</v>
      </c>
      <c r="AJ94" s="172">
        <f t="shared" ca="1" si="25"/>
        <v>0</v>
      </c>
      <c r="AK94" s="172">
        <f t="shared" ca="1" si="25"/>
        <v>0</v>
      </c>
      <c r="AL94" s="172">
        <f t="shared" ca="1" si="25"/>
        <v>0</v>
      </c>
      <c r="AM94" s="172">
        <f t="shared" ca="1" si="25"/>
        <v>0</v>
      </c>
      <c r="AN94" s="172">
        <f t="shared" ca="1" si="25"/>
        <v>0</v>
      </c>
      <c r="AO94" s="172">
        <f t="shared" ca="1" si="25"/>
        <v>0</v>
      </c>
      <c r="AP94" s="172">
        <f t="shared" ca="1" si="25"/>
        <v>0</v>
      </c>
      <c r="AQ94" s="172">
        <f t="shared" ca="1" si="25"/>
        <v>0</v>
      </c>
      <c r="AR94" s="172">
        <f t="shared" ca="1" si="25"/>
        <v>0</v>
      </c>
    </row>
    <row r="95" spans="4:44" x14ac:dyDescent="0.3">
      <c r="D95" s="162">
        <v>20</v>
      </c>
      <c r="E95" s="172">
        <f t="shared" ca="1" si="22"/>
        <v>0</v>
      </c>
      <c r="F95" s="172">
        <f t="shared" ca="1" si="22"/>
        <v>0</v>
      </c>
      <c r="G95" s="172">
        <f t="shared" ca="1" si="22"/>
        <v>0</v>
      </c>
      <c r="H95" s="172">
        <f t="shared" ca="1" si="22"/>
        <v>0</v>
      </c>
      <c r="I95" s="172">
        <f t="shared" ca="1" si="22"/>
        <v>0</v>
      </c>
      <c r="J95" s="172">
        <f t="shared" ca="1" si="22"/>
        <v>0</v>
      </c>
      <c r="K95" s="172">
        <f t="shared" ca="1" si="22"/>
        <v>0</v>
      </c>
      <c r="L95" s="172">
        <f t="shared" ca="1" si="22"/>
        <v>0</v>
      </c>
      <c r="M95" s="172">
        <f t="shared" ca="1" si="22"/>
        <v>0</v>
      </c>
      <c r="N95" s="172">
        <f t="shared" ca="1" si="22"/>
        <v>0</v>
      </c>
      <c r="O95" s="172">
        <f t="shared" ca="1" si="23"/>
        <v>0</v>
      </c>
      <c r="P95" s="172">
        <f t="shared" ca="1" si="23"/>
        <v>0</v>
      </c>
      <c r="Q95" s="172">
        <f t="shared" ca="1" si="23"/>
        <v>0</v>
      </c>
      <c r="R95" s="172">
        <f t="shared" ca="1" si="23"/>
        <v>0</v>
      </c>
      <c r="S95" s="172">
        <f t="shared" ca="1" si="23"/>
        <v>0</v>
      </c>
      <c r="T95" s="172">
        <f t="shared" ca="1" si="23"/>
        <v>0</v>
      </c>
      <c r="U95" s="172">
        <f t="shared" ca="1" si="23"/>
        <v>0</v>
      </c>
      <c r="V95" s="172">
        <f t="shared" ca="1" si="23"/>
        <v>0</v>
      </c>
      <c r="W95" s="172">
        <f t="shared" ca="1" si="23"/>
        <v>0</v>
      </c>
      <c r="X95" s="172">
        <f t="shared" ca="1" si="23"/>
        <v>0</v>
      </c>
      <c r="Y95" s="172">
        <f t="shared" ca="1" si="24"/>
        <v>0</v>
      </c>
      <c r="Z95" s="172">
        <f t="shared" ca="1" si="24"/>
        <v>0</v>
      </c>
      <c r="AA95" s="172">
        <f t="shared" ca="1" si="24"/>
        <v>0</v>
      </c>
      <c r="AB95" s="172">
        <f t="shared" ca="1" si="24"/>
        <v>0</v>
      </c>
      <c r="AC95" s="172">
        <f t="shared" ca="1" si="24"/>
        <v>0</v>
      </c>
      <c r="AD95" s="172">
        <f t="shared" ca="1" si="24"/>
        <v>0</v>
      </c>
      <c r="AE95" s="172">
        <f t="shared" ca="1" si="24"/>
        <v>0</v>
      </c>
      <c r="AF95" s="172">
        <f t="shared" ca="1" si="24"/>
        <v>0</v>
      </c>
      <c r="AG95" s="172">
        <f t="shared" ca="1" si="24"/>
        <v>0</v>
      </c>
      <c r="AH95" s="172">
        <f t="shared" ca="1" si="24"/>
        <v>0</v>
      </c>
      <c r="AI95" s="172">
        <f t="shared" ca="1" si="25"/>
        <v>0</v>
      </c>
      <c r="AJ95" s="172">
        <f t="shared" ca="1" si="25"/>
        <v>0</v>
      </c>
      <c r="AK95" s="172">
        <f t="shared" ca="1" si="25"/>
        <v>0</v>
      </c>
      <c r="AL95" s="172">
        <f t="shared" ca="1" si="25"/>
        <v>0</v>
      </c>
      <c r="AM95" s="172">
        <f t="shared" ca="1" si="25"/>
        <v>0</v>
      </c>
      <c r="AN95" s="172">
        <f t="shared" ca="1" si="25"/>
        <v>0</v>
      </c>
      <c r="AO95" s="172">
        <f t="shared" ca="1" si="25"/>
        <v>0</v>
      </c>
      <c r="AP95" s="172">
        <f t="shared" ca="1" si="25"/>
        <v>0</v>
      </c>
      <c r="AQ95" s="172">
        <f t="shared" ca="1" si="25"/>
        <v>0</v>
      </c>
      <c r="AR95" s="172">
        <f t="shared" ca="1" si="25"/>
        <v>0</v>
      </c>
    </row>
    <row r="96" spans="4:44" x14ac:dyDescent="0.3">
      <c r="D96" s="162">
        <v>21</v>
      </c>
      <c r="E96" s="172">
        <f t="shared" ca="1" si="22"/>
        <v>0</v>
      </c>
      <c r="F96" s="172">
        <f t="shared" ca="1" si="22"/>
        <v>0</v>
      </c>
      <c r="G96" s="172">
        <f t="shared" ca="1" si="22"/>
        <v>0</v>
      </c>
      <c r="H96" s="172">
        <f t="shared" ca="1" si="22"/>
        <v>0</v>
      </c>
      <c r="I96" s="172">
        <f t="shared" ca="1" si="22"/>
        <v>0</v>
      </c>
      <c r="J96" s="172">
        <f t="shared" ca="1" si="22"/>
        <v>0</v>
      </c>
      <c r="K96" s="172">
        <f t="shared" ca="1" si="22"/>
        <v>0</v>
      </c>
      <c r="L96" s="172">
        <f t="shared" ca="1" si="22"/>
        <v>0</v>
      </c>
      <c r="M96" s="172">
        <f t="shared" ca="1" si="22"/>
        <v>0</v>
      </c>
      <c r="N96" s="172">
        <f t="shared" ca="1" si="22"/>
        <v>0</v>
      </c>
      <c r="O96" s="172">
        <f t="shared" ca="1" si="23"/>
        <v>0</v>
      </c>
      <c r="P96" s="172">
        <f t="shared" ca="1" si="23"/>
        <v>0</v>
      </c>
      <c r="Q96" s="172">
        <f t="shared" ca="1" si="23"/>
        <v>0</v>
      </c>
      <c r="R96" s="172">
        <f t="shared" ca="1" si="23"/>
        <v>0</v>
      </c>
      <c r="S96" s="172">
        <f t="shared" ca="1" si="23"/>
        <v>0</v>
      </c>
      <c r="T96" s="172">
        <f t="shared" ca="1" si="23"/>
        <v>0</v>
      </c>
      <c r="U96" s="172">
        <f t="shared" ca="1" si="23"/>
        <v>0</v>
      </c>
      <c r="V96" s="172">
        <f t="shared" ca="1" si="23"/>
        <v>0</v>
      </c>
      <c r="W96" s="172">
        <f t="shared" ca="1" si="23"/>
        <v>0</v>
      </c>
      <c r="X96" s="172">
        <f t="shared" ca="1" si="23"/>
        <v>0</v>
      </c>
      <c r="Y96" s="172">
        <f t="shared" ca="1" si="24"/>
        <v>0</v>
      </c>
      <c r="Z96" s="172">
        <f t="shared" ca="1" si="24"/>
        <v>0</v>
      </c>
      <c r="AA96" s="172">
        <f t="shared" ca="1" si="24"/>
        <v>0</v>
      </c>
      <c r="AB96" s="172">
        <f t="shared" ca="1" si="24"/>
        <v>0</v>
      </c>
      <c r="AC96" s="172">
        <f t="shared" ca="1" si="24"/>
        <v>0</v>
      </c>
      <c r="AD96" s="172">
        <f t="shared" ca="1" si="24"/>
        <v>0</v>
      </c>
      <c r="AE96" s="172">
        <f t="shared" ca="1" si="24"/>
        <v>0</v>
      </c>
      <c r="AF96" s="172">
        <f t="shared" ca="1" si="24"/>
        <v>0</v>
      </c>
      <c r="AG96" s="172">
        <f t="shared" ca="1" si="24"/>
        <v>0</v>
      </c>
      <c r="AH96" s="172">
        <f t="shared" ca="1" si="24"/>
        <v>0</v>
      </c>
      <c r="AI96" s="172">
        <f t="shared" ca="1" si="25"/>
        <v>0</v>
      </c>
      <c r="AJ96" s="172">
        <f t="shared" ca="1" si="25"/>
        <v>0</v>
      </c>
      <c r="AK96" s="172">
        <f t="shared" ca="1" si="25"/>
        <v>0</v>
      </c>
      <c r="AL96" s="172">
        <f t="shared" ca="1" si="25"/>
        <v>0</v>
      </c>
      <c r="AM96" s="172">
        <f t="shared" ca="1" si="25"/>
        <v>0</v>
      </c>
      <c r="AN96" s="172">
        <f t="shared" ca="1" si="25"/>
        <v>0</v>
      </c>
      <c r="AO96" s="172">
        <f t="shared" ca="1" si="25"/>
        <v>0</v>
      </c>
      <c r="AP96" s="172">
        <f t="shared" ca="1" si="25"/>
        <v>0</v>
      </c>
      <c r="AQ96" s="172">
        <f t="shared" ca="1" si="25"/>
        <v>0</v>
      </c>
      <c r="AR96" s="172">
        <f t="shared" ca="1" si="25"/>
        <v>0</v>
      </c>
    </row>
    <row r="97" spans="4:44" x14ac:dyDescent="0.3">
      <c r="D97" s="162">
        <v>22</v>
      </c>
      <c r="E97" s="172">
        <f t="shared" ca="1" si="22"/>
        <v>0</v>
      </c>
      <c r="F97" s="172">
        <f t="shared" ca="1" si="22"/>
        <v>0</v>
      </c>
      <c r="G97" s="172">
        <f t="shared" ca="1" si="22"/>
        <v>0</v>
      </c>
      <c r="H97" s="172">
        <f t="shared" ca="1" si="22"/>
        <v>0</v>
      </c>
      <c r="I97" s="172">
        <f t="shared" ca="1" si="22"/>
        <v>0</v>
      </c>
      <c r="J97" s="172">
        <f t="shared" ca="1" si="22"/>
        <v>0</v>
      </c>
      <c r="K97" s="172">
        <f t="shared" ca="1" si="22"/>
        <v>0</v>
      </c>
      <c r="L97" s="172">
        <f t="shared" ca="1" si="22"/>
        <v>0</v>
      </c>
      <c r="M97" s="172">
        <f t="shared" ca="1" si="22"/>
        <v>0</v>
      </c>
      <c r="N97" s="172">
        <f t="shared" ca="1" si="22"/>
        <v>0</v>
      </c>
      <c r="O97" s="172">
        <f t="shared" ca="1" si="23"/>
        <v>0</v>
      </c>
      <c r="P97" s="172">
        <f t="shared" ca="1" si="23"/>
        <v>0</v>
      </c>
      <c r="Q97" s="172">
        <f t="shared" ca="1" si="23"/>
        <v>0</v>
      </c>
      <c r="R97" s="172">
        <f t="shared" ca="1" si="23"/>
        <v>0</v>
      </c>
      <c r="S97" s="172">
        <f t="shared" ca="1" si="23"/>
        <v>0</v>
      </c>
      <c r="T97" s="172">
        <f t="shared" ca="1" si="23"/>
        <v>0</v>
      </c>
      <c r="U97" s="172">
        <f t="shared" ca="1" si="23"/>
        <v>0</v>
      </c>
      <c r="V97" s="172">
        <f t="shared" ca="1" si="23"/>
        <v>0</v>
      </c>
      <c r="W97" s="172">
        <f t="shared" ca="1" si="23"/>
        <v>0</v>
      </c>
      <c r="X97" s="172">
        <f t="shared" ca="1" si="23"/>
        <v>0</v>
      </c>
      <c r="Y97" s="172">
        <f t="shared" ca="1" si="24"/>
        <v>0</v>
      </c>
      <c r="Z97" s="172">
        <f t="shared" ca="1" si="24"/>
        <v>0</v>
      </c>
      <c r="AA97" s="172">
        <f t="shared" ca="1" si="24"/>
        <v>0</v>
      </c>
      <c r="AB97" s="172">
        <f t="shared" ca="1" si="24"/>
        <v>0</v>
      </c>
      <c r="AC97" s="172">
        <f t="shared" ca="1" si="24"/>
        <v>0</v>
      </c>
      <c r="AD97" s="172">
        <f t="shared" ca="1" si="24"/>
        <v>0</v>
      </c>
      <c r="AE97" s="172">
        <f t="shared" ca="1" si="24"/>
        <v>0</v>
      </c>
      <c r="AF97" s="172">
        <f t="shared" ca="1" si="24"/>
        <v>0</v>
      </c>
      <c r="AG97" s="172">
        <f t="shared" ca="1" si="24"/>
        <v>0</v>
      </c>
      <c r="AH97" s="172">
        <f t="shared" ca="1" si="24"/>
        <v>0</v>
      </c>
      <c r="AI97" s="172">
        <f t="shared" ca="1" si="25"/>
        <v>0</v>
      </c>
      <c r="AJ97" s="172">
        <f t="shared" ca="1" si="25"/>
        <v>0</v>
      </c>
      <c r="AK97" s="172">
        <f t="shared" ca="1" si="25"/>
        <v>0</v>
      </c>
      <c r="AL97" s="172">
        <f t="shared" ca="1" si="25"/>
        <v>0</v>
      </c>
      <c r="AM97" s="172">
        <f t="shared" ca="1" si="25"/>
        <v>0</v>
      </c>
      <c r="AN97" s="172">
        <f t="shared" ca="1" si="25"/>
        <v>0</v>
      </c>
      <c r="AO97" s="172">
        <f t="shared" ca="1" si="25"/>
        <v>0</v>
      </c>
      <c r="AP97" s="172">
        <f t="shared" ca="1" si="25"/>
        <v>0</v>
      </c>
      <c r="AQ97" s="172">
        <f t="shared" ca="1" si="25"/>
        <v>0</v>
      </c>
      <c r="AR97" s="172">
        <f t="shared" ca="1" si="25"/>
        <v>0</v>
      </c>
    </row>
    <row r="98" spans="4:44" x14ac:dyDescent="0.3">
      <c r="D98" s="162">
        <v>23</v>
      </c>
      <c r="E98" s="172">
        <f t="shared" ca="1" si="22"/>
        <v>0</v>
      </c>
      <c r="F98" s="172">
        <f t="shared" ca="1" si="22"/>
        <v>0</v>
      </c>
      <c r="G98" s="172">
        <f t="shared" ca="1" si="22"/>
        <v>0</v>
      </c>
      <c r="H98" s="172">
        <f t="shared" ca="1" si="22"/>
        <v>0</v>
      </c>
      <c r="I98" s="172">
        <f t="shared" ca="1" si="22"/>
        <v>0</v>
      </c>
      <c r="J98" s="172">
        <f t="shared" ca="1" si="22"/>
        <v>0</v>
      </c>
      <c r="K98" s="172">
        <f t="shared" ca="1" si="22"/>
        <v>0</v>
      </c>
      <c r="L98" s="172">
        <f t="shared" ca="1" si="22"/>
        <v>0</v>
      </c>
      <c r="M98" s="172">
        <f t="shared" ca="1" si="22"/>
        <v>0</v>
      </c>
      <c r="N98" s="172">
        <f t="shared" ca="1" si="22"/>
        <v>0</v>
      </c>
      <c r="O98" s="172">
        <f t="shared" ca="1" si="23"/>
        <v>0</v>
      </c>
      <c r="P98" s="172">
        <f t="shared" ca="1" si="23"/>
        <v>0</v>
      </c>
      <c r="Q98" s="172">
        <f t="shared" ca="1" si="23"/>
        <v>0</v>
      </c>
      <c r="R98" s="172">
        <f t="shared" ca="1" si="23"/>
        <v>0</v>
      </c>
      <c r="S98" s="172">
        <f t="shared" ca="1" si="23"/>
        <v>0</v>
      </c>
      <c r="T98" s="172">
        <f t="shared" ca="1" si="23"/>
        <v>0</v>
      </c>
      <c r="U98" s="172">
        <f t="shared" ca="1" si="23"/>
        <v>0</v>
      </c>
      <c r="V98" s="172">
        <f t="shared" ca="1" si="23"/>
        <v>0</v>
      </c>
      <c r="W98" s="172">
        <f t="shared" ca="1" si="23"/>
        <v>0</v>
      </c>
      <c r="X98" s="172">
        <f t="shared" ca="1" si="23"/>
        <v>0</v>
      </c>
      <c r="Y98" s="172">
        <f t="shared" ca="1" si="24"/>
        <v>0</v>
      </c>
      <c r="Z98" s="172">
        <f t="shared" ca="1" si="24"/>
        <v>0</v>
      </c>
      <c r="AA98" s="172">
        <f t="shared" ca="1" si="24"/>
        <v>0</v>
      </c>
      <c r="AB98" s="172">
        <f t="shared" ca="1" si="24"/>
        <v>0</v>
      </c>
      <c r="AC98" s="172">
        <f t="shared" ca="1" si="24"/>
        <v>0</v>
      </c>
      <c r="AD98" s="172">
        <f t="shared" ca="1" si="24"/>
        <v>0</v>
      </c>
      <c r="AE98" s="172">
        <f t="shared" ca="1" si="24"/>
        <v>0</v>
      </c>
      <c r="AF98" s="172">
        <f t="shared" ca="1" si="24"/>
        <v>0</v>
      </c>
      <c r="AG98" s="172">
        <f t="shared" ca="1" si="24"/>
        <v>0</v>
      </c>
      <c r="AH98" s="172">
        <f t="shared" ca="1" si="24"/>
        <v>0</v>
      </c>
      <c r="AI98" s="172">
        <f t="shared" ca="1" si="25"/>
        <v>0</v>
      </c>
      <c r="AJ98" s="172">
        <f t="shared" ca="1" si="25"/>
        <v>0</v>
      </c>
      <c r="AK98" s="172">
        <f t="shared" ca="1" si="25"/>
        <v>0</v>
      </c>
      <c r="AL98" s="172">
        <f t="shared" ca="1" si="25"/>
        <v>0</v>
      </c>
      <c r="AM98" s="172">
        <f t="shared" ca="1" si="25"/>
        <v>0</v>
      </c>
      <c r="AN98" s="172">
        <f t="shared" ca="1" si="25"/>
        <v>0</v>
      </c>
      <c r="AO98" s="172">
        <f t="shared" ca="1" si="25"/>
        <v>0</v>
      </c>
      <c r="AP98" s="172">
        <f t="shared" ca="1" si="25"/>
        <v>0</v>
      </c>
      <c r="AQ98" s="172">
        <f t="shared" ca="1" si="25"/>
        <v>0</v>
      </c>
      <c r="AR98" s="172">
        <f t="shared" ca="1" si="25"/>
        <v>0</v>
      </c>
    </row>
    <row r="99" spans="4:44" x14ac:dyDescent="0.3">
      <c r="D99" s="162">
        <v>24</v>
      </c>
      <c r="E99" s="172">
        <f t="shared" ref="E99:N108" ca="1" si="26">IF(E$75&lt;$D99,0,IF(E$75=$D99,(OFFSET($D$8,0,OFFSET($D$75,$D99,0)))*VLOOKUP($E$15,$D$63:$AR$70,E$75-$D99+2,FALSE),IF(AND(E$75&gt;$D99,(E$75-$D99+1)&lt;=$E$15),(OFFSET($D$8,0,OFFSET($D$75,$D99,0)))*VLOOKUP($E$15,$D$63:$AR$70,E$75-$D99+2,FALSE),IF((E$75-$D99+1)=$E$15+1,(OFFSET($D$8,0,OFFSET($D$75,$D99,0)))*VLOOKUP($E$15,$D$63:$AR$70,E$75-$D99+2,FALSE),IF(E$75&gt;($E$15+1),0,0)))))</f>
        <v>0</v>
      </c>
      <c r="F99" s="172">
        <f t="shared" ca="1" si="26"/>
        <v>0</v>
      </c>
      <c r="G99" s="172">
        <f t="shared" ca="1" si="26"/>
        <v>0</v>
      </c>
      <c r="H99" s="172">
        <f t="shared" ca="1" si="26"/>
        <v>0</v>
      </c>
      <c r="I99" s="172">
        <f t="shared" ca="1" si="26"/>
        <v>0</v>
      </c>
      <c r="J99" s="172">
        <f t="shared" ca="1" si="26"/>
        <v>0</v>
      </c>
      <c r="K99" s="172">
        <f t="shared" ca="1" si="26"/>
        <v>0</v>
      </c>
      <c r="L99" s="172">
        <f t="shared" ca="1" si="26"/>
        <v>0</v>
      </c>
      <c r="M99" s="172">
        <f t="shared" ca="1" si="26"/>
        <v>0</v>
      </c>
      <c r="N99" s="172">
        <f t="shared" ca="1" si="26"/>
        <v>0</v>
      </c>
      <c r="O99" s="172">
        <f t="shared" ref="O99:X108" ca="1" si="27">IF(O$75&lt;$D99,0,IF(O$75=$D99,(OFFSET($D$8,0,OFFSET($D$75,$D99,0)))*VLOOKUP($E$15,$D$63:$AR$70,O$75-$D99+2,FALSE),IF(AND(O$75&gt;$D99,(O$75-$D99+1)&lt;=$E$15),(OFFSET($D$8,0,OFFSET($D$75,$D99,0)))*VLOOKUP($E$15,$D$63:$AR$70,O$75-$D99+2,FALSE),IF((O$75-$D99+1)=$E$15+1,(OFFSET($D$8,0,OFFSET($D$75,$D99,0)))*VLOOKUP($E$15,$D$63:$AR$70,O$75-$D99+2,FALSE),IF(O$75&gt;($E$15+1),0,0)))))</f>
        <v>0</v>
      </c>
      <c r="P99" s="172">
        <f t="shared" ca="1" si="27"/>
        <v>0</v>
      </c>
      <c r="Q99" s="172">
        <f t="shared" ca="1" si="27"/>
        <v>0</v>
      </c>
      <c r="R99" s="172">
        <f t="shared" ca="1" si="27"/>
        <v>0</v>
      </c>
      <c r="S99" s="172">
        <f t="shared" ca="1" si="27"/>
        <v>0</v>
      </c>
      <c r="T99" s="172">
        <f t="shared" ca="1" si="27"/>
        <v>0</v>
      </c>
      <c r="U99" s="172">
        <f t="shared" ca="1" si="27"/>
        <v>0</v>
      </c>
      <c r="V99" s="172">
        <f t="shared" ca="1" si="27"/>
        <v>0</v>
      </c>
      <c r="W99" s="172">
        <f t="shared" ca="1" si="27"/>
        <v>0</v>
      </c>
      <c r="X99" s="172">
        <f t="shared" ca="1" si="27"/>
        <v>0</v>
      </c>
      <c r="Y99" s="172">
        <f t="shared" ref="Y99:AH108" ca="1" si="28">IF(Y$75&lt;$D99,0,IF(Y$75=$D99,(OFFSET($D$8,0,OFFSET($D$75,$D99,0)))*VLOOKUP($E$15,$D$63:$AR$70,Y$75-$D99+2,FALSE),IF(AND(Y$75&gt;$D99,(Y$75-$D99+1)&lt;=$E$15),(OFFSET($D$8,0,OFFSET($D$75,$D99,0)))*VLOOKUP($E$15,$D$63:$AR$70,Y$75-$D99+2,FALSE),IF((Y$75-$D99+1)=$E$15+1,(OFFSET($D$8,0,OFFSET($D$75,$D99,0)))*VLOOKUP($E$15,$D$63:$AR$70,Y$75-$D99+2,FALSE),IF(Y$75&gt;($E$15+1),0,0)))))</f>
        <v>0</v>
      </c>
      <c r="Z99" s="172">
        <f t="shared" ca="1" si="28"/>
        <v>0</v>
      </c>
      <c r="AA99" s="172">
        <f t="shared" ca="1" si="28"/>
        <v>0</v>
      </c>
      <c r="AB99" s="172">
        <f t="shared" ca="1" si="28"/>
        <v>0</v>
      </c>
      <c r="AC99" s="172">
        <f t="shared" ca="1" si="28"/>
        <v>0</v>
      </c>
      <c r="AD99" s="172">
        <f t="shared" ca="1" si="28"/>
        <v>0</v>
      </c>
      <c r="AE99" s="172">
        <f t="shared" ca="1" si="28"/>
        <v>0</v>
      </c>
      <c r="AF99" s="172">
        <f t="shared" ca="1" si="28"/>
        <v>0</v>
      </c>
      <c r="AG99" s="172">
        <f t="shared" ca="1" si="28"/>
        <v>0</v>
      </c>
      <c r="AH99" s="172">
        <f t="shared" ca="1" si="28"/>
        <v>0</v>
      </c>
      <c r="AI99" s="172">
        <f t="shared" ref="AI99:AR108" ca="1" si="29">IF(AI$75&lt;$D99,0,IF(AI$75=$D99,(OFFSET($D$8,0,OFFSET($D$75,$D99,0)))*VLOOKUP($E$15,$D$63:$AR$70,AI$75-$D99+2,FALSE),IF(AND(AI$75&gt;$D99,(AI$75-$D99+1)&lt;=$E$15),(OFFSET($D$8,0,OFFSET($D$75,$D99,0)))*VLOOKUP($E$15,$D$63:$AR$70,AI$75-$D99+2,FALSE),IF((AI$75-$D99+1)=$E$15+1,(OFFSET($D$8,0,OFFSET($D$75,$D99,0)))*VLOOKUP($E$15,$D$63:$AR$70,AI$75-$D99+2,FALSE),IF(AI$75&gt;($E$15+1),0,0)))))</f>
        <v>0</v>
      </c>
      <c r="AJ99" s="172">
        <f t="shared" ca="1" si="29"/>
        <v>0</v>
      </c>
      <c r="AK99" s="172">
        <f t="shared" ca="1" si="29"/>
        <v>0</v>
      </c>
      <c r="AL99" s="172">
        <f t="shared" ca="1" si="29"/>
        <v>0</v>
      </c>
      <c r="AM99" s="172">
        <f t="shared" ca="1" si="29"/>
        <v>0</v>
      </c>
      <c r="AN99" s="172">
        <f t="shared" ca="1" si="29"/>
        <v>0</v>
      </c>
      <c r="AO99" s="172">
        <f t="shared" ca="1" si="29"/>
        <v>0</v>
      </c>
      <c r="AP99" s="172">
        <f t="shared" ca="1" si="29"/>
        <v>0</v>
      </c>
      <c r="AQ99" s="172">
        <f t="shared" ca="1" si="29"/>
        <v>0</v>
      </c>
      <c r="AR99" s="172">
        <f t="shared" ca="1" si="29"/>
        <v>0</v>
      </c>
    </row>
    <row r="100" spans="4:44" x14ac:dyDescent="0.3">
      <c r="D100" s="162">
        <v>25</v>
      </c>
      <c r="E100" s="172">
        <f t="shared" ca="1" si="26"/>
        <v>0</v>
      </c>
      <c r="F100" s="172">
        <f t="shared" ca="1" si="26"/>
        <v>0</v>
      </c>
      <c r="G100" s="172">
        <f t="shared" ca="1" si="26"/>
        <v>0</v>
      </c>
      <c r="H100" s="172">
        <f t="shared" ca="1" si="26"/>
        <v>0</v>
      </c>
      <c r="I100" s="172">
        <f t="shared" ca="1" si="26"/>
        <v>0</v>
      </c>
      <c r="J100" s="172">
        <f t="shared" ca="1" si="26"/>
        <v>0</v>
      </c>
      <c r="K100" s="172">
        <f t="shared" ca="1" si="26"/>
        <v>0</v>
      </c>
      <c r="L100" s="172">
        <f t="shared" ca="1" si="26"/>
        <v>0</v>
      </c>
      <c r="M100" s="172">
        <f t="shared" ca="1" si="26"/>
        <v>0</v>
      </c>
      <c r="N100" s="172">
        <f t="shared" ca="1" si="26"/>
        <v>0</v>
      </c>
      <c r="O100" s="172">
        <f t="shared" ca="1" si="27"/>
        <v>0</v>
      </c>
      <c r="P100" s="172">
        <f t="shared" ca="1" si="27"/>
        <v>0</v>
      </c>
      <c r="Q100" s="172">
        <f t="shared" ca="1" si="27"/>
        <v>0</v>
      </c>
      <c r="R100" s="172">
        <f t="shared" ca="1" si="27"/>
        <v>0</v>
      </c>
      <c r="S100" s="172">
        <f t="shared" ca="1" si="27"/>
        <v>0</v>
      </c>
      <c r="T100" s="172">
        <f t="shared" ca="1" si="27"/>
        <v>0</v>
      </c>
      <c r="U100" s="172">
        <f t="shared" ca="1" si="27"/>
        <v>0</v>
      </c>
      <c r="V100" s="172">
        <f t="shared" ca="1" si="27"/>
        <v>0</v>
      </c>
      <c r="W100" s="172">
        <f t="shared" ca="1" si="27"/>
        <v>0</v>
      </c>
      <c r="X100" s="172">
        <f t="shared" ca="1" si="27"/>
        <v>0</v>
      </c>
      <c r="Y100" s="172">
        <f t="shared" ca="1" si="28"/>
        <v>0</v>
      </c>
      <c r="Z100" s="172">
        <f t="shared" ca="1" si="28"/>
        <v>0</v>
      </c>
      <c r="AA100" s="172">
        <f t="shared" ca="1" si="28"/>
        <v>0</v>
      </c>
      <c r="AB100" s="172">
        <f t="shared" ca="1" si="28"/>
        <v>0</v>
      </c>
      <c r="AC100" s="172">
        <f t="shared" ca="1" si="28"/>
        <v>0</v>
      </c>
      <c r="AD100" s="172">
        <f t="shared" ca="1" si="28"/>
        <v>0</v>
      </c>
      <c r="AE100" s="172">
        <f t="shared" ca="1" si="28"/>
        <v>0</v>
      </c>
      <c r="AF100" s="172">
        <f t="shared" ca="1" si="28"/>
        <v>0</v>
      </c>
      <c r="AG100" s="172">
        <f t="shared" ca="1" si="28"/>
        <v>0</v>
      </c>
      <c r="AH100" s="172">
        <f t="shared" ca="1" si="28"/>
        <v>0</v>
      </c>
      <c r="AI100" s="172">
        <f t="shared" ca="1" si="29"/>
        <v>0</v>
      </c>
      <c r="AJ100" s="172">
        <f t="shared" ca="1" si="29"/>
        <v>0</v>
      </c>
      <c r="AK100" s="172">
        <f t="shared" ca="1" si="29"/>
        <v>0</v>
      </c>
      <c r="AL100" s="172">
        <f t="shared" ca="1" si="29"/>
        <v>0</v>
      </c>
      <c r="AM100" s="172">
        <f t="shared" ca="1" si="29"/>
        <v>0</v>
      </c>
      <c r="AN100" s="172">
        <f t="shared" ca="1" si="29"/>
        <v>0</v>
      </c>
      <c r="AO100" s="172">
        <f t="shared" ca="1" si="29"/>
        <v>0</v>
      </c>
      <c r="AP100" s="172">
        <f t="shared" ca="1" si="29"/>
        <v>0</v>
      </c>
      <c r="AQ100" s="172">
        <f t="shared" ca="1" si="29"/>
        <v>0</v>
      </c>
      <c r="AR100" s="172">
        <f t="shared" ca="1" si="29"/>
        <v>0</v>
      </c>
    </row>
    <row r="101" spans="4:44" x14ac:dyDescent="0.3">
      <c r="D101" s="162">
        <v>26</v>
      </c>
      <c r="E101" s="172">
        <f t="shared" ca="1" si="26"/>
        <v>0</v>
      </c>
      <c r="F101" s="172">
        <f t="shared" ca="1" si="26"/>
        <v>0</v>
      </c>
      <c r="G101" s="172">
        <f t="shared" ca="1" si="26"/>
        <v>0</v>
      </c>
      <c r="H101" s="172">
        <f t="shared" ca="1" si="26"/>
        <v>0</v>
      </c>
      <c r="I101" s="172">
        <f t="shared" ca="1" si="26"/>
        <v>0</v>
      </c>
      <c r="J101" s="172">
        <f t="shared" ca="1" si="26"/>
        <v>0</v>
      </c>
      <c r="K101" s="172">
        <f t="shared" ca="1" si="26"/>
        <v>0</v>
      </c>
      <c r="L101" s="172">
        <f t="shared" ca="1" si="26"/>
        <v>0</v>
      </c>
      <c r="M101" s="172">
        <f t="shared" ca="1" si="26"/>
        <v>0</v>
      </c>
      <c r="N101" s="172">
        <f t="shared" ca="1" si="26"/>
        <v>0</v>
      </c>
      <c r="O101" s="172">
        <f t="shared" ca="1" si="27"/>
        <v>0</v>
      </c>
      <c r="P101" s="172">
        <f t="shared" ca="1" si="27"/>
        <v>0</v>
      </c>
      <c r="Q101" s="172">
        <f t="shared" ca="1" si="27"/>
        <v>0</v>
      </c>
      <c r="R101" s="172">
        <f t="shared" ca="1" si="27"/>
        <v>0</v>
      </c>
      <c r="S101" s="172">
        <f t="shared" ca="1" si="27"/>
        <v>0</v>
      </c>
      <c r="T101" s="172">
        <f t="shared" ca="1" si="27"/>
        <v>0</v>
      </c>
      <c r="U101" s="172">
        <f t="shared" ca="1" si="27"/>
        <v>0</v>
      </c>
      <c r="V101" s="172">
        <f t="shared" ca="1" si="27"/>
        <v>0</v>
      </c>
      <c r="W101" s="172">
        <f t="shared" ca="1" si="27"/>
        <v>0</v>
      </c>
      <c r="X101" s="172">
        <f t="shared" ca="1" si="27"/>
        <v>0</v>
      </c>
      <c r="Y101" s="172">
        <f t="shared" ca="1" si="28"/>
        <v>0</v>
      </c>
      <c r="Z101" s="172">
        <f t="shared" ca="1" si="28"/>
        <v>0</v>
      </c>
      <c r="AA101" s="172">
        <f t="shared" ca="1" si="28"/>
        <v>0</v>
      </c>
      <c r="AB101" s="172">
        <f t="shared" ca="1" si="28"/>
        <v>0</v>
      </c>
      <c r="AC101" s="172">
        <f t="shared" ca="1" si="28"/>
        <v>0</v>
      </c>
      <c r="AD101" s="172">
        <f t="shared" ca="1" si="28"/>
        <v>0</v>
      </c>
      <c r="AE101" s="172">
        <f t="shared" ca="1" si="28"/>
        <v>0</v>
      </c>
      <c r="AF101" s="172">
        <f t="shared" ca="1" si="28"/>
        <v>0</v>
      </c>
      <c r="AG101" s="172">
        <f t="shared" ca="1" si="28"/>
        <v>0</v>
      </c>
      <c r="AH101" s="172">
        <f t="shared" ca="1" si="28"/>
        <v>0</v>
      </c>
      <c r="AI101" s="172">
        <f t="shared" ca="1" si="29"/>
        <v>0</v>
      </c>
      <c r="AJ101" s="172">
        <f t="shared" ca="1" si="29"/>
        <v>0</v>
      </c>
      <c r="AK101" s="172">
        <f t="shared" ca="1" si="29"/>
        <v>0</v>
      </c>
      <c r="AL101" s="172">
        <f t="shared" ca="1" si="29"/>
        <v>0</v>
      </c>
      <c r="AM101" s="172">
        <f t="shared" ca="1" si="29"/>
        <v>0</v>
      </c>
      <c r="AN101" s="172">
        <f t="shared" ca="1" si="29"/>
        <v>0</v>
      </c>
      <c r="AO101" s="172">
        <f t="shared" ca="1" si="29"/>
        <v>0</v>
      </c>
      <c r="AP101" s="172">
        <f t="shared" ca="1" si="29"/>
        <v>0</v>
      </c>
      <c r="AQ101" s="172">
        <f t="shared" ca="1" si="29"/>
        <v>0</v>
      </c>
      <c r="AR101" s="172">
        <f t="shared" ca="1" si="29"/>
        <v>0</v>
      </c>
    </row>
    <row r="102" spans="4:44" x14ac:dyDescent="0.3">
      <c r="D102" s="162">
        <v>27</v>
      </c>
      <c r="E102" s="172">
        <f t="shared" ca="1" si="26"/>
        <v>0</v>
      </c>
      <c r="F102" s="172">
        <f t="shared" ca="1" si="26"/>
        <v>0</v>
      </c>
      <c r="G102" s="172">
        <f t="shared" ca="1" si="26"/>
        <v>0</v>
      </c>
      <c r="H102" s="172">
        <f t="shared" ca="1" si="26"/>
        <v>0</v>
      </c>
      <c r="I102" s="172">
        <f t="shared" ca="1" si="26"/>
        <v>0</v>
      </c>
      <c r="J102" s="172">
        <f t="shared" ca="1" si="26"/>
        <v>0</v>
      </c>
      <c r="K102" s="172">
        <f t="shared" ca="1" si="26"/>
        <v>0</v>
      </c>
      <c r="L102" s="172">
        <f t="shared" ca="1" si="26"/>
        <v>0</v>
      </c>
      <c r="M102" s="172">
        <f t="shared" ca="1" si="26"/>
        <v>0</v>
      </c>
      <c r="N102" s="172">
        <f t="shared" ca="1" si="26"/>
        <v>0</v>
      </c>
      <c r="O102" s="172">
        <f t="shared" ca="1" si="27"/>
        <v>0</v>
      </c>
      <c r="P102" s="172">
        <f t="shared" ca="1" si="27"/>
        <v>0</v>
      </c>
      <c r="Q102" s="172">
        <f t="shared" ca="1" si="27"/>
        <v>0</v>
      </c>
      <c r="R102" s="172">
        <f t="shared" ca="1" si="27"/>
        <v>0</v>
      </c>
      <c r="S102" s="172">
        <f t="shared" ca="1" si="27"/>
        <v>0</v>
      </c>
      <c r="T102" s="172">
        <f t="shared" ca="1" si="27"/>
        <v>0</v>
      </c>
      <c r="U102" s="172">
        <f t="shared" ca="1" si="27"/>
        <v>0</v>
      </c>
      <c r="V102" s="172">
        <f t="shared" ca="1" si="27"/>
        <v>0</v>
      </c>
      <c r="W102" s="172">
        <f t="shared" ca="1" si="27"/>
        <v>0</v>
      </c>
      <c r="X102" s="172">
        <f t="shared" ca="1" si="27"/>
        <v>0</v>
      </c>
      <c r="Y102" s="172">
        <f t="shared" ca="1" si="28"/>
        <v>0</v>
      </c>
      <c r="Z102" s="172">
        <f t="shared" ca="1" si="28"/>
        <v>0</v>
      </c>
      <c r="AA102" s="172">
        <f t="shared" ca="1" si="28"/>
        <v>0</v>
      </c>
      <c r="AB102" s="172">
        <f t="shared" ca="1" si="28"/>
        <v>0</v>
      </c>
      <c r="AC102" s="172">
        <f t="shared" ca="1" si="28"/>
        <v>0</v>
      </c>
      <c r="AD102" s="172">
        <f t="shared" ca="1" si="28"/>
        <v>0</v>
      </c>
      <c r="AE102" s="172">
        <f t="shared" ca="1" si="28"/>
        <v>0</v>
      </c>
      <c r="AF102" s="172">
        <f t="shared" ca="1" si="28"/>
        <v>0</v>
      </c>
      <c r="AG102" s="172">
        <f t="shared" ca="1" si="28"/>
        <v>0</v>
      </c>
      <c r="AH102" s="172">
        <f t="shared" ca="1" si="28"/>
        <v>0</v>
      </c>
      <c r="AI102" s="172">
        <f t="shared" ca="1" si="29"/>
        <v>0</v>
      </c>
      <c r="AJ102" s="172">
        <f t="shared" ca="1" si="29"/>
        <v>0</v>
      </c>
      <c r="AK102" s="172">
        <f t="shared" ca="1" si="29"/>
        <v>0</v>
      </c>
      <c r="AL102" s="172">
        <f t="shared" ca="1" si="29"/>
        <v>0</v>
      </c>
      <c r="AM102" s="172">
        <f t="shared" ca="1" si="29"/>
        <v>0</v>
      </c>
      <c r="AN102" s="172">
        <f t="shared" ca="1" si="29"/>
        <v>0</v>
      </c>
      <c r="AO102" s="172">
        <f t="shared" ca="1" si="29"/>
        <v>0</v>
      </c>
      <c r="AP102" s="172">
        <f t="shared" ca="1" si="29"/>
        <v>0</v>
      </c>
      <c r="AQ102" s="172">
        <f t="shared" ca="1" si="29"/>
        <v>0</v>
      </c>
      <c r="AR102" s="172">
        <f t="shared" ca="1" si="29"/>
        <v>0</v>
      </c>
    </row>
    <row r="103" spans="4:44" x14ac:dyDescent="0.3">
      <c r="D103" s="162">
        <v>28</v>
      </c>
      <c r="E103" s="172">
        <f t="shared" ca="1" si="26"/>
        <v>0</v>
      </c>
      <c r="F103" s="172">
        <f t="shared" ca="1" si="26"/>
        <v>0</v>
      </c>
      <c r="G103" s="172">
        <f t="shared" ca="1" si="26"/>
        <v>0</v>
      </c>
      <c r="H103" s="172">
        <f t="shared" ca="1" si="26"/>
        <v>0</v>
      </c>
      <c r="I103" s="172">
        <f t="shared" ca="1" si="26"/>
        <v>0</v>
      </c>
      <c r="J103" s="172">
        <f t="shared" ca="1" si="26"/>
        <v>0</v>
      </c>
      <c r="K103" s="172">
        <f t="shared" ca="1" si="26"/>
        <v>0</v>
      </c>
      <c r="L103" s="172">
        <f t="shared" ca="1" si="26"/>
        <v>0</v>
      </c>
      <c r="M103" s="172">
        <f t="shared" ca="1" si="26"/>
        <v>0</v>
      </c>
      <c r="N103" s="172">
        <f t="shared" ca="1" si="26"/>
        <v>0</v>
      </c>
      <c r="O103" s="172">
        <f t="shared" ca="1" si="27"/>
        <v>0</v>
      </c>
      <c r="P103" s="172">
        <f t="shared" ca="1" si="27"/>
        <v>0</v>
      </c>
      <c r="Q103" s="172">
        <f t="shared" ca="1" si="27"/>
        <v>0</v>
      </c>
      <c r="R103" s="172">
        <f t="shared" ca="1" si="27"/>
        <v>0</v>
      </c>
      <c r="S103" s="172">
        <f t="shared" ca="1" si="27"/>
        <v>0</v>
      </c>
      <c r="T103" s="172">
        <f t="shared" ca="1" si="27"/>
        <v>0</v>
      </c>
      <c r="U103" s="172">
        <f t="shared" ca="1" si="27"/>
        <v>0</v>
      </c>
      <c r="V103" s="172">
        <f t="shared" ca="1" si="27"/>
        <v>0</v>
      </c>
      <c r="W103" s="172">
        <f t="shared" ca="1" si="27"/>
        <v>0</v>
      </c>
      <c r="X103" s="172">
        <f t="shared" ca="1" si="27"/>
        <v>0</v>
      </c>
      <c r="Y103" s="172">
        <f t="shared" ca="1" si="28"/>
        <v>0</v>
      </c>
      <c r="Z103" s="172">
        <f t="shared" ca="1" si="28"/>
        <v>0</v>
      </c>
      <c r="AA103" s="172">
        <f t="shared" ca="1" si="28"/>
        <v>0</v>
      </c>
      <c r="AB103" s="172">
        <f t="shared" ca="1" si="28"/>
        <v>0</v>
      </c>
      <c r="AC103" s="172">
        <f t="shared" ca="1" si="28"/>
        <v>0</v>
      </c>
      <c r="AD103" s="172">
        <f t="shared" ca="1" si="28"/>
        <v>0</v>
      </c>
      <c r="AE103" s="172">
        <f t="shared" ca="1" si="28"/>
        <v>0</v>
      </c>
      <c r="AF103" s="172">
        <f t="shared" ca="1" si="28"/>
        <v>0</v>
      </c>
      <c r="AG103" s="172">
        <f t="shared" ca="1" si="28"/>
        <v>0</v>
      </c>
      <c r="AH103" s="172">
        <f t="shared" ca="1" si="28"/>
        <v>0</v>
      </c>
      <c r="AI103" s="172">
        <f t="shared" ca="1" si="29"/>
        <v>0</v>
      </c>
      <c r="AJ103" s="172">
        <f t="shared" ca="1" si="29"/>
        <v>0</v>
      </c>
      <c r="AK103" s="172">
        <f t="shared" ca="1" si="29"/>
        <v>0</v>
      </c>
      <c r="AL103" s="172">
        <f t="shared" ca="1" si="29"/>
        <v>0</v>
      </c>
      <c r="AM103" s="172">
        <f t="shared" ca="1" si="29"/>
        <v>0</v>
      </c>
      <c r="AN103" s="172">
        <f t="shared" ca="1" si="29"/>
        <v>0</v>
      </c>
      <c r="AO103" s="172">
        <f t="shared" ca="1" si="29"/>
        <v>0</v>
      </c>
      <c r="AP103" s="172">
        <f t="shared" ca="1" si="29"/>
        <v>0</v>
      </c>
      <c r="AQ103" s="172">
        <f t="shared" ca="1" si="29"/>
        <v>0</v>
      </c>
      <c r="AR103" s="172">
        <f t="shared" ca="1" si="29"/>
        <v>0</v>
      </c>
    </row>
    <row r="104" spans="4:44" x14ac:dyDescent="0.3">
      <c r="D104" s="162">
        <v>29</v>
      </c>
      <c r="E104" s="172">
        <f t="shared" ca="1" si="26"/>
        <v>0</v>
      </c>
      <c r="F104" s="172">
        <f t="shared" ca="1" si="26"/>
        <v>0</v>
      </c>
      <c r="G104" s="172">
        <f t="shared" ca="1" si="26"/>
        <v>0</v>
      </c>
      <c r="H104" s="172">
        <f t="shared" ca="1" si="26"/>
        <v>0</v>
      </c>
      <c r="I104" s="172">
        <f t="shared" ca="1" si="26"/>
        <v>0</v>
      </c>
      <c r="J104" s="172">
        <f t="shared" ca="1" si="26"/>
        <v>0</v>
      </c>
      <c r="K104" s="172">
        <f t="shared" ca="1" si="26"/>
        <v>0</v>
      </c>
      <c r="L104" s="172">
        <f t="shared" ca="1" si="26"/>
        <v>0</v>
      </c>
      <c r="M104" s="172">
        <f t="shared" ca="1" si="26"/>
        <v>0</v>
      </c>
      <c r="N104" s="172">
        <f t="shared" ca="1" si="26"/>
        <v>0</v>
      </c>
      <c r="O104" s="172">
        <f t="shared" ca="1" si="27"/>
        <v>0</v>
      </c>
      <c r="P104" s="172">
        <f t="shared" ca="1" si="27"/>
        <v>0</v>
      </c>
      <c r="Q104" s="172">
        <f t="shared" ca="1" si="27"/>
        <v>0</v>
      </c>
      <c r="R104" s="172">
        <f t="shared" ca="1" si="27"/>
        <v>0</v>
      </c>
      <c r="S104" s="172">
        <f t="shared" ca="1" si="27"/>
        <v>0</v>
      </c>
      <c r="T104" s="172">
        <f t="shared" ca="1" si="27"/>
        <v>0</v>
      </c>
      <c r="U104" s="172">
        <f t="shared" ca="1" si="27"/>
        <v>0</v>
      </c>
      <c r="V104" s="172">
        <f t="shared" ca="1" si="27"/>
        <v>0</v>
      </c>
      <c r="W104" s="172">
        <f t="shared" ca="1" si="27"/>
        <v>0</v>
      </c>
      <c r="X104" s="172">
        <f t="shared" ca="1" si="27"/>
        <v>0</v>
      </c>
      <c r="Y104" s="172">
        <f t="shared" ca="1" si="28"/>
        <v>0</v>
      </c>
      <c r="Z104" s="172">
        <f t="shared" ca="1" si="28"/>
        <v>0</v>
      </c>
      <c r="AA104" s="172">
        <f t="shared" ca="1" si="28"/>
        <v>0</v>
      </c>
      <c r="AB104" s="172">
        <f t="shared" ca="1" si="28"/>
        <v>0</v>
      </c>
      <c r="AC104" s="172">
        <f t="shared" ca="1" si="28"/>
        <v>0</v>
      </c>
      <c r="AD104" s="172">
        <f t="shared" ca="1" si="28"/>
        <v>0</v>
      </c>
      <c r="AE104" s="172">
        <f t="shared" ca="1" si="28"/>
        <v>0</v>
      </c>
      <c r="AF104" s="172">
        <f t="shared" ca="1" si="28"/>
        <v>0</v>
      </c>
      <c r="AG104" s="172">
        <f t="shared" ca="1" si="28"/>
        <v>0</v>
      </c>
      <c r="AH104" s="172">
        <f t="shared" ca="1" si="28"/>
        <v>0</v>
      </c>
      <c r="AI104" s="172">
        <f t="shared" ca="1" si="29"/>
        <v>0</v>
      </c>
      <c r="AJ104" s="172">
        <f t="shared" ca="1" si="29"/>
        <v>0</v>
      </c>
      <c r="AK104" s="172">
        <f t="shared" ca="1" si="29"/>
        <v>0</v>
      </c>
      <c r="AL104" s="172">
        <f t="shared" ca="1" si="29"/>
        <v>0</v>
      </c>
      <c r="AM104" s="172">
        <f t="shared" ca="1" si="29"/>
        <v>0</v>
      </c>
      <c r="AN104" s="172">
        <f t="shared" ca="1" si="29"/>
        <v>0</v>
      </c>
      <c r="AO104" s="172">
        <f t="shared" ca="1" si="29"/>
        <v>0</v>
      </c>
      <c r="AP104" s="172">
        <f t="shared" ca="1" si="29"/>
        <v>0</v>
      </c>
      <c r="AQ104" s="172">
        <f t="shared" ca="1" si="29"/>
        <v>0</v>
      </c>
      <c r="AR104" s="172">
        <f t="shared" ca="1" si="29"/>
        <v>0</v>
      </c>
    </row>
    <row r="105" spans="4:44" x14ac:dyDescent="0.3">
      <c r="D105" s="162">
        <v>30</v>
      </c>
      <c r="E105" s="172">
        <f t="shared" ca="1" si="26"/>
        <v>0</v>
      </c>
      <c r="F105" s="172">
        <f t="shared" ca="1" si="26"/>
        <v>0</v>
      </c>
      <c r="G105" s="172">
        <f t="shared" ca="1" si="26"/>
        <v>0</v>
      </c>
      <c r="H105" s="172">
        <f t="shared" ca="1" si="26"/>
        <v>0</v>
      </c>
      <c r="I105" s="172">
        <f t="shared" ca="1" si="26"/>
        <v>0</v>
      </c>
      <c r="J105" s="172">
        <f t="shared" ca="1" si="26"/>
        <v>0</v>
      </c>
      <c r="K105" s="172">
        <f t="shared" ca="1" si="26"/>
        <v>0</v>
      </c>
      <c r="L105" s="172">
        <f t="shared" ca="1" si="26"/>
        <v>0</v>
      </c>
      <c r="M105" s="172">
        <f t="shared" ca="1" si="26"/>
        <v>0</v>
      </c>
      <c r="N105" s="172">
        <f t="shared" ca="1" si="26"/>
        <v>0</v>
      </c>
      <c r="O105" s="172">
        <f t="shared" ca="1" si="27"/>
        <v>0</v>
      </c>
      <c r="P105" s="172">
        <f t="shared" ca="1" si="27"/>
        <v>0</v>
      </c>
      <c r="Q105" s="172">
        <f t="shared" ca="1" si="27"/>
        <v>0</v>
      </c>
      <c r="R105" s="172">
        <f t="shared" ca="1" si="27"/>
        <v>0</v>
      </c>
      <c r="S105" s="172">
        <f t="shared" ca="1" si="27"/>
        <v>0</v>
      </c>
      <c r="T105" s="172">
        <f t="shared" ca="1" si="27"/>
        <v>0</v>
      </c>
      <c r="U105" s="172">
        <f t="shared" ca="1" si="27"/>
        <v>0</v>
      </c>
      <c r="V105" s="172">
        <f t="shared" ca="1" si="27"/>
        <v>0</v>
      </c>
      <c r="W105" s="172">
        <f t="shared" ca="1" si="27"/>
        <v>0</v>
      </c>
      <c r="X105" s="172">
        <f t="shared" ca="1" si="27"/>
        <v>0</v>
      </c>
      <c r="Y105" s="172">
        <f t="shared" ca="1" si="28"/>
        <v>0</v>
      </c>
      <c r="Z105" s="172">
        <f t="shared" ca="1" si="28"/>
        <v>0</v>
      </c>
      <c r="AA105" s="172">
        <f t="shared" ca="1" si="28"/>
        <v>0</v>
      </c>
      <c r="AB105" s="172">
        <f t="shared" ca="1" si="28"/>
        <v>0</v>
      </c>
      <c r="AC105" s="172">
        <f t="shared" ca="1" si="28"/>
        <v>0</v>
      </c>
      <c r="AD105" s="172">
        <f t="shared" ca="1" si="28"/>
        <v>0</v>
      </c>
      <c r="AE105" s="172">
        <f t="shared" ca="1" si="28"/>
        <v>0</v>
      </c>
      <c r="AF105" s="172">
        <f t="shared" ca="1" si="28"/>
        <v>0</v>
      </c>
      <c r="AG105" s="172">
        <f t="shared" ca="1" si="28"/>
        <v>0</v>
      </c>
      <c r="AH105" s="172">
        <f t="shared" ca="1" si="28"/>
        <v>0</v>
      </c>
      <c r="AI105" s="172">
        <f t="shared" ca="1" si="29"/>
        <v>0</v>
      </c>
      <c r="AJ105" s="172">
        <f t="shared" ca="1" si="29"/>
        <v>0</v>
      </c>
      <c r="AK105" s="172">
        <f t="shared" ca="1" si="29"/>
        <v>0</v>
      </c>
      <c r="AL105" s="172">
        <f t="shared" ca="1" si="29"/>
        <v>0</v>
      </c>
      <c r="AM105" s="172">
        <f t="shared" ca="1" si="29"/>
        <v>0</v>
      </c>
      <c r="AN105" s="172">
        <f t="shared" ca="1" si="29"/>
        <v>0</v>
      </c>
      <c r="AO105" s="172">
        <f t="shared" ca="1" si="29"/>
        <v>0</v>
      </c>
      <c r="AP105" s="172">
        <f t="shared" ca="1" si="29"/>
        <v>0</v>
      </c>
      <c r="AQ105" s="172">
        <f t="shared" ca="1" si="29"/>
        <v>0</v>
      </c>
      <c r="AR105" s="172">
        <f t="shared" ca="1" si="29"/>
        <v>0</v>
      </c>
    </row>
    <row r="106" spans="4:44" x14ac:dyDescent="0.3">
      <c r="D106" s="162">
        <v>31</v>
      </c>
      <c r="E106" s="172">
        <f t="shared" ca="1" si="26"/>
        <v>0</v>
      </c>
      <c r="F106" s="172">
        <f t="shared" ca="1" si="26"/>
        <v>0</v>
      </c>
      <c r="G106" s="172">
        <f t="shared" ca="1" si="26"/>
        <v>0</v>
      </c>
      <c r="H106" s="172">
        <f t="shared" ca="1" si="26"/>
        <v>0</v>
      </c>
      <c r="I106" s="172">
        <f t="shared" ca="1" si="26"/>
        <v>0</v>
      </c>
      <c r="J106" s="172">
        <f t="shared" ca="1" si="26"/>
        <v>0</v>
      </c>
      <c r="K106" s="172">
        <f t="shared" ca="1" si="26"/>
        <v>0</v>
      </c>
      <c r="L106" s="172">
        <f t="shared" ca="1" si="26"/>
        <v>0</v>
      </c>
      <c r="M106" s="172">
        <f t="shared" ca="1" si="26"/>
        <v>0</v>
      </c>
      <c r="N106" s="172">
        <f t="shared" ca="1" si="26"/>
        <v>0</v>
      </c>
      <c r="O106" s="172">
        <f t="shared" ca="1" si="27"/>
        <v>0</v>
      </c>
      <c r="P106" s="172">
        <f t="shared" ca="1" si="27"/>
        <v>0</v>
      </c>
      <c r="Q106" s="172">
        <f t="shared" ca="1" si="27"/>
        <v>0</v>
      </c>
      <c r="R106" s="172">
        <f t="shared" ca="1" si="27"/>
        <v>0</v>
      </c>
      <c r="S106" s="172">
        <f t="shared" ca="1" si="27"/>
        <v>0</v>
      </c>
      <c r="T106" s="172">
        <f t="shared" ca="1" si="27"/>
        <v>0</v>
      </c>
      <c r="U106" s="172">
        <f t="shared" ca="1" si="27"/>
        <v>0</v>
      </c>
      <c r="V106" s="172">
        <f t="shared" ca="1" si="27"/>
        <v>0</v>
      </c>
      <c r="W106" s="172">
        <f t="shared" ca="1" si="27"/>
        <v>0</v>
      </c>
      <c r="X106" s="172">
        <f t="shared" ca="1" si="27"/>
        <v>0</v>
      </c>
      <c r="Y106" s="172">
        <f t="shared" ca="1" si="28"/>
        <v>0</v>
      </c>
      <c r="Z106" s="172">
        <f t="shared" ca="1" si="28"/>
        <v>0</v>
      </c>
      <c r="AA106" s="172">
        <f t="shared" ca="1" si="28"/>
        <v>0</v>
      </c>
      <c r="AB106" s="172">
        <f t="shared" ca="1" si="28"/>
        <v>0</v>
      </c>
      <c r="AC106" s="172">
        <f t="shared" ca="1" si="28"/>
        <v>0</v>
      </c>
      <c r="AD106" s="172">
        <f t="shared" ca="1" si="28"/>
        <v>0</v>
      </c>
      <c r="AE106" s="172">
        <f t="shared" ca="1" si="28"/>
        <v>0</v>
      </c>
      <c r="AF106" s="172">
        <f t="shared" ca="1" si="28"/>
        <v>0</v>
      </c>
      <c r="AG106" s="172">
        <f t="shared" ca="1" si="28"/>
        <v>0</v>
      </c>
      <c r="AH106" s="172">
        <f t="shared" ca="1" si="28"/>
        <v>0</v>
      </c>
      <c r="AI106" s="172">
        <f t="shared" ca="1" si="29"/>
        <v>0</v>
      </c>
      <c r="AJ106" s="172">
        <f t="shared" ca="1" si="29"/>
        <v>0</v>
      </c>
      <c r="AK106" s="172">
        <f t="shared" ca="1" si="29"/>
        <v>0</v>
      </c>
      <c r="AL106" s="172">
        <f t="shared" ca="1" si="29"/>
        <v>0</v>
      </c>
      <c r="AM106" s="172">
        <f t="shared" ca="1" si="29"/>
        <v>0</v>
      </c>
      <c r="AN106" s="172">
        <f t="shared" ca="1" si="29"/>
        <v>0</v>
      </c>
      <c r="AO106" s="172">
        <f t="shared" ca="1" si="29"/>
        <v>0</v>
      </c>
      <c r="AP106" s="172">
        <f t="shared" ca="1" si="29"/>
        <v>0</v>
      </c>
      <c r="AQ106" s="172">
        <f t="shared" ca="1" si="29"/>
        <v>0</v>
      </c>
      <c r="AR106" s="172">
        <f t="shared" ca="1" si="29"/>
        <v>0</v>
      </c>
    </row>
    <row r="107" spans="4:44" x14ac:dyDescent="0.3">
      <c r="D107" s="162">
        <v>32</v>
      </c>
      <c r="E107" s="172">
        <f t="shared" ca="1" si="26"/>
        <v>0</v>
      </c>
      <c r="F107" s="172">
        <f t="shared" ca="1" si="26"/>
        <v>0</v>
      </c>
      <c r="G107" s="172">
        <f t="shared" ca="1" si="26"/>
        <v>0</v>
      </c>
      <c r="H107" s="172">
        <f t="shared" ca="1" si="26"/>
        <v>0</v>
      </c>
      <c r="I107" s="172">
        <f t="shared" ca="1" si="26"/>
        <v>0</v>
      </c>
      <c r="J107" s="172">
        <f t="shared" ca="1" si="26"/>
        <v>0</v>
      </c>
      <c r="K107" s="172">
        <f t="shared" ca="1" si="26"/>
        <v>0</v>
      </c>
      <c r="L107" s="172">
        <f t="shared" ca="1" si="26"/>
        <v>0</v>
      </c>
      <c r="M107" s="172">
        <f t="shared" ca="1" si="26"/>
        <v>0</v>
      </c>
      <c r="N107" s="172">
        <f t="shared" ca="1" si="26"/>
        <v>0</v>
      </c>
      <c r="O107" s="172">
        <f t="shared" ca="1" si="27"/>
        <v>0</v>
      </c>
      <c r="P107" s="172">
        <f t="shared" ca="1" si="27"/>
        <v>0</v>
      </c>
      <c r="Q107" s="172">
        <f t="shared" ca="1" si="27"/>
        <v>0</v>
      </c>
      <c r="R107" s="172">
        <f t="shared" ca="1" si="27"/>
        <v>0</v>
      </c>
      <c r="S107" s="172">
        <f t="shared" ca="1" si="27"/>
        <v>0</v>
      </c>
      <c r="T107" s="172">
        <f t="shared" ca="1" si="27"/>
        <v>0</v>
      </c>
      <c r="U107" s="172">
        <f t="shared" ca="1" si="27"/>
        <v>0</v>
      </c>
      <c r="V107" s="172">
        <f t="shared" ca="1" si="27"/>
        <v>0</v>
      </c>
      <c r="W107" s="172">
        <f t="shared" ca="1" si="27"/>
        <v>0</v>
      </c>
      <c r="X107" s="172">
        <f t="shared" ca="1" si="27"/>
        <v>0</v>
      </c>
      <c r="Y107" s="172">
        <f t="shared" ca="1" si="28"/>
        <v>0</v>
      </c>
      <c r="Z107" s="172">
        <f t="shared" ca="1" si="28"/>
        <v>0</v>
      </c>
      <c r="AA107" s="172">
        <f t="shared" ca="1" si="28"/>
        <v>0</v>
      </c>
      <c r="AB107" s="172">
        <f t="shared" ca="1" si="28"/>
        <v>0</v>
      </c>
      <c r="AC107" s="172">
        <f t="shared" ca="1" si="28"/>
        <v>0</v>
      </c>
      <c r="AD107" s="172">
        <f t="shared" ca="1" si="28"/>
        <v>0</v>
      </c>
      <c r="AE107" s="172">
        <f t="shared" ca="1" si="28"/>
        <v>0</v>
      </c>
      <c r="AF107" s="172">
        <f t="shared" ca="1" si="28"/>
        <v>0</v>
      </c>
      <c r="AG107" s="172">
        <f t="shared" ca="1" si="28"/>
        <v>0</v>
      </c>
      <c r="AH107" s="172">
        <f t="shared" ca="1" si="28"/>
        <v>0</v>
      </c>
      <c r="AI107" s="172">
        <f t="shared" ca="1" si="29"/>
        <v>0</v>
      </c>
      <c r="AJ107" s="172">
        <f t="shared" ca="1" si="29"/>
        <v>0</v>
      </c>
      <c r="AK107" s="172">
        <f t="shared" ca="1" si="29"/>
        <v>0</v>
      </c>
      <c r="AL107" s="172">
        <f t="shared" ca="1" si="29"/>
        <v>0</v>
      </c>
      <c r="AM107" s="172">
        <f t="shared" ca="1" si="29"/>
        <v>0</v>
      </c>
      <c r="AN107" s="172">
        <f t="shared" ca="1" si="29"/>
        <v>0</v>
      </c>
      <c r="AO107" s="172">
        <f t="shared" ca="1" si="29"/>
        <v>0</v>
      </c>
      <c r="AP107" s="172">
        <f t="shared" ca="1" si="29"/>
        <v>0</v>
      </c>
      <c r="AQ107" s="172">
        <f t="shared" ca="1" si="29"/>
        <v>0</v>
      </c>
      <c r="AR107" s="172">
        <f t="shared" ca="1" si="29"/>
        <v>0</v>
      </c>
    </row>
    <row r="108" spans="4:44" x14ac:dyDescent="0.3">
      <c r="D108" s="162">
        <v>33</v>
      </c>
      <c r="E108" s="172">
        <f t="shared" ca="1" si="26"/>
        <v>0</v>
      </c>
      <c r="F108" s="172">
        <f t="shared" ca="1" si="26"/>
        <v>0</v>
      </c>
      <c r="G108" s="172">
        <f t="shared" ca="1" si="26"/>
        <v>0</v>
      </c>
      <c r="H108" s="172">
        <f t="shared" ca="1" si="26"/>
        <v>0</v>
      </c>
      <c r="I108" s="172">
        <f t="shared" ca="1" si="26"/>
        <v>0</v>
      </c>
      <c r="J108" s="172">
        <f t="shared" ca="1" si="26"/>
        <v>0</v>
      </c>
      <c r="K108" s="172">
        <f t="shared" ca="1" si="26"/>
        <v>0</v>
      </c>
      <c r="L108" s="172">
        <f t="shared" ca="1" si="26"/>
        <v>0</v>
      </c>
      <c r="M108" s="172">
        <f t="shared" ca="1" si="26"/>
        <v>0</v>
      </c>
      <c r="N108" s="172">
        <f t="shared" ca="1" si="26"/>
        <v>0</v>
      </c>
      <c r="O108" s="172">
        <f t="shared" ca="1" si="27"/>
        <v>0</v>
      </c>
      <c r="P108" s="172">
        <f t="shared" ca="1" si="27"/>
        <v>0</v>
      </c>
      <c r="Q108" s="172">
        <f t="shared" ca="1" si="27"/>
        <v>0</v>
      </c>
      <c r="R108" s="172">
        <f t="shared" ca="1" si="27"/>
        <v>0</v>
      </c>
      <c r="S108" s="172">
        <f t="shared" ca="1" si="27"/>
        <v>0</v>
      </c>
      <c r="T108" s="172">
        <f t="shared" ca="1" si="27"/>
        <v>0</v>
      </c>
      <c r="U108" s="172">
        <f t="shared" ca="1" si="27"/>
        <v>0</v>
      </c>
      <c r="V108" s="172">
        <f t="shared" ca="1" si="27"/>
        <v>0</v>
      </c>
      <c r="W108" s="172">
        <f t="shared" ca="1" si="27"/>
        <v>0</v>
      </c>
      <c r="X108" s="172">
        <f t="shared" ca="1" si="27"/>
        <v>0</v>
      </c>
      <c r="Y108" s="172">
        <f t="shared" ca="1" si="28"/>
        <v>0</v>
      </c>
      <c r="Z108" s="172">
        <f t="shared" ca="1" si="28"/>
        <v>0</v>
      </c>
      <c r="AA108" s="172">
        <f t="shared" ca="1" si="28"/>
        <v>0</v>
      </c>
      <c r="AB108" s="172">
        <f t="shared" ca="1" si="28"/>
        <v>0</v>
      </c>
      <c r="AC108" s="172">
        <f t="shared" ca="1" si="28"/>
        <v>0</v>
      </c>
      <c r="AD108" s="172">
        <f t="shared" ca="1" si="28"/>
        <v>0</v>
      </c>
      <c r="AE108" s="172">
        <f t="shared" ca="1" si="28"/>
        <v>0</v>
      </c>
      <c r="AF108" s="172">
        <f t="shared" ca="1" si="28"/>
        <v>0</v>
      </c>
      <c r="AG108" s="172">
        <f t="shared" ca="1" si="28"/>
        <v>0</v>
      </c>
      <c r="AH108" s="172">
        <f t="shared" ca="1" si="28"/>
        <v>0</v>
      </c>
      <c r="AI108" s="172">
        <f t="shared" ca="1" si="29"/>
        <v>0</v>
      </c>
      <c r="AJ108" s="172">
        <f t="shared" ca="1" si="29"/>
        <v>0</v>
      </c>
      <c r="AK108" s="172">
        <f t="shared" ca="1" si="29"/>
        <v>0</v>
      </c>
      <c r="AL108" s="172">
        <f t="shared" ca="1" si="29"/>
        <v>0</v>
      </c>
      <c r="AM108" s="172">
        <f t="shared" ca="1" si="29"/>
        <v>0</v>
      </c>
      <c r="AN108" s="172">
        <f t="shared" ca="1" si="29"/>
        <v>0</v>
      </c>
      <c r="AO108" s="172">
        <f t="shared" ca="1" si="29"/>
        <v>0</v>
      </c>
      <c r="AP108" s="172">
        <f t="shared" ca="1" si="29"/>
        <v>0</v>
      </c>
      <c r="AQ108" s="172">
        <f t="shared" ca="1" si="29"/>
        <v>0</v>
      </c>
      <c r="AR108" s="172">
        <f t="shared" ca="1" si="29"/>
        <v>0</v>
      </c>
    </row>
    <row r="109" spans="4:44" x14ac:dyDescent="0.3">
      <c r="D109" s="162">
        <v>34</v>
      </c>
      <c r="E109" s="172">
        <f t="shared" ref="E109:N115" ca="1" si="30">IF(E$75&lt;$D109,0,IF(E$75=$D109,(OFFSET($D$8,0,OFFSET($D$75,$D109,0)))*VLOOKUP($E$15,$D$63:$AR$70,E$75-$D109+2,FALSE),IF(AND(E$75&gt;$D109,(E$75-$D109+1)&lt;=$E$15),(OFFSET($D$8,0,OFFSET($D$75,$D109,0)))*VLOOKUP($E$15,$D$63:$AR$70,E$75-$D109+2,FALSE),IF((E$75-$D109+1)=$E$15+1,(OFFSET($D$8,0,OFFSET($D$75,$D109,0)))*VLOOKUP($E$15,$D$63:$AR$70,E$75-$D109+2,FALSE),IF(E$75&gt;($E$15+1),0,0)))))</f>
        <v>0</v>
      </c>
      <c r="F109" s="172">
        <f t="shared" ca="1" si="30"/>
        <v>0</v>
      </c>
      <c r="G109" s="172">
        <f t="shared" ca="1" si="30"/>
        <v>0</v>
      </c>
      <c r="H109" s="172">
        <f t="shared" ca="1" si="30"/>
        <v>0</v>
      </c>
      <c r="I109" s="172">
        <f t="shared" ca="1" si="30"/>
        <v>0</v>
      </c>
      <c r="J109" s="172">
        <f t="shared" ca="1" si="30"/>
        <v>0</v>
      </c>
      <c r="K109" s="172">
        <f t="shared" ca="1" si="30"/>
        <v>0</v>
      </c>
      <c r="L109" s="172">
        <f t="shared" ca="1" si="30"/>
        <v>0</v>
      </c>
      <c r="M109" s="172">
        <f t="shared" ca="1" si="30"/>
        <v>0</v>
      </c>
      <c r="N109" s="172">
        <f t="shared" ca="1" si="30"/>
        <v>0</v>
      </c>
      <c r="O109" s="172">
        <f t="shared" ref="O109:X115" ca="1" si="31">IF(O$75&lt;$D109,0,IF(O$75=$D109,(OFFSET($D$8,0,OFFSET($D$75,$D109,0)))*VLOOKUP($E$15,$D$63:$AR$70,O$75-$D109+2,FALSE),IF(AND(O$75&gt;$D109,(O$75-$D109+1)&lt;=$E$15),(OFFSET($D$8,0,OFFSET($D$75,$D109,0)))*VLOOKUP($E$15,$D$63:$AR$70,O$75-$D109+2,FALSE),IF((O$75-$D109+1)=$E$15+1,(OFFSET($D$8,0,OFFSET($D$75,$D109,0)))*VLOOKUP($E$15,$D$63:$AR$70,O$75-$D109+2,FALSE),IF(O$75&gt;($E$15+1),0,0)))))</f>
        <v>0</v>
      </c>
      <c r="P109" s="172">
        <f t="shared" ca="1" si="31"/>
        <v>0</v>
      </c>
      <c r="Q109" s="172">
        <f t="shared" ca="1" si="31"/>
        <v>0</v>
      </c>
      <c r="R109" s="172">
        <f t="shared" ca="1" si="31"/>
        <v>0</v>
      </c>
      <c r="S109" s="172">
        <f t="shared" ca="1" si="31"/>
        <v>0</v>
      </c>
      <c r="T109" s="172">
        <f t="shared" ca="1" si="31"/>
        <v>0</v>
      </c>
      <c r="U109" s="172">
        <f t="shared" ca="1" si="31"/>
        <v>0</v>
      </c>
      <c r="V109" s="172">
        <f t="shared" ca="1" si="31"/>
        <v>0</v>
      </c>
      <c r="W109" s="172">
        <f t="shared" ca="1" si="31"/>
        <v>0</v>
      </c>
      <c r="X109" s="172">
        <f t="shared" ca="1" si="31"/>
        <v>0</v>
      </c>
      <c r="Y109" s="172">
        <f t="shared" ref="Y109:AH115" ca="1" si="32">IF(Y$75&lt;$D109,0,IF(Y$75=$D109,(OFFSET($D$8,0,OFFSET($D$75,$D109,0)))*VLOOKUP($E$15,$D$63:$AR$70,Y$75-$D109+2,FALSE),IF(AND(Y$75&gt;$D109,(Y$75-$D109+1)&lt;=$E$15),(OFFSET($D$8,0,OFFSET($D$75,$D109,0)))*VLOOKUP($E$15,$D$63:$AR$70,Y$75-$D109+2,FALSE),IF((Y$75-$D109+1)=$E$15+1,(OFFSET($D$8,0,OFFSET($D$75,$D109,0)))*VLOOKUP($E$15,$D$63:$AR$70,Y$75-$D109+2,FALSE),IF(Y$75&gt;($E$15+1),0,0)))))</f>
        <v>0</v>
      </c>
      <c r="Z109" s="172">
        <f t="shared" ca="1" si="32"/>
        <v>0</v>
      </c>
      <c r="AA109" s="172">
        <f t="shared" ca="1" si="32"/>
        <v>0</v>
      </c>
      <c r="AB109" s="172">
        <f t="shared" ca="1" si="32"/>
        <v>0</v>
      </c>
      <c r="AC109" s="172">
        <f t="shared" ca="1" si="32"/>
        <v>0</v>
      </c>
      <c r="AD109" s="172">
        <f t="shared" ca="1" si="32"/>
        <v>0</v>
      </c>
      <c r="AE109" s="172">
        <f t="shared" ca="1" si="32"/>
        <v>0</v>
      </c>
      <c r="AF109" s="172">
        <f t="shared" ca="1" si="32"/>
        <v>0</v>
      </c>
      <c r="AG109" s="172">
        <f t="shared" ca="1" si="32"/>
        <v>0</v>
      </c>
      <c r="AH109" s="172">
        <f t="shared" ca="1" si="32"/>
        <v>0</v>
      </c>
      <c r="AI109" s="172">
        <f t="shared" ref="AI109:AR115" ca="1" si="33">IF(AI$75&lt;$D109,0,IF(AI$75=$D109,(OFFSET($D$8,0,OFFSET($D$75,$D109,0)))*VLOOKUP($E$15,$D$63:$AR$70,AI$75-$D109+2,FALSE),IF(AND(AI$75&gt;$D109,(AI$75-$D109+1)&lt;=$E$15),(OFFSET($D$8,0,OFFSET($D$75,$D109,0)))*VLOOKUP($E$15,$D$63:$AR$70,AI$75-$D109+2,FALSE),IF((AI$75-$D109+1)=$E$15+1,(OFFSET($D$8,0,OFFSET($D$75,$D109,0)))*VLOOKUP($E$15,$D$63:$AR$70,AI$75-$D109+2,FALSE),IF(AI$75&gt;($E$15+1),0,0)))))</f>
        <v>0</v>
      </c>
      <c r="AJ109" s="172">
        <f t="shared" ca="1" si="33"/>
        <v>0</v>
      </c>
      <c r="AK109" s="172">
        <f t="shared" ca="1" si="33"/>
        <v>0</v>
      </c>
      <c r="AL109" s="172">
        <f t="shared" ca="1" si="33"/>
        <v>0</v>
      </c>
      <c r="AM109" s="172">
        <f t="shared" ca="1" si="33"/>
        <v>0</v>
      </c>
      <c r="AN109" s="172">
        <f t="shared" ca="1" si="33"/>
        <v>0</v>
      </c>
      <c r="AO109" s="172">
        <f t="shared" ca="1" si="33"/>
        <v>0</v>
      </c>
      <c r="AP109" s="172">
        <f t="shared" ca="1" si="33"/>
        <v>0</v>
      </c>
      <c r="AQ109" s="172">
        <f t="shared" ca="1" si="33"/>
        <v>0</v>
      </c>
      <c r="AR109" s="172">
        <f t="shared" ca="1" si="33"/>
        <v>0</v>
      </c>
    </row>
    <row r="110" spans="4:44" x14ac:dyDescent="0.3">
      <c r="D110" s="162">
        <v>35</v>
      </c>
      <c r="E110" s="172">
        <f t="shared" ca="1" si="30"/>
        <v>0</v>
      </c>
      <c r="F110" s="172">
        <f t="shared" ca="1" si="30"/>
        <v>0</v>
      </c>
      <c r="G110" s="172">
        <f t="shared" ca="1" si="30"/>
        <v>0</v>
      </c>
      <c r="H110" s="172">
        <f t="shared" ca="1" si="30"/>
        <v>0</v>
      </c>
      <c r="I110" s="172">
        <f t="shared" ca="1" si="30"/>
        <v>0</v>
      </c>
      <c r="J110" s="172">
        <f t="shared" ca="1" si="30"/>
        <v>0</v>
      </c>
      <c r="K110" s="172">
        <f t="shared" ca="1" si="30"/>
        <v>0</v>
      </c>
      <c r="L110" s="172">
        <f t="shared" ca="1" si="30"/>
        <v>0</v>
      </c>
      <c r="M110" s="172">
        <f t="shared" ca="1" si="30"/>
        <v>0</v>
      </c>
      <c r="N110" s="172">
        <f t="shared" ca="1" si="30"/>
        <v>0</v>
      </c>
      <c r="O110" s="172">
        <f t="shared" ca="1" si="31"/>
        <v>0</v>
      </c>
      <c r="P110" s="172">
        <f t="shared" ca="1" si="31"/>
        <v>0</v>
      </c>
      <c r="Q110" s="172">
        <f t="shared" ca="1" si="31"/>
        <v>0</v>
      </c>
      <c r="R110" s="172">
        <f t="shared" ca="1" si="31"/>
        <v>0</v>
      </c>
      <c r="S110" s="172">
        <f t="shared" ca="1" si="31"/>
        <v>0</v>
      </c>
      <c r="T110" s="172">
        <f t="shared" ca="1" si="31"/>
        <v>0</v>
      </c>
      <c r="U110" s="172">
        <f t="shared" ca="1" si="31"/>
        <v>0</v>
      </c>
      <c r="V110" s="172">
        <f t="shared" ca="1" si="31"/>
        <v>0</v>
      </c>
      <c r="W110" s="172">
        <f t="shared" ca="1" si="31"/>
        <v>0</v>
      </c>
      <c r="X110" s="172">
        <f t="shared" ca="1" si="31"/>
        <v>0</v>
      </c>
      <c r="Y110" s="172">
        <f t="shared" ca="1" si="32"/>
        <v>0</v>
      </c>
      <c r="Z110" s="172">
        <f t="shared" ca="1" si="32"/>
        <v>0</v>
      </c>
      <c r="AA110" s="172">
        <f t="shared" ca="1" si="32"/>
        <v>0</v>
      </c>
      <c r="AB110" s="172">
        <f t="shared" ca="1" si="32"/>
        <v>0</v>
      </c>
      <c r="AC110" s="172">
        <f t="shared" ca="1" si="32"/>
        <v>0</v>
      </c>
      <c r="AD110" s="172">
        <f t="shared" ca="1" si="32"/>
        <v>0</v>
      </c>
      <c r="AE110" s="172">
        <f t="shared" ca="1" si="32"/>
        <v>0</v>
      </c>
      <c r="AF110" s="172">
        <f t="shared" ca="1" si="32"/>
        <v>0</v>
      </c>
      <c r="AG110" s="172">
        <f t="shared" ca="1" si="32"/>
        <v>0</v>
      </c>
      <c r="AH110" s="172">
        <f t="shared" ca="1" si="32"/>
        <v>0</v>
      </c>
      <c r="AI110" s="172">
        <f t="shared" ca="1" si="33"/>
        <v>0</v>
      </c>
      <c r="AJ110" s="172">
        <f t="shared" ca="1" si="33"/>
        <v>0</v>
      </c>
      <c r="AK110" s="172">
        <f t="shared" ca="1" si="33"/>
        <v>0</v>
      </c>
      <c r="AL110" s="172">
        <f t="shared" ca="1" si="33"/>
        <v>0</v>
      </c>
      <c r="AM110" s="172">
        <f t="shared" ca="1" si="33"/>
        <v>0</v>
      </c>
      <c r="AN110" s="172">
        <f t="shared" ca="1" si="33"/>
        <v>0</v>
      </c>
      <c r="AO110" s="172">
        <f t="shared" ca="1" si="33"/>
        <v>0</v>
      </c>
      <c r="AP110" s="172">
        <f t="shared" ca="1" si="33"/>
        <v>0</v>
      </c>
      <c r="AQ110" s="172">
        <f t="shared" ca="1" si="33"/>
        <v>0</v>
      </c>
      <c r="AR110" s="172">
        <f t="shared" ca="1" si="33"/>
        <v>0</v>
      </c>
    </row>
    <row r="111" spans="4:44" x14ac:dyDescent="0.3">
      <c r="D111" s="162">
        <v>36</v>
      </c>
      <c r="E111" s="172">
        <f t="shared" ca="1" si="30"/>
        <v>0</v>
      </c>
      <c r="F111" s="172">
        <f t="shared" ca="1" si="30"/>
        <v>0</v>
      </c>
      <c r="G111" s="172">
        <f t="shared" ca="1" si="30"/>
        <v>0</v>
      </c>
      <c r="H111" s="172">
        <f t="shared" ca="1" si="30"/>
        <v>0</v>
      </c>
      <c r="I111" s="172">
        <f t="shared" ca="1" si="30"/>
        <v>0</v>
      </c>
      <c r="J111" s="172">
        <f t="shared" ca="1" si="30"/>
        <v>0</v>
      </c>
      <c r="K111" s="172">
        <f t="shared" ca="1" si="30"/>
        <v>0</v>
      </c>
      <c r="L111" s="172">
        <f t="shared" ca="1" si="30"/>
        <v>0</v>
      </c>
      <c r="M111" s="172">
        <f t="shared" ca="1" si="30"/>
        <v>0</v>
      </c>
      <c r="N111" s="172">
        <f t="shared" ca="1" si="30"/>
        <v>0</v>
      </c>
      <c r="O111" s="172">
        <f t="shared" ca="1" si="31"/>
        <v>0</v>
      </c>
      <c r="P111" s="172">
        <f t="shared" ca="1" si="31"/>
        <v>0</v>
      </c>
      <c r="Q111" s="172">
        <f t="shared" ca="1" si="31"/>
        <v>0</v>
      </c>
      <c r="R111" s="172">
        <f t="shared" ca="1" si="31"/>
        <v>0</v>
      </c>
      <c r="S111" s="172">
        <f t="shared" ca="1" si="31"/>
        <v>0</v>
      </c>
      <c r="T111" s="172">
        <f t="shared" ca="1" si="31"/>
        <v>0</v>
      </c>
      <c r="U111" s="172">
        <f t="shared" ca="1" si="31"/>
        <v>0</v>
      </c>
      <c r="V111" s="172">
        <f t="shared" ca="1" si="31"/>
        <v>0</v>
      </c>
      <c r="W111" s="172">
        <f t="shared" ca="1" si="31"/>
        <v>0</v>
      </c>
      <c r="X111" s="172">
        <f t="shared" ca="1" si="31"/>
        <v>0</v>
      </c>
      <c r="Y111" s="172">
        <f t="shared" ca="1" si="32"/>
        <v>0</v>
      </c>
      <c r="Z111" s="172">
        <f t="shared" ca="1" si="32"/>
        <v>0</v>
      </c>
      <c r="AA111" s="172">
        <f t="shared" ca="1" si="32"/>
        <v>0</v>
      </c>
      <c r="AB111" s="172">
        <f t="shared" ca="1" si="32"/>
        <v>0</v>
      </c>
      <c r="AC111" s="172">
        <f t="shared" ca="1" si="32"/>
        <v>0</v>
      </c>
      <c r="AD111" s="172">
        <f t="shared" ca="1" si="32"/>
        <v>0</v>
      </c>
      <c r="AE111" s="172">
        <f t="shared" ca="1" si="32"/>
        <v>0</v>
      </c>
      <c r="AF111" s="172">
        <f t="shared" ca="1" si="32"/>
        <v>0</v>
      </c>
      <c r="AG111" s="172">
        <f t="shared" ca="1" si="32"/>
        <v>0</v>
      </c>
      <c r="AH111" s="172">
        <f t="shared" ca="1" si="32"/>
        <v>0</v>
      </c>
      <c r="AI111" s="172">
        <f t="shared" ca="1" si="33"/>
        <v>0</v>
      </c>
      <c r="AJ111" s="172">
        <f t="shared" ca="1" si="33"/>
        <v>0</v>
      </c>
      <c r="AK111" s="172">
        <f t="shared" ca="1" si="33"/>
        <v>0</v>
      </c>
      <c r="AL111" s="172">
        <f t="shared" ca="1" si="33"/>
        <v>0</v>
      </c>
      <c r="AM111" s="172">
        <f t="shared" ca="1" si="33"/>
        <v>0</v>
      </c>
      <c r="AN111" s="172">
        <f t="shared" ca="1" si="33"/>
        <v>0</v>
      </c>
      <c r="AO111" s="172">
        <f t="shared" ca="1" si="33"/>
        <v>0</v>
      </c>
      <c r="AP111" s="172">
        <f t="shared" ca="1" si="33"/>
        <v>0</v>
      </c>
      <c r="AQ111" s="172">
        <f t="shared" ca="1" si="33"/>
        <v>0</v>
      </c>
      <c r="AR111" s="172">
        <f t="shared" ca="1" si="33"/>
        <v>0</v>
      </c>
    </row>
    <row r="112" spans="4:44" x14ac:dyDescent="0.3">
      <c r="D112" s="162">
        <v>37</v>
      </c>
      <c r="E112" s="172">
        <f t="shared" ca="1" si="30"/>
        <v>0</v>
      </c>
      <c r="F112" s="172">
        <f t="shared" ca="1" si="30"/>
        <v>0</v>
      </c>
      <c r="G112" s="172">
        <f t="shared" ca="1" si="30"/>
        <v>0</v>
      </c>
      <c r="H112" s="172">
        <f t="shared" ca="1" si="30"/>
        <v>0</v>
      </c>
      <c r="I112" s="172">
        <f t="shared" ca="1" si="30"/>
        <v>0</v>
      </c>
      <c r="J112" s="172">
        <f t="shared" ca="1" si="30"/>
        <v>0</v>
      </c>
      <c r="K112" s="172">
        <f t="shared" ca="1" si="30"/>
        <v>0</v>
      </c>
      <c r="L112" s="172">
        <f t="shared" ca="1" si="30"/>
        <v>0</v>
      </c>
      <c r="M112" s="172">
        <f t="shared" ca="1" si="30"/>
        <v>0</v>
      </c>
      <c r="N112" s="172">
        <f t="shared" ca="1" si="30"/>
        <v>0</v>
      </c>
      <c r="O112" s="172">
        <f t="shared" ca="1" si="31"/>
        <v>0</v>
      </c>
      <c r="P112" s="172">
        <f t="shared" ca="1" si="31"/>
        <v>0</v>
      </c>
      <c r="Q112" s="172">
        <f t="shared" ca="1" si="31"/>
        <v>0</v>
      </c>
      <c r="R112" s="172">
        <f t="shared" ca="1" si="31"/>
        <v>0</v>
      </c>
      <c r="S112" s="172">
        <f t="shared" ca="1" si="31"/>
        <v>0</v>
      </c>
      <c r="T112" s="172">
        <f t="shared" ca="1" si="31"/>
        <v>0</v>
      </c>
      <c r="U112" s="172">
        <f t="shared" ca="1" si="31"/>
        <v>0</v>
      </c>
      <c r="V112" s="172">
        <f t="shared" ca="1" si="31"/>
        <v>0</v>
      </c>
      <c r="W112" s="172">
        <f t="shared" ca="1" si="31"/>
        <v>0</v>
      </c>
      <c r="X112" s="172">
        <f t="shared" ca="1" si="31"/>
        <v>0</v>
      </c>
      <c r="Y112" s="172">
        <f t="shared" ca="1" si="32"/>
        <v>0</v>
      </c>
      <c r="Z112" s="172">
        <f t="shared" ca="1" si="32"/>
        <v>0</v>
      </c>
      <c r="AA112" s="172">
        <f t="shared" ca="1" si="32"/>
        <v>0</v>
      </c>
      <c r="AB112" s="172">
        <f t="shared" ca="1" si="32"/>
        <v>0</v>
      </c>
      <c r="AC112" s="172">
        <f t="shared" ca="1" si="32"/>
        <v>0</v>
      </c>
      <c r="AD112" s="172">
        <f t="shared" ca="1" si="32"/>
        <v>0</v>
      </c>
      <c r="AE112" s="172">
        <f t="shared" ca="1" si="32"/>
        <v>0</v>
      </c>
      <c r="AF112" s="172">
        <f t="shared" ca="1" si="32"/>
        <v>0</v>
      </c>
      <c r="AG112" s="172">
        <f t="shared" ca="1" si="32"/>
        <v>0</v>
      </c>
      <c r="AH112" s="172">
        <f t="shared" ca="1" si="32"/>
        <v>0</v>
      </c>
      <c r="AI112" s="172">
        <f t="shared" ca="1" si="33"/>
        <v>0</v>
      </c>
      <c r="AJ112" s="172">
        <f t="shared" ca="1" si="33"/>
        <v>0</v>
      </c>
      <c r="AK112" s="172">
        <f t="shared" ca="1" si="33"/>
        <v>0</v>
      </c>
      <c r="AL112" s="172">
        <f t="shared" ca="1" si="33"/>
        <v>0</v>
      </c>
      <c r="AM112" s="172">
        <f t="shared" ca="1" si="33"/>
        <v>0</v>
      </c>
      <c r="AN112" s="172">
        <f t="shared" ca="1" si="33"/>
        <v>0</v>
      </c>
      <c r="AO112" s="172">
        <f t="shared" ca="1" si="33"/>
        <v>0</v>
      </c>
      <c r="AP112" s="172">
        <f t="shared" ca="1" si="33"/>
        <v>0</v>
      </c>
      <c r="AQ112" s="172">
        <f t="shared" ca="1" si="33"/>
        <v>0</v>
      </c>
      <c r="AR112" s="172">
        <f t="shared" ca="1" si="33"/>
        <v>0</v>
      </c>
    </row>
    <row r="113" spans="4:44" x14ac:dyDescent="0.3">
      <c r="D113" s="162">
        <v>38</v>
      </c>
      <c r="E113" s="172">
        <f t="shared" ca="1" si="30"/>
        <v>0</v>
      </c>
      <c r="F113" s="172">
        <f t="shared" ca="1" si="30"/>
        <v>0</v>
      </c>
      <c r="G113" s="172">
        <f t="shared" ca="1" si="30"/>
        <v>0</v>
      </c>
      <c r="H113" s="172">
        <f t="shared" ca="1" si="30"/>
        <v>0</v>
      </c>
      <c r="I113" s="172">
        <f t="shared" ca="1" si="30"/>
        <v>0</v>
      </c>
      <c r="J113" s="172">
        <f t="shared" ca="1" si="30"/>
        <v>0</v>
      </c>
      <c r="K113" s="172">
        <f t="shared" ca="1" si="30"/>
        <v>0</v>
      </c>
      <c r="L113" s="172">
        <f t="shared" ca="1" si="30"/>
        <v>0</v>
      </c>
      <c r="M113" s="172">
        <f t="shared" ca="1" si="30"/>
        <v>0</v>
      </c>
      <c r="N113" s="172">
        <f t="shared" ca="1" si="30"/>
        <v>0</v>
      </c>
      <c r="O113" s="172">
        <f t="shared" ca="1" si="31"/>
        <v>0</v>
      </c>
      <c r="P113" s="172">
        <f t="shared" ca="1" si="31"/>
        <v>0</v>
      </c>
      <c r="Q113" s="172">
        <f t="shared" ca="1" si="31"/>
        <v>0</v>
      </c>
      <c r="R113" s="172">
        <f t="shared" ca="1" si="31"/>
        <v>0</v>
      </c>
      <c r="S113" s="172">
        <f t="shared" ca="1" si="31"/>
        <v>0</v>
      </c>
      <c r="T113" s="172">
        <f t="shared" ca="1" si="31"/>
        <v>0</v>
      </c>
      <c r="U113" s="172">
        <f t="shared" ca="1" si="31"/>
        <v>0</v>
      </c>
      <c r="V113" s="172">
        <f t="shared" ca="1" si="31"/>
        <v>0</v>
      </c>
      <c r="W113" s="172">
        <f t="shared" ca="1" si="31"/>
        <v>0</v>
      </c>
      <c r="X113" s="172">
        <f t="shared" ca="1" si="31"/>
        <v>0</v>
      </c>
      <c r="Y113" s="172">
        <f t="shared" ca="1" si="32"/>
        <v>0</v>
      </c>
      <c r="Z113" s="172">
        <f t="shared" ca="1" si="32"/>
        <v>0</v>
      </c>
      <c r="AA113" s="172">
        <f t="shared" ca="1" si="32"/>
        <v>0</v>
      </c>
      <c r="AB113" s="172">
        <f t="shared" ca="1" si="32"/>
        <v>0</v>
      </c>
      <c r="AC113" s="172">
        <f t="shared" ca="1" si="32"/>
        <v>0</v>
      </c>
      <c r="AD113" s="172">
        <f t="shared" ca="1" si="32"/>
        <v>0</v>
      </c>
      <c r="AE113" s="172">
        <f t="shared" ca="1" si="32"/>
        <v>0</v>
      </c>
      <c r="AF113" s="172">
        <f t="shared" ca="1" si="32"/>
        <v>0</v>
      </c>
      <c r="AG113" s="172">
        <f t="shared" ca="1" si="32"/>
        <v>0</v>
      </c>
      <c r="AH113" s="172">
        <f t="shared" ca="1" si="32"/>
        <v>0</v>
      </c>
      <c r="AI113" s="172">
        <f t="shared" ca="1" si="33"/>
        <v>0</v>
      </c>
      <c r="AJ113" s="172">
        <f t="shared" ca="1" si="33"/>
        <v>0</v>
      </c>
      <c r="AK113" s="172">
        <f t="shared" ca="1" si="33"/>
        <v>0</v>
      </c>
      <c r="AL113" s="172">
        <f t="shared" ca="1" si="33"/>
        <v>0</v>
      </c>
      <c r="AM113" s="172">
        <f t="shared" ca="1" si="33"/>
        <v>0</v>
      </c>
      <c r="AN113" s="172">
        <f t="shared" ca="1" si="33"/>
        <v>0</v>
      </c>
      <c r="AO113" s="172">
        <f t="shared" ca="1" si="33"/>
        <v>0</v>
      </c>
      <c r="AP113" s="172">
        <f t="shared" ca="1" si="33"/>
        <v>0</v>
      </c>
      <c r="AQ113" s="172">
        <f t="shared" ca="1" si="33"/>
        <v>0</v>
      </c>
      <c r="AR113" s="172">
        <f t="shared" ca="1" si="33"/>
        <v>0</v>
      </c>
    </row>
    <row r="114" spans="4:44" x14ac:dyDescent="0.3">
      <c r="D114" s="162">
        <v>39</v>
      </c>
      <c r="E114" s="172">
        <f t="shared" ca="1" si="30"/>
        <v>0</v>
      </c>
      <c r="F114" s="172">
        <f t="shared" ca="1" si="30"/>
        <v>0</v>
      </c>
      <c r="G114" s="172">
        <f t="shared" ca="1" si="30"/>
        <v>0</v>
      </c>
      <c r="H114" s="172">
        <f t="shared" ca="1" si="30"/>
        <v>0</v>
      </c>
      <c r="I114" s="172">
        <f t="shared" ca="1" si="30"/>
        <v>0</v>
      </c>
      <c r="J114" s="172">
        <f t="shared" ca="1" si="30"/>
        <v>0</v>
      </c>
      <c r="K114" s="172">
        <f t="shared" ca="1" si="30"/>
        <v>0</v>
      </c>
      <c r="L114" s="172">
        <f t="shared" ca="1" si="30"/>
        <v>0</v>
      </c>
      <c r="M114" s="172">
        <f t="shared" ca="1" si="30"/>
        <v>0</v>
      </c>
      <c r="N114" s="172">
        <f t="shared" ca="1" si="30"/>
        <v>0</v>
      </c>
      <c r="O114" s="172">
        <f t="shared" ca="1" si="31"/>
        <v>0</v>
      </c>
      <c r="P114" s="172">
        <f t="shared" ca="1" si="31"/>
        <v>0</v>
      </c>
      <c r="Q114" s="172">
        <f t="shared" ca="1" si="31"/>
        <v>0</v>
      </c>
      <c r="R114" s="172">
        <f t="shared" ca="1" si="31"/>
        <v>0</v>
      </c>
      <c r="S114" s="172">
        <f t="shared" ca="1" si="31"/>
        <v>0</v>
      </c>
      <c r="T114" s="172">
        <f t="shared" ca="1" si="31"/>
        <v>0</v>
      </c>
      <c r="U114" s="172">
        <f t="shared" ca="1" si="31"/>
        <v>0</v>
      </c>
      <c r="V114" s="172">
        <f t="shared" ca="1" si="31"/>
        <v>0</v>
      </c>
      <c r="W114" s="172">
        <f t="shared" ca="1" si="31"/>
        <v>0</v>
      </c>
      <c r="X114" s="172">
        <f t="shared" ca="1" si="31"/>
        <v>0</v>
      </c>
      <c r="Y114" s="172">
        <f t="shared" ca="1" si="32"/>
        <v>0</v>
      </c>
      <c r="Z114" s="172">
        <f t="shared" ca="1" si="32"/>
        <v>0</v>
      </c>
      <c r="AA114" s="172">
        <f t="shared" ca="1" si="32"/>
        <v>0</v>
      </c>
      <c r="AB114" s="172">
        <f t="shared" ca="1" si="32"/>
        <v>0</v>
      </c>
      <c r="AC114" s="172">
        <f t="shared" ca="1" si="32"/>
        <v>0</v>
      </c>
      <c r="AD114" s="172">
        <f t="shared" ca="1" si="32"/>
        <v>0</v>
      </c>
      <c r="AE114" s="172">
        <f t="shared" ca="1" si="32"/>
        <v>0</v>
      </c>
      <c r="AF114" s="172">
        <f t="shared" ca="1" si="32"/>
        <v>0</v>
      </c>
      <c r="AG114" s="172">
        <f t="shared" ca="1" si="32"/>
        <v>0</v>
      </c>
      <c r="AH114" s="172">
        <f t="shared" ca="1" si="32"/>
        <v>0</v>
      </c>
      <c r="AI114" s="172">
        <f t="shared" ca="1" si="33"/>
        <v>0</v>
      </c>
      <c r="AJ114" s="172">
        <f t="shared" ca="1" si="33"/>
        <v>0</v>
      </c>
      <c r="AK114" s="172">
        <f t="shared" ca="1" si="33"/>
        <v>0</v>
      </c>
      <c r="AL114" s="172">
        <f t="shared" ca="1" si="33"/>
        <v>0</v>
      </c>
      <c r="AM114" s="172">
        <f t="shared" ca="1" si="33"/>
        <v>0</v>
      </c>
      <c r="AN114" s="172">
        <f t="shared" ca="1" si="33"/>
        <v>0</v>
      </c>
      <c r="AO114" s="172">
        <f t="shared" ca="1" si="33"/>
        <v>0</v>
      </c>
      <c r="AP114" s="172">
        <f t="shared" ca="1" si="33"/>
        <v>0</v>
      </c>
      <c r="AQ114" s="172">
        <f t="shared" ca="1" si="33"/>
        <v>0</v>
      </c>
      <c r="AR114" s="172">
        <f t="shared" ca="1" si="33"/>
        <v>0</v>
      </c>
    </row>
    <row r="115" spans="4:44" ht="14.5" x14ac:dyDescent="0.45">
      <c r="D115" s="162">
        <v>40</v>
      </c>
      <c r="E115" s="178">
        <f t="shared" ca="1" si="30"/>
        <v>0</v>
      </c>
      <c r="F115" s="178">
        <f t="shared" ca="1" si="30"/>
        <v>0</v>
      </c>
      <c r="G115" s="178">
        <f t="shared" ca="1" si="30"/>
        <v>0</v>
      </c>
      <c r="H115" s="178">
        <f t="shared" ca="1" si="30"/>
        <v>0</v>
      </c>
      <c r="I115" s="178">
        <f t="shared" ca="1" si="30"/>
        <v>0</v>
      </c>
      <c r="J115" s="178">
        <f t="shared" ca="1" si="30"/>
        <v>0</v>
      </c>
      <c r="K115" s="178">
        <f t="shared" ca="1" si="30"/>
        <v>0</v>
      </c>
      <c r="L115" s="178">
        <f t="shared" ca="1" si="30"/>
        <v>0</v>
      </c>
      <c r="M115" s="178">
        <f t="shared" ca="1" si="30"/>
        <v>0</v>
      </c>
      <c r="N115" s="178">
        <f t="shared" ca="1" si="30"/>
        <v>0</v>
      </c>
      <c r="O115" s="178">
        <f t="shared" ca="1" si="31"/>
        <v>0</v>
      </c>
      <c r="P115" s="178">
        <f t="shared" ca="1" si="31"/>
        <v>0</v>
      </c>
      <c r="Q115" s="178">
        <f t="shared" ca="1" si="31"/>
        <v>0</v>
      </c>
      <c r="R115" s="178">
        <f t="shared" ca="1" si="31"/>
        <v>0</v>
      </c>
      <c r="S115" s="178">
        <f t="shared" ca="1" si="31"/>
        <v>0</v>
      </c>
      <c r="T115" s="178">
        <f t="shared" ca="1" si="31"/>
        <v>0</v>
      </c>
      <c r="U115" s="178">
        <f t="shared" ca="1" si="31"/>
        <v>0</v>
      </c>
      <c r="V115" s="178">
        <f t="shared" ca="1" si="31"/>
        <v>0</v>
      </c>
      <c r="W115" s="178">
        <f t="shared" ca="1" si="31"/>
        <v>0</v>
      </c>
      <c r="X115" s="178">
        <f t="shared" ca="1" si="31"/>
        <v>0</v>
      </c>
      <c r="Y115" s="178">
        <f t="shared" ca="1" si="32"/>
        <v>0</v>
      </c>
      <c r="Z115" s="178">
        <f t="shared" ca="1" si="32"/>
        <v>0</v>
      </c>
      <c r="AA115" s="178">
        <f t="shared" ca="1" si="32"/>
        <v>0</v>
      </c>
      <c r="AB115" s="178">
        <f t="shared" ca="1" si="32"/>
        <v>0</v>
      </c>
      <c r="AC115" s="178">
        <f t="shared" ca="1" si="32"/>
        <v>0</v>
      </c>
      <c r="AD115" s="178">
        <f t="shared" ca="1" si="32"/>
        <v>0</v>
      </c>
      <c r="AE115" s="178">
        <f t="shared" ca="1" si="32"/>
        <v>0</v>
      </c>
      <c r="AF115" s="178">
        <f t="shared" ca="1" si="32"/>
        <v>0</v>
      </c>
      <c r="AG115" s="178">
        <f t="shared" ca="1" si="32"/>
        <v>0</v>
      </c>
      <c r="AH115" s="178">
        <f t="shared" ca="1" si="32"/>
        <v>0</v>
      </c>
      <c r="AI115" s="178">
        <f t="shared" ca="1" si="33"/>
        <v>0</v>
      </c>
      <c r="AJ115" s="178">
        <f t="shared" ca="1" si="33"/>
        <v>0</v>
      </c>
      <c r="AK115" s="178">
        <f t="shared" ca="1" si="33"/>
        <v>0</v>
      </c>
      <c r="AL115" s="178">
        <f t="shared" ca="1" si="33"/>
        <v>0</v>
      </c>
      <c r="AM115" s="178">
        <f t="shared" ca="1" si="33"/>
        <v>0</v>
      </c>
      <c r="AN115" s="178">
        <f t="shared" ca="1" si="33"/>
        <v>0</v>
      </c>
      <c r="AO115" s="178">
        <f t="shared" ca="1" si="33"/>
        <v>0</v>
      </c>
      <c r="AP115" s="178">
        <f t="shared" ca="1" si="33"/>
        <v>0</v>
      </c>
      <c r="AQ115" s="178">
        <f t="shared" ca="1" si="33"/>
        <v>0</v>
      </c>
      <c r="AR115" s="178">
        <f t="shared" ca="1" si="33"/>
        <v>0</v>
      </c>
    </row>
    <row r="116" spans="4:44" x14ac:dyDescent="0.3">
      <c r="D116" s="162"/>
      <c r="E116" s="163"/>
      <c r="F116" s="163"/>
      <c r="G116" s="163"/>
    </row>
    <row r="117" spans="4:44" s="162" customFormat="1" x14ac:dyDescent="0.3">
      <c r="D117" s="162" t="s">
        <v>226</v>
      </c>
      <c r="E117" s="164">
        <f ca="1">SUM(E76:E115)</f>
        <v>1.2374466654877692</v>
      </c>
      <c r="F117" s="164">
        <f t="shared" ref="F117:AR117" ca="1" si="34">SUM(F76:F115)</f>
        <v>0.13529754288240495</v>
      </c>
      <c r="G117" s="164">
        <f t="shared" ca="1" si="34"/>
        <v>0.15408147267904512</v>
      </c>
      <c r="H117" s="164">
        <f t="shared" ca="1" si="34"/>
        <v>5.8373318950781024E-2</v>
      </c>
      <c r="I117" s="164">
        <f t="shared" ca="1" si="34"/>
        <v>0</v>
      </c>
      <c r="J117" s="164">
        <f t="shared" ca="1" si="34"/>
        <v>0</v>
      </c>
      <c r="K117" s="164">
        <f t="shared" ca="1" si="34"/>
        <v>0</v>
      </c>
      <c r="L117" s="164">
        <f t="shared" ca="1" si="34"/>
        <v>0</v>
      </c>
      <c r="M117" s="164">
        <f t="shared" ca="1" si="34"/>
        <v>0</v>
      </c>
      <c r="N117" s="164">
        <f t="shared" ca="1" si="34"/>
        <v>0</v>
      </c>
      <c r="O117" s="164">
        <f t="shared" ca="1" si="34"/>
        <v>0</v>
      </c>
      <c r="P117" s="164">
        <f t="shared" ca="1" si="34"/>
        <v>0</v>
      </c>
      <c r="Q117" s="164">
        <f t="shared" ca="1" si="34"/>
        <v>0</v>
      </c>
      <c r="R117" s="164">
        <f t="shared" ca="1" si="34"/>
        <v>0</v>
      </c>
      <c r="S117" s="164">
        <f t="shared" ca="1" si="34"/>
        <v>0</v>
      </c>
      <c r="T117" s="164">
        <f t="shared" ca="1" si="34"/>
        <v>0</v>
      </c>
      <c r="U117" s="164">
        <f t="shared" ca="1" si="34"/>
        <v>0</v>
      </c>
      <c r="V117" s="164">
        <f t="shared" ca="1" si="34"/>
        <v>0</v>
      </c>
      <c r="W117" s="164">
        <f t="shared" ca="1" si="34"/>
        <v>0</v>
      </c>
      <c r="X117" s="164">
        <f t="shared" ca="1" si="34"/>
        <v>0</v>
      </c>
      <c r="Y117" s="164">
        <f t="shared" ca="1" si="34"/>
        <v>0</v>
      </c>
      <c r="Z117" s="164">
        <f t="shared" ca="1" si="34"/>
        <v>0</v>
      </c>
      <c r="AA117" s="164">
        <f t="shared" ca="1" si="34"/>
        <v>0</v>
      </c>
      <c r="AB117" s="164">
        <f t="shared" ca="1" si="34"/>
        <v>0</v>
      </c>
      <c r="AC117" s="164">
        <f t="shared" ca="1" si="34"/>
        <v>0</v>
      </c>
      <c r="AD117" s="164">
        <f t="shared" ca="1" si="34"/>
        <v>0</v>
      </c>
      <c r="AE117" s="164">
        <f t="shared" ca="1" si="34"/>
        <v>0</v>
      </c>
      <c r="AF117" s="164">
        <f t="shared" ca="1" si="34"/>
        <v>0</v>
      </c>
      <c r="AG117" s="164">
        <f t="shared" ca="1" si="34"/>
        <v>0</v>
      </c>
      <c r="AH117" s="164">
        <f t="shared" ca="1" si="34"/>
        <v>0</v>
      </c>
      <c r="AI117" s="164">
        <f t="shared" ca="1" si="34"/>
        <v>0</v>
      </c>
      <c r="AJ117" s="164">
        <f t="shared" ca="1" si="34"/>
        <v>0</v>
      </c>
      <c r="AK117" s="164">
        <f t="shared" ca="1" si="34"/>
        <v>0</v>
      </c>
      <c r="AL117" s="164">
        <f t="shared" ca="1" si="34"/>
        <v>0</v>
      </c>
      <c r="AM117" s="164">
        <f t="shared" ca="1" si="34"/>
        <v>0</v>
      </c>
      <c r="AN117" s="164">
        <f t="shared" ca="1" si="34"/>
        <v>0</v>
      </c>
      <c r="AO117" s="164">
        <f t="shared" ca="1" si="34"/>
        <v>0</v>
      </c>
      <c r="AP117" s="164">
        <f t="shared" ca="1" si="34"/>
        <v>0</v>
      </c>
      <c r="AQ117" s="164">
        <f t="shared" ca="1" si="34"/>
        <v>0</v>
      </c>
      <c r="AR117" s="164">
        <f t="shared" ca="1" si="34"/>
        <v>0</v>
      </c>
    </row>
    <row r="119" spans="4:44" s="162" customFormat="1" x14ac:dyDescent="0.3">
      <c r="D119" s="162" t="s">
        <v>227</v>
      </c>
      <c r="E119" s="164">
        <f ca="1">(E61-E117)*$E$12</f>
        <v>-0.28666689452689659</v>
      </c>
      <c r="F119" s="164">
        <f t="shared" ref="F119:AR119" ca="1" si="35">(F61-F117)*$E$12</f>
        <v>3.2360725555172422E-2</v>
      </c>
      <c r="G119" s="164">
        <f t="shared" ca="1" si="35"/>
        <v>3.4974357886068966E-2</v>
      </c>
      <c r="H119" s="164">
        <f t="shared" ca="1" si="35"/>
        <v>6.5078222992275878E-2</v>
      </c>
      <c r="I119" s="164">
        <f t="shared" ca="1" si="35"/>
        <v>8.1606044520000004E-2</v>
      </c>
      <c r="J119" s="164">
        <f t="shared" ca="1" si="35"/>
        <v>4.9754167350344825E-2</v>
      </c>
      <c r="K119" s="164">
        <f t="shared" ca="1" si="35"/>
        <v>1.4419731426896553E-2</v>
      </c>
      <c r="L119" s="164">
        <f t="shared" ca="1" si="35"/>
        <v>6.9711155663448286E-3</v>
      </c>
      <c r="M119" s="164">
        <f t="shared" ca="1" si="35"/>
        <v>1.5025292297931034E-3</v>
      </c>
      <c r="N119" s="164">
        <f t="shared" ca="1" si="35"/>
        <v>0</v>
      </c>
      <c r="O119" s="164">
        <f t="shared" ca="1" si="35"/>
        <v>0</v>
      </c>
      <c r="P119" s="164">
        <f t="shared" ca="1" si="35"/>
        <v>0</v>
      </c>
      <c r="Q119" s="164">
        <f t="shared" ca="1" si="35"/>
        <v>0</v>
      </c>
      <c r="R119" s="164">
        <f t="shared" ca="1" si="35"/>
        <v>0</v>
      </c>
      <c r="S119" s="164">
        <f t="shared" ca="1" si="35"/>
        <v>0</v>
      </c>
      <c r="T119" s="164">
        <f t="shared" ca="1" si="35"/>
        <v>0</v>
      </c>
      <c r="U119" s="164">
        <f t="shared" ca="1" si="35"/>
        <v>0</v>
      </c>
      <c r="V119" s="164">
        <f t="shared" ca="1" si="35"/>
        <v>0</v>
      </c>
      <c r="W119" s="164">
        <f t="shared" ca="1" si="35"/>
        <v>0</v>
      </c>
      <c r="X119" s="164">
        <f t="shared" ca="1" si="35"/>
        <v>0</v>
      </c>
      <c r="Y119" s="164">
        <f t="shared" ca="1" si="35"/>
        <v>0</v>
      </c>
      <c r="Z119" s="164">
        <f t="shared" ca="1" si="35"/>
        <v>0</v>
      </c>
      <c r="AA119" s="164">
        <f t="shared" ca="1" si="35"/>
        <v>0</v>
      </c>
      <c r="AB119" s="164">
        <f t="shared" ca="1" si="35"/>
        <v>0</v>
      </c>
      <c r="AC119" s="164">
        <f t="shared" ca="1" si="35"/>
        <v>0</v>
      </c>
      <c r="AD119" s="164">
        <f t="shared" ca="1" si="35"/>
        <v>0</v>
      </c>
      <c r="AE119" s="164">
        <f t="shared" ca="1" si="35"/>
        <v>0</v>
      </c>
      <c r="AF119" s="164">
        <f t="shared" ca="1" si="35"/>
        <v>0</v>
      </c>
      <c r="AG119" s="164">
        <f t="shared" ca="1" si="35"/>
        <v>0</v>
      </c>
      <c r="AH119" s="164">
        <f t="shared" ca="1" si="35"/>
        <v>0</v>
      </c>
      <c r="AI119" s="164">
        <f t="shared" ca="1" si="35"/>
        <v>0</v>
      </c>
      <c r="AJ119" s="164">
        <f t="shared" ca="1" si="35"/>
        <v>0</v>
      </c>
      <c r="AK119" s="164">
        <f t="shared" ca="1" si="35"/>
        <v>0</v>
      </c>
      <c r="AL119" s="164">
        <f t="shared" ca="1" si="35"/>
        <v>0</v>
      </c>
      <c r="AM119" s="164">
        <f t="shared" ca="1" si="35"/>
        <v>0</v>
      </c>
      <c r="AN119" s="164">
        <f t="shared" ca="1" si="35"/>
        <v>0</v>
      </c>
      <c r="AO119" s="164">
        <f t="shared" ca="1" si="35"/>
        <v>0</v>
      </c>
      <c r="AP119" s="164">
        <f t="shared" ca="1" si="35"/>
        <v>0</v>
      </c>
      <c r="AQ119" s="164">
        <f t="shared" ca="1" si="35"/>
        <v>0</v>
      </c>
      <c r="AR119" s="164">
        <f t="shared" ca="1" si="35"/>
        <v>0</v>
      </c>
    </row>
    <row r="120" spans="4:44" x14ac:dyDescent="0.3">
      <c r="D120" s="162"/>
      <c r="E120" s="163"/>
      <c r="F120" s="163"/>
      <c r="G120" s="163"/>
    </row>
    <row r="121" spans="4:44" x14ac:dyDescent="0.3">
      <c r="D121" s="162"/>
      <c r="E121" s="163"/>
      <c r="F121" s="163"/>
      <c r="G121" s="163"/>
    </row>
    <row r="122" spans="4:44" x14ac:dyDescent="0.3">
      <c r="D122" s="17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2:IV121"/>
  <sheetViews>
    <sheetView workbookViewId="0">
      <selection activeCell="M17" sqref="M17"/>
    </sheetView>
  </sheetViews>
  <sheetFormatPr defaultColWidth="8.81640625" defaultRowHeight="13" x14ac:dyDescent="0.3"/>
  <cols>
    <col min="1" max="3" width="2.1796875" style="165" customWidth="1"/>
    <col min="4" max="4" width="21.81640625" style="165" bestFit="1" customWidth="1"/>
    <col min="5" max="24" width="8.81640625" style="165" customWidth="1"/>
    <col min="25" max="16384" width="8.81640625" style="165"/>
  </cols>
  <sheetData>
    <row r="2" spans="3:256" s="159" customFormat="1" ht="20" x14ac:dyDescent="0.4">
      <c r="D2" s="181" t="s">
        <v>241</v>
      </c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  <c r="IA2" s="162"/>
      <c r="IB2" s="162"/>
      <c r="IC2" s="162"/>
      <c r="ID2" s="162"/>
      <c r="IE2" s="162"/>
      <c r="IF2" s="162"/>
      <c r="IG2" s="162"/>
      <c r="IH2" s="162"/>
      <c r="II2" s="162"/>
      <c r="IJ2" s="162"/>
      <c r="IK2" s="162"/>
      <c r="IL2" s="162"/>
      <c r="IM2" s="162"/>
      <c r="IN2" s="162"/>
      <c r="IO2" s="162"/>
      <c r="IP2" s="162"/>
      <c r="IQ2" s="162"/>
      <c r="IR2" s="162"/>
      <c r="IS2" s="162"/>
      <c r="IT2" s="162"/>
      <c r="IU2" s="162"/>
      <c r="IV2" s="162"/>
    </row>
    <row r="3" spans="3:256" s="159" customFormat="1" x14ac:dyDescent="0.3"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  <c r="IH3" s="162"/>
      <c r="II3" s="162"/>
      <c r="IJ3" s="162"/>
      <c r="IK3" s="162"/>
      <c r="IL3" s="162"/>
      <c r="IM3" s="162"/>
      <c r="IN3" s="162"/>
      <c r="IO3" s="162"/>
      <c r="IP3" s="162"/>
      <c r="IQ3" s="162"/>
      <c r="IR3" s="162"/>
      <c r="IS3" s="162"/>
      <c r="IT3" s="162"/>
      <c r="IU3" s="162"/>
      <c r="IV3" s="162"/>
    </row>
    <row r="5" spans="3:256" x14ac:dyDescent="0.3">
      <c r="D5" s="166" t="s">
        <v>249</v>
      </c>
      <c r="E5" s="699"/>
      <c r="F5" s="699"/>
      <c r="G5" s="699"/>
      <c r="H5" s="699"/>
      <c r="I5" s="699"/>
      <c r="J5" s="699"/>
      <c r="K5" s="699"/>
      <c r="L5" s="699"/>
      <c r="M5" s="699"/>
      <c r="N5" s="699"/>
      <c r="O5" s="699"/>
      <c r="P5" s="699"/>
      <c r="Q5" s="699"/>
      <c r="R5" s="699"/>
      <c r="S5" s="699"/>
      <c r="T5" s="699"/>
      <c r="U5" s="699"/>
      <c r="V5" s="699"/>
      <c r="W5" s="699"/>
      <c r="X5" s="699"/>
    </row>
    <row r="6" spans="3:256" x14ac:dyDescent="0.3">
      <c r="D6" s="166" t="s">
        <v>377</v>
      </c>
      <c r="E6" s="699"/>
      <c r="F6" s="699"/>
      <c r="G6" s="699"/>
      <c r="H6" s="699"/>
      <c r="I6" s="699"/>
      <c r="J6" s="699"/>
      <c r="K6" s="699"/>
      <c r="L6" s="699"/>
      <c r="M6" s="699"/>
      <c r="N6" s="699"/>
      <c r="O6" s="699"/>
      <c r="P6" s="699"/>
      <c r="Q6" s="699"/>
      <c r="R6" s="699"/>
      <c r="S6" s="699"/>
      <c r="T6" s="699"/>
      <c r="U6" s="699"/>
      <c r="V6" s="699"/>
      <c r="W6" s="699"/>
      <c r="X6" s="699"/>
    </row>
    <row r="7" spans="3:256" x14ac:dyDescent="0.3">
      <c r="D7" s="168" t="s">
        <v>250</v>
      </c>
      <c r="E7" s="699"/>
      <c r="F7" s="699"/>
      <c r="G7" s="699"/>
      <c r="H7" s="699"/>
      <c r="I7" s="699"/>
      <c r="J7" s="699"/>
      <c r="K7" s="699"/>
      <c r="L7" s="699"/>
      <c r="M7" s="699"/>
      <c r="N7" s="699"/>
      <c r="O7" s="699"/>
      <c r="P7" s="699"/>
      <c r="Q7" s="699"/>
      <c r="R7" s="699"/>
      <c r="S7" s="699"/>
      <c r="T7" s="699"/>
      <c r="U7" s="699"/>
      <c r="V7" s="699"/>
      <c r="W7" s="699"/>
      <c r="X7" s="699"/>
      <c r="Y7" s="167"/>
    </row>
    <row r="8" spans="3:256" x14ac:dyDescent="0.3">
      <c r="D8" s="169" t="s">
        <v>214</v>
      </c>
      <c r="E8" s="170">
        <v>3.7984425288976609</v>
      </c>
      <c r="F8" s="170">
        <v>3.2998243219622214</v>
      </c>
      <c r="G8" s="170">
        <v>3.4669938539610938</v>
      </c>
      <c r="H8" s="170">
        <v>1.5396992951790245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</row>
    <row r="9" spans="3:256" x14ac:dyDescent="0.3"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</row>
    <row r="10" spans="3:256" x14ac:dyDescent="0.3">
      <c r="D10" s="165" t="s">
        <v>215</v>
      </c>
      <c r="E10" s="165">
        <v>397</v>
      </c>
    </row>
    <row r="12" spans="3:256" x14ac:dyDescent="0.3">
      <c r="D12" s="165" t="s">
        <v>201</v>
      </c>
      <c r="E12" s="160">
        <f>'Rev. Req.'!B9</f>
        <v>0.25739999999999996</v>
      </c>
    </row>
    <row r="13" spans="3:256" x14ac:dyDescent="0.3">
      <c r="D13" s="165" t="s">
        <v>216</v>
      </c>
      <c r="E13" s="161">
        <v>27</v>
      </c>
    </row>
    <row r="14" spans="3:256" x14ac:dyDescent="0.3">
      <c r="D14" s="165" t="s">
        <v>217</v>
      </c>
      <c r="E14" s="160">
        <f>1/E13</f>
        <v>3.7037037037037035E-2</v>
      </c>
    </row>
    <row r="15" spans="3:256" s="172" customFormat="1" x14ac:dyDescent="0.3">
      <c r="C15" s="165"/>
      <c r="D15" s="165" t="s">
        <v>218</v>
      </c>
      <c r="E15" s="161">
        <v>20</v>
      </c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</row>
    <row r="16" spans="3:256" s="172" customFormat="1" x14ac:dyDescent="0.3">
      <c r="C16" s="165"/>
      <c r="D16" s="165" t="s">
        <v>219</v>
      </c>
      <c r="E16" s="160">
        <v>0</v>
      </c>
      <c r="F16" s="172" t="s">
        <v>243</v>
      </c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</row>
    <row r="18" spans="4:44" x14ac:dyDescent="0.3">
      <c r="D18" s="165" t="s">
        <v>220</v>
      </c>
    </row>
    <row r="19" spans="4:44" x14ac:dyDescent="0.3">
      <c r="D19" s="162">
        <v>0</v>
      </c>
      <c r="E19" s="162">
        <v>1</v>
      </c>
      <c r="F19" s="162">
        <f>E19+1</f>
        <v>2</v>
      </c>
      <c r="G19" s="162">
        <f t="shared" ref="G19:AR19" si="0">F19+1</f>
        <v>3</v>
      </c>
      <c r="H19" s="162">
        <f t="shared" si="0"/>
        <v>4</v>
      </c>
      <c r="I19" s="162">
        <f t="shared" si="0"/>
        <v>5</v>
      </c>
      <c r="J19" s="162">
        <f t="shared" si="0"/>
        <v>6</v>
      </c>
      <c r="K19" s="162">
        <f t="shared" si="0"/>
        <v>7</v>
      </c>
      <c r="L19" s="162">
        <f t="shared" si="0"/>
        <v>8</v>
      </c>
      <c r="M19" s="162">
        <f t="shared" si="0"/>
        <v>9</v>
      </c>
      <c r="N19" s="162">
        <f t="shared" si="0"/>
        <v>10</v>
      </c>
      <c r="O19" s="162">
        <f t="shared" si="0"/>
        <v>11</v>
      </c>
      <c r="P19" s="162">
        <f t="shared" si="0"/>
        <v>12</v>
      </c>
      <c r="Q19" s="162">
        <f t="shared" si="0"/>
        <v>13</v>
      </c>
      <c r="R19" s="162">
        <f t="shared" si="0"/>
        <v>14</v>
      </c>
      <c r="S19" s="162">
        <f t="shared" si="0"/>
        <v>15</v>
      </c>
      <c r="T19" s="162">
        <f t="shared" si="0"/>
        <v>16</v>
      </c>
      <c r="U19" s="162">
        <f t="shared" si="0"/>
        <v>17</v>
      </c>
      <c r="V19" s="162">
        <f t="shared" si="0"/>
        <v>18</v>
      </c>
      <c r="W19" s="162">
        <f t="shared" si="0"/>
        <v>19</v>
      </c>
      <c r="X19" s="162">
        <f>W19+1</f>
        <v>20</v>
      </c>
      <c r="Y19" s="162">
        <f t="shared" si="0"/>
        <v>21</v>
      </c>
      <c r="Z19" s="162">
        <f t="shared" si="0"/>
        <v>22</v>
      </c>
      <c r="AA19" s="162">
        <f t="shared" si="0"/>
        <v>23</v>
      </c>
      <c r="AB19" s="162">
        <f t="shared" si="0"/>
        <v>24</v>
      </c>
      <c r="AC19" s="162">
        <f t="shared" si="0"/>
        <v>25</v>
      </c>
      <c r="AD19" s="162">
        <f t="shared" si="0"/>
        <v>26</v>
      </c>
      <c r="AE19" s="162">
        <f t="shared" si="0"/>
        <v>27</v>
      </c>
      <c r="AF19" s="162">
        <f t="shared" si="0"/>
        <v>28</v>
      </c>
      <c r="AG19" s="162">
        <f t="shared" si="0"/>
        <v>29</v>
      </c>
      <c r="AH19" s="162">
        <f t="shared" si="0"/>
        <v>30</v>
      </c>
      <c r="AI19" s="162">
        <f t="shared" si="0"/>
        <v>31</v>
      </c>
      <c r="AJ19" s="162">
        <f t="shared" si="0"/>
        <v>32</v>
      </c>
      <c r="AK19" s="162">
        <f t="shared" si="0"/>
        <v>33</v>
      </c>
      <c r="AL19" s="162">
        <f>AK19+1</f>
        <v>34</v>
      </c>
      <c r="AM19" s="162">
        <f t="shared" si="0"/>
        <v>35</v>
      </c>
      <c r="AN19" s="162">
        <f t="shared" si="0"/>
        <v>36</v>
      </c>
      <c r="AO19" s="162">
        <f t="shared" si="0"/>
        <v>37</v>
      </c>
      <c r="AP19" s="162">
        <f t="shared" si="0"/>
        <v>38</v>
      </c>
      <c r="AQ19" s="162">
        <f t="shared" si="0"/>
        <v>39</v>
      </c>
      <c r="AR19" s="162">
        <f t="shared" si="0"/>
        <v>40</v>
      </c>
    </row>
    <row r="20" spans="4:44" x14ac:dyDescent="0.3">
      <c r="D20" s="162">
        <f t="array" ref="D20:D59">TRANSPOSE(E19:AR19)</f>
        <v>1</v>
      </c>
      <c r="E20" s="172">
        <f t="shared" ref="E20:U20" ca="1" si="1">IF(E$19&lt;$D20,0,IF(E$19=$D20,(OFFSET($D$8,0,OFFSET($D$19,$D20,0)))*$E$14/2,IF(AND(E$19&gt;$D20,(E$19-$D20+1)&lt;=$E$13),(OFFSET($D$8,0,OFFSET($D$19,$D20,0)))*$E$14,IF((E$19-$D20+1)=$E$13+1,(OFFSET($D$8,0,OFFSET($D$19,$D20,0)))*$E$14/2,IF(E$19&gt;($E$13+1),0,0)))))</f>
        <v>7.0341528312919635E-2</v>
      </c>
      <c r="F20" s="172">
        <f t="shared" ca="1" si="1"/>
        <v>0.14068305662583927</v>
      </c>
      <c r="G20" s="172">
        <f t="shared" ca="1" si="1"/>
        <v>0.14068305662583927</v>
      </c>
      <c r="H20" s="172">
        <f t="shared" ca="1" si="1"/>
        <v>0.14068305662583927</v>
      </c>
      <c r="I20" s="172">
        <f t="shared" ca="1" si="1"/>
        <v>0.14068305662583927</v>
      </c>
      <c r="J20" s="172">
        <f t="shared" ca="1" si="1"/>
        <v>0.14068305662583927</v>
      </c>
      <c r="K20" s="172">
        <f t="shared" ca="1" si="1"/>
        <v>0.14068305662583927</v>
      </c>
      <c r="L20" s="172">
        <f t="shared" ca="1" si="1"/>
        <v>0.14068305662583927</v>
      </c>
      <c r="M20" s="172">
        <f t="shared" ca="1" si="1"/>
        <v>0.14068305662583927</v>
      </c>
      <c r="N20" s="172">
        <f t="shared" ca="1" si="1"/>
        <v>0.14068305662583927</v>
      </c>
      <c r="O20" s="172">
        <f t="shared" ca="1" si="1"/>
        <v>0.14068305662583927</v>
      </c>
      <c r="P20" s="172">
        <f t="shared" ca="1" si="1"/>
        <v>0.14068305662583927</v>
      </c>
      <c r="Q20" s="172">
        <f t="shared" ca="1" si="1"/>
        <v>0.14068305662583927</v>
      </c>
      <c r="R20" s="172">
        <f t="shared" ca="1" si="1"/>
        <v>0.14068305662583927</v>
      </c>
      <c r="S20" s="172">
        <f t="shared" ca="1" si="1"/>
        <v>0.14068305662583927</v>
      </c>
      <c r="T20" s="172">
        <f t="shared" ca="1" si="1"/>
        <v>0.14068305662583927</v>
      </c>
      <c r="U20" s="172">
        <f t="shared" ca="1" si="1"/>
        <v>0.14068305662583927</v>
      </c>
      <c r="V20" s="172">
        <f t="shared" ref="V20:AR31" ca="1" si="2">IF(V$19&lt;$D20,0,IF(V$19=$D20,(OFFSET($D$8,0,OFFSET($D$19,$D20,0)))*$E$14/2,IF(AND(V$19&gt;$D20,(V$19-$D20+1)&lt;=$E$13),(OFFSET($D$8,0,OFFSET($D$19,$D20,0)))*$E$14,IF((V$19-$D20+1)=$E$13+1,(OFFSET($D$8,0,OFFSET($D$19,$D20,0)))*$E$14/2,IF(V$19&gt;($E$13+1),0,0)))))</f>
        <v>0.14068305662583927</v>
      </c>
      <c r="W20" s="172">
        <f t="shared" ca="1" si="2"/>
        <v>0.14068305662583927</v>
      </c>
      <c r="X20" s="172">
        <f t="shared" ca="1" si="2"/>
        <v>0.14068305662583927</v>
      </c>
      <c r="Y20" s="172">
        <f t="shared" ca="1" si="2"/>
        <v>0.14068305662583927</v>
      </c>
      <c r="Z20" s="172">
        <f t="shared" ca="1" si="2"/>
        <v>0.14068305662583927</v>
      </c>
      <c r="AA20" s="172">
        <f t="shared" ca="1" si="2"/>
        <v>0.14068305662583927</v>
      </c>
      <c r="AB20" s="172">
        <f t="shared" ca="1" si="2"/>
        <v>0.14068305662583927</v>
      </c>
      <c r="AC20" s="172">
        <f t="shared" ca="1" si="2"/>
        <v>0.14068305662583927</v>
      </c>
      <c r="AD20" s="172">
        <f t="shared" ca="1" si="2"/>
        <v>0.14068305662583927</v>
      </c>
      <c r="AE20" s="172">
        <f t="shared" ca="1" si="2"/>
        <v>0.14068305662583927</v>
      </c>
      <c r="AF20" s="172">
        <f t="shared" ca="1" si="2"/>
        <v>7.0341528312919635E-2</v>
      </c>
      <c r="AG20" s="172">
        <f t="shared" ca="1" si="2"/>
        <v>0</v>
      </c>
      <c r="AH20" s="172">
        <f t="shared" ca="1" si="2"/>
        <v>0</v>
      </c>
      <c r="AI20" s="172">
        <f t="shared" ca="1" si="2"/>
        <v>0</v>
      </c>
      <c r="AJ20" s="172">
        <f t="shared" ca="1" si="2"/>
        <v>0</v>
      </c>
      <c r="AK20" s="172">
        <f t="shared" ca="1" si="2"/>
        <v>0</v>
      </c>
      <c r="AL20" s="172">
        <f t="shared" ca="1" si="2"/>
        <v>0</v>
      </c>
      <c r="AM20" s="172">
        <f t="shared" ca="1" si="2"/>
        <v>0</v>
      </c>
      <c r="AN20" s="172">
        <f t="shared" ca="1" si="2"/>
        <v>0</v>
      </c>
      <c r="AO20" s="172">
        <f t="shared" ca="1" si="2"/>
        <v>0</v>
      </c>
      <c r="AP20" s="172">
        <f t="shared" ca="1" si="2"/>
        <v>0</v>
      </c>
      <c r="AQ20" s="172">
        <f t="shared" ca="1" si="2"/>
        <v>0</v>
      </c>
      <c r="AR20" s="172">
        <f t="shared" ca="1" si="2"/>
        <v>0</v>
      </c>
    </row>
    <row r="21" spans="4:44" x14ac:dyDescent="0.3">
      <c r="D21" s="162">
        <v>2</v>
      </c>
      <c r="E21" s="172">
        <f t="shared" ref="E21:T36" ca="1" si="3">IF(E$19&lt;$D21,0,IF(E$19=$D21,(OFFSET($D$8,0,OFFSET($D$19,$D21,0)))*$E$14/2,IF(AND(E$19&gt;$D21,(E$19-$D21+1)&lt;=$E$13),(OFFSET($D$8,0,OFFSET($D$19,$D21,0)))*$E$14,IF((E$19-$D21+1)=$E$13+1,(OFFSET($D$8,0,OFFSET($D$19,$D21,0)))*$E$14/2,IF(E$19&gt;($E$13+1),0,0)))))</f>
        <v>0</v>
      </c>
      <c r="F21" s="172">
        <f t="shared" ca="1" si="3"/>
        <v>6.1107857814115207E-2</v>
      </c>
      <c r="G21" s="172">
        <f t="shared" ca="1" si="3"/>
        <v>0.12221571562823041</v>
      </c>
      <c r="H21" s="172">
        <f t="shared" ca="1" si="3"/>
        <v>0.12221571562823041</v>
      </c>
      <c r="I21" s="172">
        <f t="shared" ca="1" si="3"/>
        <v>0.12221571562823041</v>
      </c>
      <c r="J21" s="172">
        <f t="shared" ca="1" si="3"/>
        <v>0.12221571562823041</v>
      </c>
      <c r="K21" s="172">
        <f t="shared" ca="1" si="3"/>
        <v>0.12221571562823041</v>
      </c>
      <c r="L21" s="172">
        <f t="shared" ca="1" si="3"/>
        <v>0.12221571562823041</v>
      </c>
      <c r="M21" s="172">
        <f t="shared" ca="1" si="3"/>
        <v>0.12221571562823041</v>
      </c>
      <c r="N21" s="172">
        <f t="shared" ca="1" si="3"/>
        <v>0.12221571562823041</v>
      </c>
      <c r="O21" s="172">
        <f t="shared" ca="1" si="3"/>
        <v>0.12221571562823041</v>
      </c>
      <c r="P21" s="172">
        <f t="shared" ca="1" si="3"/>
        <v>0.12221571562823041</v>
      </c>
      <c r="Q21" s="172">
        <f t="shared" ca="1" si="3"/>
        <v>0.12221571562823041</v>
      </c>
      <c r="R21" s="172">
        <f t="shared" ca="1" si="3"/>
        <v>0.12221571562823041</v>
      </c>
      <c r="S21" s="172">
        <f t="shared" ca="1" si="3"/>
        <v>0.12221571562823041</v>
      </c>
      <c r="T21" s="172">
        <f t="shared" ca="1" si="3"/>
        <v>0.12221571562823041</v>
      </c>
      <c r="U21" s="172">
        <f t="shared" ref="U21:U35" ca="1" si="4">IF(U$19&lt;$D21,0,IF(U$19=$D21,(OFFSET($D$8,0,OFFSET($D$19,$D21,0)))*$E$14/2,IF(AND(U$19&gt;$D21,(U$19-$D21+1)&lt;=$E$13),(OFFSET($D$8,0,OFFSET($D$19,$D21,0)))*$E$14,IF((U$19-$D21+1)=$E$13+1,(OFFSET($D$8,0,OFFSET($D$19,$D21,0)))*$E$14/2,IF(U$19&gt;($E$13+1),0,0)))))</f>
        <v>0.12221571562823041</v>
      </c>
      <c r="V21" s="172">
        <f t="shared" ca="1" si="2"/>
        <v>0.12221571562823041</v>
      </c>
      <c r="W21" s="172">
        <f t="shared" ca="1" si="2"/>
        <v>0.12221571562823041</v>
      </c>
      <c r="X21" s="172">
        <f t="shared" ca="1" si="2"/>
        <v>0.12221571562823041</v>
      </c>
      <c r="Y21" s="172">
        <f t="shared" ca="1" si="2"/>
        <v>0.12221571562823041</v>
      </c>
      <c r="Z21" s="172">
        <f t="shared" ca="1" si="2"/>
        <v>0.12221571562823041</v>
      </c>
      <c r="AA21" s="172">
        <f t="shared" ca="1" si="2"/>
        <v>0.12221571562823041</v>
      </c>
      <c r="AB21" s="172">
        <f t="shared" ca="1" si="2"/>
        <v>0.12221571562823041</v>
      </c>
      <c r="AC21" s="172">
        <f t="shared" ca="1" si="2"/>
        <v>0.12221571562823041</v>
      </c>
      <c r="AD21" s="172">
        <f t="shared" ca="1" si="2"/>
        <v>0.12221571562823041</v>
      </c>
      <c r="AE21" s="172">
        <f t="shared" ca="1" si="2"/>
        <v>0.12221571562823041</v>
      </c>
      <c r="AF21" s="172">
        <f t="shared" ca="1" si="2"/>
        <v>0.12221571562823041</v>
      </c>
      <c r="AG21" s="172">
        <f t="shared" ca="1" si="2"/>
        <v>6.1107857814115207E-2</v>
      </c>
      <c r="AH21" s="172">
        <f t="shared" ca="1" si="2"/>
        <v>0</v>
      </c>
      <c r="AI21" s="172">
        <f t="shared" ca="1" si="2"/>
        <v>0</v>
      </c>
      <c r="AJ21" s="172">
        <f t="shared" ca="1" si="2"/>
        <v>0</v>
      </c>
      <c r="AK21" s="172">
        <f t="shared" ca="1" si="2"/>
        <v>0</v>
      </c>
      <c r="AL21" s="172">
        <f t="shared" ca="1" si="2"/>
        <v>0</v>
      </c>
      <c r="AM21" s="172">
        <f t="shared" ca="1" si="2"/>
        <v>0</v>
      </c>
      <c r="AN21" s="172">
        <f t="shared" ca="1" si="2"/>
        <v>0</v>
      </c>
      <c r="AO21" s="172">
        <f t="shared" ca="1" si="2"/>
        <v>0</v>
      </c>
      <c r="AP21" s="172">
        <f t="shared" ca="1" si="2"/>
        <v>0</v>
      </c>
      <c r="AQ21" s="172">
        <f t="shared" ca="1" si="2"/>
        <v>0</v>
      </c>
      <c r="AR21" s="172">
        <f t="shared" ca="1" si="2"/>
        <v>0</v>
      </c>
    </row>
    <row r="22" spans="4:44" x14ac:dyDescent="0.3">
      <c r="D22" s="162">
        <v>3</v>
      </c>
      <c r="E22" s="172">
        <f t="shared" ca="1" si="3"/>
        <v>0</v>
      </c>
      <c r="F22" s="172">
        <f t="shared" ca="1" si="3"/>
        <v>0</v>
      </c>
      <c r="G22" s="172">
        <f t="shared" ca="1" si="3"/>
        <v>6.4203589888168405E-2</v>
      </c>
      <c r="H22" s="172">
        <f t="shared" ca="1" si="3"/>
        <v>0.12840717977633681</v>
      </c>
      <c r="I22" s="172">
        <f t="shared" ca="1" si="3"/>
        <v>0.12840717977633681</v>
      </c>
      <c r="J22" s="172">
        <f t="shared" ca="1" si="3"/>
        <v>0.12840717977633681</v>
      </c>
      <c r="K22" s="172">
        <f t="shared" ca="1" si="3"/>
        <v>0.12840717977633681</v>
      </c>
      <c r="L22" s="172">
        <f t="shared" ca="1" si="3"/>
        <v>0.12840717977633681</v>
      </c>
      <c r="M22" s="172">
        <f t="shared" ca="1" si="3"/>
        <v>0.12840717977633681</v>
      </c>
      <c r="N22" s="172">
        <f t="shared" ca="1" si="3"/>
        <v>0.12840717977633681</v>
      </c>
      <c r="O22" s="172">
        <f t="shared" ca="1" si="3"/>
        <v>0.12840717977633681</v>
      </c>
      <c r="P22" s="172">
        <f t="shared" ca="1" si="3"/>
        <v>0.12840717977633681</v>
      </c>
      <c r="Q22" s="172">
        <f t="shared" ca="1" si="3"/>
        <v>0.12840717977633681</v>
      </c>
      <c r="R22" s="172">
        <f t="shared" ca="1" si="3"/>
        <v>0.12840717977633681</v>
      </c>
      <c r="S22" s="172">
        <f t="shared" ca="1" si="3"/>
        <v>0.12840717977633681</v>
      </c>
      <c r="T22" s="172">
        <f t="shared" ca="1" si="3"/>
        <v>0.12840717977633681</v>
      </c>
      <c r="U22" s="172">
        <f t="shared" ca="1" si="4"/>
        <v>0.12840717977633681</v>
      </c>
      <c r="V22" s="172">
        <f t="shared" ca="1" si="2"/>
        <v>0.12840717977633681</v>
      </c>
      <c r="W22" s="172">
        <f t="shared" ca="1" si="2"/>
        <v>0.12840717977633681</v>
      </c>
      <c r="X22" s="172">
        <f t="shared" ca="1" si="2"/>
        <v>0.12840717977633681</v>
      </c>
      <c r="Y22" s="172">
        <f t="shared" ca="1" si="2"/>
        <v>0.12840717977633681</v>
      </c>
      <c r="Z22" s="172">
        <f t="shared" ca="1" si="2"/>
        <v>0.12840717977633681</v>
      </c>
      <c r="AA22" s="172">
        <f t="shared" ca="1" si="2"/>
        <v>0.12840717977633681</v>
      </c>
      <c r="AB22" s="172">
        <f t="shared" ca="1" si="2"/>
        <v>0.12840717977633681</v>
      </c>
      <c r="AC22" s="172">
        <f t="shared" ca="1" si="2"/>
        <v>0.12840717977633681</v>
      </c>
      <c r="AD22" s="172">
        <f t="shared" ca="1" si="2"/>
        <v>0.12840717977633681</v>
      </c>
      <c r="AE22" s="172">
        <f t="shared" ca="1" si="2"/>
        <v>0.12840717977633681</v>
      </c>
      <c r="AF22" s="172">
        <f t="shared" ca="1" si="2"/>
        <v>0.12840717977633681</v>
      </c>
      <c r="AG22" s="172">
        <f t="shared" ca="1" si="2"/>
        <v>0.12840717977633681</v>
      </c>
      <c r="AH22" s="172">
        <f t="shared" ca="1" si="2"/>
        <v>6.4203589888168405E-2</v>
      </c>
      <c r="AI22" s="172">
        <f t="shared" ca="1" si="2"/>
        <v>0</v>
      </c>
      <c r="AJ22" s="172">
        <f t="shared" ca="1" si="2"/>
        <v>0</v>
      </c>
      <c r="AK22" s="172">
        <f t="shared" ca="1" si="2"/>
        <v>0</v>
      </c>
      <c r="AL22" s="172">
        <f t="shared" ca="1" si="2"/>
        <v>0</v>
      </c>
      <c r="AM22" s="172">
        <f t="shared" ca="1" si="2"/>
        <v>0</v>
      </c>
      <c r="AN22" s="172">
        <f t="shared" ca="1" si="2"/>
        <v>0</v>
      </c>
      <c r="AO22" s="172">
        <f t="shared" ca="1" si="2"/>
        <v>0</v>
      </c>
      <c r="AP22" s="172">
        <f t="shared" ca="1" si="2"/>
        <v>0</v>
      </c>
      <c r="AQ22" s="172">
        <f t="shared" ca="1" si="2"/>
        <v>0</v>
      </c>
      <c r="AR22" s="172">
        <f t="shared" ca="1" si="2"/>
        <v>0</v>
      </c>
    </row>
    <row r="23" spans="4:44" x14ac:dyDescent="0.3">
      <c r="D23" s="162">
        <v>4</v>
      </c>
      <c r="E23" s="172">
        <f t="shared" ca="1" si="3"/>
        <v>0</v>
      </c>
      <c r="F23" s="172">
        <f t="shared" ca="1" si="3"/>
        <v>0</v>
      </c>
      <c r="G23" s="172">
        <f t="shared" ca="1" si="3"/>
        <v>0</v>
      </c>
      <c r="H23" s="172">
        <f t="shared" ca="1" si="3"/>
        <v>2.8512949910722674E-2</v>
      </c>
      <c r="I23" s="172">
        <f t="shared" ca="1" si="3"/>
        <v>5.7025899821445347E-2</v>
      </c>
      <c r="J23" s="172">
        <f t="shared" ca="1" si="3"/>
        <v>5.7025899821445347E-2</v>
      </c>
      <c r="K23" s="172">
        <f t="shared" ca="1" si="3"/>
        <v>5.7025899821445347E-2</v>
      </c>
      <c r="L23" s="172">
        <f t="shared" ca="1" si="3"/>
        <v>5.7025899821445347E-2</v>
      </c>
      <c r="M23" s="172">
        <f t="shared" ca="1" si="3"/>
        <v>5.7025899821445347E-2</v>
      </c>
      <c r="N23" s="172">
        <f t="shared" ca="1" si="3"/>
        <v>5.7025899821445347E-2</v>
      </c>
      <c r="O23" s="172">
        <f t="shared" ca="1" si="3"/>
        <v>5.7025899821445347E-2</v>
      </c>
      <c r="P23" s="172">
        <f t="shared" ca="1" si="3"/>
        <v>5.7025899821445347E-2</v>
      </c>
      <c r="Q23" s="172">
        <f t="shared" ca="1" si="3"/>
        <v>5.7025899821445347E-2</v>
      </c>
      <c r="R23" s="172">
        <f t="shared" ca="1" si="3"/>
        <v>5.7025899821445347E-2</v>
      </c>
      <c r="S23" s="172">
        <f t="shared" ca="1" si="3"/>
        <v>5.7025899821445347E-2</v>
      </c>
      <c r="T23" s="172">
        <f t="shared" ca="1" si="3"/>
        <v>5.7025899821445347E-2</v>
      </c>
      <c r="U23" s="172">
        <f t="shared" ca="1" si="4"/>
        <v>5.7025899821445347E-2</v>
      </c>
      <c r="V23" s="172">
        <f t="shared" ca="1" si="2"/>
        <v>5.7025899821445347E-2</v>
      </c>
      <c r="W23" s="172">
        <f t="shared" ca="1" si="2"/>
        <v>5.7025899821445347E-2</v>
      </c>
      <c r="X23" s="172">
        <f t="shared" ca="1" si="2"/>
        <v>5.7025899821445347E-2</v>
      </c>
      <c r="Y23" s="172">
        <f t="shared" ca="1" si="2"/>
        <v>5.7025899821445347E-2</v>
      </c>
      <c r="Z23" s="172">
        <f t="shared" ca="1" si="2"/>
        <v>5.7025899821445347E-2</v>
      </c>
      <c r="AA23" s="172">
        <f t="shared" ca="1" si="2"/>
        <v>5.7025899821445347E-2</v>
      </c>
      <c r="AB23" s="172">
        <f t="shared" ca="1" si="2"/>
        <v>5.7025899821445347E-2</v>
      </c>
      <c r="AC23" s="172">
        <f t="shared" ca="1" si="2"/>
        <v>5.7025899821445347E-2</v>
      </c>
      <c r="AD23" s="172">
        <f t="shared" ca="1" si="2"/>
        <v>5.7025899821445347E-2</v>
      </c>
      <c r="AE23" s="172">
        <f t="shared" ca="1" si="2"/>
        <v>5.7025899821445347E-2</v>
      </c>
      <c r="AF23" s="172">
        <f t="shared" ca="1" si="2"/>
        <v>5.7025899821445347E-2</v>
      </c>
      <c r="AG23" s="172">
        <f t="shared" ca="1" si="2"/>
        <v>5.7025899821445347E-2</v>
      </c>
      <c r="AH23" s="172">
        <f t="shared" ca="1" si="2"/>
        <v>5.7025899821445347E-2</v>
      </c>
      <c r="AI23" s="172">
        <f t="shared" ca="1" si="2"/>
        <v>2.8512949910722674E-2</v>
      </c>
      <c r="AJ23" s="172">
        <f t="shared" ca="1" si="2"/>
        <v>0</v>
      </c>
      <c r="AK23" s="172">
        <f t="shared" ca="1" si="2"/>
        <v>0</v>
      </c>
      <c r="AL23" s="172">
        <f t="shared" ca="1" si="2"/>
        <v>0</v>
      </c>
      <c r="AM23" s="172">
        <f t="shared" ca="1" si="2"/>
        <v>0</v>
      </c>
      <c r="AN23" s="172">
        <f t="shared" ca="1" si="2"/>
        <v>0</v>
      </c>
      <c r="AO23" s="172">
        <f t="shared" ca="1" si="2"/>
        <v>0</v>
      </c>
      <c r="AP23" s="172">
        <f t="shared" ca="1" si="2"/>
        <v>0</v>
      </c>
      <c r="AQ23" s="172">
        <f t="shared" ca="1" si="2"/>
        <v>0</v>
      </c>
      <c r="AR23" s="172">
        <f t="shared" ca="1" si="2"/>
        <v>0</v>
      </c>
    </row>
    <row r="24" spans="4:44" x14ac:dyDescent="0.3">
      <c r="D24" s="162">
        <v>5</v>
      </c>
      <c r="E24" s="172">
        <f t="shared" ca="1" si="3"/>
        <v>0</v>
      </c>
      <c r="F24" s="172">
        <f t="shared" ca="1" si="3"/>
        <v>0</v>
      </c>
      <c r="G24" s="172">
        <f t="shared" ca="1" si="3"/>
        <v>0</v>
      </c>
      <c r="H24" s="172">
        <f t="shared" ca="1" si="3"/>
        <v>0</v>
      </c>
      <c r="I24" s="172">
        <f t="shared" ca="1" si="3"/>
        <v>0</v>
      </c>
      <c r="J24" s="172">
        <f t="shared" ca="1" si="3"/>
        <v>0</v>
      </c>
      <c r="K24" s="172">
        <f t="shared" ca="1" si="3"/>
        <v>0</v>
      </c>
      <c r="L24" s="172">
        <f t="shared" ca="1" si="3"/>
        <v>0</v>
      </c>
      <c r="M24" s="172">
        <f t="shared" ca="1" si="3"/>
        <v>0</v>
      </c>
      <c r="N24" s="172">
        <f t="shared" ca="1" si="3"/>
        <v>0</v>
      </c>
      <c r="O24" s="172">
        <f t="shared" ca="1" si="3"/>
        <v>0</v>
      </c>
      <c r="P24" s="172">
        <f t="shared" ca="1" si="3"/>
        <v>0</v>
      </c>
      <c r="Q24" s="172">
        <f t="shared" ca="1" si="3"/>
        <v>0</v>
      </c>
      <c r="R24" s="172">
        <f t="shared" ca="1" si="3"/>
        <v>0</v>
      </c>
      <c r="S24" s="172">
        <f t="shared" ca="1" si="3"/>
        <v>0</v>
      </c>
      <c r="T24" s="172">
        <f t="shared" ca="1" si="3"/>
        <v>0</v>
      </c>
      <c r="U24" s="172">
        <f t="shared" ca="1" si="4"/>
        <v>0</v>
      </c>
      <c r="V24" s="172">
        <f t="shared" ca="1" si="2"/>
        <v>0</v>
      </c>
      <c r="W24" s="172">
        <f t="shared" ca="1" si="2"/>
        <v>0</v>
      </c>
      <c r="X24" s="172">
        <f t="shared" ca="1" si="2"/>
        <v>0</v>
      </c>
      <c r="Y24" s="172">
        <f t="shared" ca="1" si="2"/>
        <v>0</v>
      </c>
      <c r="Z24" s="172">
        <f t="shared" ca="1" si="2"/>
        <v>0</v>
      </c>
      <c r="AA24" s="172">
        <f t="shared" ca="1" si="2"/>
        <v>0</v>
      </c>
      <c r="AB24" s="172">
        <f t="shared" ca="1" si="2"/>
        <v>0</v>
      </c>
      <c r="AC24" s="172">
        <f t="shared" ca="1" si="2"/>
        <v>0</v>
      </c>
      <c r="AD24" s="172">
        <f t="shared" ca="1" si="2"/>
        <v>0</v>
      </c>
      <c r="AE24" s="172">
        <f t="shared" ca="1" si="2"/>
        <v>0</v>
      </c>
      <c r="AF24" s="172">
        <f t="shared" ca="1" si="2"/>
        <v>0</v>
      </c>
      <c r="AG24" s="172">
        <f t="shared" ca="1" si="2"/>
        <v>0</v>
      </c>
      <c r="AH24" s="172">
        <f t="shared" ca="1" si="2"/>
        <v>0</v>
      </c>
      <c r="AI24" s="172">
        <f t="shared" ca="1" si="2"/>
        <v>0</v>
      </c>
      <c r="AJ24" s="172">
        <f t="shared" ca="1" si="2"/>
        <v>0</v>
      </c>
      <c r="AK24" s="172">
        <f t="shared" ca="1" si="2"/>
        <v>0</v>
      </c>
      <c r="AL24" s="172">
        <f t="shared" ca="1" si="2"/>
        <v>0</v>
      </c>
      <c r="AM24" s="172">
        <f t="shared" ca="1" si="2"/>
        <v>0</v>
      </c>
      <c r="AN24" s="172">
        <f t="shared" ca="1" si="2"/>
        <v>0</v>
      </c>
      <c r="AO24" s="172">
        <f t="shared" ca="1" si="2"/>
        <v>0</v>
      </c>
      <c r="AP24" s="172">
        <f t="shared" ca="1" si="2"/>
        <v>0</v>
      </c>
      <c r="AQ24" s="172">
        <f t="shared" ca="1" si="2"/>
        <v>0</v>
      </c>
      <c r="AR24" s="172">
        <f t="shared" ca="1" si="2"/>
        <v>0</v>
      </c>
    </row>
    <row r="25" spans="4:44" x14ac:dyDescent="0.3">
      <c r="D25" s="162">
        <v>6</v>
      </c>
      <c r="E25" s="172">
        <f t="shared" ca="1" si="3"/>
        <v>0</v>
      </c>
      <c r="F25" s="172">
        <f t="shared" ca="1" si="3"/>
        <v>0</v>
      </c>
      <c r="G25" s="172">
        <f t="shared" ca="1" si="3"/>
        <v>0</v>
      </c>
      <c r="H25" s="172">
        <f t="shared" ca="1" si="3"/>
        <v>0</v>
      </c>
      <c r="I25" s="172">
        <f t="shared" ca="1" si="3"/>
        <v>0</v>
      </c>
      <c r="J25" s="172">
        <f t="shared" ca="1" si="3"/>
        <v>0</v>
      </c>
      <c r="K25" s="172">
        <f t="shared" ca="1" si="3"/>
        <v>0</v>
      </c>
      <c r="L25" s="172">
        <f t="shared" ca="1" si="3"/>
        <v>0</v>
      </c>
      <c r="M25" s="172">
        <f t="shared" ca="1" si="3"/>
        <v>0</v>
      </c>
      <c r="N25" s="172">
        <f t="shared" ca="1" si="3"/>
        <v>0</v>
      </c>
      <c r="O25" s="172">
        <f t="shared" ca="1" si="3"/>
        <v>0</v>
      </c>
      <c r="P25" s="172">
        <f t="shared" ca="1" si="3"/>
        <v>0</v>
      </c>
      <c r="Q25" s="172">
        <f t="shared" ca="1" si="3"/>
        <v>0</v>
      </c>
      <c r="R25" s="172">
        <f t="shared" ca="1" si="3"/>
        <v>0</v>
      </c>
      <c r="S25" s="172">
        <f t="shared" ca="1" si="3"/>
        <v>0</v>
      </c>
      <c r="T25" s="172">
        <f t="shared" ca="1" si="3"/>
        <v>0</v>
      </c>
      <c r="U25" s="172">
        <f t="shared" ca="1" si="4"/>
        <v>0</v>
      </c>
      <c r="V25" s="172">
        <f t="shared" ca="1" si="2"/>
        <v>0</v>
      </c>
      <c r="W25" s="172">
        <f t="shared" ca="1" si="2"/>
        <v>0</v>
      </c>
      <c r="X25" s="172">
        <f t="shared" ca="1" si="2"/>
        <v>0</v>
      </c>
      <c r="Y25" s="172">
        <f t="shared" ca="1" si="2"/>
        <v>0</v>
      </c>
      <c r="Z25" s="172">
        <f t="shared" ca="1" si="2"/>
        <v>0</v>
      </c>
      <c r="AA25" s="172">
        <f t="shared" ca="1" si="2"/>
        <v>0</v>
      </c>
      <c r="AB25" s="172">
        <f t="shared" ca="1" si="2"/>
        <v>0</v>
      </c>
      <c r="AC25" s="172">
        <f t="shared" ca="1" si="2"/>
        <v>0</v>
      </c>
      <c r="AD25" s="172">
        <f t="shared" ca="1" si="2"/>
        <v>0</v>
      </c>
      <c r="AE25" s="172">
        <f t="shared" ca="1" si="2"/>
        <v>0</v>
      </c>
      <c r="AF25" s="172">
        <f t="shared" ca="1" si="2"/>
        <v>0</v>
      </c>
      <c r="AG25" s="172">
        <f t="shared" ca="1" si="2"/>
        <v>0</v>
      </c>
      <c r="AH25" s="172">
        <f t="shared" ca="1" si="2"/>
        <v>0</v>
      </c>
      <c r="AI25" s="172">
        <f t="shared" ca="1" si="2"/>
        <v>0</v>
      </c>
      <c r="AJ25" s="172">
        <f t="shared" ca="1" si="2"/>
        <v>0</v>
      </c>
      <c r="AK25" s="172">
        <f t="shared" ca="1" si="2"/>
        <v>0</v>
      </c>
      <c r="AL25" s="172">
        <f t="shared" ca="1" si="2"/>
        <v>0</v>
      </c>
      <c r="AM25" s="172">
        <f t="shared" ca="1" si="2"/>
        <v>0</v>
      </c>
      <c r="AN25" s="172">
        <f t="shared" ca="1" si="2"/>
        <v>0</v>
      </c>
      <c r="AO25" s="172">
        <f t="shared" ca="1" si="2"/>
        <v>0</v>
      </c>
      <c r="AP25" s="172">
        <f t="shared" ca="1" si="2"/>
        <v>0</v>
      </c>
      <c r="AQ25" s="172">
        <f t="shared" ca="1" si="2"/>
        <v>0</v>
      </c>
      <c r="AR25" s="172">
        <f t="shared" ca="1" si="2"/>
        <v>0</v>
      </c>
    </row>
    <row r="26" spans="4:44" x14ac:dyDescent="0.3">
      <c r="D26" s="162">
        <v>7</v>
      </c>
      <c r="E26" s="172">
        <f t="shared" ca="1" si="3"/>
        <v>0</v>
      </c>
      <c r="F26" s="172">
        <f t="shared" ca="1" si="3"/>
        <v>0</v>
      </c>
      <c r="G26" s="172">
        <f t="shared" ca="1" si="3"/>
        <v>0</v>
      </c>
      <c r="H26" s="172">
        <f t="shared" ca="1" si="3"/>
        <v>0</v>
      </c>
      <c r="I26" s="172">
        <f t="shared" ca="1" si="3"/>
        <v>0</v>
      </c>
      <c r="J26" s="172">
        <f t="shared" ca="1" si="3"/>
        <v>0</v>
      </c>
      <c r="K26" s="172">
        <f t="shared" ca="1" si="3"/>
        <v>0</v>
      </c>
      <c r="L26" s="172">
        <f t="shared" ca="1" si="3"/>
        <v>0</v>
      </c>
      <c r="M26" s="172">
        <f t="shared" ca="1" si="3"/>
        <v>0</v>
      </c>
      <c r="N26" s="172">
        <f t="shared" ca="1" si="3"/>
        <v>0</v>
      </c>
      <c r="O26" s="172">
        <f t="shared" ca="1" si="3"/>
        <v>0</v>
      </c>
      <c r="P26" s="172">
        <f t="shared" ca="1" si="3"/>
        <v>0</v>
      </c>
      <c r="Q26" s="172">
        <f t="shared" ca="1" si="3"/>
        <v>0</v>
      </c>
      <c r="R26" s="172">
        <f t="shared" ca="1" si="3"/>
        <v>0</v>
      </c>
      <c r="S26" s="172">
        <f t="shared" ca="1" si="3"/>
        <v>0</v>
      </c>
      <c r="T26" s="172">
        <f t="shared" ca="1" si="3"/>
        <v>0</v>
      </c>
      <c r="U26" s="172">
        <f t="shared" ca="1" si="4"/>
        <v>0</v>
      </c>
      <c r="V26" s="172">
        <f t="shared" ca="1" si="2"/>
        <v>0</v>
      </c>
      <c r="W26" s="172">
        <f t="shared" ca="1" si="2"/>
        <v>0</v>
      </c>
      <c r="X26" s="172">
        <f t="shared" ca="1" si="2"/>
        <v>0</v>
      </c>
      <c r="Y26" s="172">
        <f t="shared" ca="1" si="2"/>
        <v>0</v>
      </c>
      <c r="Z26" s="172">
        <f t="shared" ca="1" si="2"/>
        <v>0</v>
      </c>
      <c r="AA26" s="172">
        <f t="shared" ca="1" si="2"/>
        <v>0</v>
      </c>
      <c r="AB26" s="172">
        <f t="shared" ca="1" si="2"/>
        <v>0</v>
      </c>
      <c r="AC26" s="172">
        <f t="shared" ca="1" si="2"/>
        <v>0</v>
      </c>
      <c r="AD26" s="172">
        <f t="shared" ca="1" si="2"/>
        <v>0</v>
      </c>
      <c r="AE26" s="172">
        <f t="shared" ca="1" si="2"/>
        <v>0</v>
      </c>
      <c r="AF26" s="172">
        <f t="shared" ca="1" si="2"/>
        <v>0</v>
      </c>
      <c r="AG26" s="172">
        <f t="shared" ca="1" si="2"/>
        <v>0</v>
      </c>
      <c r="AH26" s="172">
        <f t="shared" ca="1" si="2"/>
        <v>0</v>
      </c>
      <c r="AI26" s="172">
        <f t="shared" ca="1" si="2"/>
        <v>0</v>
      </c>
      <c r="AJ26" s="172">
        <f t="shared" ca="1" si="2"/>
        <v>0</v>
      </c>
      <c r="AK26" s="172">
        <f t="shared" ca="1" si="2"/>
        <v>0</v>
      </c>
      <c r="AL26" s="172">
        <f t="shared" ca="1" si="2"/>
        <v>0</v>
      </c>
      <c r="AM26" s="172">
        <f t="shared" ca="1" si="2"/>
        <v>0</v>
      </c>
      <c r="AN26" s="172">
        <f t="shared" ca="1" si="2"/>
        <v>0</v>
      </c>
      <c r="AO26" s="172">
        <f t="shared" ca="1" si="2"/>
        <v>0</v>
      </c>
      <c r="AP26" s="172">
        <f t="shared" ca="1" si="2"/>
        <v>0</v>
      </c>
      <c r="AQ26" s="172">
        <f t="shared" ca="1" si="2"/>
        <v>0</v>
      </c>
      <c r="AR26" s="172">
        <f t="shared" ca="1" si="2"/>
        <v>0</v>
      </c>
    </row>
    <row r="27" spans="4:44" x14ac:dyDescent="0.3">
      <c r="D27" s="162">
        <v>8</v>
      </c>
      <c r="E27" s="172">
        <f t="shared" ca="1" si="3"/>
        <v>0</v>
      </c>
      <c r="F27" s="172">
        <f t="shared" ca="1" si="3"/>
        <v>0</v>
      </c>
      <c r="G27" s="172">
        <f t="shared" ca="1" si="3"/>
        <v>0</v>
      </c>
      <c r="H27" s="172">
        <f t="shared" ca="1" si="3"/>
        <v>0</v>
      </c>
      <c r="I27" s="172">
        <f t="shared" ca="1" si="3"/>
        <v>0</v>
      </c>
      <c r="J27" s="172">
        <f t="shared" ca="1" si="3"/>
        <v>0</v>
      </c>
      <c r="K27" s="172">
        <f t="shared" ca="1" si="3"/>
        <v>0</v>
      </c>
      <c r="L27" s="172">
        <f t="shared" ca="1" si="3"/>
        <v>0</v>
      </c>
      <c r="M27" s="172">
        <f t="shared" ca="1" si="3"/>
        <v>0</v>
      </c>
      <c r="N27" s="172">
        <f t="shared" ca="1" si="3"/>
        <v>0</v>
      </c>
      <c r="O27" s="172">
        <f t="shared" ca="1" si="3"/>
        <v>0</v>
      </c>
      <c r="P27" s="172">
        <f t="shared" ca="1" si="3"/>
        <v>0</v>
      </c>
      <c r="Q27" s="172">
        <f t="shared" ca="1" si="3"/>
        <v>0</v>
      </c>
      <c r="R27" s="172">
        <f t="shared" ca="1" si="3"/>
        <v>0</v>
      </c>
      <c r="S27" s="172">
        <f t="shared" ca="1" si="3"/>
        <v>0</v>
      </c>
      <c r="T27" s="172">
        <f t="shared" ca="1" si="3"/>
        <v>0</v>
      </c>
      <c r="U27" s="172">
        <f t="shared" ca="1" si="4"/>
        <v>0</v>
      </c>
      <c r="V27" s="172">
        <f t="shared" ca="1" si="2"/>
        <v>0</v>
      </c>
      <c r="W27" s="172">
        <f t="shared" ca="1" si="2"/>
        <v>0</v>
      </c>
      <c r="X27" s="172">
        <f t="shared" ca="1" si="2"/>
        <v>0</v>
      </c>
      <c r="Y27" s="172">
        <f t="shared" ca="1" si="2"/>
        <v>0</v>
      </c>
      <c r="Z27" s="172">
        <f t="shared" ca="1" si="2"/>
        <v>0</v>
      </c>
      <c r="AA27" s="172">
        <f t="shared" ca="1" si="2"/>
        <v>0</v>
      </c>
      <c r="AB27" s="172">
        <f t="shared" ca="1" si="2"/>
        <v>0</v>
      </c>
      <c r="AC27" s="172">
        <f t="shared" ca="1" si="2"/>
        <v>0</v>
      </c>
      <c r="AD27" s="172">
        <f t="shared" ca="1" si="2"/>
        <v>0</v>
      </c>
      <c r="AE27" s="172">
        <f t="shared" ca="1" si="2"/>
        <v>0</v>
      </c>
      <c r="AF27" s="172">
        <f t="shared" ca="1" si="2"/>
        <v>0</v>
      </c>
      <c r="AG27" s="172">
        <f t="shared" ca="1" si="2"/>
        <v>0</v>
      </c>
      <c r="AH27" s="172">
        <f t="shared" ca="1" si="2"/>
        <v>0</v>
      </c>
      <c r="AI27" s="172">
        <f t="shared" ca="1" si="2"/>
        <v>0</v>
      </c>
      <c r="AJ27" s="172">
        <f t="shared" ca="1" si="2"/>
        <v>0</v>
      </c>
      <c r="AK27" s="172">
        <f t="shared" ca="1" si="2"/>
        <v>0</v>
      </c>
      <c r="AL27" s="172">
        <f t="shared" ca="1" si="2"/>
        <v>0</v>
      </c>
      <c r="AM27" s="172">
        <f t="shared" ca="1" si="2"/>
        <v>0</v>
      </c>
      <c r="AN27" s="172">
        <f t="shared" ca="1" si="2"/>
        <v>0</v>
      </c>
      <c r="AO27" s="172">
        <f t="shared" ca="1" si="2"/>
        <v>0</v>
      </c>
      <c r="AP27" s="172">
        <f t="shared" ca="1" si="2"/>
        <v>0</v>
      </c>
      <c r="AQ27" s="172">
        <f t="shared" ca="1" si="2"/>
        <v>0</v>
      </c>
      <c r="AR27" s="172">
        <f t="shared" ca="1" si="2"/>
        <v>0</v>
      </c>
    </row>
    <row r="28" spans="4:44" x14ac:dyDescent="0.3">
      <c r="D28" s="162">
        <v>9</v>
      </c>
      <c r="E28" s="172">
        <f t="shared" ca="1" si="3"/>
        <v>0</v>
      </c>
      <c r="F28" s="172">
        <f t="shared" ca="1" si="3"/>
        <v>0</v>
      </c>
      <c r="G28" s="172">
        <f t="shared" ca="1" si="3"/>
        <v>0</v>
      </c>
      <c r="H28" s="172">
        <f t="shared" ca="1" si="3"/>
        <v>0</v>
      </c>
      <c r="I28" s="172">
        <f t="shared" ca="1" si="3"/>
        <v>0</v>
      </c>
      <c r="J28" s="172">
        <f t="shared" ca="1" si="3"/>
        <v>0</v>
      </c>
      <c r="K28" s="172">
        <f t="shared" ca="1" si="3"/>
        <v>0</v>
      </c>
      <c r="L28" s="172">
        <f t="shared" ca="1" si="3"/>
        <v>0</v>
      </c>
      <c r="M28" s="172">
        <f t="shared" ca="1" si="3"/>
        <v>0</v>
      </c>
      <c r="N28" s="172">
        <f t="shared" ca="1" si="3"/>
        <v>0</v>
      </c>
      <c r="O28" s="172">
        <f t="shared" ca="1" si="3"/>
        <v>0</v>
      </c>
      <c r="P28" s="172">
        <f t="shared" ca="1" si="3"/>
        <v>0</v>
      </c>
      <c r="Q28" s="172">
        <f t="shared" ca="1" si="3"/>
        <v>0</v>
      </c>
      <c r="R28" s="172">
        <f t="shared" ca="1" si="3"/>
        <v>0</v>
      </c>
      <c r="S28" s="172">
        <f t="shared" ca="1" si="3"/>
        <v>0</v>
      </c>
      <c r="T28" s="172">
        <f t="shared" ca="1" si="3"/>
        <v>0</v>
      </c>
      <c r="U28" s="172">
        <f t="shared" ca="1" si="4"/>
        <v>0</v>
      </c>
      <c r="V28" s="172">
        <f t="shared" ca="1" si="2"/>
        <v>0</v>
      </c>
      <c r="W28" s="172">
        <f t="shared" ca="1" si="2"/>
        <v>0</v>
      </c>
      <c r="X28" s="172">
        <f t="shared" ca="1" si="2"/>
        <v>0</v>
      </c>
      <c r="Y28" s="172">
        <f t="shared" ca="1" si="2"/>
        <v>0</v>
      </c>
      <c r="Z28" s="172">
        <f t="shared" ca="1" si="2"/>
        <v>0</v>
      </c>
      <c r="AA28" s="172">
        <f t="shared" ca="1" si="2"/>
        <v>0</v>
      </c>
      <c r="AB28" s="172">
        <f t="shared" ca="1" si="2"/>
        <v>0</v>
      </c>
      <c r="AC28" s="172">
        <f t="shared" ca="1" si="2"/>
        <v>0</v>
      </c>
      <c r="AD28" s="172">
        <f t="shared" ca="1" si="2"/>
        <v>0</v>
      </c>
      <c r="AE28" s="172">
        <f t="shared" ca="1" si="2"/>
        <v>0</v>
      </c>
      <c r="AF28" s="172">
        <f t="shared" ca="1" si="2"/>
        <v>0</v>
      </c>
      <c r="AG28" s="172">
        <f t="shared" ca="1" si="2"/>
        <v>0</v>
      </c>
      <c r="AH28" s="172">
        <f t="shared" ca="1" si="2"/>
        <v>0</v>
      </c>
      <c r="AI28" s="172">
        <f t="shared" ca="1" si="2"/>
        <v>0</v>
      </c>
      <c r="AJ28" s="172">
        <f t="shared" ca="1" si="2"/>
        <v>0</v>
      </c>
      <c r="AK28" s="172">
        <f t="shared" ca="1" si="2"/>
        <v>0</v>
      </c>
      <c r="AL28" s="172">
        <f t="shared" ca="1" si="2"/>
        <v>0</v>
      </c>
      <c r="AM28" s="172">
        <f t="shared" ca="1" si="2"/>
        <v>0</v>
      </c>
      <c r="AN28" s="172">
        <f t="shared" ca="1" si="2"/>
        <v>0</v>
      </c>
      <c r="AO28" s="172">
        <f t="shared" ca="1" si="2"/>
        <v>0</v>
      </c>
      <c r="AP28" s="172">
        <f t="shared" ca="1" si="2"/>
        <v>0</v>
      </c>
      <c r="AQ28" s="172">
        <f t="shared" ca="1" si="2"/>
        <v>0</v>
      </c>
      <c r="AR28" s="172">
        <f t="shared" ca="1" si="2"/>
        <v>0</v>
      </c>
    </row>
    <row r="29" spans="4:44" x14ac:dyDescent="0.3">
      <c r="D29" s="162">
        <v>10</v>
      </c>
      <c r="E29" s="172">
        <f t="shared" ca="1" si="3"/>
        <v>0</v>
      </c>
      <c r="F29" s="172">
        <f t="shared" ca="1" si="3"/>
        <v>0</v>
      </c>
      <c r="G29" s="172">
        <f t="shared" ca="1" si="3"/>
        <v>0</v>
      </c>
      <c r="H29" s="172">
        <f t="shared" ca="1" si="3"/>
        <v>0</v>
      </c>
      <c r="I29" s="172">
        <f t="shared" ca="1" si="3"/>
        <v>0</v>
      </c>
      <c r="J29" s="172">
        <f t="shared" ca="1" si="3"/>
        <v>0</v>
      </c>
      <c r="K29" s="172">
        <f t="shared" ca="1" si="3"/>
        <v>0</v>
      </c>
      <c r="L29" s="172">
        <f t="shared" ca="1" si="3"/>
        <v>0</v>
      </c>
      <c r="M29" s="172">
        <f t="shared" ca="1" si="3"/>
        <v>0</v>
      </c>
      <c r="N29" s="172">
        <f t="shared" ca="1" si="3"/>
        <v>0</v>
      </c>
      <c r="O29" s="172">
        <f t="shared" ca="1" si="3"/>
        <v>0</v>
      </c>
      <c r="P29" s="172">
        <f t="shared" ca="1" si="3"/>
        <v>0</v>
      </c>
      <c r="Q29" s="172">
        <f t="shared" ca="1" si="3"/>
        <v>0</v>
      </c>
      <c r="R29" s="172">
        <f t="shared" ca="1" si="3"/>
        <v>0</v>
      </c>
      <c r="S29" s="172">
        <f t="shared" ca="1" si="3"/>
        <v>0</v>
      </c>
      <c r="T29" s="172">
        <f t="shared" ca="1" si="3"/>
        <v>0</v>
      </c>
      <c r="U29" s="172">
        <f t="shared" ca="1" si="4"/>
        <v>0</v>
      </c>
      <c r="V29" s="172">
        <f t="shared" ca="1" si="2"/>
        <v>0</v>
      </c>
      <c r="W29" s="172">
        <f t="shared" ca="1" si="2"/>
        <v>0</v>
      </c>
      <c r="X29" s="172">
        <f t="shared" ca="1" si="2"/>
        <v>0</v>
      </c>
      <c r="Y29" s="172">
        <f t="shared" ca="1" si="2"/>
        <v>0</v>
      </c>
      <c r="Z29" s="172">
        <f t="shared" ca="1" si="2"/>
        <v>0</v>
      </c>
      <c r="AA29" s="172">
        <f t="shared" ca="1" si="2"/>
        <v>0</v>
      </c>
      <c r="AB29" s="172">
        <f t="shared" ca="1" si="2"/>
        <v>0</v>
      </c>
      <c r="AC29" s="172">
        <f t="shared" ca="1" si="2"/>
        <v>0</v>
      </c>
      <c r="AD29" s="172">
        <f t="shared" ca="1" si="2"/>
        <v>0</v>
      </c>
      <c r="AE29" s="172">
        <f t="shared" ca="1" si="2"/>
        <v>0</v>
      </c>
      <c r="AF29" s="172">
        <f t="shared" ca="1" si="2"/>
        <v>0</v>
      </c>
      <c r="AG29" s="172">
        <f t="shared" ca="1" si="2"/>
        <v>0</v>
      </c>
      <c r="AH29" s="172">
        <f t="shared" ca="1" si="2"/>
        <v>0</v>
      </c>
      <c r="AI29" s="172">
        <f t="shared" ca="1" si="2"/>
        <v>0</v>
      </c>
      <c r="AJ29" s="172">
        <f t="shared" ca="1" si="2"/>
        <v>0</v>
      </c>
      <c r="AK29" s="172">
        <f t="shared" ca="1" si="2"/>
        <v>0</v>
      </c>
      <c r="AL29" s="172">
        <f t="shared" ca="1" si="2"/>
        <v>0</v>
      </c>
      <c r="AM29" s="172">
        <f t="shared" ca="1" si="2"/>
        <v>0</v>
      </c>
      <c r="AN29" s="172">
        <f t="shared" ca="1" si="2"/>
        <v>0</v>
      </c>
      <c r="AO29" s="172">
        <f t="shared" ca="1" si="2"/>
        <v>0</v>
      </c>
      <c r="AP29" s="172">
        <f t="shared" ca="1" si="2"/>
        <v>0</v>
      </c>
      <c r="AQ29" s="172">
        <f t="shared" ca="1" si="2"/>
        <v>0</v>
      </c>
      <c r="AR29" s="172">
        <f t="shared" ca="1" si="2"/>
        <v>0</v>
      </c>
    </row>
    <row r="30" spans="4:44" x14ac:dyDescent="0.3">
      <c r="D30" s="162">
        <v>11</v>
      </c>
      <c r="E30" s="172">
        <f t="shared" ca="1" si="3"/>
        <v>0</v>
      </c>
      <c r="F30" s="172">
        <f t="shared" ca="1" si="3"/>
        <v>0</v>
      </c>
      <c r="G30" s="172">
        <f t="shared" ca="1" si="3"/>
        <v>0</v>
      </c>
      <c r="H30" s="172">
        <f t="shared" ca="1" si="3"/>
        <v>0</v>
      </c>
      <c r="I30" s="172">
        <f t="shared" ca="1" si="3"/>
        <v>0</v>
      </c>
      <c r="J30" s="172">
        <f t="shared" ca="1" si="3"/>
        <v>0</v>
      </c>
      <c r="K30" s="172">
        <f t="shared" ca="1" si="3"/>
        <v>0</v>
      </c>
      <c r="L30" s="172">
        <f t="shared" ca="1" si="3"/>
        <v>0</v>
      </c>
      <c r="M30" s="172">
        <f t="shared" ca="1" si="3"/>
        <v>0</v>
      </c>
      <c r="N30" s="172">
        <f t="shared" ca="1" si="3"/>
        <v>0</v>
      </c>
      <c r="O30" s="172">
        <f t="shared" ca="1" si="3"/>
        <v>0</v>
      </c>
      <c r="P30" s="172">
        <f t="shared" ca="1" si="3"/>
        <v>0</v>
      </c>
      <c r="Q30" s="172">
        <f t="shared" ca="1" si="3"/>
        <v>0</v>
      </c>
      <c r="R30" s="172">
        <f t="shared" ca="1" si="3"/>
        <v>0</v>
      </c>
      <c r="S30" s="172">
        <f t="shared" ca="1" si="3"/>
        <v>0</v>
      </c>
      <c r="T30" s="172">
        <f t="shared" ca="1" si="3"/>
        <v>0</v>
      </c>
      <c r="U30" s="172">
        <f t="shared" ca="1" si="4"/>
        <v>0</v>
      </c>
      <c r="V30" s="172">
        <f t="shared" ca="1" si="2"/>
        <v>0</v>
      </c>
      <c r="W30" s="172">
        <f t="shared" ca="1" si="2"/>
        <v>0</v>
      </c>
      <c r="X30" s="172">
        <f t="shared" ca="1" si="2"/>
        <v>0</v>
      </c>
      <c r="Y30" s="172">
        <f t="shared" ca="1" si="2"/>
        <v>0</v>
      </c>
      <c r="Z30" s="172">
        <f t="shared" ca="1" si="2"/>
        <v>0</v>
      </c>
      <c r="AA30" s="172">
        <f t="shared" ca="1" si="2"/>
        <v>0</v>
      </c>
      <c r="AB30" s="172">
        <f t="shared" ca="1" si="2"/>
        <v>0</v>
      </c>
      <c r="AC30" s="172">
        <f t="shared" ca="1" si="2"/>
        <v>0</v>
      </c>
      <c r="AD30" s="172">
        <f t="shared" ca="1" si="2"/>
        <v>0</v>
      </c>
      <c r="AE30" s="172">
        <f t="shared" ca="1" si="2"/>
        <v>0</v>
      </c>
      <c r="AF30" s="172">
        <f t="shared" ca="1" si="2"/>
        <v>0</v>
      </c>
      <c r="AG30" s="172">
        <f t="shared" ca="1" si="2"/>
        <v>0</v>
      </c>
      <c r="AH30" s="172">
        <f t="shared" ca="1" si="2"/>
        <v>0</v>
      </c>
      <c r="AI30" s="172">
        <f t="shared" ca="1" si="2"/>
        <v>0</v>
      </c>
      <c r="AJ30" s="172">
        <f t="shared" ca="1" si="2"/>
        <v>0</v>
      </c>
      <c r="AK30" s="172">
        <f t="shared" ca="1" si="2"/>
        <v>0</v>
      </c>
      <c r="AL30" s="172">
        <f t="shared" ca="1" si="2"/>
        <v>0</v>
      </c>
      <c r="AM30" s="172">
        <f t="shared" ca="1" si="2"/>
        <v>0</v>
      </c>
      <c r="AN30" s="172">
        <f t="shared" ca="1" si="2"/>
        <v>0</v>
      </c>
      <c r="AO30" s="172">
        <f t="shared" ca="1" si="2"/>
        <v>0</v>
      </c>
      <c r="AP30" s="172">
        <f t="shared" ca="1" si="2"/>
        <v>0</v>
      </c>
      <c r="AQ30" s="172">
        <f t="shared" ca="1" si="2"/>
        <v>0</v>
      </c>
      <c r="AR30" s="172">
        <f t="shared" ca="1" si="2"/>
        <v>0</v>
      </c>
    </row>
    <row r="31" spans="4:44" x14ac:dyDescent="0.3">
      <c r="D31" s="162">
        <v>12</v>
      </c>
      <c r="E31" s="172">
        <f t="shared" ca="1" si="3"/>
        <v>0</v>
      </c>
      <c r="F31" s="172">
        <f t="shared" ca="1" si="3"/>
        <v>0</v>
      </c>
      <c r="G31" s="172">
        <f t="shared" ca="1" si="3"/>
        <v>0</v>
      </c>
      <c r="H31" s="172">
        <f t="shared" ca="1" si="3"/>
        <v>0</v>
      </c>
      <c r="I31" s="172">
        <f t="shared" ca="1" si="3"/>
        <v>0</v>
      </c>
      <c r="J31" s="172">
        <f t="shared" ca="1" si="3"/>
        <v>0</v>
      </c>
      <c r="K31" s="172">
        <f t="shared" ca="1" si="3"/>
        <v>0</v>
      </c>
      <c r="L31" s="172">
        <f t="shared" ca="1" si="3"/>
        <v>0</v>
      </c>
      <c r="M31" s="172">
        <f t="shared" ca="1" si="3"/>
        <v>0</v>
      </c>
      <c r="N31" s="172">
        <f t="shared" ca="1" si="3"/>
        <v>0</v>
      </c>
      <c r="O31" s="172">
        <f t="shared" ca="1" si="3"/>
        <v>0</v>
      </c>
      <c r="P31" s="172">
        <f t="shared" ca="1" si="3"/>
        <v>0</v>
      </c>
      <c r="Q31" s="172">
        <f t="shared" ca="1" si="3"/>
        <v>0</v>
      </c>
      <c r="R31" s="172">
        <f t="shared" ca="1" si="3"/>
        <v>0</v>
      </c>
      <c r="S31" s="172">
        <f t="shared" ca="1" si="3"/>
        <v>0</v>
      </c>
      <c r="T31" s="172">
        <f t="shared" ca="1" si="3"/>
        <v>0</v>
      </c>
      <c r="U31" s="172">
        <f t="shared" ca="1" si="4"/>
        <v>0</v>
      </c>
      <c r="V31" s="172">
        <f t="shared" ca="1" si="2"/>
        <v>0</v>
      </c>
      <c r="W31" s="172">
        <f t="shared" ca="1" si="2"/>
        <v>0</v>
      </c>
      <c r="X31" s="172">
        <f t="shared" ref="X31:AR31" ca="1" si="5">IF(X$19&lt;$D31,0,IF(X$19=$D31,(OFFSET($D$8,0,OFFSET($D$19,$D31,0)))*$E$14/2,IF(AND(X$19&gt;$D31,(X$19-$D31+1)&lt;=$E$13),(OFFSET($D$8,0,OFFSET($D$19,$D31,0)))*$E$14,IF((X$19-$D31+1)=$E$13+1,(OFFSET($D$8,0,OFFSET($D$19,$D31,0)))*$E$14/2,IF(X$19&gt;($E$13+1),0,0)))))</f>
        <v>0</v>
      </c>
      <c r="Y31" s="172">
        <f t="shared" ca="1" si="5"/>
        <v>0</v>
      </c>
      <c r="Z31" s="172">
        <f t="shared" ca="1" si="5"/>
        <v>0</v>
      </c>
      <c r="AA31" s="172">
        <f t="shared" ca="1" si="5"/>
        <v>0</v>
      </c>
      <c r="AB31" s="172">
        <f t="shared" ca="1" si="5"/>
        <v>0</v>
      </c>
      <c r="AC31" s="172">
        <f t="shared" ca="1" si="5"/>
        <v>0</v>
      </c>
      <c r="AD31" s="172">
        <f t="shared" ca="1" si="5"/>
        <v>0</v>
      </c>
      <c r="AE31" s="172">
        <f t="shared" ca="1" si="5"/>
        <v>0</v>
      </c>
      <c r="AF31" s="172">
        <f t="shared" ca="1" si="5"/>
        <v>0</v>
      </c>
      <c r="AG31" s="172">
        <f t="shared" ca="1" si="5"/>
        <v>0</v>
      </c>
      <c r="AH31" s="172">
        <f t="shared" ca="1" si="5"/>
        <v>0</v>
      </c>
      <c r="AI31" s="172">
        <f t="shared" ca="1" si="5"/>
        <v>0</v>
      </c>
      <c r="AJ31" s="172">
        <f t="shared" ca="1" si="5"/>
        <v>0</v>
      </c>
      <c r="AK31" s="172">
        <f t="shared" ca="1" si="5"/>
        <v>0</v>
      </c>
      <c r="AL31" s="172">
        <f t="shared" ca="1" si="5"/>
        <v>0</v>
      </c>
      <c r="AM31" s="172">
        <f t="shared" ca="1" si="5"/>
        <v>0</v>
      </c>
      <c r="AN31" s="172">
        <f t="shared" ca="1" si="5"/>
        <v>0</v>
      </c>
      <c r="AO31" s="172">
        <f t="shared" ca="1" si="5"/>
        <v>0</v>
      </c>
      <c r="AP31" s="172">
        <f t="shared" ca="1" si="5"/>
        <v>0</v>
      </c>
      <c r="AQ31" s="172">
        <f t="shared" ca="1" si="5"/>
        <v>0</v>
      </c>
      <c r="AR31" s="172">
        <f t="shared" ca="1" si="5"/>
        <v>0</v>
      </c>
    </row>
    <row r="32" spans="4:44" x14ac:dyDescent="0.3">
      <c r="D32" s="162">
        <v>13</v>
      </c>
      <c r="E32" s="172">
        <f t="shared" ca="1" si="3"/>
        <v>0</v>
      </c>
      <c r="F32" s="172">
        <f t="shared" ca="1" si="3"/>
        <v>0</v>
      </c>
      <c r="G32" s="172">
        <f t="shared" ca="1" si="3"/>
        <v>0</v>
      </c>
      <c r="H32" s="172">
        <f t="shared" ca="1" si="3"/>
        <v>0</v>
      </c>
      <c r="I32" s="172">
        <f t="shared" ca="1" si="3"/>
        <v>0</v>
      </c>
      <c r="J32" s="172">
        <f t="shared" ca="1" si="3"/>
        <v>0</v>
      </c>
      <c r="K32" s="172">
        <f t="shared" ca="1" si="3"/>
        <v>0</v>
      </c>
      <c r="L32" s="172">
        <f t="shared" ca="1" si="3"/>
        <v>0</v>
      </c>
      <c r="M32" s="172">
        <f t="shared" ca="1" si="3"/>
        <v>0</v>
      </c>
      <c r="N32" s="172">
        <f t="shared" ca="1" si="3"/>
        <v>0</v>
      </c>
      <c r="O32" s="172">
        <f t="shared" ca="1" si="3"/>
        <v>0</v>
      </c>
      <c r="P32" s="172">
        <f t="shared" ca="1" si="3"/>
        <v>0</v>
      </c>
      <c r="Q32" s="172">
        <f t="shared" ca="1" si="3"/>
        <v>0</v>
      </c>
      <c r="R32" s="172">
        <f t="shared" ca="1" si="3"/>
        <v>0</v>
      </c>
      <c r="S32" s="172">
        <f t="shared" ca="1" si="3"/>
        <v>0</v>
      </c>
      <c r="T32" s="172">
        <f t="shared" ca="1" si="3"/>
        <v>0</v>
      </c>
      <c r="U32" s="172">
        <f t="shared" ca="1" si="4"/>
        <v>0</v>
      </c>
      <c r="V32" s="172">
        <f t="shared" ref="V32:AR47" ca="1" si="6">IF(V$19&lt;$D32,0,IF(V$19=$D32,(OFFSET($D$8,0,OFFSET($D$19,$D32,0)))*$E$14/2,IF(AND(V$19&gt;$D32,(V$19-$D32+1)&lt;=$E$13),(OFFSET($D$8,0,OFFSET($D$19,$D32,0)))*$E$14,IF((V$19-$D32+1)=$E$13+1,(OFFSET($D$8,0,OFFSET($D$19,$D32,0)))*$E$14/2,IF(V$19&gt;($E$13+1),0,0)))))</f>
        <v>0</v>
      </c>
      <c r="W32" s="172">
        <f t="shared" ca="1" si="6"/>
        <v>0</v>
      </c>
      <c r="X32" s="172">
        <f t="shared" ca="1" si="6"/>
        <v>0</v>
      </c>
      <c r="Y32" s="172">
        <f t="shared" ca="1" si="6"/>
        <v>0</v>
      </c>
      <c r="Z32" s="172">
        <f t="shared" ca="1" si="6"/>
        <v>0</v>
      </c>
      <c r="AA32" s="172">
        <f t="shared" ca="1" si="6"/>
        <v>0</v>
      </c>
      <c r="AB32" s="172">
        <f t="shared" ca="1" si="6"/>
        <v>0</v>
      </c>
      <c r="AC32" s="172">
        <f t="shared" ca="1" si="6"/>
        <v>0</v>
      </c>
      <c r="AD32" s="172">
        <f t="shared" ca="1" si="6"/>
        <v>0</v>
      </c>
      <c r="AE32" s="172">
        <f t="shared" ca="1" si="6"/>
        <v>0</v>
      </c>
      <c r="AF32" s="172">
        <f t="shared" ca="1" si="6"/>
        <v>0</v>
      </c>
      <c r="AG32" s="172">
        <f t="shared" ca="1" si="6"/>
        <v>0</v>
      </c>
      <c r="AH32" s="172">
        <f t="shared" ca="1" si="6"/>
        <v>0</v>
      </c>
      <c r="AI32" s="172">
        <f t="shared" ca="1" si="6"/>
        <v>0</v>
      </c>
      <c r="AJ32" s="172">
        <f t="shared" ca="1" si="6"/>
        <v>0</v>
      </c>
      <c r="AK32" s="172">
        <f t="shared" ca="1" si="6"/>
        <v>0</v>
      </c>
      <c r="AL32" s="172">
        <f t="shared" ca="1" si="6"/>
        <v>0</v>
      </c>
      <c r="AM32" s="172">
        <f t="shared" ca="1" si="6"/>
        <v>0</v>
      </c>
      <c r="AN32" s="172">
        <f t="shared" ca="1" si="6"/>
        <v>0</v>
      </c>
      <c r="AO32" s="172">
        <f t="shared" ca="1" si="6"/>
        <v>0</v>
      </c>
      <c r="AP32" s="172">
        <f t="shared" ca="1" si="6"/>
        <v>0</v>
      </c>
      <c r="AQ32" s="172">
        <f t="shared" ca="1" si="6"/>
        <v>0</v>
      </c>
      <c r="AR32" s="172">
        <f t="shared" ca="1" si="6"/>
        <v>0</v>
      </c>
    </row>
    <row r="33" spans="4:44" x14ac:dyDescent="0.3">
      <c r="D33" s="162">
        <v>14</v>
      </c>
      <c r="E33" s="172">
        <f t="shared" ca="1" si="3"/>
        <v>0</v>
      </c>
      <c r="F33" s="172">
        <f t="shared" ca="1" si="3"/>
        <v>0</v>
      </c>
      <c r="G33" s="172">
        <f t="shared" ca="1" si="3"/>
        <v>0</v>
      </c>
      <c r="H33" s="172">
        <f t="shared" ca="1" si="3"/>
        <v>0</v>
      </c>
      <c r="I33" s="172">
        <f t="shared" ca="1" si="3"/>
        <v>0</v>
      </c>
      <c r="J33" s="172">
        <f t="shared" ca="1" si="3"/>
        <v>0</v>
      </c>
      <c r="K33" s="172">
        <f t="shared" ca="1" si="3"/>
        <v>0</v>
      </c>
      <c r="L33" s="172">
        <f t="shared" ca="1" si="3"/>
        <v>0</v>
      </c>
      <c r="M33" s="172">
        <f t="shared" ca="1" si="3"/>
        <v>0</v>
      </c>
      <c r="N33" s="172">
        <f t="shared" ca="1" si="3"/>
        <v>0</v>
      </c>
      <c r="O33" s="172">
        <f t="shared" ca="1" si="3"/>
        <v>0</v>
      </c>
      <c r="P33" s="172">
        <f t="shared" ca="1" si="3"/>
        <v>0</v>
      </c>
      <c r="Q33" s="172">
        <f t="shared" ca="1" si="3"/>
        <v>0</v>
      </c>
      <c r="R33" s="172">
        <f t="shared" ca="1" si="3"/>
        <v>0</v>
      </c>
      <c r="S33" s="172">
        <f t="shared" ca="1" si="3"/>
        <v>0</v>
      </c>
      <c r="T33" s="172">
        <f t="shared" ca="1" si="3"/>
        <v>0</v>
      </c>
      <c r="U33" s="172">
        <f t="shared" ca="1" si="4"/>
        <v>0</v>
      </c>
      <c r="V33" s="172">
        <f t="shared" ca="1" si="6"/>
        <v>0</v>
      </c>
      <c r="W33" s="172">
        <f t="shared" ca="1" si="6"/>
        <v>0</v>
      </c>
      <c r="X33" s="172">
        <f t="shared" ca="1" si="6"/>
        <v>0</v>
      </c>
      <c r="Y33" s="172">
        <f t="shared" ca="1" si="6"/>
        <v>0</v>
      </c>
      <c r="Z33" s="172">
        <f t="shared" ca="1" si="6"/>
        <v>0</v>
      </c>
      <c r="AA33" s="172">
        <f t="shared" ca="1" si="6"/>
        <v>0</v>
      </c>
      <c r="AB33" s="172">
        <f t="shared" ca="1" si="6"/>
        <v>0</v>
      </c>
      <c r="AC33" s="172">
        <f t="shared" ca="1" si="6"/>
        <v>0</v>
      </c>
      <c r="AD33" s="172">
        <f t="shared" ca="1" si="6"/>
        <v>0</v>
      </c>
      <c r="AE33" s="172">
        <f t="shared" ca="1" si="6"/>
        <v>0</v>
      </c>
      <c r="AF33" s="172">
        <f t="shared" ca="1" si="6"/>
        <v>0</v>
      </c>
      <c r="AG33" s="172">
        <f t="shared" ca="1" si="6"/>
        <v>0</v>
      </c>
      <c r="AH33" s="172">
        <f t="shared" ca="1" si="6"/>
        <v>0</v>
      </c>
      <c r="AI33" s="172">
        <f t="shared" ca="1" si="6"/>
        <v>0</v>
      </c>
      <c r="AJ33" s="172">
        <f t="shared" ca="1" si="6"/>
        <v>0</v>
      </c>
      <c r="AK33" s="172">
        <f t="shared" ca="1" si="6"/>
        <v>0</v>
      </c>
      <c r="AL33" s="172">
        <f t="shared" ca="1" si="6"/>
        <v>0</v>
      </c>
      <c r="AM33" s="172">
        <f t="shared" ca="1" si="6"/>
        <v>0</v>
      </c>
      <c r="AN33" s="172">
        <f t="shared" ca="1" si="6"/>
        <v>0</v>
      </c>
      <c r="AO33" s="172">
        <f t="shared" ca="1" si="6"/>
        <v>0</v>
      </c>
      <c r="AP33" s="172">
        <f t="shared" ca="1" si="6"/>
        <v>0</v>
      </c>
      <c r="AQ33" s="172">
        <f t="shared" ca="1" si="6"/>
        <v>0</v>
      </c>
      <c r="AR33" s="172">
        <f t="shared" ca="1" si="6"/>
        <v>0</v>
      </c>
    </row>
    <row r="34" spans="4:44" x14ac:dyDescent="0.3">
      <c r="D34" s="162">
        <v>15</v>
      </c>
      <c r="E34" s="172">
        <f t="shared" ca="1" si="3"/>
        <v>0</v>
      </c>
      <c r="F34" s="172">
        <f t="shared" ca="1" si="3"/>
        <v>0</v>
      </c>
      <c r="G34" s="172">
        <f t="shared" ca="1" si="3"/>
        <v>0</v>
      </c>
      <c r="H34" s="172">
        <f t="shared" ca="1" si="3"/>
        <v>0</v>
      </c>
      <c r="I34" s="172">
        <f t="shared" ca="1" si="3"/>
        <v>0</v>
      </c>
      <c r="J34" s="172">
        <f t="shared" ca="1" si="3"/>
        <v>0</v>
      </c>
      <c r="K34" s="172">
        <f t="shared" ca="1" si="3"/>
        <v>0</v>
      </c>
      <c r="L34" s="172">
        <f t="shared" ca="1" si="3"/>
        <v>0</v>
      </c>
      <c r="M34" s="172">
        <f t="shared" ca="1" si="3"/>
        <v>0</v>
      </c>
      <c r="N34" s="172">
        <f t="shared" ca="1" si="3"/>
        <v>0</v>
      </c>
      <c r="O34" s="172">
        <f t="shared" ca="1" si="3"/>
        <v>0</v>
      </c>
      <c r="P34" s="172">
        <f t="shared" ca="1" si="3"/>
        <v>0</v>
      </c>
      <c r="Q34" s="172">
        <f t="shared" ca="1" si="3"/>
        <v>0</v>
      </c>
      <c r="R34" s="172">
        <f t="shared" ca="1" si="3"/>
        <v>0</v>
      </c>
      <c r="S34" s="172">
        <f t="shared" ca="1" si="3"/>
        <v>0</v>
      </c>
      <c r="T34" s="172">
        <f t="shared" ca="1" si="3"/>
        <v>0</v>
      </c>
      <c r="U34" s="172">
        <f t="shared" ca="1" si="4"/>
        <v>0</v>
      </c>
      <c r="V34" s="172">
        <f t="shared" ca="1" si="6"/>
        <v>0</v>
      </c>
      <c r="W34" s="172">
        <f t="shared" ca="1" si="6"/>
        <v>0</v>
      </c>
      <c r="X34" s="172">
        <f t="shared" ca="1" si="6"/>
        <v>0</v>
      </c>
      <c r="Y34" s="172">
        <f t="shared" ca="1" si="6"/>
        <v>0</v>
      </c>
      <c r="Z34" s="172">
        <f t="shared" ca="1" si="6"/>
        <v>0</v>
      </c>
      <c r="AA34" s="172">
        <f t="shared" ca="1" si="6"/>
        <v>0</v>
      </c>
      <c r="AB34" s="172">
        <f t="shared" ca="1" si="6"/>
        <v>0</v>
      </c>
      <c r="AC34" s="172">
        <f t="shared" ca="1" si="6"/>
        <v>0</v>
      </c>
      <c r="AD34" s="172">
        <f t="shared" ca="1" si="6"/>
        <v>0</v>
      </c>
      <c r="AE34" s="172">
        <f t="shared" ca="1" si="6"/>
        <v>0</v>
      </c>
      <c r="AF34" s="172">
        <f t="shared" ca="1" si="6"/>
        <v>0</v>
      </c>
      <c r="AG34" s="172">
        <f t="shared" ca="1" si="6"/>
        <v>0</v>
      </c>
      <c r="AH34" s="172">
        <f t="shared" ca="1" si="6"/>
        <v>0</v>
      </c>
      <c r="AI34" s="172">
        <f t="shared" ca="1" si="6"/>
        <v>0</v>
      </c>
      <c r="AJ34" s="172">
        <f t="shared" ca="1" si="6"/>
        <v>0</v>
      </c>
      <c r="AK34" s="172">
        <f t="shared" ca="1" si="6"/>
        <v>0</v>
      </c>
      <c r="AL34" s="172">
        <f t="shared" ca="1" si="6"/>
        <v>0</v>
      </c>
      <c r="AM34" s="172">
        <f t="shared" ca="1" si="6"/>
        <v>0</v>
      </c>
      <c r="AN34" s="172">
        <f t="shared" ca="1" si="6"/>
        <v>0</v>
      </c>
      <c r="AO34" s="172">
        <f t="shared" ca="1" si="6"/>
        <v>0</v>
      </c>
      <c r="AP34" s="172">
        <f t="shared" ca="1" si="6"/>
        <v>0</v>
      </c>
      <c r="AQ34" s="172">
        <f t="shared" ca="1" si="6"/>
        <v>0</v>
      </c>
      <c r="AR34" s="172">
        <f t="shared" ca="1" si="6"/>
        <v>0</v>
      </c>
    </row>
    <row r="35" spans="4:44" x14ac:dyDescent="0.3">
      <c r="D35" s="162">
        <v>16</v>
      </c>
      <c r="E35" s="172">
        <f t="shared" ca="1" si="3"/>
        <v>0</v>
      </c>
      <c r="F35" s="172">
        <f t="shared" ca="1" si="3"/>
        <v>0</v>
      </c>
      <c r="G35" s="172">
        <f t="shared" ca="1" si="3"/>
        <v>0</v>
      </c>
      <c r="H35" s="172">
        <f t="shared" ca="1" si="3"/>
        <v>0</v>
      </c>
      <c r="I35" s="172">
        <f t="shared" ca="1" si="3"/>
        <v>0</v>
      </c>
      <c r="J35" s="172">
        <f t="shared" ca="1" si="3"/>
        <v>0</v>
      </c>
      <c r="K35" s="172">
        <f t="shared" ca="1" si="3"/>
        <v>0</v>
      </c>
      <c r="L35" s="172">
        <f t="shared" ca="1" si="3"/>
        <v>0</v>
      </c>
      <c r="M35" s="172">
        <f t="shared" ca="1" si="3"/>
        <v>0</v>
      </c>
      <c r="N35" s="172">
        <f t="shared" ca="1" si="3"/>
        <v>0</v>
      </c>
      <c r="O35" s="172">
        <f t="shared" ca="1" si="3"/>
        <v>0</v>
      </c>
      <c r="P35" s="172">
        <f t="shared" ca="1" si="3"/>
        <v>0</v>
      </c>
      <c r="Q35" s="172">
        <f t="shared" ca="1" si="3"/>
        <v>0</v>
      </c>
      <c r="R35" s="172">
        <f t="shared" ca="1" si="3"/>
        <v>0</v>
      </c>
      <c r="S35" s="172">
        <f t="shared" ca="1" si="3"/>
        <v>0</v>
      </c>
      <c r="T35" s="172">
        <f t="shared" ca="1" si="3"/>
        <v>0</v>
      </c>
      <c r="U35" s="172">
        <f t="shared" ca="1" si="4"/>
        <v>0</v>
      </c>
      <c r="V35" s="172">
        <f t="shared" ca="1" si="6"/>
        <v>0</v>
      </c>
      <c r="W35" s="172">
        <f t="shared" ca="1" si="6"/>
        <v>0</v>
      </c>
      <c r="X35" s="172">
        <f t="shared" ca="1" si="6"/>
        <v>0</v>
      </c>
      <c r="Y35" s="172">
        <f t="shared" ca="1" si="6"/>
        <v>0</v>
      </c>
      <c r="Z35" s="172">
        <f t="shared" ca="1" si="6"/>
        <v>0</v>
      </c>
      <c r="AA35" s="172">
        <f t="shared" ca="1" si="6"/>
        <v>0</v>
      </c>
      <c r="AB35" s="172">
        <f t="shared" ca="1" si="6"/>
        <v>0</v>
      </c>
      <c r="AC35" s="172">
        <f t="shared" ca="1" si="6"/>
        <v>0</v>
      </c>
      <c r="AD35" s="172">
        <f t="shared" ca="1" si="6"/>
        <v>0</v>
      </c>
      <c r="AE35" s="172">
        <f t="shared" ca="1" si="6"/>
        <v>0</v>
      </c>
      <c r="AF35" s="172">
        <f t="shared" ca="1" si="6"/>
        <v>0</v>
      </c>
      <c r="AG35" s="172">
        <f t="shared" ca="1" si="6"/>
        <v>0</v>
      </c>
      <c r="AH35" s="172">
        <f t="shared" ca="1" si="6"/>
        <v>0</v>
      </c>
      <c r="AI35" s="172">
        <f t="shared" ca="1" si="6"/>
        <v>0</v>
      </c>
      <c r="AJ35" s="172">
        <f t="shared" ca="1" si="6"/>
        <v>0</v>
      </c>
      <c r="AK35" s="172">
        <f t="shared" ca="1" si="6"/>
        <v>0</v>
      </c>
      <c r="AL35" s="172">
        <f t="shared" ca="1" si="6"/>
        <v>0</v>
      </c>
      <c r="AM35" s="172">
        <f t="shared" ca="1" si="6"/>
        <v>0</v>
      </c>
      <c r="AN35" s="172">
        <f t="shared" ca="1" si="6"/>
        <v>0</v>
      </c>
      <c r="AO35" s="172">
        <f t="shared" ca="1" si="6"/>
        <v>0</v>
      </c>
      <c r="AP35" s="172">
        <f t="shared" ca="1" si="6"/>
        <v>0</v>
      </c>
      <c r="AQ35" s="172">
        <f t="shared" ca="1" si="6"/>
        <v>0</v>
      </c>
      <c r="AR35" s="172">
        <f t="shared" ca="1" si="6"/>
        <v>0</v>
      </c>
    </row>
    <row r="36" spans="4:44" x14ac:dyDescent="0.3">
      <c r="D36" s="162">
        <v>17</v>
      </c>
      <c r="E36" s="172">
        <f t="shared" ca="1" si="3"/>
        <v>0</v>
      </c>
      <c r="F36" s="172">
        <f t="shared" ca="1" si="3"/>
        <v>0</v>
      </c>
      <c r="G36" s="172">
        <f t="shared" ca="1" si="3"/>
        <v>0</v>
      </c>
      <c r="H36" s="172">
        <f t="shared" ca="1" si="3"/>
        <v>0</v>
      </c>
      <c r="I36" s="172">
        <f t="shared" ca="1" si="3"/>
        <v>0</v>
      </c>
      <c r="J36" s="172">
        <f t="shared" ca="1" si="3"/>
        <v>0</v>
      </c>
      <c r="K36" s="172">
        <f t="shared" ca="1" si="3"/>
        <v>0</v>
      </c>
      <c r="L36" s="172">
        <f t="shared" ca="1" si="3"/>
        <v>0</v>
      </c>
      <c r="M36" s="172">
        <f t="shared" ca="1" si="3"/>
        <v>0</v>
      </c>
      <c r="N36" s="172">
        <f t="shared" ca="1" si="3"/>
        <v>0</v>
      </c>
      <c r="O36" s="172">
        <f t="shared" ca="1" si="3"/>
        <v>0</v>
      </c>
      <c r="P36" s="172">
        <f t="shared" ca="1" si="3"/>
        <v>0</v>
      </c>
      <c r="Q36" s="172">
        <f t="shared" ca="1" si="3"/>
        <v>0</v>
      </c>
      <c r="R36" s="172">
        <f t="shared" ca="1" si="3"/>
        <v>0</v>
      </c>
      <c r="S36" s="172">
        <f t="shared" ca="1" si="3"/>
        <v>0</v>
      </c>
      <c r="T36" s="172">
        <f t="shared" ref="T36:AI51" ca="1" si="7">IF(T$19&lt;$D36,0,IF(T$19=$D36,(OFFSET($D$8,0,OFFSET($D$19,$D36,0)))*$E$14/2,IF(AND(T$19&gt;$D36,(T$19-$D36+1)&lt;=$E$13),(OFFSET($D$8,0,OFFSET($D$19,$D36,0)))*$E$14,IF((T$19-$D36+1)=$E$13+1,(OFFSET($D$8,0,OFFSET($D$19,$D36,0)))*$E$14/2,IF(T$19&gt;($E$13+1),0,0)))))</f>
        <v>0</v>
      </c>
      <c r="U36" s="172">
        <f t="shared" ca="1" si="7"/>
        <v>0</v>
      </c>
      <c r="V36" s="172">
        <f t="shared" ca="1" si="7"/>
        <v>0</v>
      </c>
      <c r="W36" s="172">
        <f t="shared" ca="1" si="7"/>
        <v>0</v>
      </c>
      <c r="X36" s="172">
        <f t="shared" ca="1" si="7"/>
        <v>0</v>
      </c>
      <c r="Y36" s="172">
        <f t="shared" ca="1" si="7"/>
        <v>0</v>
      </c>
      <c r="Z36" s="172">
        <f t="shared" ca="1" si="7"/>
        <v>0</v>
      </c>
      <c r="AA36" s="172">
        <f t="shared" ca="1" si="7"/>
        <v>0</v>
      </c>
      <c r="AB36" s="172">
        <f t="shared" ca="1" si="7"/>
        <v>0</v>
      </c>
      <c r="AC36" s="172">
        <f t="shared" ca="1" si="7"/>
        <v>0</v>
      </c>
      <c r="AD36" s="172">
        <f t="shared" ca="1" si="7"/>
        <v>0</v>
      </c>
      <c r="AE36" s="172">
        <f t="shared" ca="1" si="7"/>
        <v>0</v>
      </c>
      <c r="AF36" s="172">
        <f t="shared" ca="1" si="7"/>
        <v>0</v>
      </c>
      <c r="AG36" s="172">
        <f t="shared" ca="1" si="7"/>
        <v>0</v>
      </c>
      <c r="AH36" s="172">
        <f t="shared" ca="1" si="7"/>
        <v>0</v>
      </c>
      <c r="AI36" s="172">
        <f t="shared" ca="1" si="7"/>
        <v>0</v>
      </c>
      <c r="AJ36" s="172">
        <f t="shared" ca="1" si="6"/>
        <v>0</v>
      </c>
      <c r="AK36" s="172">
        <f t="shared" ca="1" si="6"/>
        <v>0</v>
      </c>
      <c r="AL36" s="172">
        <f t="shared" ca="1" si="6"/>
        <v>0</v>
      </c>
      <c r="AM36" s="172">
        <f t="shared" ca="1" si="6"/>
        <v>0</v>
      </c>
      <c r="AN36" s="172">
        <f t="shared" ca="1" si="6"/>
        <v>0</v>
      </c>
      <c r="AO36" s="172">
        <f t="shared" ca="1" si="6"/>
        <v>0</v>
      </c>
      <c r="AP36" s="172">
        <f t="shared" ca="1" si="6"/>
        <v>0</v>
      </c>
      <c r="AQ36" s="172">
        <f t="shared" ca="1" si="6"/>
        <v>0</v>
      </c>
      <c r="AR36" s="172">
        <f t="shared" ca="1" si="6"/>
        <v>0</v>
      </c>
    </row>
    <row r="37" spans="4:44" x14ac:dyDescent="0.3">
      <c r="D37" s="162">
        <v>18</v>
      </c>
      <c r="E37" s="172">
        <f t="shared" ref="E37:T52" ca="1" si="8">IF(E$19&lt;$D37,0,IF(E$19=$D37,(OFFSET($D$8,0,OFFSET($D$19,$D37,0)))*$E$14/2,IF(AND(E$19&gt;$D37,(E$19-$D37+1)&lt;=$E$13),(OFFSET($D$8,0,OFFSET($D$19,$D37,0)))*$E$14,IF((E$19-$D37+1)=$E$13+1,(OFFSET($D$8,0,OFFSET($D$19,$D37,0)))*$E$14/2,IF(E$19&gt;($E$13+1),0,0)))))</f>
        <v>0</v>
      </c>
      <c r="F37" s="172">
        <f t="shared" ca="1" si="8"/>
        <v>0</v>
      </c>
      <c r="G37" s="172">
        <f t="shared" ca="1" si="8"/>
        <v>0</v>
      </c>
      <c r="H37" s="172">
        <f t="shared" ca="1" si="8"/>
        <v>0</v>
      </c>
      <c r="I37" s="172">
        <f t="shared" ca="1" si="8"/>
        <v>0</v>
      </c>
      <c r="J37" s="172">
        <f t="shared" ca="1" si="8"/>
        <v>0</v>
      </c>
      <c r="K37" s="172">
        <f t="shared" ca="1" si="8"/>
        <v>0</v>
      </c>
      <c r="L37" s="172">
        <f t="shared" ca="1" si="8"/>
        <v>0</v>
      </c>
      <c r="M37" s="172">
        <f t="shared" ca="1" si="8"/>
        <v>0</v>
      </c>
      <c r="N37" s="172">
        <f t="shared" ca="1" si="8"/>
        <v>0</v>
      </c>
      <c r="O37" s="172">
        <f t="shared" ca="1" si="8"/>
        <v>0</v>
      </c>
      <c r="P37" s="172">
        <f t="shared" ca="1" si="8"/>
        <v>0</v>
      </c>
      <c r="Q37" s="172">
        <f t="shared" ca="1" si="8"/>
        <v>0</v>
      </c>
      <c r="R37" s="172">
        <f t="shared" ca="1" si="8"/>
        <v>0</v>
      </c>
      <c r="S37" s="172">
        <f t="shared" ca="1" si="8"/>
        <v>0</v>
      </c>
      <c r="T37" s="172">
        <f t="shared" ca="1" si="8"/>
        <v>0</v>
      </c>
      <c r="U37" s="172">
        <f t="shared" ca="1" si="7"/>
        <v>0</v>
      </c>
      <c r="V37" s="172">
        <f t="shared" ca="1" si="7"/>
        <v>0</v>
      </c>
      <c r="W37" s="172">
        <f t="shared" ca="1" si="7"/>
        <v>0</v>
      </c>
      <c r="X37" s="172">
        <f t="shared" ca="1" si="7"/>
        <v>0</v>
      </c>
      <c r="Y37" s="172">
        <f t="shared" ca="1" si="7"/>
        <v>0</v>
      </c>
      <c r="Z37" s="172">
        <f t="shared" ca="1" si="7"/>
        <v>0</v>
      </c>
      <c r="AA37" s="172">
        <f t="shared" ca="1" si="7"/>
        <v>0</v>
      </c>
      <c r="AB37" s="172">
        <f t="shared" ca="1" si="7"/>
        <v>0</v>
      </c>
      <c r="AC37" s="172">
        <f t="shared" ca="1" si="7"/>
        <v>0</v>
      </c>
      <c r="AD37" s="172">
        <f t="shared" ca="1" si="7"/>
        <v>0</v>
      </c>
      <c r="AE37" s="172">
        <f t="shared" ca="1" si="7"/>
        <v>0</v>
      </c>
      <c r="AF37" s="172">
        <f t="shared" ca="1" si="7"/>
        <v>0</v>
      </c>
      <c r="AG37" s="172">
        <f t="shared" ca="1" si="7"/>
        <v>0</v>
      </c>
      <c r="AH37" s="172">
        <f t="shared" ca="1" si="7"/>
        <v>0</v>
      </c>
      <c r="AI37" s="172">
        <f t="shared" ca="1" si="7"/>
        <v>0</v>
      </c>
      <c r="AJ37" s="172">
        <f t="shared" ca="1" si="6"/>
        <v>0</v>
      </c>
      <c r="AK37" s="172">
        <f t="shared" ca="1" si="6"/>
        <v>0</v>
      </c>
      <c r="AL37" s="172">
        <f t="shared" ca="1" si="6"/>
        <v>0</v>
      </c>
      <c r="AM37" s="172">
        <f t="shared" ca="1" si="6"/>
        <v>0</v>
      </c>
      <c r="AN37" s="172">
        <f t="shared" ca="1" si="6"/>
        <v>0</v>
      </c>
      <c r="AO37" s="172">
        <f t="shared" ca="1" si="6"/>
        <v>0</v>
      </c>
      <c r="AP37" s="172">
        <f t="shared" ca="1" si="6"/>
        <v>0</v>
      </c>
      <c r="AQ37" s="172">
        <f t="shared" ca="1" si="6"/>
        <v>0</v>
      </c>
      <c r="AR37" s="172">
        <f t="shared" ca="1" si="6"/>
        <v>0</v>
      </c>
    </row>
    <row r="38" spans="4:44" x14ac:dyDescent="0.3">
      <c r="D38" s="162">
        <v>19</v>
      </c>
      <c r="E38" s="172">
        <f t="shared" ca="1" si="8"/>
        <v>0</v>
      </c>
      <c r="F38" s="172">
        <f t="shared" ca="1" si="8"/>
        <v>0</v>
      </c>
      <c r="G38" s="172">
        <f t="shared" ca="1" si="8"/>
        <v>0</v>
      </c>
      <c r="H38" s="172">
        <f t="shared" ca="1" si="8"/>
        <v>0</v>
      </c>
      <c r="I38" s="172">
        <f t="shared" ca="1" si="8"/>
        <v>0</v>
      </c>
      <c r="J38" s="172">
        <f t="shared" ca="1" si="8"/>
        <v>0</v>
      </c>
      <c r="K38" s="172">
        <f t="shared" ca="1" si="8"/>
        <v>0</v>
      </c>
      <c r="L38" s="172">
        <f t="shared" ca="1" si="8"/>
        <v>0</v>
      </c>
      <c r="M38" s="172">
        <f t="shared" ca="1" si="8"/>
        <v>0</v>
      </c>
      <c r="N38" s="172">
        <f t="shared" ca="1" si="8"/>
        <v>0</v>
      </c>
      <c r="O38" s="172">
        <f t="shared" ca="1" si="8"/>
        <v>0</v>
      </c>
      <c r="P38" s="172">
        <f t="shared" ca="1" si="8"/>
        <v>0</v>
      </c>
      <c r="Q38" s="172">
        <f t="shared" ca="1" si="8"/>
        <v>0</v>
      </c>
      <c r="R38" s="172">
        <f t="shared" ca="1" si="8"/>
        <v>0</v>
      </c>
      <c r="S38" s="172">
        <f t="shared" ca="1" si="8"/>
        <v>0</v>
      </c>
      <c r="T38" s="172">
        <f t="shared" ca="1" si="8"/>
        <v>0</v>
      </c>
      <c r="U38" s="172">
        <f t="shared" ca="1" si="7"/>
        <v>0</v>
      </c>
      <c r="V38" s="172">
        <f t="shared" ca="1" si="7"/>
        <v>0</v>
      </c>
      <c r="W38" s="172">
        <f t="shared" ca="1" si="7"/>
        <v>0</v>
      </c>
      <c r="X38" s="172">
        <f t="shared" ca="1" si="7"/>
        <v>0</v>
      </c>
      <c r="Y38" s="172">
        <f t="shared" ca="1" si="7"/>
        <v>0</v>
      </c>
      <c r="Z38" s="172">
        <f t="shared" ca="1" si="7"/>
        <v>0</v>
      </c>
      <c r="AA38" s="172">
        <f t="shared" ca="1" si="7"/>
        <v>0</v>
      </c>
      <c r="AB38" s="172">
        <f t="shared" ca="1" si="7"/>
        <v>0</v>
      </c>
      <c r="AC38" s="172">
        <f t="shared" ca="1" si="7"/>
        <v>0</v>
      </c>
      <c r="AD38" s="172">
        <f t="shared" ca="1" si="7"/>
        <v>0</v>
      </c>
      <c r="AE38" s="172">
        <f t="shared" ca="1" si="7"/>
        <v>0</v>
      </c>
      <c r="AF38" s="172">
        <f t="shared" ca="1" si="7"/>
        <v>0</v>
      </c>
      <c r="AG38" s="172">
        <f t="shared" ca="1" si="7"/>
        <v>0</v>
      </c>
      <c r="AH38" s="172">
        <f t="shared" ca="1" si="7"/>
        <v>0</v>
      </c>
      <c r="AI38" s="172">
        <f t="shared" ca="1" si="7"/>
        <v>0</v>
      </c>
      <c r="AJ38" s="172">
        <f t="shared" ca="1" si="6"/>
        <v>0</v>
      </c>
      <c r="AK38" s="172">
        <f t="shared" ca="1" si="6"/>
        <v>0</v>
      </c>
      <c r="AL38" s="172">
        <f t="shared" ca="1" si="6"/>
        <v>0</v>
      </c>
      <c r="AM38" s="172">
        <f t="shared" ca="1" si="6"/>
        <v>0</v>
      </c>
      <c r="AN38" s="172">
        <f t="shared" ca="1" si="6"/>
        <v>0</v>
      </c>
      <c r="AO38" s="172">
        <f t="shared" ca="1" si="6"/>
        <v>0</v>
      </c>
      <c r="AP38" s="172">
        <f t="shared" ca="1" si="6"/>
        <v>0</v>
      </c>
      <c r="AQ38" s="172">
        <f t="shared" ca="1" si="6"/>
        <v>0</v>
      </c>
      <c r="AR38" s="172">
        <f t="shared" ca="1" si="6"/>
        <v>0</v>
      </c>
    </row>
    <row r="39" spans="4:44" x14ac:dyDescent="0.3">
      <c r="D39" s="162">
        <v>20</v>
      </c>
      <c r="E39" s="172">
        <f t="shared" ca="1" si="8"/>
        <v>0</v>
      </c>
      <c r="F39" s="172">
        <f t="shared" ca="1" si="8"/>
        <v>0</v>
      </c>
      <c r="G39" s="172">
        <f t="shared" ca="1" si="8"/>
        <v>0</v>
      </c>
      <c r="H39" s="172">
        <f t="shared" ca="1" si="8"/>
        <v>0</v>
      </c>
      <c r="I39" s="172">
        <f t="shared" ca="1" si="8"/>
        <v>0</v>
      </c>
      <c r="J39" s="172">
        <f t="shared" ca="1" si="8"/>
        <v>0</v>
      </c>
      <c r="K39" s="172">
        <f t="shared" ca="1" si="8"/>
        <v>0</v>
      </c>
      <c r="L39" s="172">
        <f t="shared" ca="1" si="8"/>
        <v>0</v>
      </c>
      <c r="M39" s="172">
        <f t="shared" ca="1" si="8"/>
        <v>0</v>
      </c>
      <c r="N39" s="172">
        <f t="shared" ca="1" si="8"/>
        <v>0</v>
      </c>
      <c r="O39" s="172">
        <f t="shared" ca="1" si="8"/>
        <v>0</v>
      </c>
      <c r="P39" s="172">
        <f t="shared" ca="1" si="8"/>
        <v>0</v>
      </c>
      <c r="Q39" s="172">
        <f t="shared" ca="1" si="8"/>
        <v>0</v>
      </c>
      <c r="R39" s="172">
        <f t="shared" ca="1" si="8"/>
        <v>0</v>
      </c>
      <c r="S39" s="172">
        <f t="shared" ca="1" si="8"/>
        <v>0</v>
      </c>
      <c r="T39" s="172">
        <f t="shared" ca="1" si="8"/>
        <v>0</v>
      </c>
      <c r="U39" s="172">
        <f t="shared" ca="1" si="7"/>
        <v>0</v>
      </c>
      <c r="V39" s="172">
        <f t="shared" ca="1" si="7"/>
        <v>0</v>
      </c>
      <c r="W39" s="172">
        <f t="shared" ca="1" si="7"/>
        <v>0</v>
      </c>
      <c r="X39" s="172">
        <f t="shared" ca="1" si="7"/>
        <v>0</v>
      </c>
      <c r="Y39" s="172">
        <f t="shared" ca="1" si="7"/>
        <v>0</v>
      </c>
      <c r="Z39" s="172">
        <f t="shared" ca="1" si="7"/>
        <v>0</v>
      </c>
      <c r="AA39" s="172">
        <f t="shared" ca="1" si="7"/>
        <v>0</v>
      </c>
      <c r="AB39" s="172">
        <f t="shared" ca="1" si="7"/>
        <v>0</v>
      </c>
      <c r="AC39" s="172">
        <f t="shared" ca="1" si="7"/>
        <v>0</v>
      </c>
      <c r="AD39" s="172">
        <f t="shared" ca="1" si="7"/>
        <v>0</v>
      </c>
      <c r="AE39" s="172">
        <f t="shared" ca="1" si="7"/>
        <v>0</v>
      </c>
      <c r="AF39" s="172">
        <f t="shared" ca="1" si="7"/>
        <v>0</v>
      </c>
      <c r="AG39" s="172">
        <f t="shared" ca="1" si="7"/>
        <v>0</v>
      </c>
      <c r="AH39" s="172">
        <f t="shared" ca="1" si="7"/>
        <v>0</v>
      </c>
      <c r="AI39" s="172">
        <f t="shared" ca="1" si="7"/>
        <v>0</v>
      </c>
      <c r="AJ39" s="172">
        <f t="shared" ca="1" si="6"/>
        <v>0</v>
      </c>
      <c r="AK39" s="172">
        <f t="shared" ca="1" si="6"/>
        <v>0</v>
      </c>
      <c r="AL39" s="172">
        <f t="shared" ca="1" si="6"/>
        <v>0</v>
      </c>
      <c r="AM39" s="172">
        <f t="shared" ca="1" si="6"/>
        <v>0</v>
      </c>
      <c r="AN39" s="172">
        <f t="shared" ca="1" si="6"/>
        <v>0</v>
      </c>
      <c r="AO39" s="172">
        <f t="shared" ca="1" si="6"/>
        <v>0</v>
      </c>
      <c r="AP39" s="172">
        <f t="shared" ca="1" si="6"/>
        <v>0</v>
      </c>
      <c r="AQ39" s="172">
        <f t="shared" ca="1" si="6"/>
        <v>0</v>
      </c>
      <c r="AR39" s="172">
        <f t="shared" ca="1" si="6"/>
        <v>0</v>
      </c>
    </row>
    <row r="40" spans="4:44" x14ac:dyDescent="0.3">
      <c r="D40" s="162">
        <v>21</v>
      </c>
      <c r="E40" s="172">
        <f t="shared" ca="1" si="8"/>
        <v>0</v>
      </c>
      <c r="F40" s="172">
        <f t="shared" ca="1" si="8"/>
        <v>0</v>
      </c>
      <c r="G40" s="172">
        <f t="shared" ca="1" si="8"/>
        <v>0</v>
      </c>
      <c r="H40" s="172">
        <f t="shared" ca="1" si="8"/>
        <v>0</v>
      </c>
      <c r="I40" s="172">
        <f t="shared" ca="1" si="8"/>
        <v>0</v>
      </c>
      <c r="J40" s="172">
        <f t="shared" ca="1" si="8"/>
        <v>0</v>
      </c>
      <c r="K40" s="172">
        <f t="shared" ca="1" si="8"/>
        <v>0</v>
      </c>
      <c r="L40" s="172">
        <f t="shared" ca="1" si="8"/>
        <v>0</v>
      </c>
      <c r="M40" s="172">
        <f t="shared" ca="1" si="8"/>
        <v>0</v>
      </c>
      <c r="N40" s="172">
        <f t="shared" ca="1" si="8"/>
        <v>0</v>
      </c>
      <c r="O40" s="172">
        <f t="shared" ca="1" si="8"/>
        <v>0</v>
      </c>
      <c r="P40" s="172">
        <f t="shared" ca="1" si="8"/>
        <v>0</v>
      </c>
      <c r="Q40" s="172">
        <f t="shared" ca="1" si="8"/>
        <v>0</v>
      </c>
      <c r="R40" s="172">
        <f t="shared" ca="1" si="8"/>
        <v>0</v>
      </c>
      <c r="S40" s="172">
        <f t="shared" ca="1" si="8"/>
        <v>0</v>
      </c>
      <c r="T40" s="172">
        <f t="shared" ca="1" si="8"/>
        <v>0</v>
      </c>
      <c r="U40" s="172">
        <f t="shared" ca="1" si="7"/>
        <v>0</v>
      </c>
      <c r="V40" s="172">
        <f t="shared" ca="1" si="7"/>
        <v>0</v>
      </c>
      <c r="W40" s="172">
        <f t="shared" ca="1" si="7"/>
        <v>0</v>
      </c>
      <c r="X40" s="172">
        <f t="shared" ca="1" si="7"/>
        <v>0</v>
      </c>
      <c r="Y40" s="172">
        <f t="shared" ca="1" si="7"/>
        <v>0</v>
      </c>
      <c r="Z40" s="172">
        <f t="shared" ca="1" si="7"/>
        <v>0</v>
      </c>
      <c r="AA40" s="172">
        <f t="shared" ca="1" si="7"/>
        <v>0</v>
      </c>
      <c r="AB40" s="172">
        <f t="shared" ca="1" si="7"/>
        <v>0</v>
      </c>
      <c r="AC40" s="172">
        <f t="shared" ca="1" si="7"/>
        <v>0</v>
      </c>
      <c r="AD40" s="172">
        <f t="shared" ca="1" si="7"/>
        <v>0</v>
      </c>
      <c r="AE40" s="172">
        <f t="shared" ca="1" si="7"/>
        <v>0</v>
      </c>
      <c r="AF40" s="172">
        <f t="shared" ca="1" si="7"/>
        <v>0</v>
      </c>
      <c r="AG40" s="172">
        <f t="shared" ca="1" si="7"/>
        <v>0</v>
      </c>
      <c r="AH40" s="172">
        <f t="shared" ca="1" si="7"/>
        <v>0</v>
      </c>
      <c r="AI40" s="172">
        <f t="shared" ca="1" si="7"/>
        <v>0</v>
      </c>
      <c r="AJ40" s="172">
        <f t="shared" ca="1" si="6"/>
        <v>0</v>
      </c>
      <c r="AK40" s="172">
        <f t="shared" ca="1" si="6"/>
        <v>0</v>
      </c>
      <c r="AL40" s="172">
        <f t="shared" ca="1" si="6"/>
        <v>0</v>
      </c>
      <c r="AM40" s="172">
        <f t="shared" ca="1" si="6"/>
        <v>0</v>
      </c>
      <c r="AN40" s="172">
        <f t="shared" ca="1" si="6"/>
        <v>0</v>
      </c>
      <c r="AO40" s="172">
        <f t="shared" ca="1" si="6"/>
        <v>0</v>
      </c>
      <c r="AP40" s="172">
        <f t="shared" ca="1" si="6"/>
        <v>0</v>
      </c>
      <c r="AQ40" s="172">
        <f t="shared" ca="1" si="6"/>
        <v>0</v>
      </c>
      <c r="AR40" s="172">
        <f t="shared" ca="1" si="6"/>
        <v>0</v>
      </c>
    </row>
    <row r="41" spans="4:44" x14ac:dyDescent="0.3">
      <c r="D41" s="162">
        <v>22</v>
      </c>
      <c r="E41" s="172">
        <f t="shared" ca="1" si="8"/>
        <v>0</v>
      </c>
      <c r="F41" s="172">
        <f t="shared" ca="1" si="8"/>
        <v>0</v>
      </c>
      <c r="G41" s="172">
        <f t="shared" ca="1" si="8"/>
        <v>0</v>
      </c>
      <c r="H41" s="172">
        <f t="shared" ca="1" si="8"/>
        <v>0</v>
      </c>
      <c r="I41" s="172">
        <f t="shared" ca="1" si="8"/>
        <v>0</v>
      </c>
      <c r="J41" s="172">
        <f t="shared" ca="1" si="8"/>
        <v>0</v>
      </c>
      <c r="K41" s="172">
        <f t="shared" ca="1" si="8"/>
        <v>0</v>
      </c>
      <c r="L41" s="172">
        <f t="shared" ca="1" si="8"/>
        <v>0</v>
      </c>
      <c r="M41" s="172">
        <f t="shared" ca="1" si="8"/>
        <v>0</v>
      </c>
      <c r="N41" s="172">
        <f t="shared" ca="1" si="8"/>
        <v>0</v>
      </c>
      <c r="O41" s="172">
        <f t="shared" ca="1" si="8"/>
        <v>0</v>
      </c>
      <c r="P41" s="172">
        <f t="shared" ca="1" si="8"/>
        <v>0</v>
      </c>
      <c r="Q41" s="172">
        <f t="shared" ca="1" si="8"/>
        <v>0</v>
      </c>
      <c r="R41" s="172">
        <f t="shared" ca="1" si="8"/>
        <v>0</v>
      </c>
      <c r="S41" s="172">
        <f t="shared" ca="1" si="8"/>
        <v>0</v>
      </c>
      <c r="T41" s="172">
        <f t="shared" ca="1" si="8"/>
        <v>0</v>
      </c>
      <c r="U41" s="172">
        <f t="shared" ca="1" si="7"/>
        <v>0</v>
      </c>
      <c r="V41" s="172">
        <f t="shared" ca="1" si="7"/>
        <v>0</v>
      </c>
      <c r="W41" s="172">
        <f t="shared" ca="1" si="7"/>
        <v>0</v>
      </c>
      <c r="X41" s="172">
        <f t="shared" ca="1" si="7"/>
        <v>0</v>
      </c>
      <c r="Y41" s="172">
        <f t="shared" ca="1" si="7"/>
        <v>0</v>
      </c>
      <c r="Z41" s="172">
        <f t="shared" ca="1" si="7"/>
        <v>0</v>
      </c>
      <c r="AA41" s="172">
        <f t="shared" ca="1" si="7"/>
        <v>0</v>
      </c>
      <c r="AB41" s="172">
        <f t="shared" ca="1" si="7"/>
        <v>0</v>
      </c>
      <c r="AC41" s="172">
        <f t="shared" ca="1" si="7"/>
        <v>0</v>
      </c>
      <c r="AD41" s="172">
        <f t="shared" ca="1" si="7"/>
        <v>0</v>
      </c>
      <c r="AE41" s="172">
        <f t="shared" ca="1" si="7"/>
        <v>0</v>
      </c>
      <c r="AF41" s="172">
        <f t="shared" ca="1" si="7"/>
        <v>0</v>
      </c>
      <c r="AG41" s="172">
        <f t="shared" ca="1" si="7"/>
        <v>0</v>
      </c>
      <c r="AH41" s="172">
        <f t="shared" ca="1" si="7"/>
        <v>0</v>
      </c>
      <c r="AI41" s="172">
        <f t="shared" ca="1" si="7"/>
        <v>0</v>
      </c>
      <c r="AJ41" s="172">
        <f t="shared" ca="1" si="6"/>
        <v>0</v>
      </c>
      <c r="AK41" s="172">
        <f t="shared" ca="1" si="6"/>
        <v>0</v>
      </c>
      <c r="AL41" s="172">
        <f t="shared" ca="1" si="6"/>
        <v>0</v>
      </c>
      <c r="AM41" s="172">
        <f t="shared" ca="1" si="6"/>
        <v>0</v>
      </c>
      <c r="AN41" s="172">
        <f t="shared" ca="1" si="6"/>
        <v>0</v>
      </c>
      <c r="AO41" s="172">
        <f t="shared" ca="1" si="6"/>
        <v>0</v>
      </c>
      <c r="AP41" s="172">
        <f t="shared" ca="1" si="6"/>
        <v>0</v>
      </c>
      <c r="AQ41" s="172">
        <f t="shared" ca="1" si="6"/>
        <v>0</v>
      </c>
      <c r="AR41" s="172">
        <f t="shared" ca="1" si="6"/>
        <v>0</v>
      </c>
    </row>
    <row r="42" spans="4:44" x14ac:dyDescent="0.3">
      <c r="D42" s="162">
        <v>23</v>
      </c>
      <c r="E42" s="172">
        <f t="shared" ca="1" si="8"/>
        <v>0</v>
      </c>
      <c r="F42" s="172">
        <f t="shared" ca="1" si="8"/>
        <v>0</v>
      </c>
      <c r="G42" s="172">
        <f t="shared" ca="1" si="8"/>
        <v>0</v>
      </c>
      <c r="H42" s="172">
        <f t="shared" ca="1" si="8"/>
        <v>0</v>
      </c>
      <c r="I42" s="172">
        <f t="shared" ca="1" si="8"/>
        <v>0</v>
      </c>
      <c r="J42" s="172">
        <f t="shared" ca="1" si="8"/>
        <v>0</v>
      </c>
      <c r="K42" s="172">
        <f t="shared" ca="1" si="8"/>
        <v>0</v>
      </c>
      <c r="L42" s="172">
        <f t="shared" ca="1" si="8"/>
        <v>0</v>
      </c>
      <c r="M42" s="172">
        <f t="shared" ca="1" si="8"/>
        <v>0</v>
      </c>
      <c r="N42" s="172">
        <f t="shared" ca="1" si="8"/>
        <v>0</v>
      </c>
      <c r="O42" s="172">
        <f t="shared" ca="1" si="8"/>
        <v>0</v>
      </c>
      <c r="P42" s="172">
        <f t="shared" ca="1" si="8"/>
        <v>0</v>
      </c>
      <c r="Q42" s="172">
        <f t="shared" ca="1" si="8"/>
        <v>0</v>
      </c>
      <c r="R42" s="172">
        <f t="shared" ca="1" si="8"/>
        <v>0</v>
      </c>
      <c r="S42" s="172">
        <f t="shared" ca="1" si="8"/>
        <v>0</v>
      </c>
      <c r="T42" s="172">
        <f t="shared" ca="1" si="8"/>
        <v>0</v>
      </c>
      <c r="U42" s="172">
        <f t="shared" ca="1" si="7"/>
        <v>0</v>
      </c>
      <c r="V42" s="172">
        <f t="shared" ca="1" si="7"/>
        <v>0</v>
      </c>
      <c r="W42" s="172">
        <f t="shared" ca="1" si="7"/>
        <v>0</v>
      </c>
      <c r="X42" s="172">
        <f t="shared" ca="1" si="7"/>
        <v>0</v>
      </c>
      <c r="Y42" s="172">
        <f t="shared" ca="1" si="7"/>
        <v>0</v>
      </c>
      <c r="Z42" s="172">
        <f t="shared" ca="1" si="7"/>
        <v>0</v>
      </c>
      <c r="AA42" s="172">
        <f t="shared" ca="1" si="7"/>
        <v>0</v>
      </c>
      <c r="AB42" s="172">
        <f t="shared" ca="1" si="7"/>
        <v>0</v>
      </c>
      <c r="AC42" s="172">
        <f t="shared" ca="1" si="7"/>
        <v>0</v>
      </c>
      <c r="AD42" s="172">
        <f t="shared" ca="1" si="7"/>
        <v>0</v>
      </c>
      <c r="AE42" s="172">
        <f t="shared" ca="1" si="7"/>
        <v>0</v>
      </c>
      <c r="AF42" s="172">
        <f t="shared" ca="1" si="7"/>
        <v>0</v>
      </c>
      <c r="AG42" s="172">
        <f t="shared" ca="1" si="7"/>
        <v>0</v>
      </c>
      <c r="AH42" s="172">
        <f t="shared" ca="1" si="7"/>
        <v>0</v>
      </c>
      <c r="AI42" s="172">
        <f t="shared" ca="1" si="7"/>
        <v>0</v>
      </c>
      <c r="AJ42" s="172">
        <f t="shared" ca="1" si="6"/>
        <v>0</v>
      </c>
      <c r="AK42" s="172">
        <f t="shared" ca="1" si="6"/>
        <v>0</v>
      </c>
      <c r="AL42" s="172">
        <f t="shared" ca="1" si="6"/>
        <v>0</v>
      </c>
      <c r="AM42" s="172">
        <f t="shared" ca="1" si="6"/>
        <v>0</v>
      </c>
      <c r="AN42" s="172">
        <f t="shared" ca="1" si="6"/>
        <v>0</v>
      </c>
      <c r="AO42" s="172">
        <f t="shared" ca="1" si="6"/>
        <v>0</v>
      </c>
      <c r="AP42" s="172">
        <f t="shared" ca="1" si="6"/>
        <v>0</v>
      </c>
      <c r="AQ42" s="172">
        <f t="shared" ca="1" si="6"/>
        <v>0</v>
      </c>
      <c r="AR42" s="172">
        <f t="shared" ca="1" si="6"/>
        <v>0</v>
      </c>
    </row>
    <row r="43" spans="4:44" x14ac:dyDescent="0.3">
      <c r="D43" s="162">
        <v>24</v>
      </c>
      <c r="E43" s="172">
        <f t="shared" ca="1" si="8"/>
        <v>0</v>
      </c>
      <c r="F43" s="172">
        <f t="shared" ca="1" si="8"/>
        <v>0</v>
      </c>
      <c r="G43" s="172">
        <f t="shared" ca="1" si="8"/>
        <v>0</v>
      </c>
      <c r="H43" s="172">
        <f t="shared" ca="1" si="8"/>
        <v>0</v>
      </c>
      <c r="I43" s="172">
        <f t="shared" ca="1" si="8"/>
        <v>0</v>
      </c>
      <c r="J43" s="172">
        <f t="shared" ca="1" si="8"/>
        <v>0</v>
      </c>
      <c r="K43" s="172">
        <f t="shared" ca="1" si="8"/>
        <v>0</v>
      </c>
      <c r="L43" s="172">
        <f t="shared" ca="1" si="8"/>
        <v>0</v>
      </c>
      <c r="M43" s="172">
        <f t="shared" ca="1" si="8"/>
        <v>0</v>
      </c>
      <c r="N43" s="172">
        <f t="shared" ca="1" si="8"/>
        <v>0</v>
      </c>
      <c r="O43" s="172">
        <f t="shared" ca="1" si="8"/>
        <v>0</v>
      </c>
      <c r="P43" s="172">
        <f t="shared" ca="1" si="8"/>
        <v>0</v>
      </c>
      <c r="Q43" s="172">
        <f t="shared" ca="1" si="8"/>
        <v>0</v>
      </c>
      <c r="R43" s="172">
        <f t="shared" ca="1" si="8"/>
        <v>0</v>
      </c>
      <c r="S43" s="172">
        <f t="shared" ca="1" si="8"/>
        <v>0</v>
      </c>
      <c r="T43" s="172">
        <f t="shared" ca="1" si="8"/>
        <v>0</v>
      </c>
      <c r="U43" s="172">
        <f t="shared" ca="1" si="7"/>
        <v>0</v>
      </c>
      <c r="V43" s="172">
        <f t="shared" ca="1" si="7"/>
        <v>0</v>
      </c>
      <c r="W43" s="172">
        <f t="shared" ca="1" si="7"/>
        <v>0</v>
      </c>
      <c r="X43" s="172">
        <f t="shared" ca="1" si="7"/>
        <v>0</v>
      </c>
      <c r="Y43" s="172">
        <f t="shared" ca="1" si="7"/>
        <v>0</v>
      </c>
      <c r="Z43" s="172">
        <f t="shared" ca="1" si="7"/>
        <v>0</v>
      </c>
      <c r="AA43" s="172">
        <f t="shared" ca="1" si="7"/>
        <v>0</v>
      </c>
      <c r="AB43" s="172">
        <f t="shared" ca="1" si="7"/>
        <v>0</v>
      </c>
      <c r="AC43" s="172">
        <f t="shared" ca="1" si="7"/>
        <v>0</v>
      </c>
      <c r="AD43" s="172">
        <f t="shared" ca="1" si="7"/>
        <v>0</v>
      </c>
      <c r="AE43" s="172">
        <f t="shared" ca="1" si="7"/>
        <v>0</v>
      </c>
      <c r="AF43" s="172">
        <f t="shared" ca="1" si="7"/>
        <v>0</v>
      </c>
      <c r="AG43" s="172">
        <f t="shared" ca="1" si="7"/>
        <v>0</v>
      </c>
      <c r="AH43" s="172">
        <f t="shared" ca="1" si="7"/>
        <v>0</v>
      </c>
      <c r="AI43" s="172">
        <f t="shared" ca="1" si="7"/>
        <v>0</v>
      </c>
      <c r="AJ43" s="172">
        <f t="shared" ca="1" si="6"/>
        <v>0</v>
      </c>
      <c r="AK43" s="172">
        <f t="shared" ca="1" si="6"/>
        <v>0</v>
      </c>
      <c r="AL43" s="172">
        <f t="shared" ca="1" si="6"/>
        <v>0</v>
      </c>
      <c r="AM43" s="172">
        <f t="shared" ca="1" si="6"/>
        <v>0</v>
      </c>
      <c r="AN43" s="172">
        <f t="shared" ca="1" si="6"/>
        <v>0</v>
      </c>
      <c r="AO43" s="172">
        <f t="shared" ca="1" si="6"/>
        <v>0</v>
      </c>
      <c r="AP43" s="172">
        <f t="shared" ca="1" si="6"/>
        <v>0</v>
      </c>
      <c r="AQ43" s="172">
        <f t="shared" ca="1" si="6"/>
        <v>0</v>
      </c>
      <c r="AR43" s="172">
        <f t="shared" ca="1" si="6"/>
        <v>0</v>
      </c>
    </row>
    <row r="44" spans="4:44" x14ac:dyDescent="0.3">
      <c r="D44" s="162">
        <v>25</v>
      </c>
      <c r="E44" s="172">
        <f t="shared" ca="1" si="8"/>
        <v>0</v>
      </c>
      <c r="F44" s="172">
        <f t="shared" ca="1" si="8"/>
        <v>0</v>
      </c>
      <c r="G44" s="172">
        <f t="shared" ca="1" si="8"/>
        <v>0</v>
      </c>
      <c r="H44" s="172">
        <f t="shared" ca="1" si="8"/>
        <v>0</v>
      </c>
      <c r="I44" s="172">
        <f t="shared" ca="1" si="8"/>
        <v>0</v>
      </c>
      <c r="J44" s="172">
        <f t="shared" ca="1" si="8"/>
        <v>0</v>
      </c>
      <c r="K44" s="172">
        <f t="shared" ca="1" si="8"/>
        <v>0</v>
      </c>
      <c r="L44" s="172">
        <f t="shared" ca="1" si="8"/>
        <v>0</v>
      </c>
      <c r="M44" s="172">
        <f t="shared" ca="1" si="8"/>
        <v>0</v>
      </c>
      <c r="N44" s="172">
        <f t="shared" ca="1" si="8"/>
        <v>0</v>
      </c>
      <c r="O44" s="172">
        <f t="shared" ca="1" si="8"/>
        <v>0</v>
      </c>
      <c r="P44" s="172">
        <f t="shared" ca="1" si="8"/>
        <v>0</v>
      </c>
      <c r="Q44" s="172">
        <f t="shared" ca="1" si="8"/>
        <v>0</v>
      </c>
      <c r="R44" s="172">
        <f t="shared" ca="1" si="8"/>
        <v>0</v>
      </c>
      <c r="S44" s="172">
        <f t="shared" ca="1" si="8"/>
        <v>0</v>
      </c>
      <c r="T44" s="172">
        <f t="shared" ca="1" si="8"/>
        <v>0</v>
      </c>
      <c r="U44" s="172">
        <f t="shared" ca="1" si="7"/>
        <v>0</v>
      </c>
      <c r="V44" s="172">
        <f t="shared" ca="1" si="7"/>
        <v>0</v>
      </c>
      <c r="W44" s="172">
        <f t="shared" ca="1" si="7"/>
        <v>0</v>
      </c>
      <c r="X44" s="172">
        <f t="shared" ca="1" si="7"/>
        <v>0</v>
      </c>
      <c r="Y44" s="172">
        <f t="shared" ca="1" si="7"/>
        <v>0</v>
      </c>
      <c r="Z44" s="172">
        <f t="shared" ca="1" si="7"/>
        <v>0</v>
      </c>
      <c r="AA44" s="172">
        <f t="shared" ca="1" si="7"/>
        <v>0</v>
      </c>
      <c r="AB44" s="172">
        <f t="shared" ca="1" si="7"/>
        <v>0</v>
      </c>
      <c r="AC44" s="172">
        <f t="shared" ca="1" si="7"/>
        <v>0</v>
      </c>
      <c r="AD44" s="172">
        <f t="shared" ca="1" si="7"/>
        <v>0</v>
      </c>
      <c r="AE44" s="172">
        <f t="shared" ca="1" si="7"/>
        <v>0</v>
      </c>
      <c r="AF44" s="172">
        <f t="shared" ca="1" si="7"/>
        <v>0</v>
      </c>
      <c r="AG44" s="172">
        <f t="shared" ca="1" si="7"/>
        <v>0</v>
      </c>
      <c r="AH44" s="172">
        <f t="shared" ca="1" si="7"/>
        <v>0</v>
      </c>
      <c r="AI44" s="172">
        <f t="shared" ca="1" si="7"/>
        <v>0</v>
      </c>
      <c r="AJ44" s="172">
        <f t="shared" ca="1" si="6"/>
        <v>0</v>
      </c>
      <c r="AK44" s="172">
        <f t="shared" ca="1" si="6"/>
        <v>0</v>
      </c>
      <c r="AL44" s="172">
        <f t="shared" ca="1" si="6"/>
        <v>0</v>
      </c>
      <c r="AM44" s="172">
        <f t="shared" ca="1" si="6"/>
        <v>0</v>
      </c>
      <c r="AN44" s="172">
        <f t="shared" ca="1" si="6"/>
        <v>0</v>
      </c>
      <c r="AO44" s="172">
        <f t="shared" ca="1" si="6"/>
        <v>0</v>
      </c>
      <c r="AP44" s="172">
        <f t="shared" ca="1" si="6"/>
        <v>0</v>
      </c>
      <c r="AQ44" s="172">
        <f t="shared" ca="1" si="6"/>
        <v>0</v>
      </c>
      <c r="AR44" s="172">
        <f t="shared" ca="1" si="6"/>
        <v>0</v>
      </c>
    </row>
    <row r="45" spans="4:44" x14ac:dyDescent="0.3">
      <c r="D45" s="162">
        <v>26</v>
      </c>
      <c r="E45" s="172">
        <f t="shared" ca="1" si="8"/>
        <v>0</v>
      </c>
      <c r="F45" s="172">
        <f t="shared" ca="1" si="8"/>
        <v>0</v>
      </c>
      <c r="G45" s="172">
        <f t="shared" ca="1" si="8"/>
        <v>0</v>
      </c>
      <c r="H45" s="172">
        <f t="shared" ca="1" si="8"/>
        <v>0</v>
      </c>
      <c r="I45" s="172">
        <f t="shared" ca="1" si="8"/>
        <v>0</v>
      </c>
      <c r="J45" s="172">
        <f t="shared" ca="1" si="8"/>
        <v>0</v>
      </c>
      <c r="K45" s="172">
        <f t="shared" ca="1" si="8"/>
        <v>0</v>
      </c>
      <c r="L45" s="172">
        <f t="shared" ca="1" si="8"/>
        <v>0</v>
      </c>
      <c r="M45" s="172">
        <f t="shared" ca="1" si="8"/>
        <v>0</v>
      </c>
      <c r="N45" s="172">
        <f t="shared" ca="1" si="8"/>
        <v>0</v>
      </c>
      <c r="O45" s="172">
        <f t="shared" ca="1" si="8"/>
        <v>0</v>
      </c>
      <c r="P45" s="172">
        <f t="shared" ca="1" si="8"/>
        <v>0</v>
      </c>
      <c r="Q45" s="172">
        <f t="shared" ca="1" si="8"/>
        <v>0</v>
      </c>
      <c r="R45" s="172">
        <f t="shared" ca="1" si="8"/>
        <v>0</v>
      </c>
      <c r="S45" s="172">
        <f t="shared" ca="1" si="8"/>
        <v>0</v>
      </c>
      <c r="T45" s="172">
        <f t="shared" ca="1" si="8"/>
        <v>0</v>
      </c>
      <c r="U45" s="172">
        <f t="shared" ca="1" si="7"/>
        <v>0</v>
      </c>
      <c r="V45" s="172">
        <f t="shared" ca="1" si="7"/>
        <v>0</v>
      </c>
      <c r="W45" s="172">
        <f t="shared" ca="1" si="7"/>
        <v>0</v>
      </c>
      <c r="X45" s="172">
        <f t="shared" ca="1" si="7"/>
        <v>0</v>
      </c>
      <c r="Y45" s="172">
        <f t="shared" ca="1" si="7"/>
        <v>0</v>
      </c>
      <c r="Z45" s="172">
        <f t="shared" ca="1" si="7"/>
        <v>0</v>
      </c>
      <c r="AA45" s="172">
        <f t="shared" ca="1" si="7"/>
        <v>0</v>
      </c>
      <c r="AB45" s="172">
        <f t="shared" ca="1" si="7"/>
        <v>0</v>
      </c>
      <c r="AC45" s="172">
        <f t="shared" ca="1" si="7"/>
        <v>0</v>
      </c>
      <c r="AD45" s="172">
        <f t="shared" ca="1" si="7"/>
        <v>0</v>
      </c>
      <c r="AE45" s="172">
        <f t="shared" ca="1" si="7"/>
        <v>0</v>
      </c>
      <c r="AF45" s="172">
        <f t="shared" ca="1" si="7"/>
        <v>0</v>
      </c>
      <c r="AG45" s="172">
        <f t="shared" ca="1" si="7"/>
        <v>0</v>
      </c>
      <c r="AH45" s="172">
        <f t="shared" ca="1" si="7"/>
        <v>0</v>
      </c>
      <c r="AI45" s="172">
        <f t="shared" ca="1" si="7"/>
        <v>0</v>
      </c>
      <c r="AJ45" s="172">
        <f t="shared" ca="1" si="6"/>
        <v>0</v>
      </c>
      <c r="AK45" s="172">
        <f t="shared" ca="1" si="6"/>
        <v>0</v>
      </c>
      <c r="AL45" s="172">
        <f t="shared" ca="1" si="6"/>
        <v>0</v>
      </c>
      <c r="AM45" s="172">
        <f t="shared" ca="1" si="6"/>
        <v>0</v>
      </c>
      <c r="AN45" s="172">
        <f t="shared" ca="1" si="6"/>
        <v>0</v>
      </c>
      <c r="AO45" s="172">
        <f t="shared" ca="1" si="6"/>
        <v>0</v>
      </c>
      <c r="AP45" s="172">
        <f t="shared" ca="1" si="6"/>
        <v>0</v>
      </c>
      <c r="AQ45" s="172">
        <f t="shared" ca="1" si="6"/>
        <v>0</v>
      </c>
      <c r="AR45" s="172">
        <f t="shared" ca="1" si="6"/>
        <v>0</v>
      </c>
    </row>
    <row r="46" spans="4:44" x14ac:dyDescent="0.3">
      <c r="D46" s="162">
        <v>27</v>
      </c>
      <c r="E46" s="172">
        <f t="shared" ca="1" si="8"/>
        <v>0</v>
      </c>
      <c r="F46" s="172">
        <f t="shared" ca="1" si="8"/>
        <v>0</v>
      </c>
      <c r="G46" s="172">
        <f t="shared" ca="1" si="8"/>
        <v>0</v>
      </c>
      <c r="H46" s="172">
        <f t="shared" ca="1" si="8"/>
        <v>0</v>
      </c>
      <c r="I46" s="172">
        <f t="shared" ca="1" si="8"/>
        <v>0</v>
      </c>
      <c r="J46" s="172">
        <f t="shared" ca="1" si="8"/>
        <v>0</v>
      </c>
      <c r="K46" s="172">
        <f t="shared" ca="1" si="8"/>
        <v>0</v>
      </c>
      <c r="L46" s="172">
        <f t="shared" ca="1" si="8"/>
        <v>0</v>
      </c>
      <c r="M46" s="172">
        <f t="shared" ca="1" si="8"/>
        <v>0</v>
      </c>
      <c r="N46" s="172">
        <f t="shared" ca="1" si="8"/>
        <v>0</v>
      </c>
      <c r="O46" s="172">
        <f t="shared" ca="1" si="8"/>
        <v>0</v>
      </c>
      <c r="P46" s="172">
        <f t="shared" ca="1" si="8"/>
        <v>0</v>
      </c>
      <c r="Q46" s="172">
        <f t="shared" ca="1" si="8"/>
        <v>0</v>
      </c>
      <c r="R46" s="172">
        <f t="shared" ca="1" si="8"/>
        <v>0</v>
      </c>
      <c r="S46" s="172">
        <f t="shared" ca="1" si="8"/>
        <v>0</v>
      </c>
      <c r="T46" s="172">
        <f t="shared" ca="1" si="8"/>
        <v>0</v>
      </c>
      <c r="U46" s="172">
        <f t="shared" ca="1" si="7"/>
        <v>0</v>
      </c>
      <c r="V46" s="172">
        <f t="shared" ca="1" si="7"/>
        <v>0</v>
      </c>
      <c r="W46" s="172">
        <f t="shared" ca="1" si="7"/>
        <v>0</v>
      </c>
      <c r="X46" s="172">
        <f t="shared" ca="1" si="7"/>
        <v>0</v>
      </c>
      <c r="Y46" s="172">
        <f t="shared" ca="1" si="7"/>
        <v>0</v>
      </c>
      <c r="Z46" s="172">
        <f t="shared" ca="1" si="7"/>
        <v>0</v>
      </c>
      <c r="AA46" s="172">
        <f t="shared" ca="1" si="7"/>
        <v>0</v>
      </c>
      <c r="AB46" s="172">
        <f t="shared" ca="1" si="7"/>
        <v>0</v>
      </c>
      <c r="AC46" s="172">
        <f t="shared" ca="1" si="7"/>
        <v>0</v>
      </c>
      <c r="AD46" s="172">
        <f t="shared" ca="1" si="7"/>
        <v>0</v>
      </c>
      <c r="AE46" s="172">
        <f t="shared" ca="1" si="7"/>
        <v>0</v>
      </c>
      <c r="AF46" s="172">
        <f t="shared" ca="1" si="7"/>
        <v>0</v>
      </c>
      <c r="AG46" s="172">
        <f t="shared" ca="1" si="7"/>
        <v>0</v>
      </c>
      <c r="AH46" s="172">
        <f t="shared" ca="1" si="7"/>
        <v>0</v>
      </c>
      <c r="AI46" s="172">
        <f t="shared" ca="1" si="7"/>
        <v>0</v>
      </c>
      <c r="AJ46" s="172">
        <f t="shared" ca="1" si="6"/>
        <v>0</v>
      </c>
      <c r="AK46" s="172">
        <f t="shared" ca="1" si="6"/>
        <v>0</v>
      </c>
      <c r="AL46" s="172">
        <f t="shared" ca="1" si="6"/>
        <v>0</v>
      </c>
      <c r="AM46" s="172">
        <f t="shared" ca="1" si="6"/>
        <v>0</v>
      </c>
      <c r="AN46" s="172">
        <f t="shared" ca="1" si="6"/>
        <v>0</v>
      </c>
      <c r="AO46" s="172">
        <f t="shared" ca="1" si="6"/>
        <v>0</v>
      </c>
      <c r="AP46" s="172">
        <f t="shared" ca="1" si="6"/>
        <v>0</v>
      </c>
      <c r="AQ46" s="172">
        <f t="shared" ca="1" si="6"/>
        <v>0</v>
      </c>
      <c r="AR46" s="172">
        <f t="shared" ca="1" si="6"/>
        <v>0</v>
      </c>
    </row>
    <row r="47" spans="4:44" x14ac:dyDescent="0.3">
      <c r="D47" s="162">
        <v>28</v>
      </c>
      <c r="E47" s="172">
        <f t="shared" ca="1" si="8"/>
        <v>0</v>
      </c>
      <c r="F47" s="172">
        <f t="shared" ca="1" si="8"/>
        <v>0</v>
      </c>
      <c r="G47" s="172">
        <f t="shared" ca="1" si="8"/>
        <v>0</v>
      </c>
      <c r="H47" s="172">
        <f t="shared" ca="1" si="8"/>
        <v>0</v>
      </c>
      <c r="I47" s="172">
        <f t="shared" ca="1" si="8"/>
        <v>0</v>
      </c>
      <c r="J47" s="172">
        <f t="shared" ca="1" si="8"/>
        <v>0</v>
      </c>
      <c r="K47" s="172">
        <f t="shared" ca="1" si="8"/>
        <v>0</v>
      </c>
      <c r="L47" s="172">
        <f t="shared" ca="1" si="8"/>
        <v>0</v>
      </c>
      <c r="M47" s="172">
        <f t="shared" ca="1" si="8"/>
        <v>0</v>
      </c>
      <c r="N47" s="172">
        <f t="shared" ca="1" si="8"/>
        <v>0</v>
      </c>
      <c r="O47" s="172">
        <f t="shared" ca="1" si="8"/>
        <v>0</v>
      </c>
      <c r="P47" s="172">
        <f t="shared" ca="1" si="8"/>
        <v>0</v>
      </c>
      <c r="Q47" s="172">
        <f t="shared" ca="1" si="8"/>
        <v>0</v>
      </c>
      <c r="R47" s="172">
        <f t="shared" ca="1" si="8"/>
        <v>0</v>
      </c>
      <c r="S47" s="172">
        <f t="shared" ca="1" si="8"/>
        <v>0</v>
      </c>
      <c r="T47" s="172">
        <f t="shared" ca="1" si="8"/>
        <v>0</v>
      </c>
      <c r="U47" s="172">
        <f t="shared" ca="1" si="7"/>
        <v>0</v>
      </c>
      <c r="V47" s="172">
        <f t="shared" ca="1" si="7"/>
        <v>0</v>
      </c>
      <c r="W47" s="172">
        <f t="shared" ca="1" si="7"/>
        <v>0</v>
      </c>
      <c r="X47" s="172">
        <f t="shared" ca="1" si="7"/>
        <v>0</v>
      </c>
      <c r="Y47" s="172">
        <f t="shared" ca="1" si="7"/>
        <v>0</v>
      </c>
      <c r="Z47" s="172">
        <f t="shared" ca="1" si="7"/>
        <v>0</v>
      </c>
      <c r="AA47" s="172">
        <f t="shared" ca="1" si="7"/>
        <v>0</v>
      </c>
      <c r="AB47" s="172">
        <f t="shared" ca="1" si="7"/>
        <v>0</v>
      </c>
      <c r="AC47" s="172">
        <f t="shared" ca="1" si="7"/>
        <v>0</v>
      </c>
      <c r="AD47" s="172">
        <f t="shared" ca="1" si="7"/>
        <v>0</v>
      </c>
      <c r="AE47" s="172">
        <f t="shared" ca="1" si="7"/>
        <v>0</v>
      </c>
      <c r="AF47" s="172">
        <f t="shared" ca="1" si="7"/>
        <v>0</v>
      </c>
      <c r="AG47" s="172">
        <f t="shared" ca="1" si="7"/>
        <v>0</v>
      </c>
      <c r="AH47" s="172">
        <f t="shared" ca="1" si="7"/>
        <v>0</v>
      </c>
      <c r="AI47" s="172">
        <f t="shared" ca="1" si="7"/>
        <v>0</v>
      </c>
      <c r="AJ47" s="172">
        <f t="shared" ca="1" si="6"/>
        <v>0</v>
      </c>
      <c r="AK47" s="172">
        <f t="shared" ca="1" si="6"/>
        <v>0</v>
      </c>
      <c r="AL47" s="172">
        <f t="shared" ca="1" si="6"/>
        <v>0</v>
      </c>
      <c r="AM47" s="172">
        <f t="shared" ca="1" si="6"/>
        <v>0</v>
      </c>
      <c r="AN47" s="172">
        <f t="shared" ca="1" si="6"/>
        <v>0</v>
      </c>
      <c r="AO47" s="172">
        <f t="shared" ca="1" si="6"/>
        <v>0</v>
      </c>
      <c r="AP47" s="172">
        <f t="shared" ca="1" si="6"/>
        <v>0</v>
      </c>
      <c r="AQ47" s="172">
        <f t="shared" ca="1" si="6"/>
        <v>0</v>
      </c>
      <c r="AR47" s="172">
        <f t="shared" ca="1" si="6"/>
        <v>0</v>
      </c>
    </row>
    <row r="48" spans="4:44" x14ac:dyDescent="0.3">
      <c r="D48" s="162">
        <v>29</v>
      </c>
      <c r="E48" s="172">
        <f t="shared" ca="1" si="8"/>
        <v>0</v>
      </c>
      <c r="F48" s="172">
        <f t="shared" ca="1" si="8"/>
        <v>0</v>
      </c>
      <c r="G48" s="172">
        <f t="shared" ca="1" si="8"/>
        <v>0</v>
      </c>
      <c r="H48" s="172">
        <f t="shared" ca="1" si="8"/>
        <v>0</v>
      </c>
      <c r="I48" s="172">
        <f t="shared" ca="1" si="8"/>
        <v>0</v>
      </c>
      <c r="J48" s="172">
        <f t="shared" ca="1" si="8"/>
        <v>0</v>
      </c>
      <c r="K48" s="172">
        <f t="shared" ca="1" si="8"/>
        <v>0</v>
      </c>
      <c r="L48" s="172">
        <f t="shared" ca="1" si="8"/>
        <v>0</v>
      </c>
      <c r="M48" s="172">
        <f t="shared" ca="1" si="8"/>
        <v>0</v>
      </c>
      <c r="N48" s="172">
        <f t="shared" ca="1" si="8"/>
        <v>0</v>
      </c>
      <c r="O48" s="172">
        <f t="shared" ca="1" si="8"/>
        <v>0</v>
      </c>
      <c r="P48" s="172">
        <f t="shared" ca="1" si="8"/>
        <v>0</v>
      </c>
      <c r="Q48" s="172">
        <f t="shared" ca="1" si="8"/>
        <v>0</v>
      </c>
      <c r="R48" s="172">
        <f t="shared" ca="1" si="8"/>
        <v>0</v>
      </c>
      <c r="S48" s="172">
        <f t="shared" ca="1" si="8"/>
        <v>0</v>
      </c>
      <c r="T48" s="172">
        <f t="shared" ca="1" si="8"/>
        <v>0</v>
      </c>
      <c r="U48" s="172">
        <f t="shared" ca="1" si="7"/>
        <v>0</v>
      </c>
      <c r="V48" s="172">
        <f t="shared" ca="1" si="7"/>
        <v>0</v>
      </c>
      <c r="W48" s="172">
        <f t="shared" ca="1" si="7"/>
        <v>0</v>
      </c>
      <c r="X48" s="172">
        <f t="shared" ca="1" si="7"/>
        <v>0</v>
      </c>
      <c r="Y48" s="172">
        <f t="shared" ca="1" si="7"/>
        <v>0</v>
      </c>
      <c r="Z48" s="172">
        <f t="shared" ca="1" si="7"/>
        <v>0</v>
      </c>
      <c r="AA48" s="172">
        <f t="shared" ca="1" si="7"/>
        <v>0</v>
      </c>
      <c r="AB48" s="172">
        <f t="shared" ca="1" si="7"/>
        <v>0</v>
      </c>
      <c r="AC48" s="172">
        <f t="shared" ca="1" si="7"/>
        <v>0</v>
      </c>
      <c r="AD48" s="172">
        <f t="shared" ca="1" si="7"/>
        <v>0</v>
      </c>
      <c r="AE48" s="172">
        <f t="shared" ca="1" si="7"/>
        <v>0</v>
      </c>
      <c r="AF48" s="172">
        <f t="shared" ca="1" si="7"/>
        <v>0</v>
      </c>
      <c r="AG48" s="172">
        <f t="shared" ca="1" si="7"/>
        <v>0</v>
      </c>
      <c r="AH48" s="172">
        <f t="shared" ca="1" si="7"/>
        <v>0</v>
      </c>
      <c r="AI48" s="172">
        <f t="shared" ca="1" si="7"/>
        <v>0</v>
      </c>
      <c r="AJ48" s="172">
        <f t="shared" ref="AJ48:AR59" ca="1" si="9">IF(AJ$19&lt;$D48,0,IF(AJ$19=$D48,(OFFSET($D$8,0,OFFSET($D$19,$D48,0)))*$E$14/2,IF(AND(AJ$19&gt;$D48,(AJ$19-$D48+1)&lt;=$E$13),(OFFSET($D$8,0,OFFSET($D$19,$D48,0)))*$E$14,IF((AJ$19-$D48+1)=$E$13+1,(OFFSET($D$8,0,OFFSET($D$19,$D48,0)))*$E$14/2,IF(AJ$19&gt;($E$13+1),0,0)))))</f>
        <v>0</v>
      </c>
      <c r="AK48" s="172">
        <f t="shared" ca="1" si="9"/>
        <v>0</v>
      </c>
      <c r="AL48" s="172">
        <f t="shared" ca="1" si="9"/>
        <v>0</v>
      </c>
      <c r="AM48" s="172">
        <f t="shared" ca="1" si="9"/>
        <v>0</v>
      </c>
      <c r="AN48" s="172">
        <f t="shared" ca="1" si="9"/>
        <v>0</v>
      </c>
      <c r="AO48" s="172">
        <f t="shared" ca="1" si="9"/>
        <v>0</v>
      </c>
      <c r="AP48" s="172">
        <f t="shared" ca="1" si="9"/>
        <v>0</v>
      </c>
      <c r="AQ48" s="172">
        <f t="shared" ca="1" si="9"/>
        <v>0</v>
      </c>
      <c r="AR48" s="172">
        <f t="shared" ca="1" si="9"/>
        <v>0</v>
      </c>
    </row>
    <row r="49" spans="4:44" x14ac:dyDescent="0.3">
      <c r="D49" s="162">
        <v>30</v>
      </c>
      <c r="E49" s="172">
        <f t="shared" ca="1" si="8"/>
        <v>0</v>
      </c>
      <c r="F49" s="172">
        <f t="shared" ca="1" si="8"/>
        <v>0</v>
      </c>
      <c r="G49" s="172">
        <f t="shared" ca="1" si="8"/>
        <v>0</v>
      </c>
      <c r="H49" s="172">
        <f t="shared" ca="1" si="8"/>
        <v>0</v>
      </c>
      <c r="I49" s="172">
        <f t="shared" ca="1" si="8"/>
        <v>0</v>
      </c>
      <c r="J49" s="172">
        <f t="shared" ca="1" si="8"/>
        <v>0</v>
      </c>
      <c r="K49" s="172">
        <f t="shared" ca="1" si="8"/>
        <v>0</v>
      </c>
      <c r="L49" s="172">
        <f t="shared" ca="1" si="8"/>
        <v>0</v>
      </c>
      <c r="M49" s="172">
        <f t="shared" ca="1" si="8"/>
        <v>0</v>
      </c>
      <c r="N49" s="172">
        <f t="shared" ca="1" si="8"/>
        <v>0</v>
      </c>
      <c r="O49" s="172">
        <f t="shared" ca="1" si="8"/>
        <v>0</v>
      </c>
      <c r="P49" s="172">
        <f t="shared" ca="1" si="8"/>
        <v>0</v>
      </c>
      <c r="Q49" s="172">
        <f t="shared" ca="1" si="8"/>
        <v>0</v>
      </c>
      <c r="R49" s="172">
        <f t="shared" ca="1" si="8"/>
        <v>0</v>
      </c>
      <c r="S49" s="172">
        <f t="shared" ca="1" si="8"/>
        <v>0</v>
      </c>
      <c r="T49" s="172">
        <f t="shared" ca="1" si="8"/>
        <v>0</v>
      </c>
      <c r="U49" s="172">
        <f t="shared" ca="1" si="7"/>
        <v>0</v>
      </c>
      <c r="V49" s="172">
        <f t="shared" ca="1" si="7"/>
        <v>0</v>
      </c>
      <c r="W49" s="172">
        <f t="shared" ca="1" si="7"/>
        <v>0</v>
      </c>
      <c r="X49" s="172">
        <f t="shared" ca="1" si="7"/>
        <v>0</v>
      </c>
      <c r="Y49" s="172">
        <f t="shared" ca="1" si="7"/>
        <v>0</v>
      </c>
      <c r="Z49" s="172">
        <f t="shared" ca="1" si="7"/>
        <v>0</v>
      </c>
      <c r="AA49" s="172">
        <f t="shared" ca="1" si="7"/>
        <v>0</v>
      </c>
      <c r="AB49" s="172">
        <f t="shared" ca="1" si="7"/>
        <v>0</v>
      </c>
      <c r="AC49" s="172">
        <f t="shared" ca="1" si="7"/>
        <v>0</v>
      </c>
      <c r="AD49" s="172">
        <f t="shared" ca="1" si="7"/>
        <v>0</v>
      </c>
      <c r="AE49" s="172">
        <f t="shared" ca="1" si="7"/>
        <v>0</v>
      </c>
      <c r="AF49" s="172">
        <f t="shared" ca="1" si="7"/>
        <v>0</v>
      </c>
      <c r="AG49" s="172">
        <f t="shared" ca="1" si="7"/>
        <v>0</v>
      </c>
      <c r="AH49" s="172">
        <f t="shared" ca="1" si="7"/>
        <v>0</v>
      </c>
      <c r="AI49" s="172">
        <f t="shared" ca="1" si="7"/>
        <v>0</v>
      </c>
      <c r="AJ49" s="172">
        <f t="shared" ca="1" si="9"/>
        <v>0</v>
      </c>
      <c r="AK49" s="172">
        <f t="shared" ca="1" si="9"/>
        <v>0</v>
      </c>
      <c r="AL49" s="172">
        <f t="shared" ca="1" si="9"/>
        <v>0</v>
      </c>
      <c r="AM49" s="172">
        <f t="shared" ca="1" si="9"/>
        <v>0</v>
      </c>
      <c r="AN49" s="172">
        <f t="shared" ca="1" si="9"/>
        <v>0</v>
      </c>
      <c r="AO49" s="172">
        <f t="shared" ca="1" si="9"/>
        <v>0</v>
      </c>
      <c r="AP49" s="172">
        <f t="shared" ca="1" si="9"/>
        <v>0</v>
      </c>
      <c r="AQ49" s="172">
        <f t="shared" ca="1" si="9"/>
        <v>0</v>
      </c>
      <c r="AR49" s="172">
        <f t="shared" ca="1" si="9"/>
        <v>0</v>
      </c>
    </row>
    <row r="50" spans="4:44" x14ac:dyDescent="0.3">
      <c r="D50" s="162">
        <v>31</v>
      </c>
      <c r="E50" s="172">
        <f t="shared" ca="1" si="8"/>
        <v>0</v>
      </c>
      <c r="F50" s="172">
        <f t="shared" ca="1" si="8"/>
        <v>0</v>
      </c>
      <c r="G50" s="172">
        <f t="shared" ca="1" si="8"/>
        <v>0</v>
      </c>
      <c r="H50" s="172">
        <f t="shared" ca="1" si="8"/>
        <v>0</v>
      </c>
      <c r="I50" s="172">
        <f t="shared" ca="1" si="8"/>
        <v>0</v>
      </c>
      <c r="J50" s="172">
        <f t="shared" ca="1" si="8"/>
        <v>0</v>
      </c>
      <c r="K50" s="172">
        <f t="shared" ca="1" si="8"/>
        <v>0</v>
      </c>
      <c r="L50" s="172">
        <f t="shared" ca="1" si="8"/>
        <v>0</v>
      </c>
      <c r="M50" s="172">
        <f t="shared" ca="1" si="8"/>
        <v>0</v>
      </c>
      <c r="N50" s="172">
        <f t="shared" ca="1" si="8"/>
        <v>0</v>
      </c>
      <c r="O50" s="172">
        <f t="shared" ca="1" si="8"/>
        <v>0</v>
      </c>
      <c r="P50" s="172">
        <f t="shared" ca="1" si="8"/>
        <v>0</v>
      </c>
      <c r="Q50" s="172">
        <f t="shared" ca="1" si="8"/>
        <v>0</v>
      </c>
      <c r="R50" s="172">
        <f t="shared" ca="1" si="8"/>
        <v>0</v>
      </c>
      <c r="S50" s="172">
        <f t="shared" ca="1" si="8"/>
        <v>0</v>
      </c>
      <c r="T50" s="172">
        <f t="shared" ca="1" si="8"/>
        <v>0</v>
      </c>
      <c r="U50" s="172">
        <f t="shared" ca="1" si="7"/>
        <v>0</v>
      </c>
      <c r="V50" s="172">
        <f t="shared" ca="1" si="7"/>
        <v>0</v>
      </c>
      <c r="W50" s="172">
        <f t="shared" ca="1" si="7"/>
        <v>0</v>
      </c>
      <c r="X50" s="172">
        <f t="shared" ca="1" si="7"/>
        <v>0</v>
      </c>
      <c r="Y50" s="172">
        <f t="shared" ca="1" si="7"/>
        <v>0</v>
      </c>
      <c r="Z50" s="172">
        <f t="shared" ca="1" si="7"/>
        <v>0</v>
      </c>
      <c r="AA50" s="172">
        <f t="shared" ca="1" si="7"/>
        <v>0</v>
      </c>
      <c r="AB50" s="172">
        <f t="shared" ca="1" si="7"/>
        <v>0</v>
      </c>
      <c r="AC50" s="172">
        <f t="shared" ca="1" si="7"/>
        <v>0</v>
      </c>
      <c r="AD50" s="172">
        <f t="shared" ca="1" si="7"/>
        <v>0</v>
      </c>
      <c r="AE50" s="172">
        <f t="shared" ca="1" si="7"/>
        <v>0</v>
      </c>
      <c r="AF50" s="172">
        <f t="shared" ca="1" si="7"/>
        <v>0</v>
      </c>
      <c r="AG50" s="172">
        <f t="shared" ca="1" si="7"/>
        <v>0</v>
      </c>
      <c r="AH50" s="172">
        <f t="shared" ca="1" si="7"/>
        <v>0</v>
      </c>
      <c r="AI50" s="172">
        <f t="shared" ca="1" si="7"/>
        <v>0</v>
      </c>
      <c r="AJ50" s="172">
        <f t="shared" ca="1" si="9"/>
        <v>0</v>
      </c>
      <c r="AK50" s="172">
        <f t="shared" ca="1" si="9"/>
        <v>0</v>
      </c>
      <c r="AL50" s="172">
        <f t="shared" ca="1" si="9"/>
        <v>0</v>
      </c>
      <c r="AM50" s="172">
        <f t="shared" ca="1" si="9"/>
        <v>0</v>
      </c>
      <c r="AN50" s="172">
        <f t="shared" ca="1" si="9"/>
        <v>0</v>
      </c>
      <c r="AO50" s="172">
        <f t="shared" ca="1" si="9"/>
        <v>0</v>
      </c>
      <c r="AP50" s="172">
        <f t="shared" ca="1" si="9"/>
        <v>0</v>
      </c>
      <c r="AQ50" s="172">
        <f t="shared" ca="1" si="9"/>
        <v>0</v>
      </c>
      <c r="AR50" s="172">
        <f t="shared" ca="1" si="9"/>
        <v>0</v>
      </c>
    </row>
    <row r="51" spans="4:44" x14ac:dyDescent="0.3">
      <c r="D51" s="162">
        <v>32</v>
      </c>
      <c r="E51" s="172">
        <f t="shared" ca="1" si="8"/>
        <v>0</v>
      </c>
      <c r="F51" s="172">
        <f t="shared" ca="1" si="8"/>
        <v>0</v>
      </c>
      <c r="G51" s="172">
        <f t="shared" ca="1" si="8"/>
        <v>0</v>
      </c>
      <c r="H51" s="172">
        <f t="shared" ca="1" si="8"/>
        <v>0</v>
      </c>
      <c r="I51" s="172">
        <f t="shared" ca="1" si="8"/>
        <v>0</v>
      </c>
      <c r="J51" s="172">
        <f t="shared" ca="1" si="8"/>
        <v>0</v>
      </c>
      <c r="K51" s="172">
        <f t="shared" ca="1" si="8"/>
        <v>0</v>
      </c>
      <c r="L51" s="172">
        <f t="shared" ca="1" si="8"/>
        <v>0</v>
      </c>
      <c r="M51" s="172">
        <f t="shared" ca="1" si="8"/>
        <v>0</v>
      </c>
      <c r="N51" s="172">
        <f t="shared" ca="1" si="8"/>
        <v>0</v>
      </c>
      <c r="O51" s="172">
        <f t="shared" ca="1" si="8"/>
        <v>0</v>
      </c>
      <c r="P51" s="172">
        <f t="shared" ca="1" si="8"/>
        <v>0</v>
      </c>
      <c r="Q51" s="172">
        <f t="shared" ca="1" si="8"/>
        <v>0</v>
      </c>
      <c r="R51" s="172">
        <f t="shared" ca="1" si="8"/>
        <v>0</v>
      </c>
      <c r="S51" s="172">
        <f t="shared" ca="1" si="8"/>
        <v>0</v>
      </c>
      <c r="T51" s="172">
        <f t="shared" ca="1" si="8"/>
        <v>0</v>
      </c>
      <c r="U51" s="172">
        <f t="shared" ca="1" si="7"/>
        <v>0</v>
      </c>
      <c r="V51" s="172">
        <f t="shared" ca="1" si="7"/>
        <v>0</v>
      </c>
      <c r="W51" s="172">
        <f t="shared" ca="1" si="7"/>
        <v>0</v>
      </c>
      <c r="X51" s="172">
        <f t="shared" ca="1" si="7"/>
        <v>0</v>
      </c>
      <c r="Y51" s="172">
        <f t="shared" ca="1" si="7"/>
        <v>0</v>
      </c>
      <c r="Z51" s="172">
        <f t="shared" ca="1" si="7"/>
        <v>0</v>
      </c>
      <c r="AA51" s="172">
        <f t="shared" ca="1" si="7"/>
        <v>0</v>
      </c>
      <c r="AB51" s="172">
        <f t="shared" ca="1" si="7"/>
        <v>0</v>
      </c>
      <c r="AC51" s="172">
        <f t="shared" ca="1" si="7"/>
        <v>0</v>
      </c>
      <c r="AD51" s="172">
        <f t="shared" ca="1" si="7"/>
        <v>0</v>
      </c>
      <c r="AE51" s="172">
        <f t="shared" ca="1" si="7"/>
        <v>0</v>
      </c>
      <c r="AF51" s="172">
        <f t="shared" ca="1" si="7"/>
        <v>0</v>
      </c>
      <c r="AG51" s="172">
        <f t="shared" ca="1" si="7"/>
        <v>0</v>
      </c>
      <c r="AH51" s="172">
        <f t="shared" ca="1" si="7"/>
        <v>0</v>
      </c>
      <c r="AI51" s="172">
        <f t="shared" ca="1" si="7"/>
        <v>0</v>
      </c>
      <c r="AJ51" s="172">
        <f t="shared" ca="1" si="9"/>
        <v>0</v>
      </c>
      <c r="AK51" s="172">
        <f t="shared" ca="1" si="9"/>
        <v>0</v>
      </c>
      <c r="AL51" s="172">
        <f t="shared" ca="1" si="9"/>
        <v>0</v>
      </c>
      <c r="AM51" s="172">
        <f t="shared" ca="1" si="9"/>
        <v>0</v>
      </c>
      <c r="AN51" s="172">
        <f t="shared" ca="1" si="9"/>
        <v>0</v>
      </c>
      <c r="AO51" s="172">
        <f t="shared" ca="1" si="9"/>
        <v>0</v>
      </c>
      <c r="AP51" s="172">
        <f t="shared" ca="1" si="9"/>
        <v>0</v>
      </c>
      <c r="AQ51" s="172">
        <f t="shared" ca="1" si="9"/>
        <v>0</v>
      </c>
      <c r="AR51" s="172">
        <f t="shared" ca="1" si="9"/>
        <v>0</v>
      </c>
    </row>
    <row r="52" spans="4:44" x14ac:dyDescent="0.3">
      <c r="D52" s="162">
        <v>33</v>
      </c>
      <c r="E52" s="172">
        <f t="shared" ca="1" si="8"/>
        <v>0</v>
      </c>
      <c r="F52" s="172">
        <f t="shared" ca="1" si="8"/>
        <v>0</v>
      </c>
      <c r="G52" s="172">
        <f t="shared" ca="1" si="8"/>
        <v>0</v>
      </c>
      <c r="H52" s="172">
        <f t="shared" ca="1" si="8"/>
        <v>0</v>
      </c>
      <c r="I52" s="172">
        <f t="shared" ca="1" si="8"/>
        <v>0</v>
      </c>
      <c r="J52" s="172">
        <f t="shared" ca="1" si="8"/>
        <v>0</v>
      </c>
      <c r="K52" s="172">
        <f t="shared" ca="1" si="8"/>
        <v>0</v>
      </c>
      <c r="L52" s="172">
        <f t="shared" ca="1" si="8"/>
        <v>0</v>
      </c>
      <c r="M52" s="172">
        <f t="shared" ca="1" si="8"/>
        <v>0</v>
      </c>
      <c r="N52" s="172">
        <f t="shared" ca="1" si="8"/>
        <v>0</v>
      </c>
      <c r="O52" s="172">
        <f t="shared" ca="1" si="8"/>
        <v>0</v>
      </c>
      <c r="P52" s="172">
        <f t="shared" ca="1" si="8"/>
        <v>0</v>
      </c>
      <c r="Q52" s="172">
        <f t="shared" ca="1" si="8"/>
        <v>0</v>
      </c>
      <c r="R52" s="172">
        <f t="shared" ca="1" si="8"/>
        <v>0</v>
      </c>
      <c r="S52" s="172">
        <f t="shared" ca="1" si="8"/>
        <v>0</v>
      </c>
      <c r="T52" s="172">
        <f t="shared" ref="T52:AI59" ca="1" si="10">IF(T$19&lt;$D52,0,IF(T$19=$D52,(OFFSET($D$8,0,OFFSET($D$19,$D52,0)))*$E$14/2,IF(AND(T$19&gt;$D52,(T$19-$D52+1)&lt;=$E$13),(OFFSET($D$8,0,OFFSET($D$19,$D52,0)))*$E$14,IF((T$19-$D52+1)=$E$13+1,(OFFSET($D$8,0,OFFSET($D$19,$D52,0)))*$E$14/2,IF(T$19&gt;($E$13+1),0,0)))))</f>
        <v>0</v>
      </c>
      <c r="U52" s="172">
        <f t="shared" ca="1" si="10"/>
        <v>0</v>
      </c>
      <c r="V52" s="172">
        <f t="shared" ca="1" si="10"/>
        <v>0</v>
      </c>
      <c r="W52" s="172">
        <f t="shared" ca="1" si="10"/>
        <v>0</v>
      </c>
      <c r="X52" s="172">
        <f t="shared" ca="1" si="10"/>
        <v>0</v>
      </c>
      <c r="Y52" s="172">
        <f t="shared" ca="1" si="10"/>
        <v>0</v>
      </c>
      <c r="Z52" s="172">
        <f t="shared" ca="1" si="10"/>
        <v>0</v>
      </c>
      <c r="AA52" s="172">
        <f t="shared" ca="1" si="10"/>
        <v>0</v>
      </c>
      <c r="AB52" s="172">
        <f t="shared" ca="1" si="10"/>
        <v>0</v>
      </c>
      <c r="AC52" s="172">
        <f t="shared" ca="1" si="10"/>
        <v>0</v>
      </c>
      <c r="AD52" s="172">
        <f t="shared" ca="1" si="10"/>
        <v>0</v>
      </c>
      <c r="AE52" s="172">
        <f t="shared" ca="1" si="10"/>
        <v>0</v>
      </c>
      <c r="AF52" s="172">
        <f t="shared" ca="1" si="10"/>
        <v>0</v>
      </c>
      <c r="AG52" s="172">
        <f t="shared" ca="1" si="10"/>
        <v>0</v>
      </c>
      <c r="AH52" s="172">
        <f t="shared" ca="1" si="10"/>
        <v>0</v>
      </c>
      <c r="AI52" s="172">
        <f t="shared" ca="1" si="10"/>
        <v>0</v>
      </c>
      <c r="AJ52" s="172">
        <f t="shared" ca="1" si="9"/>
        <v>0</v>
      </c>
      <c r="AK52" s="172">
        <f t="shared" ca="1" si="9"/>
        <v>0</v>
      </c>
      <c r="AL52" s="172">
        <f t="shared" ca="1" si="9"/>
        <v>0</v>
      </c>
      <c r="AM52" s="172">
        <f t="shared" ca="1" si="9"/>
        <v>0</v>
      </c>
      <c r="AN52" s="172">
        <f t="shared" ca="1" si="9"/>
        <v>0</v>
      </c>
      <c r="AO52" s="172">
        <f t="shared" ca="1" si="9"/>
        <v>0</v>
      </c>
      <c r="AP52" s="172">
        <f t="shared" ca="1" si="9"/>
        <v>0</v>
      </c>
      <c r="AQ52" s="172">
        <f t="shared" ca="1" si="9"/>
        <v>0</v>
      </c>
      <c r="AR52" s="172">
        <f t="shared" ca="1" si="9"/>
        <v>0</v>
      </c>
    </row>
    <row r="53" spans="4:44" x14ac:dyDescent="0.3">
      <c r="D53" s="162">
        <v>34</v>
      </c>
      <c r="E53" s="172">
        <f t="shared" ref="E53:T59" ca="1" si="11">IF(E$19&lt;$D53,0,IF(E$19=$D53,(OFFSET($D$8,0,OFFSET($D$19,$D53,0)))*$E$14/2,IF(AND(E$19&gt;$D53,(E$19-$D53+1)&lt;=$E$13),(OFFSET($D$8,0,OFFSET($D$19,$D53,0)))*$E$14,IF((E$19-$D53+1)=$E$13+1,(OFFSET($D$8,0,OFFSET($D$19,$D53,0)))*$E$14/2,IF(E$19&gt;($E$13+1),0,0)))))</f>
        <v>0</v>
      </c>
      <c r="F53" s="172">
        <f t="shared" ca="1" si="11"/>
        <v>0</v>
      </c>
      <c r="G53" s="172">
        <f t="shared" ca="1" si="11"/>
        <v>0</v>
      </c>
      <c r="H53" s="172">
        <f t="shared" ca="1" si="11"/>
        <v>0</v>
      </c>
      <c r="I53" s="172">
        <f t="shared" ca="1" si="11"/>
        <v>0</v>
      </c>
      <c r="J53" s="172">
        <f t="shared" ca="1" si="11"/>
        <v>0</v>
      </c>
      <c r="K53" s="172">
        <f t="shared" ca="1" si="11"/>
        <v>0</v>
      </c>
      <c r="L53" s="172">
        <f t="shared" ca="1" si="11"/>
        <v>0</v>
      </c>
      <c r="M53" s="172">
        <f t="shared" ca="1" si="11"/>
        <v>0</v>
      </c>
      <c r="N53" s="172">
        <f t="shared" ca="1" si="11"/>
        <v>0</v>
      </c>
      <c r="O53" s="172">
        <f t="shared" ca="1" si="11"/>
        <v>0</v>
      </c>
      <c r="P53" s="172">
        <f t="shared" ca="1" si="11"/>
        <v>0</v>
      </c>
      <c r="Q53" s="172">
        <f t="shared" ca="1" si="11"/>
        <v>0</v>
      </c>
      <c r="R53" s="172">
        <f t="shared" ca="1" si="11"/>
        <v>0</v>
      </c>
      <c r="S53" s="172">
        <f t="shared" ca="1" si="11"/>
        <v>0</v>
      </c>
      <c r="T53" s="172">
        <f t="shared" ca="1" si="11"/>
        <v>0</v>
      </c>
      <c r="U53" s="172">
        <f t="shared" ca="1" si="10"/>
        <v>0</v>
      </c>
      <c r="V53" s="172">
        <f t="shared" ca="1" si="10"/>
        <v>0</v>
      </c>
      <c r="W53" s="172">
        <f t="shared" ca="1" si="10"/>
        <v>0</v>
      </c>
      <c r="X53" s="172">
        <f t="shared" ca="1" si="10"/>
        <v>0</v>
      </c>
      <c r="Y53" s="172">
        <f t="shared" ca="1" si="10"/>
        <v>0</v>
      </c>
      <c r="Z53" s="172">
        <f t="shared" ca="1" si="10"/>
        <v>0</v>
      </c>
      <c r="AA53" s="172">
        <f t="shared" ca="1" si="10"/>
        <v>0</v>
      </c>
      <c r="AB53" s="172">
        <f t="shared" ca="1" si="10"/>
        <v>0</v>
      </c>
      <c r="AC53" s="172">
        <f t="shared" ca="1" si="10"/>
        <v>0</v>
      </c>
      <c r="AD53" s="172">
        <f t="shared" ca="1" si="10"/>
        <v>0</v>
      </c>
      <c r="AE53" s="172">
        <f t="shared" ca="1" si="10"/>
        <v>0</v>
      </c>
      <c r="AF53" s="172">
        <f t="shared" ca="1" si="10"/>
        <v>0</v>
      </c>
      <c r="AG53" s="172">
        <f t="shared" ca="1" si="10"/>
        <v>0</v>
      </c>
      <c r="AH53" s="172">
        <f t="shared" ca="1" si="10"/>
        <v>0</v>
      </c>
      <c r="AI53" s="172">
        <f t="shared" ca="1" si="10"/>
        <v>0</v>
      </c>
      <c r="AJ53" s="172">
        <f t="shared" ca="1" si="9"/>
        <v>0</v>
      </c>
      <c r="AK53" s="172">
        <f t="shared" ca="1" si="9"/>
        <v>0</v>
      </c>
      <c r="AL53" s="172">
        <f t="shared" ca="1" si="9"/>
        <v>0</v>
      </c>
      <c r="AM53" s="172">
        <f t="shared" ca="1" si="9"/>
        <v>0</v>
      </c>
      <c r="AN53" s="172">
        <f t="shared" ca="1" si="9"/>
        <v>0</v>
      </c>
      <c r="AO53" s="172">
        <f t="shared" ca="1" si="9"/>
        <v>0</v>
      </c>
      <c r="AP53" s="172">
        <f t="shared" ca="1" si="9"/>
        <v>0</v>
      </c>
      <c r="AQ53" s="172">
        <f t="shared" ca="1" si="9"/>
        <v>0</v>
      </c>
      <c r="AR53" s="172">
        <f t="shared" ca="1" si="9"/>
        <v>0</v>
      </c>
    </row>
    <row r="54" spans="4:44" x14ac:dyDescent="0.3">
      <c r="D54" s="162">
        <v>35</v>
      </c>
      <c r="E54" s="172">
        <f t="shared" ca="1" si="11"/>
        <v>0</v>
      </c>
      <c r="F54" s="172">
        <f t="shared" ca="1" si="11"/>
        <v>0</v>
      </c>
      <c r="G54" s="172">
        <f t="shared" ca="1" si="11"/>
        <v>0</v>
      </c>
      <c r="H54" s="172">
        <f t="shared" ca="1" si="11"/>
        <v>0</v>
      </c>
      <c r="I54" s="172">
        <f t="shared" ca="1" si="11"/>
        <v>0</v>
      </c>
      <c r="J54" s="172">
        <f t="shared" ca="1" si="11"/>
        <v>0</v>
      </c>
      <c r="K54" s="172">
        <f t="shared" ca="1" si="11"/>
        <v>0</v>
      </c>
      <c r="L54" s="172">
        <f t="shared" ca="1" si="11"/>
        <v>0</v>
      </c>
      <c r="M54" s="172">
        <f t="shared" ca="1" si="11"/>
        <v>0</v>
      </c>
      <c r="N54" s="172">
        <f t="shared" ca="1" si="11"/>
        <v>0</v>
      </c>
      <c r="O54" s="172">
        <f t="shared" ca="1" si="11"/>
        <v>0</v>
      </c>
      <c r="P54" s="172">
        <f t="shared" ca="1" si="11"/>
        <v>0</v>
      </c>
      <c r="Q54" s="172">
        <f t="shared" ca="1" si="11"/>
        <v>0</v>
      </c>
      <c r="R54" s="172">
        <f t="shared" ca="1" si="11"/>
        <v>0</v>
      </c>
      <c r="S54" s="172">
        <f t="shared" ca="1" si="11"/>
        <v>0</v>
      </c>
      <c r="T54" s="172">
        <f t="shared" ca="1" si="11"/>
        <v>0</v>
      </c>
      <c r="U54" s="172">
        <f t="shared" ca="1" si="10"/>
        <v>0</v>
      </c>
      <c r="V54" s="172">
        <f t="shared" ca="1" si="10"/>
        <v>0</v>
      </c>
      <c r="W54" s="172">
        <f t="shared" ca="1" si="10"/>
        <v>0</v>
      </c>
      <c r="X54" s="172">
        <f t="shared" ca="1" si="10"/>
        <v>0</v>
      </c>
      <c r="Y54" s="172">
        <f t="shared" ca="1" si="10"/>
        <v>0</v>
      </c>
      <c r="Z54" s="172">
        <f t="shared" ca="1" si="10"/>
        <v>0</v>
      </c>
      <c r="AA54" s="172">
        <f t="shared" ca="1" si="10"/>
        <v>0</v>
      </c>
      <c r="AB54" s="172">
        <f t="shared" ca="1" si="10"/>
        <v>0</v>
      </c>
      <c r="AC54" s="172">
        <f t="shared" ca="1" si="10"/>
        <v>0</v>
      </c>
      <c r="AD54" s="172">
        <f t="shared" ca="1" si="10"/>
        <v>0</v>
      </c>
      <c r="AE54" s="172">
        <f t="shared" ca="1" si="10"/>
        <v>0</v>
      </c>
      <c r="AF54" s="172">
        <f t="shared" ca="1" si="10"/>
        <v>0</v>
      </c>
      <c r="AG54" s="172">
        <f t="shared" ca="1" si="10"/>
        <v>0</v>
      </c>
      <c r="AH54" s="172">
        <f t="shared" ca="1" si="10"/>
        <v>0</v>
      </c>
      <c r="AI54" s="172">
        <f t="shared" ca="1" si="10"/>
        <v>0</v>
      </c>
      <c r="AJ54" s="172">
        <f t="shared" ca="1" si="9"/>
        <v>0</v>
      </c>
      <c r="AK54" s="172">
        <f t="shared" ca="1" si="9"/>
        <v>0</v>
      </c>
      <c r="AL54" s="172">
        <f t="shared" ca="1" si="9"/>
        <v>0</v>
      </c>
      <c r="AM54" s="172">
        <f t="shared" ca="1" si="9"/>
        <v>0</v>
      </c>
      <c r="AN54" s="172">
        <f t="shared" ca="1" si="9"/>
        <v>0</v>
      </c>
      <c r="AO54" s="172">
        <f t="shared" ca="1" si="9"/>
        <v>0</v>
      </c>
      <c r="AP54" s="172">
        <f t="shared" ca="1" si="9"/>
        <v>0</v>
      </c>
      <c r="AQ54" s="172">
        <f t="shared" ca="1" si="9"/>
        <v>0</v>
      </c>
      <c r="AR54" s="172">
        <f t="shared" ca="1" si="9"/>
        <v>0</v>
      </c>
    </row>
    <row r="55" spans="4:44" x14ac:dyDescent="0.3">
      <c r="D55" s="162">
        <v>36</v>
      </c>
      <c r="E55" s="172">
        <f t="shared" ca="1" si="11"/>
        <v>0</v>
      </c>
      <c r="F55" s="172">
        <f t="shared" ca="1" si="11"/>
        <v>0</v>
      </c>
      <c r="G55" s="172">
        <f t="shared" ca="1" si="11"/>
        <v>0</v>
      </c>
      <c r="H55" s="172">
        <f t="shared" ca="1" si="11"/>
        <v>0</v>
      </c>
      <c r="I55" s="172">
        <f t="shared" ca="1" si="11"/>
        <v>0</v>
      </c>
      <c r="J55" s="172">
        <f t="shared" ca="1" si="11"/>
        <v>0</v>
      </c>
      <c r="K55" s="172">
        <f t="shared" ca="1" si="11"/>
        <v>0</v>
      </c>
      <c r="L55" s="172">
        <f t="shared" ca="1" si="11"/>
        <v>0</v>
      </c>
      <c r="M55" s="172">
        <f t="shared" ca="1" si="11"/>
        <v>0</v>
      </c>
      <c r="N55" s="172">
        <f t="shared" ca="1" si="11"/>
        <v>0</v>
      </c>
      <c r="O55" s="172">
        <f t="shared" ca="1" si="11"/>
        <v>0</v>
      </c>
      <c r="P55" s="172">
        <f t="shared" ca="1" si="11"/>
        <v>0</v>
      </c>
      <c r="Q55" s="172">
        <f t="shared" ca="1" si="11"/>
        <v>0</v>
      </c>
      <c r="R55" s="172">
        <f t="shared" ca="1" si="11"/>
        <v>0</v>
      </c>
      <c r="S55" s="172">
        <f t="shared" ca="1" si="11"/>
        <v>0</v>
      </c>
      <c r="T55" s="172">
        <f t="shared" ca="1" si="11"/>
        <v>0</v>
      </c>
      <c r="U55" s="172">
        <f t="shared" ca="1" si="10"/>
        <v>0</v>
      </c>
      <c r="V55" s="172">
        <f t="shared" ca="1" si="10"/>
        <v>0</v>
      </c>
      <c r="W55" s="172">
        <f t="shared" ca="1" si="10"/>
        <v>0</v>
      </c>
      <c r="X55" s="172">
        <f t="shared" ca="1" si="10"/>
        <v>0</v>
      </c>
      <c r="Y55" s="172">
        <f t="shared" ca="1" si="10"/>
        <v>0</v>
      </c>
      <c r="Z55" s="172">
        <f t="shared" ca="1" si="10"/>
        <v>0</v>
      </c>
      <c r="AA55" s="172">
        <f t="shared" ca="1" si="10"/>
        <v>0</v>
      </c>
      <c r="AB55" s="172">
        <f t="shared" ca="1" si="10"/>
        <v>0</v>
      </c>
      <c r="AC55" s="172">
        <f t="shared" ca="1" si="10"/>
        <v>0</v>
      </c>
      <c r="AD55" s="172">
        <f t="shared" ca="1" si="10"/>
        <v>0</v>
      </c>
      <c r="AE55" s="172">
        <f t="shared" ca="1" si="10"/>
        <v>0</v>
      </c>
      <c r="AF55" s="172">
        <f t="shared" ca="1" si="10"/>
        <v>0</v>
      </c>
      <c r="AG55" s="172">
        <f t="shared" ca="1" si="10"/>
        <v>0</v>
      </c>
      <c r="AH55" s="172">
        <f t="shared" ca="1" si="10"/>
        <v>0</v>
      </c>
      <c r="AI55" s="172">
        <f t="shared" ca="1" si="10"/>
        <v>0</v>
      </c>
      <c r="AJ55" s="172">
        <f t="shared" ca="1" si="9"/>
        <v>0</v>
      </c>
      <c r="AK55" s="172">
        <f t="shared" ca="1" si="9"/>
        <v>0</v>
      </c>
      <c r="AL55" s="172">
        <f t="shared" ca="1" si="9"/>
        <v>0</v>
      </c>
      <c r="AM55" s="172">
        <f t="shared" ca="1" si="9"/>
        <v>0</v>
      </c>
      <c r="AN55" s="172">
        <f t="shared" ca="1" si="9"/>
        <v>0</v>
      </c>
      <c r="AO55" s="172">
        <f t="shared" ca="1" si="9"/>
        <v>0</v>
      </c>
      <c r="AP55" s="172">
        <f t="shared" ca="1" si="9"/>
        <v>0</v>
      </c>
      <c r="AQ55" s="172">
        <f t="shared" ca="1" si="9"/>
        <v>0</v>
      </c>
      <c r="AR55" s="172">
        <f t="shared" ca="1" si="9"/>
        <v>0</v>
      </c>
    </row>
    <row r="56" spans="4:44" x14ac:dyDescent="0.3">
      <c r="D56" s="162">
        <v>37</v>
      </c>
      <c r="E56" s="172">
        <f t="shared" ca="1" si="11"/>
        <v>0</v>
      </c>
      <c r="F56" s="172">
        <f t="shared" ca="1" si="11"/>
        <v>0</v>
      </c>
      <c r="G56" s="172">
        <f t="shared" ca="1" si="11"/>
        <v>0</v>
      </c>
      <c r="H56" s="172">
        <f t="shared" ca="1" si="11"/>
        <v>0</v>
      </c>
      <c r="I56" s="172">
        <f t="shared" ca="1" si="11"/>
        <v>0</v>
      </c>
      <c r="J56" s="172">
        <f t="shared" ca="1" si="11"/>
        <v>0</v>
      </c>
      <c r="K56" s="172">
        <f t="shared" ca="1" si="11"/>
        <v>0</v>
      </c>
      <c r="L56" s="172">
        <f t="shared" ca="1" si="11"/>
        <v>0</v>
      </c>
      <c r="M56" s="172">
        <f t="shared" ca="1" si="11"/>
        <v>0</v>
      </c>
      <c r="N56" s="172">
        <f t="shared" ca="1" si="11"/>
        <v>0</v>
      </c>
      <c r="O56" s="172">
        <f t="shared" ca="1" si="11"/>
        <v>0</v>
      </c>
      <c r="P56" s="172">
        <f t="shared" ca="1" si="11"/>
        <v>0</v>
      </c>
      <c r="Q56" s="172">
        <f t="shared" ca="1" si="11"/>
        <v>0</v>
      </c>
      <c r="R56" s="172">
        <f t="shared" ca="1" si="11"/>
        <v>0</v>
      </c>
      <c r="S56" s="172">
        <f t="shared" ca="1" si="11"/>
        <v>0</v>
      </c>
      <c r="T56" s="172">
        <f t="shared" ca="1" si="11"/>
        <v>0</v>
      </c>
      <c r="U56" s="172">
        <f t="shared" ca="1" si="10"/>
        <v>0</v>
      </c>
      <c r="V56" s="172">
        <f t="shared" ca="1" si="10"/>
        <v>0</v>
      </c>
      <c r="W56" s="172">
        <f t="shared" ca="1" si="10"/>
        <v>0</v>
      </c>
      <c r="X56" s="172">
        <f t="shared" ca="1" si="10"/>
        <v>0</v>
      </c>
      <c r="Y56" s="172">
        <f t="shared" ca="1" si="10"/>
        <v>0</v>
      </c>
      <c r="Z56" s="172">
        <f t="shared" ca="1" si="10"/>
        <v>0</v>
      </c>
      <c r="AA56" s="172">
        <f t="shared" ca="1" si="10"/>
        <v>0</v>
      </c>
      <c r="AB56" s="172">
        <f t="shared" ca="1" si="10"/>
        <v>0</v>
      </c>
      <c r="AC56" s="172">
        <f t="shared" ca="1" si="10"/>
        <v>0</v>
      </c>
      <c r="AD56" s="172">
        <f t="shared" ca="1" si="10"/>
        <v>0</v>
      </c>
      <c r="AE56" s="172">
        <f t="shared" ca="1" si="10"/>
        <v>0</v>
      </c>
      <c r="AF56" s="172">
        <f t="shared" ca="1" si="10"/>
        <v>0</v>
      </c>
      <c r="AG56" s="172">
        <f t="shared" ca="1" si="10"/>
        <v>0</v>
      </c>
      <c r="AH56" s="172">
        <f t="shared" ca="1" si="10"/>
        <v>0</v>
      </c>
      <c r="AI56" s="172">
        <f t="shared" ca="1" si="10"/>
        <v>0</v>
      </c>
      <c r="AJ56" s="172">
        <f t="shared" ca="1" si="9"/>
        <v>0</v>
      </c>
      <c r="AK56" s="172">
        <f t="shared" ca="1" si="9"/>
        <v>0</v>
      </c>
      <c r="AL56" s="172">
        <f t="shared" ca="1" si="9"/>
        <v>0</v>
      </c>
      <c r="AM56" s="172">
        <f t="shared" ca="1" si="9"/>
        <v>0</v>
      </c>
      <c r="AN56" s="172">
        <f t="shared" ca="1" si="9"/>
        <v>0</v>
      </c>
      <c r="AO56" s="172">
        <f t="shared" ca="1" si="9"/>
        <v>0</v>
      </c>
      <c r="AP56" s="172">
        <f t="shared" ca="1" si="9"/>
        <v>0</v>
      </c>
      <c r="AQ56" s="172">
        <f t="shared" ca="1" si="9"/>
        <v>0</v>
      </c>
      <c r="AR56" s="172">
        <f t="shared" ca="1" si="9"/>
        <v>0</v>
      </c>
    </row>
    <row r="57" spans="4:44" x14ac:dyDescent="0.3">
      <c r="D57" s="162">
        <v>38</v>
      </c>
      <c r="E57" s="172">
        <f t="shared" ca="1" si="11"/>
        <v>0</v>
      </c>
      <c r="F57" s="172">
        <f t="shared" ca="1" si="11"/>
        <v>0</v>
      </c>
      <c r="G57" s="172">
        <f t="shared" ca="1" si="11"/>
        <v>0</v>
      </c>
      <c r="H57" s="172">
        <f t="shared" ca="1" si="11"/>
        <v>0</v>
      </c>
      <c r="I57" s="172">
        <f t="shared" ca="1" si="11"/>
        <v>0</v>
      </c>
      <c r="J57" s="172">
        <f t="shared" ca="1" si="11"/>
        <v>0</v>
      </c>
      <c r="K57" s="172">
        <f t="shared" ca="1" si="11"/>
        <v>0</v>
      </c>
      <c r="L57" s="172">
        <f t="shared" ca="1" si="11"/>
        <v>0</v>
      </c>
      <c r="M57" s="172">
        <f t="shared" ca="1" si="11"/>
        <v>0</v>
      </c>
      <c r="N57" s="172">
        <f t="shared" ca="1" si="11"/>
        <v>0</v>
      </c>
      <c r="O57" s="172">
        <f t="shared" ca="1" si="11"/>
        <v>0</v>
      </c>
      <c r="P57" s="172">
        <f t="shared" ca="1" si="11"/>
        <v>0</v>
      </c>
      <c r="Q57" s="172">
        <f t="shared" ca="1" si="11"/>
        <v>0</v>
      </c>
      <c r="R57" s="172">
        <f t="shared" ca="1" si="11"/>
        <v>0</v>
      </c>
      <c r="S57" s="172">
        <f t="shared" ca="1" si="11"/>
        <v>0</v>
      </c>
      <c r="T57" s="172">
        <f t="shared" ca="1" si="11"/>
        <v>0</v>
      </c>
      <c r="U57" s="172">
        <f t="shared" ca="1" si="10"/>
        <v>0</v>
      </c>
      <c r="V57" s="172">
        <f t="shared" ca="1" si="10"/>
        <v>0</v>
      </c>
      <c r="W57" s="172">
        <f t="shared" ca="1" si="10"/>
        <v>0</v>
      </c>
      <c r="X57" s="172">
        <f t="shared" ca="1" si="10"/>
        <v>0</v>
      </c>
      <c r="Y57" s="172">
        <f t="shared" ca="1" si="10"/>
        <v>0</v>
      </c>
      <c r="Z57" s="172">
        <f t="shared" ca="1" si="10"/>
        <v>0</v>
      </c>
      <c r="AA57" s="172">
        <f t="shared" ca="1" si="10"/>
        <v>0</v>
      </c>
      <c r="AB57" s="172">
        <f t="shared" ca="1" si="10"/>
        <v>0</v>
      </c>
      <c r="AC57" s="172">
        <f t="shared" ca="1" si="10"/>
        <v>0</v>
      </c>
      <c r="AD57" s="172">
        <f t="shared" ca="1" si="10"/>
        <v>0</v>
      </c>
      <c r="AE57" s="172">
        <f t="shared" ca="1" si="10"/>
        <v>0</v>
      </c>
      <c r="AF57" s="172">
        <f t="shared" ca="1" si="10"/>
        <v>0</v>
      </c>
      <c r="AG57" s="172">
        <f t="shared" ca="1" si="10"/>
        <v>0</v>
      </c>
      <c r="AH57" s="172">
        <f t="shared" ca="1" si="10"/>
        <v>0</v>
      </c>
      <c r="AI57" s="172">
        <f t="shared" ca="1" si="10"/>
        <v>0</v>
      </c>
      <c r="AJ57" s="172">
        <f t="shared" ca="1" si="9"/>
        <v>0</v>
      </c>
      <c r="AK57" s="172">
        <f t="shared" ca="1" si="9"/>
        <v>0</v>
      </c>
      <c r="AL57" s="172">
        <f t="shared" ca="1" si="9"/>
        <v>0</v>
      </c>
      <c r="AM57" s="172">
        <f t="shared" ca="1" si="9"/>
        <v>0</v>
      </c>
      <c r="AN57" s="172">
        <f t="shared" ca="1" si="9"/>
        <v>0</v>
      </c>
      <c r="AO57" s="172">
        <f t="shared" ca="1" si="9"/>
        <v>0</v>
      </c>
      <c r="AP57" s="172">
        <f t="shared" ca="1" si="9"/>
        <v>0</v>
      </c>
      <c r="AQ57" s="172">
        <f t="shared" ca="1" si="9"/>
        <v>0</v>
      </c>
      <c r="AR57" s="172">
        <f t="shared" ca="1" si="9"/>
        <v>0</v>
      </c>
    </row>
    <row r="58" spans="4:44" x14ac:dyDescent="0.3">
      <c r="D58" s="162">
        <v>39</v>
      </c>
      <c r="E58" s="172">
        <f t="shared" ca="1" si="11"/>
        <v>0</v>
      </c>
      <c r="F58" s="172">
        <f t="shared" ca="1" si="11"/>
        <v>0</v>
      </c>
      <c r="G58" s="172">
        <f t="shared" ca="1" si="11"/>
        <v>0</v>
      </c>
      <c r="H58" s="172">
        <f t="shared" ca="1" si="11"/>
        <v>0</v>
      </c>
      <c r="I58" s="172">
        <f t="shared" ca="1" si="11"/>
        <v>0</v>
      </c>
      <c r="J58" s="172">
        <f t="shared" ca="1" si="11"/>
        <v>0</v>
      </c>
      <c r="K58" s="172">
        <f t="shared" ca="1" si="11"/>
        <v>0</v>
      </c>
      <c r="L58" s="172">
        <f t="shared" ca="1" si="11"/>
        <v>0</v>
      </c>
      <c r="M58" s="172">
        <f t="shared" ca="1" si="11"/>
        <v>0</v>
      </c>
      <c r="N58" s="172">
        <f t="shared" ca="1" si="11"/>
        <v>0</v>
      </c>
      <c r="O58" s="172">
        <f t="shared" ca="1" si="11"/>
        <v>0</v>
      </c>
      <c r="P58" s="172">
        <f t="shared" ca="1" si="11"/>
        <v>0</v>
      </c>
      <c r="Q58" s="172">
        <f t="shared" ca="1" si="11"/>
        <v>0</v>
      </c>
      <c r="R58" s="172">
        <f t="shared" ca="1" si="11"/>
        <v>0</v>
      </c>
      <c r="S58" s="172">
        <f t="shared" ca="1" si="11"/>
        <v>0</v>
      </c>
      <c r="T58" s="172">
        <f t="shared" ca="1" si="11"/>
        <v>0</v>
      </c>
      <c r="U58" s="172">
        <f t="shared" ca="1" si="10"/>
        <v>0</v>
      </c>
      <c r="V58" s="172">
        <f t="shared" ca="1" si="10"/>
        <v>0</v>
      </c>
      <c r="W58" s="172">
        <f t="shared" ca="1" si="10"/>
        <v>0</v>
      </c>
      <c r="X58" s="172">
        <f t="shared" ca="1" si="10"/>
        <v>0</v>
      </c>
      <c r="Y58" s="172">
        <f t="shared" ca="1" si="10"/>
        <v>0</v>
      </c>
      <c r="Z58" s="172">
        <f t="shared" ca="1" si="10"/>
        <v>0</v>
      </c>
      <c r="AA58" s="172">
        <f t="shared" ca="1" si="10"/>
        <v>0</v>
      </c>
      <c r="AB58" s="172">
        <f t="shared" ca="1" si="10"/>
        <v>0</v>
      </c>
      <c r="AC58" s="172">
        <f t="shared" ca="1" si="10"/>
        <v>0</v>
      </c>
      <c r="AD58" s="172">
        <f t="shared" ca="1" si="10"/>
        <v>0</v>
      </c>
      <c r="AE58" s="172">
        <f t="shared" ca="1" si="10"/>
        <v>0</v>
      </c>
      <c r="AF58" s="172">
        <f t="shared" ca="1" si="10"/>
        <v>0</v>
      </c>
      <c r="AG58" s="172">
        <f t="shared" ca="1" si="10"/>
        <v>0</v>
      </c>
      <c r="AH58" s="172">
        <f t="shared" ca="1" si="10"/>
        <v>0</v>
      </c>
      <c r="AI58" s="172">
        <f t="shared" ca="1" si="10"/>
        <v>0</v>
      </c>
      <c r="AJ58" s="172">
        <f t="shared" ca="1" si="9"/>
        <v>0</v>
      </c>
      <c r="AK58" s="172">
        <f t="shared" ca="1" si="9"/>
        <v>0</v>
      </c>
      <c r="AL58" s="172">
        <f t="shared" ca="1" si="9"/>
        <v>0</v>
      </c>
      <c r="AM58" s="172">
        <f t="shared" ca="1" si="9"/>
        <v>0</v>
      </c>
      <c r="AN58" s="172">
        <f t="shared" ca="1" si="9"/>
        <v>0</v>
      </c>
      <c r="AO58" s="172">
        <f t="shared" ca="1" si="9"/>
        <v>0</v>
      </c>
      <c r="AP58" s="172">
        <f t="shared" ca="1" si="9"/>
        <v>0</v>
      </c>
      <c r="AQ58" s="172">
        <f t="shared" ca="1" si="9"/>
        <v>0</v>
      </c>
      <c r="AR58" s="172">
        <f t="shared" ca="1" si="9"/>
        <v>0</v>
      </c>
    </row>
    <row r="59" spans="4:44" x14ac:dyDescent="0.3">
      <c r="D59" s="162">
        <v>40</v>
      </c>
      <c r="E59" s="172">
        <f t="shared" ca="1" si="11"/>
        <v>0</v>
      </c>
      <c r="F59" s="172">
        <f t="shared" ca="1" si="11"/>
        <v>0</v>
      </c>
      <c r="G59" s="172">
        <f t="shared" ca="1" si="11"/>
        <v>0</v>
      </c>
      <c r="H59" s="172">
        <f t="shared" ca="1" si="11"/>
        <v>0</v>
      </c>
      <c r="I59" s="172">
        <f t="shared" ca="1" si="11"/>
        <v>0</v>
      </c>
      <c r="J59" s="172">
        <f t="shared" ca="1" si="11"/>
        <v>0</v>
      </c>
      <c r="K59" s="172">
        <f t="shared" ca="1" si="11"/>
        <v>0</v>
      </c>
      <c r="L59" s="172">
        <f t="shared" ca="1" si="11"/>
        <v>0</v>
      </c>
      <c r="M59" s="172">
        <f t="shared" ca="1" si="11"/>
        <v>0</v>
      </c>
      <c r="N59" s="172">
        <f t="shared" ca="1" si="11"/>
        <v>0</v>
      </c>
      <c r="O59" s="172">
        <f t="shared" ca="1" si="11"/>
        <v>0</v>
      </c>
      <c r="P59" s="172">
        <f t="shared" ca="1" si="11"/>
        <v>0</v>
      </c>
      <c r="Q59" s="172">
        <f t="shared" ca="1" si="11"/>
        <v>0</v>
      </c>
      <c r="R59" s="172">
        <f t="shared" ca="1" si="11"/>
        <v>0</v>
      </c>
      <c r="S59" s="172">
        <f t="shared" ca="1" si="11"/>
        <v>0</v>
      </c>
      <c r="T59" s="172">
        <f t="shared" ca="1" si="11"/>
        <v>0</v>
      </c>
      <c r="U59" s="172">
        <f t="shared" ca="1" si="10"/>
        <v>0</v>
      </c>
      <c r="V59" s="172">
        <f t="shared" ca="1" si="10"/>
        <v>0</v>
      </c>
      <c r="W59" s="172">
        <f t="shared" ca="1" si="10"/>
        <v>0</v>
      </c>
      <c r="X59" s="172">
        <f t="shared" ca="1" si="10"/>
        <v>0</v>
      </c>
      <c r="Y59" s="172">
        <f t="shared" ca="1" si="10"/>
        <v>0</v>
      </c>
      <c r="Z59" s="172">
        <f t="shared" ca="1" si="10"/>
        <v>0</v>
      </c>
      <c r="AA59" s="172">
        <f t="shared" ca="1" si="10"/>
        <v>0</v>
      </c>
      <c r="AB59" s="172">
        <f t="shared" ca="1" si="10"/>
        <v>0</v>
      </c>
      <c r="AC59" s="172">
        <f t="shared" ca="1" si="10"/>
        <v>0</v>
      </c>
      <c r="AD59" s="172">
        <f t="shared" ca="1" si="10"/>
        <v>0</v>
      </c>
      <c r="AE59" s="172">
        <f t="shared" ca="1" si="10"/>
        <v>0</v>
      </c>
      <c r="AF59" s="172">
        <f t="shared" ca="1" si="10"/>
        <v>0</v>
      </c>
      <c r="AG59" s="172">
        <f t="shared" ca="1" si="10"/>
        <v>0</v>
      </c>
      <c r="AH59" s="172">
        <f t="shared" ca="1" si="10"/>
        <v>0</v>
      </c>
      <c r="AI59" s="172">
        <f t="shared" ca="1" si="10"/>
        <v>0</v>
      </c>
      <c r="AJ59" s="172">
        <f t="shared" ca="1" si="9"/>
        <v>0</v>
      </c>
      <c r="AK59" s="172">
        <f t="shared" ca="1" si="9"/>
        <v>0</v>
      </c>
      <c r="AL59" s="172">
        <f t="shared" ca="1" si="9"/>
        <v>0</v>
      </c>
      <c r="AM59" s="172">
        <f t="shared" ca="1" si="9"/>
        <v>0</v>
      </c>
      <c r="AN59" s="172">
        <f t="shared" ca="1" si="9"/>
        <v>0</v>
      </c>
      <c r="AO59" s="172">
        <f t="shared" ca="1" si="9"/>
        <v>0</v>
      </c>
      <c r="AP59" s="172">
        <f t="shared" ca="1" si="9"/>
        <v>0</v>
      </c>
      <c r="AQ59" s="172">
        <f t="shared" ca="1" si="9"/>
        <v>0</v>
      </c>
      <c r="AR59" s="172">
        <f t="shared" ca="1" si="9"/>
        <v>0</v>
      </c>
    </row>
    <row r="61" spans="4:44" x14ac:dyDescent="0.3">
      <c r="D61" s="162" t="s">
        <v>221</v>
      </c>
      <c r="E61" s="172">
        <f ca="1">SUM(E20:E59)</f>
        <v>7.0341528312919635E-2</v>
      </c>
      <c r="F61" s="172">
        <f t="shared" ref="F61:AR61" ca="1" si="12">SUM(F20:F59)</f>
        <v>0.20179091443995448</v>
      </c>
      <c r="G61" s="172">
        <f t="shared" ca="1" si="12"/>
        <v>0.32710236214223809</v>
      </c>
      <c r="H61" s="172">
        <f t="shared" ca="1" si="12"/>
        <v>0.41981890194112914</v>
      </c>
      <c r="I61" s="172">
        <f t="shared" ca="1" si="12"/>
        <v>0.44833185185185181</v>
      </c>
      <c r="J61" s="172">
        <f t="shared" ca="1" si="12"/>
        <v>0.44833185185185181</v>
      </c>
      <c r="K61" s="172">
        <f t="shared" ca="1" si="12"/>
        <v>0.44833185185185181</v>
      </c>
      <c r="L61" s="172">
        <f t="shared" ca="1" si="12"/>
        <v>0.44833185185185181</v>
      </c>
      <c r="M61" s="172">
        <f t="shared" ca="1" si="12"/>
        <v>0.44833185185185181</v>
      </c>
      <c r="N61" s="172">
        <f t="shared" ca="1" si="12"/>
        <v>0.44833185185185181</v>
      </c>
      <c r="O61" s="172">
        <f t="shared" ca="1" si="12"/>
        <v>0.44833185185185181</v>
      </c>
      <c r="P61" s="172">
        <f t="shared" ca="1" si="12"/>
        <v>0.44833185185185181</v>
      </c>
      <c r="Q61" s="172">
        <f t="shared" ca="1" si="12"/>
        <v>0.44833185185185181</v>
      </c>
      <c r="R61" s="172">
        <f t="shared" ca="1" si="12"/>
        <v>0.44833185185185181</v>
      </c>
      <c r="S61" s="172">
        <f t="shared" ca="1" si="12"/>
        <v>0.44833185185185181</v>
      </c>
      <c r="T61" s="172">
        <f t="shared" ca="1" si="12"/>
        <v>0.44833185185185181</v>
      </c>
      <c r="U61" s="172">
        <f t="shared" ca="1" si="12"/>
        <v>0.44833185185185181</v>
      </c>
      <c r="V61" s="172">
        <f t="shared" ca="1" si="12"/>
        <v>0.44833185185185181</v>
      </c>
      <c r="W61" s="172">
        <f t="shared" ca="1" si="12"/>
        <v>0.44833185185185181</v>
      </c>
      <c r="X61" s="172">
        <f t="shared" ca="1" si="12"/>
        <v>0.44833185185185181</v>
      </c>
      <c r="Y61" s="172">
        <f t="shared" ca="1" si="12"/>
        <v>0.44833185185185181</v>
      </c>
      <c r="Z61" s="172">
        <f t="shared" ca="1" si="12"/>
        <v>0.44833185185185181</v>
      </c>
      <c r="AA61" s="172">
        <f t="shared" ca="1" si="12"/>
        <v>0.44833185185185181</v>
      </c>
      <c r="AB61" s="172">
        <f t="shared" ca="1" si="12"/>
        <v>0.44833185185185181</v>
      </c>
      <c r="AC61" s="172">
        <f t="shared" ca="1" si="12"/>
        <v>0.44833185185185181</v>
      </c>
      <c r="AD61" s="172">
        <f t="shared" ca="1" si="12"/>
        <v>0.44833185185185181</v>
      </c>
      <c r="AE61" s="172">
        <f t="shared" ca="1" si="12"/>
        <v>0.44833185185185181</v>
      </c>
      <c r="AF61" s="172">
        <f t="shared" ca="1" si="12"/>
        <v>0.37799032353893219</v>
      </c>
      <c r="AG61" s="172">
        <f t="shared" ca="1" si="12"/>
        <v>0.24654093741189737</v>
      </c>
      <c r="AH61" s="172">
        <f t="shared" ca="1" si="12"/>
        <v>0.12122948970961375</v>
      </c>
      <c r="AI61" s="172">
        <f t="shared" ca="1" si="12"/>
        <v>2.8512949910722674E-2</v>
      </c>
      <c r="AJ61" s="172">
        <f t="shared" ca="1" si="12"/>
        <v>0</v>
      </c>
      <c r="AK61" s="172">
        <f t="shared" ca="1" si="12"/>
        <v>0</v>
      </c>
      <c r="AL61" s="172">
        <f t="shared" ca="1" si="12"/>
        <v>0</v>
      </c>
      <c r="AM61" s="172">
        <f t="shared" ca="1" si="12"/>
        <v>0</v>
      </c>
      <c r="AN61" s="172">
        <f t="shared" ca="1" si="12"/>
        <v>0</v>
      </c>
      <c r="AO61" s="172">
        <f t="shared" ca="1" si="12"/>
        <v>0</v>
      </c>
      <c r="AP61" s="172">
        <f t="shared" ca="1" si="12"/>
        <v>0</v>
      </c>
      <c r="AQ61" s="172">
        <f t="shared" ca="1" si="12"/>
        <v>0</v>
      </c>
      <c r="AR61" s="172">
        <f t="shared" ca="1" si="12"/>
        <v>0</v>
      </c>
    </row>
    <row r="63" spans="4:44" x14ac:dyDescent="0.3">
      <c r="D63" s="162" t="s">
        <v>222</v>
      </c>
      <c r="E63" s="165">
        <v>1</v>
      </c>
      <c r="F63" s="165">
        <f>E63+1</f>
        <v>2</v>
      </c>
      <c r="G63" s="165">
        <f t="shared" ref="G63:AR63" si="13">F63+1</f>
        <v>3</v>
      </c>
      <c r="H63" s="165">
        <f t="shared" si="13"/>
        <v>4</v>
      </c>
      <c r="I63" s="165">
        <f t="shared" si="13"/>
        <v>5</v>
      </c>
      <c r="J63" s="165">
        <f t="shared" si="13"/>
        <v>6</v>
      </c>
      <c r="K63" s="165">
        <f t="shared" si="13"/>
        <v>7</v>
      </c>
      <c r="L63" s="165">
        <f t="shared" si="13"/>
        <v>8</v>
      </c>
      <c r="M63" s="165">
        <f t="shared" si="13"/>
        <v>9</v>
      </c>
      <c r="N63" s="165">
        <f t="shared" si="13"/>
        <v>10</v>
      </c>
      <c r="O63" s="165">
        <f t="shared" si="13"/>
        <v>11</v>
      </c>
      <c r="P63" s="165">
        <f t="shared" si="13"/>
        <v>12</v>
      </c>
      <c r="Q63" s="165">
        <f t="shared" si="13"/>
        <v>13</v>
      </c>
      <c r="R63" s="165">
        <f t="shared" si="13"/>
        <v>14</v>
      </c>
      <c r="S63" s="165">
        <f t="shared" si="13"/>
        <v>15</v>
      </c>
      <c r="T63" s="165">
        <f t="shared" si="13"/>
        <v>16</v>
      </c>
      <c r="U63" s="165">
        <f t="shared" si="13"/>
        <v>17</v>
      </c>
      <c r="V63" s="165">
        <f t="shared" si="13"/>
        <v>18</v>
      </c>
      <c r="W63" s="165">
        <f t="shared" si="13"/>
        <v>19</v>
      </c>
      <c r="X63" s="165">
        <f t="shared" si="13"/>
        <v>20</v>
      </c>
      <c r="Y63" s="165">
        <f t="shared" si="13"/>
        <v>21</v>
      </c>
      <c r="Z63" s="165">
        <f t="shared" si="13"/>
        <v>22</v>
      </c>
      <c r="AA63" s="165">
        <f t="shared" si="13"/>
        <v>23</v>
      </c>
      <c r="AB63" s="165">
        <f t="shared" si="13"/>
        <v>24</v>
      </c>
      <c r="AC63" s="165">
        <f t="shared" si="13"/>
        <v>25</v>
      </c>
      <c r="AD63" s="165">
        <f t="shared" si="13"/>
        <v>26</v>
      </c>
      <c r="AE63" s="165">
        <f t="shared" si="13"/>
        <v>27</v>
      </c>
      <c r="AF63" s="165">
        <f t="shared" si="13"/>
        <v>28</v>
      </c>
      <c r="AG63" s="165">
        <f t="shared" si="13"/>
        <v>29</v>
      </c>
      <c r="AH63" s="165">
        <f t="shared" si="13"/>
        <v>30</v>
      </c>
      <c r="AI63" s="165">
        <f t="shared" si="13"/>
        <v>31</v>
      </c>
      <c r="AJ63" s="165">
        <f t="shared" si="13"/>
        <v>32</v>
      </c>
      <c r="AK63" s="165">
        <f t="shared" si="13"/>
        <v>33</v>
      </c>
      <c r="AL63" s="165">
        <f t="shared" si="13"/>
        <v>34</v>
      </c>
      <c r="AM63" s="165">
        <f t="shared" si="13"/>
        <v>35</v>
      </c>
      <c r="AN63" s="165">
        <f t="shared" si="13"/>
        <v>36</v>
      </c>
      <c r="AO63" s="165">
        <f t="shared" si="13"/>
        <v>37</v>
      </c>
      <c r="AP63" s="165">
        <f t="shared" si="13"/>
        <v>38</v>
      </c>
      <c r="AQ63" s="165">
        <f t="shared" si="13"/>
        <v>39</v>
      </c>
      <c r="AR63" s="165">
        <f t="shared" si="13"/>
        <v>40</v>
      </c>
    </row>
    <row r="64" spans="4:44" x14ac:dyDescent="0.3">
      <c r="D64" s="173">
        <v>3</v>
      </c>
      <c r="E64" s="174">
        <f>'General Inputs'!E11</f>
        <v>0.33329999999999999</v>
      </c>
      <c r="F64" s="174">
        <f>'General Inputs'!F11</f>
        <v>0.44450000000000001</v>
      </c>
      <c r="G64" s="174">
        <f>'General Inputs'!G11</f>
        <v>0.14810000000000001</v>
      </c>
      <c r="H64" s="174">
        <f>'General Inputs'!H11</f>
        <v>7.4099999999999999E-2</v>
      </c>
      <c r="I64" s="174">
        <f>'General Inputs'!I11</f>
        <v>0</v>
      </c>
      <c r="J64" s="174">
        <f>'General Inputs'!J11</f>
        <v>0</v>
      </c>
      <c r="K64" s="174">
        <f>'General Inputs'!K11</f>
        <v>0</v>
      </c>
      <c r="L64" s="174">
        <f>'General Inputs'!L11</f>
        <v>0</v>
      </c>
      <c r="M64" s="174">
        <f>'General Inputs'!M11</f>
        <v>0</v>
      </c>
      <c r="N64" s="174">
        <f>'General Inputs'!N11</f>
        <v>0</v>
      </c>
      <c r="O64" s="174">
        <f>'General Inputs'!O11</f>
        <v>0</v>
      </c>
      <c r="P64" s="174">
        <f>'General Inputs'!P11</f>
        <v>0</v>
      </c>
      <c r="Q64" s="174">
        <f>'General Inputs'!Q11</f>
        <v>0</v>
      </c>
      <c r="R64" s="174">
        <f>'General Inputs'!R11</f>
        <v>0</v>
      </c>
      <c r="S64" s="174">
        <f>'General Inputs'!S11</f>
        <v>0</v>
      </c>
      <c r="T64" s="174">
        <f>'General Inputs'!T11</f>
        <v>0</v>
      </c>
      <c r="U64" s="174">
        <f>'General Inputs'!U11</f>
        <v>0</v>
      </c>
      <c r="V64" s="174">
        <f>'General Inputs'!V11</f>
        <v>0</v>
      </c>
      <c r="W64" s="174">
        <f>'General Inputs'!W11</f>
        <v>0</v>
      </c>
      <c r="X64" s="174">
        <f>'General Inputs'!X11</f>
        <v>0</v>
      </c>
      <c r="Y64" s="174">
        <f>'General Inputs'!Y11</f>
        <v>0</v>
      </c>
      <c r="Z64" s="174">
        <f>'General Inputs'!Z11</f>
        <v>0</v>
      </c>
      <c r="AA64" s="174">
        <f>'General Inputs'!AA11</f>
        <v>0</v>
      </c>
      <c r="AB64" s="174">
        <f>'General Inputs'!AB11</f>
        <v>0</v>
      </c>
      <c r="AC64" s="174">
        <f>'General Inputs'!AC11</f>
        <v>0</v>
      </c>
      <c r="AD64" s="174">
        <f>'General Inputs'!AD11</f>
        <v>0</v>
      </c>
      <c r="AE64" s="174">
        <f>'General Inputs'!AE11</f>
        <v>0</v>
      </c>
      <c r="AF64" s="174">
        <f>'General Inputs'!AF11</f>
        <v>0</v>
      </c>
      <c r="AG64" s="174">
        <f>'General Inputs'!AG11</f>
        <v>0</v>
      </c>
      <c r="AH64" s="174">
        <f>'General Inputs'!AH11</f>
        <v>0</v>
      </c>
      <c r="AI64" s="174">
        <f>'General Inputs'!AI11</f>
        <v>0</v>
      </c>
      <c r="AJ64" s="174">
        <f>'General Inputs'!AJ11</f>
        <v>0</v>
      </c>
      <c r="AK64" s="174">
        <f>'General Inputs'!AK11</f>
        <v>0</v>
      </c>
      <c r="AL64" s="174">
        <f>'General Inputs'!AL11</f>
        <v>0</v>
      </c>
      <c r="AM64" s="174">
        <f>'General Inputs'!AM11</f>
        <v>0</v>
      </c>
      <c r="AN64" s="174">
        <f>'General Inputs'!AN11</f>
        <v>0</v>
      </c>
      <c r="AO64" s="174">
        <f>'General Inputs'!AO11</f>
        <v>0</v>
      </c>
      <c r="AP64" s="174">
        <f>'General Inputs'!AP11</f>
        <v>0</v>
      </c>
      <c r="AQ64" s="174">
        <f>'General Inputs'!AQ11</f>
        <v>0</v>
      </c>
      <c r="AR64" s="174">
        <f>'General Inputs'!AR11</f>
        <v>0</v>
      </c>
    </row>
    <row r="65" spans="4:44" x14ac:dyDescent="0.3">
      <c r="D65" s="173">
        <v>5</v>
      </c>
      <c r="E65" s="174">
        <f>'General Inputs'!E12</f>
        <v>0.2</v>
      </c>
      <c r="F65" s="174">
        <f>'General Inputs'!F12</f>
        <v>0.32</v>
      </c>
      <c r="G65" s="174">
        <f>'General Inputs'!G12</f>
        <v>0.192</v>
      </c>
      <c r="H65" s="174">
        <f>'General Inputs'!H12</f>
        <v>0.1152</v>
      </c>
      <c r="I65" s="174">
        <f>'General Inputs'!I12</f>
        <v>0.1152</v>
      </c>
      <c r="J65" s="174">
        <f>'General Inputs'!J12</f>
        <v>5.7599999999999998E-2</v>
      </c>
      <c r="K65" s="174">
        <f>'General Inputs'!K12</f>
        <v>0</v>
      </c>
      <c r="L65" s="174">
        <f>'General Inputs'!L12</f>
        <v>0</v>
      </c>
      <c r="M65" s="174">
        <f>'General Inputs'!M12</f>
        <v>0</v>
      </c>
      <c r="N65" s="174">
        <f>'General Inputs'!N12</f>
        <v>0</v>
      </c>
      <c r="O65" s="174">
        <f>'General Inputs'!O12</f>
        <v>0</v>
      </c>
      <c r="P65" s="174">
        <f>'General Inputs'!P12</f>
        <v>0</v>
      </c>
      <c r="Q65" s="174">
        <f>'General Inputs'!Q12</f>
        <v>0</v>
      </c>
      <c r="R65" s="174">
        <f>'General Inputs'!R12</f>
        <v>0</v>
      </c>
      <c r="S65" s="174">
        <f>'General Inputs'!S12</f>
        <v>0</v>
      </c>
      <c r="T65" s="174">
        <f>'General Inputs'!T12</f>
        <v>0</v>
      </c>
      <c r="U65" s="174">
        <f>'General Inputs'!U12</f>
        <v>0</v>
      </c>
      <c r="V65" s="174">
        <f>'General Inputs'!V12</f>
        <v>0</v>
      </c>
      <c r="W65" s="174">
        <f>'General Inputs'!W12</f>
        <v>0</v>
      </c>
      <c r="X65" s="174">
        <f>'General Inputs'!X12</f>
        <v>0</v>
      </c>
      <c r="Y65" s="174">
        <f>'General Inputs'!Y12</f>
        <v>0</v>
      </c>
      <c r="Z65" s="174">
        <f>'General Inputs'!Z12</f>
        <v>0</v>
      </c>
      <c r="AA65" s="174">
        <f>'General Inputs'!AA12</f>
        <v>0</v>
      </c>
      <c r="AB65" s="174">
        <f>'General Inputs'!AB12</f>
        <v>0</v>
      </c>
      <c r="AC65" s="174">
        <f>'General Inputs'!AC12</f>
        <v>0</v>
      </c>
      <c r="AD65" s="174">
        <f>'General Inputs'!AD12</f>
        <v>0</v>
      </c>
      <c r="AE65" s="174">
        <f>'General Inputs'!AE12</f>
        <v>0</v>
      </c>
      <c r="AF65" s="174">
        <f>'General Inputs'!AF12</f>
        <v>0</v>
      </c>
      <c r="AG65" s="174">
        <f>'General Inputs'!AG12</f>
        <v>0</v>
      </c>
      <c r="AH65" s="174">
        <f>'General Inputs'!AH12</f>
        <v>0</v>
      </c>
      <c r="AI65" s="174">
        <f>'General Inputs'!AI12</f>
        <v>0</v>
      </c>
      <c r="AJ65" s="174">
        <f>'General Inputs'!AJ12</f>
        <v>0</v>
      </c>
      <c r="AK65" s="174">
        <f>'General Inputs'!AK12</f>
        <v>0</v>
      </c>
      <c r="AL65" s="174">
        <f>'General Inputs'!AL12</f>
        <v>0</v>
      </c>
      <c r="AM65" s="174">
        <f>'General Inputs'!AM12</f>
        <v>0</v>
      </c>
      <c r="AN65" s="174">
        <f>'General Inputs'!AN12</f>
        <v>0</v>
      </c>
      <c r="AO65" s="174">
        <f>'General Inputs'!AO12</f>
        <v>0</v>
      </c>
      <c r="AP65" s="174">
        <f>'General Inputs'!AP12</f>
        <v>0</v>
      </c>
      <c r="AQ65" s="174">
        <f>'General Inputs'!AQ12</f>
        <v>0</v>
      </c>
      <c r="AR65" s="174">
        <f>'General Inputs'!AR12</f>
        <v>0</v>
      </c>
    </row>
    <row r="66" spans="4:44" x14ac:dyDescent="0.3">
      <c r="D66" s="173">
        <v>7</v>
      </c>
      <c r="E66" s="174">
        <f>'General Inputs'!E13</f>
        <v>0.1429</v>
      </c>
      <c r="F66" s="174">
        <f>'General Inputs'!F13</f>
        <v>0.24489999999999998</v>
      </c>
      <c r="G66" s="174">
        <f>'General Inputs'!G13</f>
        <v>0.17489999999999997</v>
      </c>
      <c r="H66" s="174">
        <f>'General Inputs'!H13</f>
        <v>0.1249</v>
      </c>
      <c r="I66" s="174">
        <f>'General Inputs'!I13</f>
        <v>8.929999999999999E-2</v>
      </c>
      <c r="J66" s="174">
        <f>'General Inputs'!J13</f>
        <v>8.9200000000000002E-2</v>
      </c>
      <c r="K66" s="174">
        <f>'General Inputs'!K13</f>
        <v>8.929999999999999E-2</v>
      </c>
      <c r="L66" s="174">
        <f>'General Inputs'!L13</f>
        <v>4.4600000000000001E-2</v>
      </c>
      <c r="M66" s="174">
        <f>'General Inputs'!M13</f>
        <v>0</v>
      </c>
      <c r="N66" s="174">
        <f>'General Inputs'!N13</f>
        <v>0</v>
      </c>
      <c r="O66" s="174">
        <f>'General Inputs'!O13</f>
        <v>0</v>
      </c>
      <c r="P66" s="174">
        <f>'General Inputs'!P13</f>
        <v>0</v>
      </c>
      <c r="Q66" s="174">
        <f>'General Inputs'!Q13</f>
        <v>0</v>
      </c>
      <c r="R66" s="174">
        <f>'General Inputs'!R13</f>
        <v>0</v>
      </c>
      <c r="S66" s="174">
        <f>'General Inputs'!S13</f>
        <v>0</v>
      </c>
      <c r="T66" s="174">
        <f>'General Inputs'!T13</f>
        <v>0</v>
      </c>
      <c r="U66" s="174">
        <f>'General Inputs'!U13</f>
        <v>0</v>
      </c>
      <c r="V66" s="174">
        <f>'General Inputs'!V13</f>
        <v>0</v>
      </c>
      <c r="W66" s="174">
        <f>'General Inputs'!W13</f>
        <v>0</v>
      </c>
      <c r="X66" s="174">
        <f>'General Inputs'!X13</f>
        <v>0</v>
      </c>
      <c r="Y66" s="174">
        <f>'General Inputs'!Y13</f>
        <v>0</v>
      </c>
      <c r="Z66" s="174">
        <f>'General Inputs'!Z13</f>
        <v>0</v>
      </c>
      <c r="AA66" s="174">
        <f>'General Inputs'!AA13</f>
        <v>0</v>
      </c>
      <c r="AB66" s="174">
        <f>'General Inputs'!AB13</f>
        <v>0</v>
      </c>
      <c r="AC66" s="174">
        <f>'General Inputs'!AC13</f>
        <v>0</v>
      </c>
      <c r="AD66" s="174">
        <f>'General Inputs'!AD13</f>
        <v>0</v>
      </c>
      <c r="AE66" s="174">
        <f>'General Inputs'!AE13</f>
        <v>0</v>
      </c>
      <c r="AF66" s="174">
        <f>'General Inputs'!AF13</f>
        <v>0</v>
      </c>
      <c r="AG66" s="174">
        <f>'General Inputs'!AG13</f>
        <v>0</v>
      </c>
      <c r="AH66" s="174">
        <f>'General Inputs'!AH13</f>
        <v>0</v>
      </c>
      <c r="AI66" s="174">
        <f>'General Inputs'!AI13</f>
        <v>0</v>
      </c>
      <c r="AJ66" s="174">
        <f>'General Inputs'!AJ13</f>
        <v>0</v>
      </c>
      <c r="AK66" s="174">
        <f>'General Inputs'!AK13</f>
        <v>0</v>
      </c>
      <c r="AL66" s="174">
        <f>'General Inputs'!AL13</f>
        <v>0</v>
      </c>
      <c r="AM66" s="174">
        <f>'General Inputs'!AM13</f>
        <v>0</v>
      </c>
      <c r="AN66" s="174">
        <f>'General Inputs'!AN13</f>
        <v>0</v>
      </c>
      <c r="AO66" s="174">
        <f>'General Inputs'!AO13</f>
        <v>0</v>
      </c>
      <c r="AP66" s="174">
        <f>'General Inputs'!AP13</f>
        <v>0</v>
      </c>
      <c r="AQ66" s="174">
        <f>'General Inputs'!AQ13</f>
        <v>0</v>
      </c>
      <c r="AR66" s="174">
        <f>'General Inputs'!AR13</f>
        <v>0</v>
      </c>
    </row>
    <row r="67" spans="4:44" x14ac:dyDescent="0.3">
      <c r="D67" s="173">
        <v>10</v>
      </c>
      <c r="E67" s="174">
        <f>'General Inputs'!E14</f>
        <v>0.1</v>
      </c>
      <c r="F67" s="174">
        <f>'General Inputs'!F14</f>
        <v>0.18</v>
      </c>
      <c r="G67" s="174">
        <f>'General Inputs'!G14</f>
        <v>0.14400000000000002</v>
      </c>
      <c r="H67" s="174">
        <f>'General Inputs'!H14</f>
        <v>0.1152</v>
      </c>
      <c r="I67" s="174">
        <f>'General Inputs'!I14</f>
        <v>9.2200000000000004E-2</v>
      </c>
      <c r="J67" s="174">
        <f>'General Inputs'!J14</f>
        <v>7.3700000000000002E-2</v>
      </c>
      <c r="K67" s="174">
        <f>'General Inputs'!K14</f>
        <v>6.5500000000000003E-2</v>
      </c>
      <c r="L67" s="174">
        <f>'General Inputs'!L14</f>
        <v>6.5500000000000003E-2</v>
      </c>
      <c r="M67" s="174">
        <f>'General Inputs'!M14</f>
        <v>6.5599999999999992E-2</v>
      </c>
      <c r="N67" s="174">
        <f>'General Inputs'!N14</f>
        <v>6.5500000000000003E-2</v>
      </c>
      <c r="O67" s="174">
        <f>'General Inputs'!O14</f>
        <v>3.2799999999999996E-2</v>
      </c>
      <c r="P67" s="174">
        <f>'General Inputs'!P14</f>
        <v>0</v>
      </c>
      <c r="Q67" s="174">
        <f>'General Inputs'!Q14</f>
        <v>0</v>
      </c>
      <c r="R67" s="174">
        <f>'General Inputs'!R14</f>
        <v>0</v>
      </c>
      <c r="S67" s="174">
        <f>'General Inputs'!S14</f>
        <v>0</v>
      </c>
      <c r="T67" s="174">
        <f>'General Inputs'!T14</f>
        <v>0</v>
      </c>
      <c r="U67" s="174">
        <f>'General Inputs'!U14</f>
        <v>0</v>
      </c>
      <c r="V67" s="174">
        <f>'General Inputs'!V14</f>
        <v>0</v>
      </c>
      <c r="W67" s="174">
        <f>'General Inputs'!W14</f>
        <v>0</v>
      </c>
      <c r="X67" s="174">
        <f>'General Inputs'!X14</f>
        <v>0</v>
      </c>
      <c r="Y67" s="174">
        <f>'General Inputs'!Y14</f>
        <v>0</v>
      </c>
      <c r="Z67" s="174">
        <f>'General Inputs'!Z14</f>
        <v>0</v>
      </c>
      <c r="AA67" s="174">
        <f>'General Inputs'!AA14</f>
        <v>0</v>
      </c>
      <c r="AB67" s="174">
        <f>'General Inputs'!AB14</f>
        <v>0</v>
      </c>
      <c r="AC67" s="174">
        <f>'General Inputs'!AC14</f>
        <v>0</v>
      </c>
      <c r="AD67" s="174">
        <f>'General Inputs'!AD14</f>
        <v>0</v>
      </c>
      <c r="AE67" s="174">
        <f>'General Inputs'!AE14</f>
        <v>0</v>
      </c>
      <c r="AF67" s="174">
        <f>'General Inputs'!AF14</f>
        <v>0</v>
      </c>
      <c r="AG67" s="174">
        <f>'General Inputs'!AG14</f>
        <v>0</v>
      </c>
      <c r="AH67" s="174">
        <f>'General Inputs'!AH14</f>
        <v>0</v>
      </c>
      <c r="AI67" s="174">
        <f>'General Inputs'!AI14</f>
        <v>0</v>
      </c>
      <c r="AJ67" s="174">
        <f>'General Inputs'!AJ14</f>
        <v>0</v>
      </c>
      <c r="AK67" s="174">
        <f>'General Inputs'!AK14</f>
        <v>0</v>
      </c>
      <c r="AL67" s="174">
        <f>'General Inputs'!AL14</f>
        <v>0</v>
      </c>
      <c r="AM67" s="174">
        <f>'General Inputs'!AM14</f>
        <v>0</v>
      </c>
      <c r="AN67" s="174">
        <f>'General Inputs'!AN14</f>
        <v>0</v>
      </c>
      <c r="AO67" s="174">
        <f>'General Inputs'!AO14</f>
        <v>0</v>
      </c>
      <c r="AP67" s="174">
        <f>'General Inputs'!AP14</f>
        <v>0</v>
      </c>
      <c r="AQ67" s="174">
        <f>'General Inputs'!AQ14</f>
        <v>0</v>
      </c>
      <c r="AR67" s="174">
        <f>'General Inputs'!AR14</f>
        <v>0</v>
      </c>
    </row>
    <row r="68" spans="4:44" x14ac:dyDescent="0.3">
      <c r="D68" s="173">
        <v>15</v>
      </c>
      <c r="E68" s="174">
        <f>'General Inputs'!E15</f>
        <v>0.05</v>
      </c>
      <c r="F68" s="174">
        <f>'General Inputs'!F15</f>
        <v>9.5000000000000001E-2</v>
      </c>
      <c r="G68" s="174">
        <f>'General Inputs'!G15</f>
        <v>8.5500000000000007E-2</v>
      </c>
      <c r="H68" s="174">
        <f>'General Inputs'!H15</f>
        <v>7.6999999999999999E-2</v>
      </c>
      <c r="I68" s="174">
        <f>'General Inputs'!I15</f>
        <v>6.93E-2</v>
      </c>
      <c r="J68" s="174">
        <f>'General Inputs'!J15</f>
        <v>6.2300000000000001E-2</v>
      </c>
      <c r="K68" s="174">
        <f>'General Inputs'!K15</f>
        <v>5.9000000000000004E-2</v>
      </c>
      <c r="L68" s="174">
        <f>'General Inputs'!L15</f>
        <v>5.9000000000000004E-2</v>
      </c>
      <c r="M68" s="174">
        <f>'General Inputs'!M15</f>
        <v>5.91E-2</v>
      </c>
      <c r="N68" s="174">
        <f>'General Inputs'!N15</f>
        <v>5.9000000000000004E-2</v>
      </c>
      <c r="O68" s="174">
        <f>'General Inputs'!O15</f>
        <v>5.91E-2</v>
      </c>
      <c r="P68" s="174">
        <f>'General Inputs'!P15</f>
        <v>5.9000000000000004E-2</v>
      </c>
      <c r="Q68" s="174">
        <f>'General Inputs'!Q15</f>
        <v>5.91E-2</v>
      </c>
      <c r="R68" s="174">
        <f>'General Inputs'!R15</f>
        <v>5.9000000000000004E-2</v>
      </c>
      <c r="S68" s="174">
        <f>'General Inputs'!S15</f>
        <v>5.91E-2</v>
      </c>
      <c r="T68" s="174">
        <f>'General Inputs'!T15</f>
        <v>2.9500000000000002E-2</v>
      </c>
      <c r="U68" s="174">
        <f>'General Inputs'!U15</f>
        <v>0</v>
      </c>
      <c r="V68" s="174">
        <f>'General Inputs'!V15</f>
        <v>0</v>
      </c>
      <c r="W68" s="174">
        <f>'General Inputs'!W15</f>
        <v>0</v>
      </c>
      <c r="X68" s="174">
        <f>'General Inputs'!X15</f>
        <v>0</v>
      </c>
      <c r="Y68" s="174">
        <f>'General Inputs'!Y15</f>
        <v>0</v>
      </c>
      <c r="Z68" s="174">
        <f>'General Inputs'!Z15</f>
        <v>0</v>
      </c>
      <c r="AA68" s="174">
        <f>'General Inputs'!AA15</f>
        <v>0</v>
      </c>
      <c r="AB68" s="174">
        <f>'General Inputs'!AB15</f>
        <v>0</v>
      </c>
      <c r="AC68" s="174">
        <f>'General Inputs'!AC15</f>
        <v>0</v>
      </c>
      <c r="AD68" s="174">
        <f>'General Inputs'!AD15</f>
        <v>0</v>
      </c>
      <c r="AE68" s="174">
        <f>'General Inputs'!AE15</f>
        <v>0</v>
      </c>
      <c r="AF68" s="174">
        <f>'General Inputs'!AF15</f>
        <v>0</v>
      </c>
      <c r="AG68" s="174">
        <f>'General Inputs'!AG15</f>
        <v>0</v>
      </c>
      <c r="AH68" s="174">
        <f>'General Inputs'!AH15</f>
        <v>0</v>
      </c>
      <c r="AI68" s="174">
        <f>'General Inputs'!AI15</f>
        <v>0</v>
      </c>
      <c r="AJ68" s="174">
        <f>'General Inputs'!AJ15</f>
        <v>0</v>
      </c>
      <c r="AK68" s="174">
        <f>'General Inputs'!AK15</f>
        <v>0</v>
      </c>
      <c r="AL68" s="174">
        <f>'General Inputs'!AL15</f>
        <v>0</v>
      </c>
      <c r="AM68" s="174">
        <f>'General Inputs'!AM15</f>
        <v>0</v>
      </c>
      <c r="AN68" s="174">
        <f>'General Inputs'!AN15</f>
        <v>0</v>
      </c>
      <c r="AO68" s="174">
        <f>'General Inputs'!AO15</f>
        <v>0</v>
      </c>
      <c r="AP68" s="174">
        <f>'General Inputs'!AP15</f>
        <v>0</v>
      </c>
      <c r="AQ68" s="174">
        <f>'General Inputs'!AQ15</f>
        <v>0</v>
      </c>
      <c r="AR68" s="174">
        <f>'General Inputs'!AR15</f>
        <v>0</v>
      </c>
    </row>
    <row r="69" spans="4:44" x14ac:dyDescent="0.3">
      <c r="D69" s="173">
        <v>20</v>
      </c>
      <c r="E69" s="174">
        <f>'General Inputs'!E16</f>
        <v>3.7499999999999999E-2</v>
      </c>
      <c r="F69" s="174">
        <f>'General Inputs'!F16</f>
        <v>7.2190000000000004E-2</v>
      </c>
      <c r="G69" s="174">
        <f>'General Inputs'!G16</f>
        <v>6.6769999999999996E-2</v>
      </c>
      <c r="H69" s="174">
        <f>'General Inputs'!H16</f>
        <v>6.1769999999999999E-2</v>
      </c>
      <c r="I69" s="174">
        <f>'General Inputs'!I16</f>
        <v>5.713E-2</v>
      </c>
      <c r="J69" s="174">
        <f>'General Inputs'!J16</f>
        <v>5.2850000000000001E-2</v>
      </c>
      <c r="K69" s="174">
        <f>'General Inputs'!K16</f>
        <v>4.888E-2</v>
      </c>
      <c r="L69" s="174">
        <f>'General Inputs'!L16</f>
        <v>4.5220000000000003E-2</v>
      </c>
      <c r="M69" s="174">
        <f>'General Inputs'!M16</f>
        <v>4.462E-2</v>
      </c>
      <c r="N69" s="174">
        <f>'General Inputs'!N16</f>
        <v>4.4610000000000004E-2</v>
      </c>
      <c r="O69" s="174">
        <f>'General Inputs'!O16</f>
        <v>4.462E-2</v>
      </c>
      <c r="P69" s="174">
        <f>'General Inputs'!P16</f>
        <v>4.4610000000000004E-2</v>
      </c>
      <c r="Q69" s="174">
        <f>'General Inputs'!Q16</f>
        <v>4.462E-2</v>
      </c>
      <c r="R69" s="174">
        <f>'General Inputs'!R16</f>
        <v>4.4610000000000004E-2</v>
      </c>
      <c r="S69" s="174">
        <f>'General Inputs'!S16</f>
        <v>4.462E-2</v>
      </c>
      <c r="T69" s="174">
        <f>'General Inputs'!T16</f>
        <v>4.4610000000000004E-2</v>
      </c>
      <c r="U69" s="174">
        <f>'General Inputs'!U16</f>
        <v>4.462E-2</v>
      </c>
      <c r="V69" s="174">
        <f>'General Inputs'!V16</f>
        <v>4.4610000000000004E-2</v>
      </c>
      <c r="W69" s="174">
        <f>'General Inputs'!W16</f>
        <v>4.462E-2</v>
      </c>
      <c r="X69" s="174">
        <f>'General Inputs'!X16</f>
        <v>4.4610000000000004E-2</v>
      </c>
      <c r="Y69" s="174">
        <f>'General Inputs'!Y16</f>
        <v>2.231E-2</v>
      </c>
      <c r="Z69" s="174">
        <f>'General Inputs'!Z16</f>
        <v>0</v>
      </c>
      <c r="AA69" s="174">
        <f>'General Inputs'!AA16</f>
        <v>0</v>
      </c>
      <c r="AB69" s="174">
        <f>'General Inputs'!AB16</f>
        <v>0</v>
      </c>
      <c r="AC69" s="174">
        <f>'General Inputs'!AC16</f>
        <v>0</v>
      </c>
      <c r="AD69" s="174">
        <f>'General Inputs'!AD16</f>
        <v>0</v>
      </c>
      <c r="AE69" s="174">
        <f>'General Inputs'!AE16</f>
        <v>0</v>
      </c>
      <c r="AF69" s="174">
        <f>'General Inputs'!AF16</f>
        <v>0</v>
      </c>
      <c r="AG69" s="174">
        <f>'General Inputs'!AG16</f>
        <v>0</v>
      </c>
      <c r="AH69" s="174">
        <f>'General Inputs'!AH16</f>
        <v>0</v>
      </c>
      <c r="AI69" s="174">
        <f>'General Inputs'!AI16</f>
        <v>0</v>
      </c>
      <c r="AJ69" s="174">
        <f>'General Inputs'!AJ16</f>
        <v>0</v>
      </c>
      <c r="AK69" s="174">
        <f>'General Inputs'!AK16</f>
        <v>0</v>
      </c>
      <c r="AL69" s="174">
        <f>'General Inputs'!AL16</f>
        <v>0</v>
      </c>
      <c r="AM69" s="174">
        <f>'General Inputs'!AM16</f>
        <v>0</v>
      </c>
      <c r="AN69" s="174">
        <f>'General Inputs'!AN16</f>
        <v>0</v>
      </c>
      <c r="AO69" s="174">
        <f>'General Inputs'!AO16</f>
        <v>0</v>
      </c>
      <c r="AP69" s="174">
        <f>'General Inputs'!AP16</f>
        <v>0</v>
      </c>
      <c r="AQ69" s="174">
        <f>'General Inputs'!AQ16</f>
        <v>0</v>
      </c>
      <c r="AR69" s="174">
        <f>'General Inputs'!AR16</f>
        <v>0</v>
      </c>
    </row>
    <row r="71" spans="4:44" x14ac:dyDescent="0.3">
      <c r="D71" s="162" t="s">
        <v>224</v>
      </c>
      <c r="E71" s="163">
        <v>0</v>
      </c>
      <c r="F71" s="163">
        <v>0</v>
      </c>
      <c r="G71" s="163">
        <v>0</v>
      </c>
    </row>
    <row r="72" spans="4:44" x14ac:dyDescent="0.3">
      <c r="D72" s="162"/>
      <c r="E72" s="163"/>
      <c r="F72" s="163"/>
      <c r="G72" s="163"/>
    </row>
    <row r="73" spans="4:44" x14ac:dyDescent="0.3">
      <c r="D73" s="162" t="s">
        <v>225</v>
      </c>
      <c r="E73" s="175"/>
      <c r="F73" s="176"/>
      <c r="G73" s="176"/>
    </row>
    <row r="74" spans="4:44" x14ac:dyDescent="0.3">
      <c r="D74" s="162">
        <v>0</v>
      </c>
      <c r="E74" s="162">
        <f>E63</f>
        <v>1</v>
      </c>
      <c r="F74" s="162">
        <f t="shared" ref="F74:AR74" si="14">F63</f>
        <v>2</v>
      </c>
      <c r="G74" s="162">
        <f t="shared" si="14"/>
        <v>3</v>
      </c>
      <c r="H74" s="162">
        <f t="shared" si="14"/>
        <v>4</v>
      </c>
      <c r="I74" s="162">
        <f t="shared" si="14"/>
        <v>5</v>
      </c>
      <c r="J74" s="162">
        <f t="shared" si="14"/>
        <v>6</v>
      </c>
      <c r="K74" s="162">
        <f t="shared" si="14"/>
        <v>7</v>
      </c>
      <c r="L74" s="162">
        <f t="shared" si="14"/>
        <v>8</v>
      </c>
      <c r="M74" s="162">
        <f t="shared" si="14"/>
        <v>9</v>
      </c>
      <c r="N74" s="162">
        <f t="shared" si="14"/>
        <v>10</v>
      </c>
      <c r="O74" s="162">
        <f t="shared" si="14"/>
        <v>11</v>
      </c>
      <c r="P74" s="162">
        <f t="shared" si="14"/>
        <v>12</v>
      </c>
      <c r="Q74" s="162">
        <f t="shared" si="14"/>
        <v>13</v>
      </c>
      <c r="R74" s="162">
        <f t="shared" si="14"/>
        <v>14</v>
      </c>
      <c r="S74" s="162">
        <f t="shared" si="14"/>
        <v>15</v>
      </c>
      <c r="T74" s="162">
        <f t="shared" si="14"/>
        <v>16</v>
      </c>
      <c r="U74" s="162">
        <f t="shared" si="14"/>
        <v>17</v>
      </c>
      <c r="V74" s="162">
        <f t="shared" si="14"/>
        <v>18</v>
      </c>
      <c r="W74" s="162">
        <f t="shared" si="14"/>
        <v>19</v>
      </c>
      <c r="X74" s="162">
        <f t="shared" si="14"/>
        <v>20</v>
      </c>
      <c r="Y74" s="162">
        <f t="shared" si="14"/>
        <v>21</v>
      </c>
      <c r="Z74" s="162">
        <f t="shared" si="14"/>
        <v>22</v>
      </c>
      <c r="AA74" s="162">
        <f t="shared" si="14"/>
        <v>23</v>
      </c>
      <c r="AB74" s="162">
        <f t="shared" si="14"/>
        <v>24</v>
      </c>
      <c r="AC74" s="162">
        <f t="shared" si="14"/>
        <v>25</v>
      </c>
      <c r="AD74" s="162">
        <f t="shared" si="14"/>
        <v>26</v>
      </c>
      <c r="AE74" s="162">
        <f t="shared" si="14"/>
        <v>27</v>
      </c>
      <c r="AF74" s="162">
        <f t="shared" si="14"/>
        <v>28</v>
      </c>
      <c r="AG74" s="162">
        <f t="shared" si="14"/>
        <v>29</v>
      </c>
      <c r="AH74" s="162">
        <f t="shared" si="14"/>
        <v>30</v>
      </c>
      <c r="AI74" s="162">
        <f t="shared" si="14"/>
        <v>31</v>
      </c>
      <c r="AJ74" s="162">
        <f t="shared" si="14"/>
        <v>32</v>
      </c>
      <c r="AK74" s="162">
        <f t="shared" si="14"/>
        <v>33</v>
      </c>
      <c r="AL74" s="162">
        <f t="shared" si="14"/>
        <v>34</v>
      </c>
      <c r="AM74" s="162">
        <f t="shared" si="14"/>
        <v>35</v>
      </c>
      <c r="AN74" s="162">
        <f t="shared" si="14"/>
        <v>36</v>
      </c>
      <c r="AO74" s="162">
        <f t="shared" si="14"/>
        <v>37</v>
      </c>
      <c r="AP74" s="162">
        <f t="shared" si="14"/>
        <v>38</v>
      </c>
      <c r="AQ74" s="162">
        <f t="shared" si="14"/>
        <v>39</v>
      </c>
      <c r="AR74" s="162">
        <f t="shared" si="14"/>
        <v>40</v>
      </c>
    </row>
    <row r="75" spans="4:44" x14ac:dyDescent="0.3">
      <c r="D75" s="162">
        <f t="array" ref="D75:D114">TRANSPOSE(E74:AR74)</f>
        <v>1</v>
      </c>
      <c r="E75" s="177">
        <f ca="1">IF(E$74&lt;$D75,0,IF(E$74=$D75,(OFFSET($D$8,0,OFFSET($D$74,$D75,0)))*VLOOKUP($E$15,$D$63:$AR$69,E$74-$D75+2,FALSE),IF(AND(E$74&gt;$D75,(E$74-$D75+1)&lt;=$E$15),(OFFSET($D$8,0,OFFSET($D$74,$D75,0)))*VLOOKUP($E$15,$D$63:$AR$69,E$74-$D75+2,FALSE),IF((E$74-$D75+1)=$E$15+1,(OFFSET($D$8,0,OFFSET($D$74,$D75,0)))*VLOOKUP($E$15,$D$63:$AR$69,E$74-$D75+2,FALSE),IF(E$74&gt;($E$15+1),0,0)))))*IF($E$71&lt;&gt;0,0,1)+($E$8*$E$71+(1-$E$71)*$E$8*VLOOKUP($E$15,$D$63:$AR$69,E$74-$D75+2,FALSE))*IF($E$71=0,0,1)</f>
        <v>0.14244159483366228</v>
      </c>
      <c r="F75" s="177">
        <f t="shared" ref="F75:AR75" ca="1" si="15">IF(F$74&lt;$D75,0,IF(F$74=$D75,(OFFSET($D$8,0,OFFSET($D$74,$D75,0)))*VLOOKUP($E$15,$D$63:$AR$69,F$74-$D75+2,FALSE),IF(AND(F$74&gt;$D75,(F$74-$D75+1)&lt;=$E$15),(OFFSET($D$8,0,OFFSET($D$74,$D75,0)))*VLOOKUP($E$15,$D$63:$AR$69,F$74-$D75+2,FALSE),IF((F$74-$D75+1)=$E$15+1,(OFFSET($D$8,0,OFFSET($D$74,$D75,0)))*VLOOKUP($E$15,$D$63:$AR$69,F$74-$D75+2,FALSE),IF(F$74&gt;($E$15+1),0,0)))))*IF($E$71&lt;&gt;0,0,1)+((1-$E$71)*$E$8*VLOOKUP($E$15,$D$63:$AR$69,F$74-$D75+2,FALSE))*IF($E$71=0,0,1)</f>
        <v>0.27420956616112213</v>
      </c>
      <c r="G75" s="177">
        <f t="shared" ca="1" si="15"/>
        <v>0.25362200765449683</v>
      </c>
      <c r="H75" s="177">
        <f t="shared" ca="1" si="15"/>
        <v>0.2346297950100085</v>
      </c>
      <c r="I75" s="177">
        <f t="shared" ca="1" si="15"/>
        <v>0.21700502167592337</v>
      </c>
      <c r="J75" s="177">
        <f t="shared" ca="1" si="15"/>
        <v>0.20074768765224138</v>
      </c>
      <c r="K75" s="177">
        <f t="shared" ca="1" si="15"/>
        <v>0.18566787081251765</v>
      </c>
      <c r="L75" s="177">
        <f t="shared" ca="1" si="15"/>
        <v>0.17176557115675223</v>
      </c>
      <c r="M75" s="177">
        <f t="shared" ca="1" si="15"/>
        <v>0.16948650563941361</v>
      </c>
      <c r="N75" s="177">
        <f t="shared" ca="1" si="15"/>
        <v>0.16944852121412465</v>
      </c>
      <c r="O75" s="177">
        <f t="shared" ca="1" si="15"/>
        <v>0.16948650563941361</v>
      </c>
      <c r="P75" s="177">
        <f t="shared" ca="1" si="15"/>
        <v>0.16944852121412465</v>
      </c>
      <c r="Q75" s="177">
        <f t="shared" ca="1" si="15"/>
        <v>0.16948650563941361</v>
      </c>
      <c r="R75" s="177">
        <f t="shared" ca="1" si="15"/>
        <v>0.16944852121412465</v>
      </c>
      <c r="S75" s="177">
        <f t="shared" ca="1" si="15"/>
        <v>0.16948650563941361</v>
      </c>
      <c r="T75" s="177">
        <f t="shared" ca="1" si="15"/>
        <v>0.16944852121412465</v>
      </c>
      <c r="U75" s="177">
        <f t="shared" ca="1" si="15"/>
        <v>0.16948650563941361</v>
      </c>
      <c r="V75" s="177">
        <f t="shared" ca="1" si="15"/>
        <v>0.16944852121412465</v>
      </c>
      <c r="W75" s="177">
        <f t="shared" ca="1" si="15"/>
        <v>0.16948650563941361</v>
      </c>
      <c r="X75" s="177">
        <f t="shared" ca="1" si="15"/>
        <v>0.16944852121412465</v>
      </c>
      <c r="Y75" s="177">
        <f t="shared" ca="1" si="15"/>
        <v>8.4743252819706807E-2</v>
      </c>
      <c r="Z75" s="177">
        <f t="shared" ca="1" si="15"/>
        <v>0</v>
      </c>
      <c r="AA75" s="177">
        <f t="shared" ca="1" si="15"/>
        <v>0</v>
      </c>
      <c r="AB75" s="177">
        <f t="shared" ca="1" si="15"/>
        <v>0</v>
      </c>
      <c r="AC75" s="177">
        <f t="shared" ca="1" si="15"/>
        <v>0</v>
      </c>
      <c r="AD75" s="177">
        <f t="shared" ca="1" si="15"/>
        <v>0</v>
      </c>
      <c r="AE75" s="177">
        <f t="shared" ca="1" si="15"/>
        <v>0</v>
      </c>
      <c r="AF75" s="177">
        <f t="shared" ca="1" si="15"/>
        <v>0</v>
      </c>
      <c r="AG75" s="177">
        <f t="shared" ca="1" si="15"/>
        <v>0</v>
      </c>
      <c r="AH75" s="177">
        <f t="shared" ca="1" si="15"/>
        <v>0</v>
      </c>
      <c r="AI75" s="177">
        <f t="shared" ca="1" si="15"/>
        <v>0</v>
      </c>
      <c r="AJ75" s="177">
        <f t="shared" ca="1" si="15"/>
        <v>0</v>
      </c>
      <c r="AK75" s="177">
        <f t="shared" ca="1" si="15"/>
        <v>0</v>
      </c>
      <c r="AL75" s="177">
        <f t="shared" ca="1" si="15"/>
        <v>0</v>
      </c>
      <c r="AM75" s="177">
        <f t="shared" ca="1" si="15"/>
        <v>0</v>
      </c>
      <c r="AN75" s="177">
        <f t="shared" ca="1" si="15"/>
        <v>0</v>
      </c>
      <c r="AO75" s="177">
        <f t="shared" ca="1" si="15"/>
        <v>0</v>
      </c>
      <c r="AP75" s="177">
        <f t="shared" ca="1" si="15"/>
        <v>0</v>
      </c>
      <c r="AQ75" s="177">
        <f t="shared" ca="1" si="15"/>
        <v>0</v>
      </c>
      <c r="AR75" s="177">
        <f t="shared" ca="1" si="15"/>
        <v>0</v>
      </c>
    </row>
    <row r="76" spans="4:44" x14ac:dyDescent="0.3">
      <c r="D76" s="162">
        <v>2</v>
      </c>
      <c r="E76" s="177">
        <f ca="1">IF(E$74&lt;$D76,0,IF(E$74=$D76,(OFFSET($D$8,0,OFFSET($D$74,$D76,0)))*VLOOKUP($E$15,$D$63:$AR$69,E$74-$D76+2,FALSE),IF(AND(E$74&gt;$D76,(E$74-$D76+1)&lt;=$E$15),(OFFSET($D$8,0,OFFSET($D$74,$D76,0)))*VLOOKUP($E$15,$D$63:$AR$69,E$74-$D76+2,FALSE),IF((E$74-$D76+1)=$E$15+1,(OFFSET($D$8,0,OFFSET($D$74,$D76,0)))*VLOOKUP($E$15,$D$63:$AR$69,E$74-$D76+2,FALSE),IF(E$74&gt;($E$15+1),0,0)))))*IF($E$71&lt;&gt;0,0,1)</f>
        <v>0</v>
      </c>
      <c r="F76" s="177">
        <f ca="1">IF(F$74&lt;$D76,0,IF(F$74=$D76,(OFFSET($D$8,0,OFFSET($D$74,$D76,0)))*VLOOKUP($E$15,$D$63:$AR$69,F$74-$D76+2,FALSE),IF(AND(F$74&gt;$D76,(F$74-$D76+1)&lt;=$E$15),(OFFSET($D$8,0,OFFSET($D$74,$D76,0)))*VLOOKUP($E$15,$D$63:$AR$69,F$74-$D76+2,FALSE),IF((F$74-$D76+1)=$E$15+1,(OFFSET($D$8,0,OFFSET($D$74,$D76,0)))*VLOOKUP($E$15,$D$63:$AR$69,F$74-$D76+2,FALSE),IF(F$74&gt;($E$15+1),0,0)))))*IF($F$71&lt;&gt;0,0,1)+($E$8*$F$71+(1-$F$71)*$E$8*VLOOKUP($E$15,$D$63:$AR$69,F$74-$D76+2,FALSE))*IF($F$71=0,0,1)</f>
        <v>0.1237434120735833</v>
      </c>
      <c r="G76" s="177">
        <f t="shared" ref="G76:AR76" ca="1" si="16">IF(G$74&lt;$D76,0,IF(G$74=$D76,(OFFSET($D$8,0,OFFSET($D$74,$D76,0)))*VLOOKUP($E$15,$D$63:$AR$69,G$74-$D76+2,FALSE),IF(AND(G$74&gt;$D76,(G$74-$D76+1)&lt;=$E$15),(OFFSET($D$8,0,OFFSET($D$74,$D76,0)))*VLOOKUP($E$15,$D$63:$AR$69,G$74-$D76+2,FALSE),IF((G$74-$D76+1)=$E$15+1,(OFFSET($D$8,0,OFFSET($D$74,$D76,0)))*VLOOKUP($E$15,$D$63:$AR$69,G$74-$D76+2,FALSE),IF(G$74&gt;($E$15+1),0,0)))))*IF($F$71&lt;&gt;0,0,1)+((1-$F$71)*$E$8*VLOOKUP($E$15,$D$63:$AR$69,G$74-$D76+2,FALSE))*IF($F$71=0,0,1)</f>
        <v>0.23821431780245278</v>
      </c>
      <c r="H76" s="177">
        <f t="shared" ca="1" si="16"/>
        <v>0.2203292699774175</v>
      </c>
      <c r="I76" s="177">
        <f t="shared" ca="1" si="16"/>
        <v>0.20383014836760641</v>
      </c>
      <c r="J76" s="177">
        <f t="shared" ca="1" si="16"/>
        <v>0.1885189635137017</v>
      </c>
      <c r="K76" s="177">
        <f t="shared" ca="1" si="16"/>
        <v>0.1743957154157034</v>
      </c>
      <c r="L76" s="177">
        <f t="shared" ca="1" si="16"/>
        <v>0.16129541285751339</v>
      </c>
      <c r="M76" s="177">
        <f t="shared" ca="1" si="16"/>
        <v>0.14921805583913167</v>
      </c>
      <c r="N76" s="177">
        <f t="shared" ca="1" si="16"/>
        <v>0.14723816124595432</v>
      </c>
      <c r="O76" s="177">
        <f t="shared" ca="1" si="16"/>
        <v>0.1472051630027347</v>
      </c>
      <c r="P76" s="177">
        <f t="shared" ca="1" si="16"/>
        <v>0.14723816124595432</v>
      </c>
      <c r="Q76" s="177">
        <f t="shared" ca="1" si="16"/>
        <v>0.1472051630027347</v>
      </c>
      <c r="R76" s="177">
        <f t="shared" ca="1" si="16"/>
        <v>0.14723816124595432</v>
      </c>
      <c r="S76" s="177">
        <f t="shared" ca="1" si="16"/>
        <v>0.1472051630027347</v>
      </c>
      <c r="T76" s="177">
        <f t="shared" ca="1" si="16"/>
        <v>0.14723816124595432</v>
      </c>
      <c r="U76" s="177">
        <f t="shared" ca="1" si="16"/>
        <v>0.1472051630027347</v>
      </c>
      <c r="V76" s="177">
        <f t="shared" ca="1" si="16"/>
        <v>0.14723816124595432</v>
      </c>
      <c r="W76" s="177">
        <f t="shared" ca="1" si="16"/>
        <v>0.1472051630027347</v>
      </c>
      <c r="X76" s="177">
        <f t="shared" ca="1" si="16"/>
        <v>0.14723816124595432</v>
      </c>
      <c r="Y76" s="177">
        <f t="shared" ca="1" si="16"/>
        <v>0.1472051630027347</v>
      </c>
      <c r="Z76" s="177">
        <f t="shared" ca="1" si="16"/>
        <v>7.3619080622977159E-2</v>
      </c>
      <c r="AA76" s="177">
        <f t="shared" ca="1" si="16"/>
        <v>0</v>
      </c>
      <c r="AB76" s="177">
        <f t="shared" ca="1" si="16"/>
        <v>0</v>
      </c>
      <c r="AC76" s="177">
        <f t="shared" ca="1" si="16"/>
        <v>0</v>
      </c>
      <c r="AD76" s="177">
        <f t="shared" ca="1" si="16"/>
        <v>0</v>
      </c>
      <c r="AE76" s="177">
        <f t="shared" ca="1" si="16"/>
        <v>0</v>
      </c>
      <c r="AF76" s="177">
        <f t="shared" ca="1" si="16"/>
        <v>0</v>
      </c>
      <c r="AG76" s="177">
        <f t="shared" ca="1" si="16"/>
        <v>0</v>
      </c>
      <c r="AH76" s="177">
        <f t="shared" ca="1" si="16"/>
        <v>0</v>
      </c>
      <c r="AI76" s="177">
        <f t="shared" ca="1" si="16"/>
        <v>0</v>
      </c>
      <c r="AJ76" s="177">
        <f t="shared" ca="1" si="16"/>
        <v>0</v>
      </c>
      <c r="AK76" s="177">
        <f t="shared" ca="1" si="16"/>
        <v>0</v>
      </c>
      <c r="AL76" s="177">
        <f t="shared" ca="1" si="16"/>
        <v>0</v>
      </c>
      <c r="AM76" s="177">
        <f t="shared" ca="1" si="16"/>
        <v>0</v>
      </c>
      <c r="AN76" s="177">
        <f t="shared" ca="1" si="16"/>
        <v>0</v>
      </c>
      <c r="AO76" s="177">
        <f t="shared" ca="1" si="16"/>
        <v>0</v>
      </c>
      <c r="AP76" s="177">
        <f t="shared" ca="1" si="16"/>
        <v>0</v>
      </c>
      <c r="AQ76" s="177">
        <f t="shared" ca="1" si="16"/>
        <v>0</v>
      </c>
      <c r="AR76" s="177">
        <f t="shared" ca="1" si="16"/>
        <v>0</v>
      </c>
    </row>
    <row r="77" spans="4:44" x14ac:dyDescent="0.3">
      <c r="D77" s="162">
        <v>3</v>
      </c>
      <c r="E77" s="177">
        <f ca="1">IF(E$74&lt;$D77,0,IF(E$74=$D77,(OFFSET($D$8,0,OFFSET($D$74,$D77,0)))*VLOOKUP($E$15,$D$63:$AR$69,E$74-$D77+2,FALSE),IF(AND(E$74&gt;$D77,(E$74-$D77+1)&lt;=$E$15),(OFFSET($D$8,0,OFFSET($D$74,$D77,0)))*VLOOKUP($E$15,$D$63:$AR$69,E$74-$D77+2,FALSE),IF((E$74-$D77+1)=$E$15+1,(OFFSET($D$8,0,OFFSET($D$74,$D77,0)))*VLOOKUP($E$15,$D$63:$AR$69,E$74-$D77+2,FALSE),IF(E$74&gt;($E$15+1),0,0)))))*IF($E$71&lt;&gt;0,0,1)</f>
        <v>0</v>
      </c>
      <c r="F77" s="177">
        <f ca="1">IF(F$74&lt;$D77,0,IF(F$74=$D77,(OFFSET($D$8,0,OFFSET($D$74,$D77,0)))*VLOOKUP($E$15,$D$63:$AR$69,F$74-$D77+2,FALSE),IF(AND(F$74&gt;$D77,(F$74-$D77+1)&lt;=$E$15),(OFFSET($D$8,0,OFFSET($D$74,$D77,0)))*VLOOKUP($E$15,$D$63:$AR$69,F$74-$D77+2,FALSE),IF((F$74-$D77+1)=$E$15+1,(OFFSET($D$8,0,OFFSET($D$74,$D77,0)))*VLOOKUP($E$15,$D$63:$AR$69,F$74-$D77+2,FALSE),IF(F$74&gt;($E$15+1),0,0)))))*IF($E$71&lt;&gt;0,0,1)</f>
        <v>0</v>
      </c>
      <c r="G77" s="177">
        <f ca="1">IF(G$74&lt;$D77,0,IF(G$74=$D77,(OFFSET($D$8,0,OFFSET($D$74,$D77,0)))*VLOOKUP($E$15,$D$63:$AR$69,G$74-$D77+2,FALSE),IF(AND(G$74&gt;$D77,(G$74-$D77+1)&lt;=$E$15),(OFFSET($D$8,0,OFFSET($D$74,$D77,0)))*VLOOKUP($E$15,$D$63:$AR$69,G$74-$D77+2,FALSE),IF((G$74-$D77+1)=$E$15+1,(OFFSET($D$8,0,OFFSET($D$74,$D77,0)))*VLOOKUP($E$15,$D$63:$AR$69,G$74-$D77+2,FALSE),IF(G$74&gt;($E$15+1),0,0)))))*IF($G$71&lt;&gt;0,0,1)+($E$8*$G$71+(1-$G$71)*$E$8*VLOOKUP($E$15,$D$63:$AR$69,G$74-$D77+2,FALSE))*IF($G$71=0,0,1)</f>
        <v>0.130012269523541</v>
      </c>
      <c r="H77" s="177">
        <f t="shared" ref="H77:AR77" ca="1" si="17">IF(H$74&lt;$D77,0,IF(H$74=$D77,(OFFSET($D$8,0,OFFSET($D$74,$D77,0)))*VLOOKUP($E$15,$D$63:$AR$69,H$74-$D77+2,FALSE),IF(AND(H$74&gt;$D77,(H$74-$D77+1)&lt;=$E$15),(OFFSET($D$8,0,OFFSET($D$74,$D77,0)))*VLOOKUP($E$15,$D$63:$AR$69,H$74-$D77+2,FALSE),IF((H$74-$D77+1)=$E$15+1,(OFFSET($D$8,0,OFFSET($D$74,$D77,0)))*VLOOKUP($E$15,$D$63:$AR$69,H$74-$D77+2,FALSE),IF(H$74&gt;($E$15+1),0,0)))))*IF($G$71&lt;&gt;0,0,1)+((1-$G$71)*$E$8*VLOOKUP($E$15,$D$63:$AR$69,H$74-$D77+2,FALSE))*IF($G$71=0,0,1)</f>
        <v>0.25028228631745136</v>
      </c>
      <c r="I77" s="177">
        <f t="shared" ca="1" si="17"/>
        <v>0.23149117962898222</v>
      </c>
      <c r="J77" s="177">
        <f t="shared" ca="1" si="17"/>
        <v>0.21415621035917676</v>
      </c>
      <c r="K77" s="177">
        <f t="shared" ca="1" si="17"/>
        <v>0.1980693588767973</v>
      </c>
      <c r="L77" s="177">
        <f t="shared" ca="1" si="17"/>
        <v>0.18323062518184383</v>
      </c>
      <c r="M77" s="177">
        <f t="shared" ca="1" si="17"/>
        <v>0.16946665958161827</v>
      </c>
      <c r="N77" s="177">
        <f t="shared" ca="1" si="17"/>
        <v>0.15677746207612067</v>
      </c>
      <c r="O77" s="177">
        <f t="shared" ca="1" si="17"/>
        <v>0.15469726576374401</v>
      </c>
      <c r="P77" s="177">
        <f t="shared" ca="1" si="17"/>
        <v>0.15466259582520442</v>
      </c>
      <c r="Q77" s="177">
        <f t="shared" ca="1" si="17"/>
        <v>0.15469726576374401</v>
      </c>
      <c r="R77" s="177">
        <f t="shared" ca="1" si="17"/>
        <v>0.15466259582520442</v>
      </c>
      <c r="S77" s="177">
        <f t="shared" ca="1" si="17"/>
        <v>0.15469726576374401</v>
      </c>
      <c r="T77" s="177">
        <f t="shared" ca="1" si="17"/>
        <v>0.15466259582520442</v>
      </c>
      <c r="U77" s="177">
        <f t="shared" ca="1" si="17"/>
        <v>0.15469726576374401</v>
      </c>
      <c r="V77" s="177">
        <f t="shared" ca="1" si="17"/>
        <v>0.15466259582520442</v>
      </c>
      <c r="W77" s="177">
        <f t="shared" ca="1" si="17"/>
        <v>0.15469726576374401</v>
      </c>
      <c r="X77" s="177">
        <f t="shared" ca="1" si="17"/>
        <v>0.15466259582520442</v>
      </c>
      <c r="Y77" s="177">
        <f t="shared" ca="1" si="17"/>
        <v>0.15469726576374401</v>
      </c>
      <c r="Z77" s="177">
        <f t="shared" ca="1" si="17"/>
        <v>0.15466259582520442</v>
      </c>
      <c r="AA77" s="177">
        <f t="shared" ca="1" si="17"/>
        <v>7.7348632881872006E-2</v>
      </c>
      <c r="AB77" s="177">
        <f t="shared" ca="1" si="17"/>
        <v>0</v>
      </c>
      <c r="AC77" s="177">
        <f t="shared" ca="1" si="17"/>
        <v>0</v>
      </c>
      <c r="AD77" s="177">
        <f t="shared" ca="1" si="17"/>
        <v>0</v>
      </c>
      <c r="AE77" s="177">
        <f t="shared" ca="1" si="17"/>
        <v>0</v>
      </c>
      <c r="AF77" s="177">
        <f t="shared" ca="1" si="17"/>
        <v>0</v>
      </c>
      <c r="AG77" s="177">
        <f t="shared" ca="1" si="17"/>
        <v>0</v>
      </c>
      <c r="AH77" s="177">
        <f t="shared" ca="1" si="17"/>
        <v>0</v>
      </c>
      <c r="AI77" s="177">
        <f t="shared" ca="1" si="17"/>
        <v>0</v>
      </c>
      <c r="AJ77" s="177">
        <f t="shared" ca="1" si="17"/>
        <v>0</v>
      </c>
      <c r="AK77" s="177">
        <f t="shared" ca="1" si="17"/>
        <v>0</v>
      </c>
      <c r="AL77" s="177">
        <f t="shared" ca="1" si="17"/>
        <v>0</v>
      </c>
      <c r="AM77" s="177">
        <f t="shared" ca="1" si="17"/>
        <v>0</v>
      </c>
      <c r="AN77" s="177">
        <f t="shared" ca="1" si="17"/>
        <v>0</v>
      </c>
      <c r="AO77" s="177">
        <f t="shared" ca="1" si="17"/>
        <v>0</v>
      </c>
      <c r="AP77" s="177">
        <f t="shared" ca="1" si="17"/>
        <v>0</v>
      </c>
      <c r="AQ77" s="177">
        <f t="shared" ca="1" si="17"/>
        <v>0</v>
      </c>
      <c r="AR77" s="177">
        <f t="shared" ca="1" si="17"/>
        <v>0</v>
      </c>
    </row>
    <row r="78" spans="4:44" x14ac:dyDescent="0.3">
      <c r="D78" s="162">
        <v>4</v>
      </c>
      <c r="E78" s="172">
        <f t="shared" ref="E78:T93" ca="1" si="18">IF(E$74&lt;$D78,0,IF(E$74=$D78,(OFFSET($D$8,0,OFFSET($D$74,$D78,0)))*VLOOKUP($E$15,$D$63:$AR$69,E$74-$D78+2,FALSE),IF(AND(E$74&gt;$D78,(E$74-$D78+1)&lt;=$E$15),(OFFSET($D$8,0,OFFSET($D$74,$D78,0)))*VLOOKUP($E$15,$D$63:$AR$69,E$74-$D78+2,FALSE),IF((E$74-$D78+1)=$E$15+1,(OFFSET($D$8,0,OFFSET($D$74,$D78,0)))*VLOOKUP($E$15,$D$63:$AR$69,E$74-$D78+2,FALSE),IF(E$74&gt;($E$15+1),0,0)))))</f>
        <v>0</v>
      </c>
      <c r="F78" s="172">
        <f t="shared" ca="1" si="18"/>
        <v>0</v>
      </c>
      <c r="G78" s="172">
        <f t="shared" ca="1" si="18"/>
        <v>0</v>
      </c>
      <c r="H78" s="172">
        <f t="shared" ca="1" si="18"/>
        <v>5.7738723569213418E-2</v>
      </c>
      <c r="I78" s="172">
        <f t="shared" ca="1" si="18"/>
        <v>0.11115089211897379</v>
      </c>
      <c r="J78" s="172">
        <f t="shared" ca="1" si="18"/>
        <v>0.10280572193910346</v>
      </c>
      <c r="K78" s="172">
        <f t="shared" ca="1" si="18"/>
        <v>9.5107225463208336E-2</v>
      </c>
      <c r="L78" s="172">
        <f t="shared" ca="1" si="18"/>
        <v>8.7963020733577674E-2</v>
      </c>
      <c r="M78" s="172">
        <f t="shared" ca="1" si="18"/>
        <v>8.1373107750211449E-2</v>
      </c>
      <c r="N78" s="172">
        <f t="shared" ca="1" si="18"/>
        <v>7.5260501548350719E-2</v>
      </c>
      <c r="O78" s="172">
        <f t="shared" ca="1" si="18"/>
        <v>6.9625202127995486E-2</v>
      </c>
      <c r="P78" s="172">
        <f t="shared" ca="1" si="18"/>
        <v>6.8701382550888077E-2</v>
      </c>
      <c r="Q78" s="172">
        <f t="shared" ca="1" si="18"/>
        <v>6.8685985557936285E-2</v>
      </c>
      <c r="R78" s="172">
        <f t="shared" ca="1" si="18"/>
        <v>6.8701382550888077E-2</v>
      </c>
      <c r="S78" s="172">
        <f t="shared" ca="1" si="18"/>
        <v>6.8685985557936285E-2</v>
      </c>
      <c r="T78" s="172">
        <f t="shared" ca="1" si="18"/>
        <v>6.8701382550888077E-2</v>
      </c>
      <c r="U78" s="172">
        <f t="shared" ref="U78:AJ93" ca="1" si="19">IF(U$74&lt;$D78,0,IF(U$74=$D78,(OFFSET($D$8,0,OFFSET($D$74,$D78,0)))*VLOOKUP($E$15,$D$63:$AR$69,U$74-$D78+2,FALSE),IF(AND(U$74&gt;$D78,(U$74-$D78+1)&lt;=$E$15),(OFFSET($D$8,0,OFFSET($D$74,$D78,0)))*VLOOKUP($E$15,$D$63:$AR$69,U$74-$D78+2,FALSE),IF((U$74-$D78+1)=$E$15+1,(OFFSET($D$8,0,OFFSET($D$74,$D78,0)))*VLOOKUP($E$15,$D$63:$AR$69,U$74-$D78+2,FALSE),IF(U$74&gt;($E$15+1),0,0)))))</f>
        <v>6.8685985557936285E-2</v>
      </c>
      <c r="V78" s="172">
        <f t="shared" ca="1" si="19"/>
        <v>6.8701382550888077E-2</v>
      </c>
      <c r="W78" s="172">
        <f t="shared" ca="1" si="19"/>
        <v>6.8685985557936285E-2</v>
      </c>
      <c r="X78" s="172">
        <f t="shared" ca="1" si="19"/>
        <v>6.8701382550888077E-2</v>
      </c>
      <c r="Y78" s="172">
        <f t="shared" ca="1" si="19"/>
        <v>6.8685985557936285E-2</v>
      </c>
      <c r="Z78" s="172">
        <f t="shared" ca="1" si="19"/>
        <v>6.8701382550888077E-2</v>
      </c>
      <c r="AA78" s="172">
        <f t="shared" ca="1" si="19"/>
        <v>6.8685985557936285E-2</v>
      </c>
      <c r="AB78" s="172">
        <f t="shared" ca="1" si="19"/>
        <v>3.4350691275444038E-2</v>
      </c>
      <c r="AC78" s="172">
        <f t="shared" ca="1" si="19"/>
        <v>0</v>
      </c>
      <c r="AD78" s="172">
        <f t="shared" ca="1" si="19"/>
        <v>0</v>
      </c>
      <c r="AE78" s="172">
        <f t="shared" ca="1" si="19"/>
        <v>0</v>
      </c>
      <c r="AF78" s="172">
        <f t="shared" ca="1" si="19"/>
        <v>0</v>
      </c>
      <c r="AG78" s="172">
        <f t="shared" ca="1" si="19"/>
        <v>0</v>
      </c>
      <c r="AH78" s="172">
        <f t="shared" ca="1" si="19"/>
        <v>0</v>
      </c>
      <c r="AI78" s="172">
        <f t="shared" ca="1" si="19"/>
        <v>0</v>
      </c>
      <c r="AJ78" s="172">
        <f t="shared" ca="1" si="19"/>
        <v>0</v>
      </c>
      <c r="AK78" s="172">
        <f t="shared" ref="AI78:AR93" ca="1" si="20">IF(AK$74&lt;$D78,0,IF(AK$74=$D78,(OFFSET($D$8,0,OFFSET($D$74,$D78,0)))*VLOOKUP($E$15,$D$63:$AR$69,AK$74-$D78+2,FALSE),IF(AND(AK$74&gt;$D78,(AK$74-$D78+1)&lt;=$E$15),(OFFSET($D$8,0,OFFSET($D$74,$D78,0)))*VLOOKUP($E$15,$D$63:$AR$69,AK$74-$D78+2,FALSE),IF((AK$74-$D78+1)=$E$15+1,(OFFSET($D$8,0,OFFSET($D$74,$D78,0)))*VLOOKUP($E$15,$D$63:$AR$69,AK$74-$D78+2,FALSE),IF(AK$74&gt;($E$15+1),0,0)))))</f>
        <v>0</v>
      </c>
      <c r="AL78" s="172">
        <f t="shared" ca="1" si="20"/>
        <v>0</v>
      </c>
      <c r="AM78" s="172">
        <f t="shared" ca="1" si="20"/>
        <v>0</v>
      </c>
      <c r="AN78" s="172">
        <f t="shared" ca="1" si="20"/>
        <v>0</v>
      </c>
      <c r="AO78" s="172">
        <f t="shared" ca="1" si="20"/>
        <v>0</v>
      </c>
      <c r="AP78" s="172">
        <f t="shared" ca="1" si="20"/>
        <v>0</v>
      </c>
      <c r="AQ78" s="172">
        <f t="shared" ca="1" si="20"/>
        <v>0</v>
      </c>
      <c r="AR78" s="172">
        <f t="shared" ca="1" si="20"/>
        <v>0</v>
      </c>
    </row>
    <row r="79" spans="4:44" x14ac:dyDescent="0.3">
      <c r="D79" s="162">
        <v>5</v>
      </c>
      <c r="E79" s="172">
        <f t="shared" ca="1" si="18"/>
        <v>0</v>
      </c>
      <c r="F79" s="172">
        <f t="shared" ca="1" si="18"/>
        <v>0</v>
      </c>
      <c r="G79" s="172">
        <f t="shared" ca="1" si="18"/>
        <v>0</v>
      </c>
      <c r="H79" s="172">
        <f t="shared" ca="1" si="18"/>
        <v>0</v>
      </c>
      <c r="I79" s="172">
        <f t="shared" ca="1" si="18"/>
        <v>0</v>
      </c>
      <c r="J79" s="172">
        <f t="shared" ca="1" si="18"/>
        <v>0</v>
      </c>
      <c r="K79" s="172">
        <f t="shared" ca="1" si="18"/>
        <v>0</v>
      </c>
      <c r="L79" s="172">
        <f t="shared" ca="1" si="18"/>
        <v>0</v>
      </c>
      <c r="M79" s="172">
        <f t="shared" ca="1" si="18"/>
        <v>0</v>
      </c>
      <c r="N79" s="172">
        <f t="shared" ca="1" si="18"/>
        <v>0</v>
      </c>
      <c r="O79" s="172">
        <f t="shared" ca="1" si="18"/>
        <v>0</v>
      </c>
      <c r="P79" s="172">
        <f t="shared" ca="1" si="18"/>
        <v>0</v>
      </c>
      <c r="Q79" s="172">
        <f t="shared" ca="1" si="18"/>
        <v>0</v>
      </c>
      <c r="R79" s="172">
        <f t="shared" ca="1" si="18"/>
        <v>0</v>
      </c>
      <c r="S79" s="172">
        <f t="shared" ca="1" si="18"/>
        <v>0</v>
      </c>
      <c r="T79" s="172">
        <f t="shared" ca="1" si="18"/>
        <v>0</v>
      </c>
      <c r="U79" s="172">
        <f t="shared" ca="1" si="19"/>
        <v>0</v>
      </c>
      <c r="V79" s="172">
        <f t="shared" ca="1" si="19"/>
        <v>0</v>
      </c>
      <c r="W79" s="172">
        <f t="shared" ca="1" si="19"/>
        <v>0</v>
      </c>
      <c r="X79" s="172">
        <f t="shared" ca="1" si="19"/>
        <v>0</v>
      </c>
      <c r="Y79" s="172">
        <f t="shared" ca="1" si="19"/>
        <v>0</v>
      </c>
      <c r="Z79" s="172">
        <f t="shared" ca="1" si="19"/>
        <v>0</v>
      </c>
      <c r="AA79" s="172">
        <f t="shared" ca="1" si="19"/>
        <v>0</v>
      </c>
      <c r="AB79" s="172">
        <f t="shared" ca="1" si="19"/>
        <v>0</v>
      </c>
      <c r="AC79" s="172">
        <f t="shared" ca="1" si="19"/>
        <v>0</v>
      </c>
      <c r="AD79" s="172">
        <f t="shared" ca="1" si="19"/>
        <v>0</v>
      </c>
      <c r="AE79" s="172">
        <f t="shared" ca="1" si="19"/>
        <v>0</v>
      </c>
      <c r="AF79" s="172">
        <f t="shared" ca="1" si="19"/>
        <v>0</v>
      </c>
      <c r="AG79" s="172">
        <f t="shared" ca="1" si="19"/>
        <v>0</v>
      </c>
      <c r="AH79" s="172">
        <f t="shared" ca="1" si="19"/>
        <v>0</v>
      </c>
      <c r="AI79" s="172">
        <f t="shared" ca="1" si="20"/>
        <v>0</v>
      </c>
      <c r="AJ79" s="172">
        <f t="shared" ca="1" si="20"/>
        <v>0</v>
      </c>
      <c r="AK79" s="172">
        <f t="shared" ca="1" si="20"/>
        <v>0</v>
      </c>
      <c r="AL79" s="172">
        <f t="shared" ca="1" si="20"/>
        <v>0</v>
      </c>
      <c r="AM79" s="172">
        <f t="shared" ca="1" si="20"/>
        <v>0</v>
      </c>
      <c r="AN79" s="172">
        <f t="shared" ca="1" si="20"/>
        <v>0</v>
      </c>
      <c r="AO79" s="172">
        <f t="shared" ca="1" si="20"/>
        <v>0</v>
      </c>
      <c r="AP79" s="172">
        <f t="shared" ca="1" si="20"/>
        <v>0</v>
      </c>
      <c r="AQ79" s="172">
        <f t="shared" ca="1" si="20"/>
        <v>0</v>
      </c>
      <c r="AR79" s="172">
        <f t="shared" ca="1" si="20"/>
        <v>0</v>
      </c>
    </row>
    <row r="80" spans="4:44" x14ac:dyDescent="0.3">
      <c r="D80" s="162">
        <v>6</v>
      </c>
      <c r="E80" s="172">
        <f t="shared" ca="1" si="18"/>
        <v>0</v>
      </c>
      <c r="F80" s="172">
        <f t="shared" ca="1" si="18"/>
        <v>0</v>
      </c>
      <c r="G80" s="172">
        <f t="shared" ca="1" si="18"/>
        <v>0</v>
      </c>
      <c r="H80" s="172">
        <f t="shared" ca="1" si="18"/>
        <v>0</v>
      </c>
      <c r="I80" s="172">
        <f t="shared" ca="1" si="18"/>
        <v>0</v>
      </c>
      <c r="J80" s="172">
        <f t="shared" ca="1" si="18"/>
        <v>0</v>
      </c>
      <c r="K80" s="172">
        <f t="shared" ca="1" si="18"/>
        <v>0</v>
      </c>
      <c r="L80" s="172">
        <f t="shared" ca="1" si="18"/>
        <v>0</v>
      </c>
      <c r="M80" s="172">
        <f t="shared" ca="1" si="18"/>
        <v>0</v>
      </c>
      <c r="N80" s="172">
        <f t="shared" ca="1" si="18"/>
        <v>0</v>
      </c>
      <c r="O80" s="172">
        <f t="shared" ca="1" si="18"/>
        <v>0</v>
      </c>
      <c r="P80" s="172">
        <f t="shared" ca="1" si="18"/>
        <v>0</v>
      </c>
      <c r="Q80" s="172">
        <f t="shared" ca="1" si="18"/>
        <v>0</v>
      </c>
      <c r="R80" s="172">
        <f t="shared" ca="1" si="18"/>
        <v>0</v>
      </c>
      <c r="S80" s="172">
        <f t="shared" ca="1" si="18"/>
        <v>0</v>
      </c>
      <c r="T80" s="172">
        <f t="shared" ca="1" si="18"/>
        <v>0</v>
      </c>
      <c r="U80" s="172">
        <f t="shared" ca="1" si="19"/>
        <v>0</v>
      </c>
      <c r="V80" s="172">
        <f t="shared" ca="1" si="19"/>
        <v>0</v>
      </c>
      <c r="W80" s="172">
        <f t="shared" ca="1" si="19"/>
        <v>0</v>
      </c>
      <c r="X80" s="172">
        <f t="shared" ca="1" si="19"/>
        <v>0</v>
      </c>
      <c r="Y80" s="172">
        <f t="shared" ca="1" si="19"/>
        <v>0</v>
      </c>
      <c r="Z80" s="172">
        <f t="shared" ca="1" si="19"/>
        <v>0</v>
      </c>
      <c r="AA80" s="172">
        <f t="shared" ca="1" si="19"/>
        <v>0</v>
      </c>
      <c r="AB80" s="172">
        <f t="shared" ca="1" si="19"/>
        <v>0</v>
      </c>
      <c r="AC80" s="172">
        <f t="shared" ca="1" si="19"/>
        <v>0</v>
      </c>
      <c r="AD80" s="172">
        <f t="shared" ca="1" si="19"/>
        <v>0</v>
      </c>
      <c r="AE80" s="172">
        <f t="shared" ca="1" si="19"/>
        <v>0</v>
      </c>
      <c r="AF80" s="172">
        <f t="shared" ca="1" si="19"/>
        <v>0</v>
      </c>
      <c r="AG80" s="172">
        <f t="shared" ca="1" si="19"/>
        <v>0</v>
      </c>
      <c r="AH80" s="172">
        <f t="shared" ca="1" si="19"/>
        <v>0</v>
      </c>
      <c r="AI80" s="172">
        <f t="shared" ca="1" si="20"/>
        <v>0</v>
      </c>
      <c r="AJ80" s="172">
        <f t="shared" ca="1" si="20"/>
        <v>0</v>
      </c>
      <c r="AK80" s="172">
        <f t="shared" ca="1" si="20"/>
        <v>0</v>
      </c>
      <c r="AL80" s="172">
        <f t="shared" ca="1" si="20"/>
        <v>0</v>
      </c>
      <c r="AM80" s="172">
        <f t="shared" ca="1" si="20"/>
        <v>0</v>
      </c>
      <c r="AN80" s="172">
        <f t="shared" ca="1" si="20"/>
        <v>0</v>
      </c>
      <c r="AO80" s="172">
        <f t="shared" ca="1" si="20"/>
        <v>0</v>
      </c>
      <c r="AP80" s="172">
        <f t="shared" ca="1" si="20"/>
        <v>0</v>
      </c>
      <c r="AQ80" s="172">
        <f t="shared" ca="1" si="20"/>
        <v>0</v>
      </c>
      <c r="AR80" s="172">
        <f t="shared" ca="1" si="20"/>
        <v>0</v>
      </c>
    </row>
    <row r="81" spans="4:44" x14ac:dyDescent="0.3">
      <c r="D81" s="162">
        <v>7</v>
      </c>
      <c r="E81" s="172">
        <f t="shared" ca="1" si="18"/>
        <v>0</v>
      </c>
      <c r="F81" s="172">
        <f t="shared" ca="1" si="18"/>
        <v>0</v>
      </c>
      <c r="G81" s="172">
        <f t="shared" ca="1" si="18"/>
        <v>0</v>
      </c>
      <c r="H81" s="172">
        <f t="shared" ca="1" si="18"/>
        <v>0</v>
      </c>
      <c r="I81" s="172">
        <f t="shared" ca="1" si="18"/>
        <v>0</v>
      </c>
      <c r="J81" s="172">
        <f t="shared" ca="1" si="18"/>
        <v>0</v>
      </c>
      <c r="K81" s="172">
        <f t="shared" ca="1" si="18"/>
        <v>0</v>
      </c>
      <c r="L81" s="172">
        <f t="shared" ca="1" si="18"/>
        <v>0</v>
      </c>
      <c r="M81" s="172">
        <f t="shared" ca="1" si="18"/>
        <v>0</v>
      </c>
      <c r="N81" s="172">
        <f t="shared" ca="1" si="18"/>
        <v>0</v>
      </c>
      <c r="O81" s="172">
        <f t="shared" ca="1" si="18"/>
        <v>0</v>
      </c>
      <c r="P81" s="172">
        <f t="shared" ca="1" si="18"/>
        <v>0</v>
      </c>
      <c r="Q81" s="172">
        <f t="shared" ca="1" si="18"/>
        <v>0</v>
      </c>
      <c r="R81" s="172">
        <f t="shared" ca="1" si="18"/>
        <v>0</v>
      </c>
      <c r="S81" s="172">
        <f t="shared" ca="1" si="18"/>
        <v>0</v>
      </c>
      <c r="T81" s="172">
        <f t="shared" ca="1" si="18"/>
        <v>0</v>
      </c>
      <c r="U81" s="172">
        <f t="shared" ca="1" si="19"/>
        <v>0</v>
      </c>
      <c r="V81" s="172">
        <f t="shared" ca="1" si="19"/>
        <v>0</v>
      </c>
      <c r="W81" s="172">
        <f t="shared" ca="1" si="19"/>
        <v>0</v>
      </c>
      <c r="X81" s="172">
        <f t="shared" ca="1" si="19"/>
        <v>0</v>
      </c>
      <c r="Y81" s="172">
        <f t="shared" ca="1" si="19"/>
        <v>0</v>
      </c>
      <c r="Z81" s="172">
        <f t="shared" ca="1" si="19"/>
        <v>0</v>
      </c>
      <c r="AA81" s="172">
        <f t="shared" ca="1" si="19"/>
        <v>0</v>
      </c>
      <c r="AB81" s="172">
        <f t="shared" ca="1" si="19"/>
        <v>0</v>
      </c>
      <c r="AC81" s="172">
        <f t="shared" ca="1" si="19"/>
        <v>0</v>
      </c>
      <c r="AD81" s="172">
        <f t="shared" ca="1" si="19"/>
        <v>0</v>
      </c>
      <c r="AE81" s="172">
        <f t="shared" ca="1" si="19"/>
        <v>0</v>
      </c>
      <c r="AF81" s="172">
        <f t="shared" ca="1" si="19"/>
        <v>0</v>
      </c>
      <c r="AG81" s="172">
        <f t="shared" ca="1" si="19"/>
        <v>0</v>
      </c>
      <c r="AH81" s="172">
        <f t="shared" ca="1" si="19"/>
        <v>0</v>
      </c>
      <c r="AI81" s="172">
        <f t="shared" ca="1" si="20"/>
        <v>0</v>
      </c>
      <c r="AJ81" s="172">
        <f t="shared" ca="1" si="20"/>
        <v>0</v>
      </c>
      <c r="AK81" s="172">
        <f t="shared" ca="1" si="20"/>
        <v>0</v>
      </c>
      <c r="AL81" s="172">
        <f t="shared" ca="1" si="20"/>
        <v>0</v>
      </c>
      <c r="AM81" s="172">
        <f t="shared" ca="1" si="20"/>
        <v>0</v>
      </c>
      <c r="AN81" s="172">
        <f t="shared" ca="1" si="20"/>
        <v>0</v>
      </c>
      <c r="AO81" s="172">
        <f t="shared" ca="1" si="20"/>
        <v>0</v>
      </c>
      <c r="AP81" s="172">
        <f t="shared" ca="1" si="20"/>
        <v>0</v>
      </c>
      <c r="AQ81" s="172">
        <f t="shared" ca="1" si="20"/>
        <v>0</v>
      </c>
      <c r="AR81" s="172">
        <f t="shared" ca="1" si="20"/>
        <v>0</v>
      </c>
    </row>
    <row r="82" spans="4:44" x14ac:dyDescent="0.3">
      <c r="D82" s="162">
        <v>8</v>
      </c>
      <c r="E82" s="172">
        <f t="shared" ca="1" si="18"/>
        <v>0</v>
      </c>
      <c r="F82" s="172">
        <f t="shared" ca="1" si="18"/>
        <v>0</v>
      </c>
      <c r="G82" s="172">
        <f t="shared" ca="1" si="18"/>
        <v>0</v>
      </c>
      <c r="H82" s="172">
        <f t="shared" ca="1" si="18"/>
        <v>0</v>
      </c>
      <c r="I82" s="172">
        <f t="shared" ca="1" si="18"/>
        <v>0</v>
      </c>
      <c r="J82" s="172">
        <f t="shared" ca="1" si="18"/>
        <v>0</v>
      </c>
      <c r="K82" s="172">
        <f t="shared" ca="1" si="18"/>
        <v>0</v>
      </c>
      <c r="L82" s="172">
        <f t="shared" ca="1" si="18"/>
        <v>0</v>
      </c>
      <c r="M82" s="172">
        <f t="shared" ca="1" si="18"/>
        <v>0</v>
      </c>
      <c r="N82" s="172">
        <f t="shared" ca="1" si="18"/>
        <v>0</v>
      </c>
      <c r="O82" s="172">
        <f t="shared" ca="1" si="18"/>
        <v>0</v>
      </c>
      <c r="P82" s="172">
        <f t="shared" ca="1" si="18"/>
        <v>0</v>
      </c>
      <c r="Q82" s="172">
        <f t="shared" ca="1" si="18"/>
        <v>0</v>
      </c>
      <c r="R82" s="172">
        <f t="shared" ca="1" si="18"/>
        <v>0</v>
      </c>
      <c r="S82" s="172">
        <f t="shared" ca="1" si="18"/>
        <v>0</v>
      </c>
      <c r="T82" s="172">
        <f t="shared" ca="1" si="18"/>
        <v>0</v>
      </c>
      <c r="U82" s="172">
        <f t="shared" ca="1" si="19"/>
        <v>0</v>
      </c>
      <c r="V82" s="172">
        <f t="shared" ca="1" si="19"/>
        <v>0</v>
      </c>
      <c r="W82" s="172">
        <f t="shared" ca="1" si="19"/>
        <v>0</v>
      </c>
      <c r="X82" s="172">
        <f t="shared" ca="1" si="19"/>
        <v>0</v>
      </c>
      <c r="Y82" s="172">
        <f t="shared" ca="1" si="19"/>
        <v>0</v>
      </c>
      <c r="Z82" s="172">
        <f t="shared" ca="1" si="19"/>
        <v>0</v>
      </c>
      <c r="AA82" s="172">
        <f t="shared" ca="1" si="19"/>
        <v>0</v>
      </c>
      <c r="AB82" s="172">
        <f t="shared" ca="1" si="19"/>
        <v>0</v>
      </c>
      <c r="AC82" s="172">
        <f t="shared" ca="1" si="19"/>
        <v>0</v>
      </c>
      <c r="AD82" s="172">
        <f t="shared" ca="1" si="19"/>
        <v>0</v>
      </c>
      <c r="AE82" s="172">
        <f t="shared" ca="1" si="19"/>
        <v>0</v>
      </c>
      <c r="AF82" s="172">
        <f t="shared" ca="1" si="19"/>
        <v>0</v>
      </c>
      <c r="AG82" s="172">
        <f t="shared" ca="1" si="19"/>
        <v>0</v>
      </c>
      <c r="AH82" s="172">
        <f t="shared" ca="1" si="19"/>
        <v>0</v>
      </c>
      <c r="AI82" s="172">
        <f t="shared" ca="1" si="20"/>
        <v>0</v>
      </c>
      <c r="AJ82" s="172">
        <f t="shared" ca="1" si="20"/>
        <v>0</v>
      </c>
      <c r="AK82" s="172">
        <f t="shared" ca="1" si="20"/>
        <v>0</v>
      </c>
      <c r="AL82" s="172">
        <f t="shared" ca="1" si="20"/>
        <v>0</v>
      </c>
      <c r="AM82" s="172">
        <f t="shared" ca="1" si="20"/>
        <v>0</v>
      </c>
      <c r="AN82" s="172">
        <f t="shared" ca="1" si="20"/>
        <v>0</v>
      </c>
      <c r="AO82" s="172">
        <f t="shared" ca="1" si="20"/>
        <v>0</v>
      </c>
      <c r="AP82" s="172">
        <f t="shared" ca="1" si="20"/>
        <v>0</v>
      </c>
      <c r="AQ82" s="172">
        <f t="shared" ca="1" si="20"/>
        <v>0</v>
      </c>
      <c r="AR82" s="172">
        <f t="shared" ca="1" si="20"/>
        <v>0</v>
      </c>
    </row>
    <row r="83" spans="4:44" x14ac:dyDescent="0.3">
      <c r="D83" s="162">
        <v>9</v>
      </c>
      <c r="E83" s="172">
        <f t="shared" ca="1" si="18"/>
        <v>0</v>
      </c>
      <c r="F83" s="172">
        <f t="shared" ca="1" si="18"/>
        <v>0</v>
      </c>
      <c r="G83" s="172">
        <f t="shared" ca="1" si="18"/>
        <v>0</v>
      </c>
      <c r="H83" s="172">
        <f t="shared" ca="1" si="18"/>
        <v>0</v>
      </c>
      <c r="I83" s="172">
        <f t="shared" ca="1" si="18"/>
        <v>0</v>
      </c>
      <c r="J83" s="172">
        <f t="shared" ca="1" si="18"/>
        <v>0</v>
      </c>
      <c r="K83" s="172">
        <f t="shared" ca="1" si="18"/>
        <v>0</v>
      </c>
      <c r="L83" s="172">
        <f t="shared" ca="1" si="18"/>
        <v>0</v>
      </c>
      <c r="M83" s="172">
        <f t="shared" ca="1" si="18"/>
        <v>0</v>
      </c>
      <c r="N83" s="172">
        <f t="shared" ca="1" si="18"/>
        <v>0</v>
      </c>
      <c r="O83" s="172">
        <f t="shared" ca="1" si="18"/>
        <v>0</v>
      </c>
      <c r="P83" s="172">
        <f t="shared" ca="1" si="18"/>
        <v>0</v>
      </c>
      <c r="Q83" s="172">
        <f t="shared" ca="1" si="18"/>
        <v>0</v>
      </c>
      <c r="R83" s="172">
        <f t="shared" ca="1" si="18"/>
        <v>0</v>
      </c>
      <c r="S83" s="172">
        <f t="shared" ca="1" si="18"/>
        <v>0</v>
      </c>
      <c r="T83" s="172">
        <f t="shared" ca="1" si="18"/>
        <v>0</v>
      </c>
      <c r="U83" s="172">
        <f t="shared" ca="1" si="19"/>
        <v>0</v>
      </c>
      <c r="V83" s="172">
        <f t="shared" ca="1" si="19"/>
        <v>0</v>
      </c>
      <c r="W83" s="172">
        <f t="shared" ca="1" si="19"/>
        <v>0</v>
      </c>
      <c r="X83" s="172">
        <f t="shared" ca="1" si="19"/>
        <v>0</v>
      </c>
      <c r="Y83" s="172">
        <f t="shared" ca="1" si="19"/>
        <v>0</v>
      </c>
      <c r="Z83" s="172">
        <f t="shared" ca="1" si="19"/>
        <v>0</v>
      </c>
      <c r="AA83" s="172">
        <f t="shared" ca="1" si="19"/>
        <v>0</v>
      </c>
      <c r="AB83" s="172">
        <f t="shared" ca="1" si="19"/>
        <v>0</v>
      </c>
      <c r="AC83" s="172">
        <f t="shared" ca="1" si="19"/>
        <v>0</v>
      </c>
      <c r="AD83" s="172">
        <f t="shared" ca="1" si="19"/>
        <v>0</v>
      </c>
      <c r="AE83" s="172">
        <f t="shared" ca="1" si="19"/>
        <v>0</v>
      </c>
      <c r="AF83" s="172">
        <f t="shared" ca="1" si="19"/>
        <v>0</v>
      </c>
      <c r="AG83" s="172">
        <f t="shared" ca="1" si="19"/>
        <v>0</v>
      </c>
      <c r="AH83" s="172">
        <f t="shared" ca="1" si="19"/>
        <v>0</v>
      </c>
      <c r="AI83" s="172">
        <f t="shared" ca="1" si="20"/>
        <v>0</v>
      </c>
      <c r="AJ83" s="172">
        <f t="shared" ca="1" si="20"/>
        <v>0</v>
      </c>
      <c r="AK83" s="172">
        <f t="shared" ca="1" si="20"/>
        <v>0</v>
      </c>
      <c r="AL83" s="172">
        <f t="shared" ca="1" si="20"/>
        <v>0</v>
      </c>
      <c r="AM83" s="172">
        <f t="shared" ca="1" si="20"/>
        <v>0</v>
      </c>
      <c r="AN83" s="172">
        <f t="shared" ca="1" si="20"/>
        <v>0</v>
      </c>
      <c r="AO83" s="172">
        <f t="shared" ca="1" si="20"/>
        <v>0</v>
      </c>
      <c r="AP83" s="172">
        <f t="shared" ca="1" si="20"/>
        <v>0</v>
      </c>
      <c r="AQ83" s="172">
        <f t="shared" ca="1" si="20"/>
        <v>0</v>
      </c>
      <c r="AR83" s="172">
        <f t="shared" ca="1" si="20"/>
        <v>0</v>
      </c>
    </row>
    <row r="84" spans="4:44" x14ac:dyDescent="0.3">
      <c r="D84" s="162">
        <v>10</v>
      </c>
      <c r="E84" s="172">
        <f t="shared" ca="1" si="18"/>
        <v>0</v>
      </c>
      <c r="F84" s="172">
        <f t="shared" ca="1" si="18"/>
        <v>0</v>
      </c>
      <c r="G84" s="172">
        <f t="shared" ca="1" si="18"/>
        <v>0</v>
      </c>
      <c r="H84" s="172">
        <f t="shared" ca="1" si="18"/>
        <v>0</v>
      </c>
      <c r="I84" s="172">
        <f t="shared" ca="1" si="18"/>
        <v>0</v>
      </c>
      <c r="J84" s="172">
        <f t="shared" ca="1" si="18"/>
        <v>0</v>
      </c>
      <c r="K84" s="172">
        <f t="shared" ca="1" si="18"/>
        <v>0</v>
      </c>
      <c r="L84" s="172">
        <f t="shared" ca="1" si="18"/>
        <v>0</v>
      </c>
      <c r="M84" s="172">
        <f t="shared" ca="1" si="18"/>
        <v>0</v>
      </c>
      <c r="N84" s="172">
        <f t="shared" ca="1" si="18"/>
        <v>0</v>
      </c>
      <c r="O84" s="172">
        <f t="shared" ca="1" si="18"/>
        <v>0</v>
      </c>
      <c r="P84" s="172">
        <f t="shared" ca="1" si="18"/>
        <v>0</v>
      </c>
      <c r="Q84" s="172">
        <f t="shared" ca="1" si="18"/>
        <v>0</v>
      </c>
      <c r="R84" s="172">
        <f t="shared" ca="1" si="18"/>
        <v>0</v>
      </c>
      <c r="S84" s="172">
        <f t="shared" ca="1" si="18"/>
        <v>0</v>
      </c>
      <c r="T84" s="172">
        <f t="shared" ca="1" si="18"/>
        <v>0</v>
      </c>
      <c r="U84" s="172">
        <f t="shared" ca="1" si="19"/>
        <v>0</v>
      </c>
      <c r="V84" s="172">
        <f t="shared" ca="1" si="19"/>
        <v>0</v>
      </c>
      <c r="W84" s="172">
        <f t="shared" ca="1" si="19"/>
        <v>0</v>
      </c>
      <c r="X84" s="172">
        <f t="shared" ca="1" si="19"/>
        <v>0</v>
      </c>
      <c r="Y84" s="172">
        <f t="shared" ca="1" si="19"/>
        <v>0</v>
      </c>
      <c r="Z84" s="172">
        <f t="shared" ca="1" si="19"/>
        <v>0</v>
      </c>
      <c r="AA84" s="172">
        <f t="shared" ca="1" si="19"/>
        <v>0</v>
      </c>
      <c r="AB84" s="172">
        <f t="shared" ca="1" si="19"/>
        <v>0</v>
      </c>
      <c r="AC84" s="172">
        <f t="shared" ca="1" si="19"/>
        <v>0</v>
      </c>
      <c r="AD84" s="172">
        <f t="shared" ca="1" si="19"/>
        <v>0</v>
      </c>
      <c r="AE84" s="172">
        <f t="shared" ca="1" si="19"/>
        <v>0</v>
      </c>
      <c r="AF84" s="172">
        <f t="shared" ca="1" si="19"/>
        <v>0</v>
      </c>
      <c r="AG84" s="172">
        <f t="shared" ca="1" si="19"/>
        <v>0</v>
      </c>
      <c r="AH84" s="172">
        <f t="shared" ca="1" si="19"/>
        <v>0</v>
      </c>
      <c r="AI84" s="172">
        <f t="shared" ca="1" si="20"/>
        <v>0</v>
      </c>
      <c r="AJ84" s="172">
        <f t="shared" ca="1" si="20"/>
        <v>0</v>
      </c>
      <c r="AK84" s="172">
        <f t="shared" ca="1" si="20"/>
        <v>0</v>
      </c>
      <c r="AL84" s="172">
        <f t="shared" ca="1" si="20"/>
        <v>0</v>
      </c>
      <c r="AM84" s="172">
        <f t="shared" ca="1" si="20"/>
        <v>0</v>
      </c>
      <c r="AN84" s="172">
        <f t="shared" ca="1" si="20"/>
        <v>0</v>
      </c>
      <c r="AO84" s="172">
        <f t="shared" ca="1" si="20"/>
        <v>0</v>
      </c>
      <c r="AP84" s="172">
        <f t="shared" ca="1" si="20"/>
        <v>0</v>
      </c>
      <c r="AQ84" s="172">
        <f t="shared" ca="1" si="20"/>
        <v>0</v>
      </c>
      <c r="AR84" s="172">
        <f t="shared" ca="1" si="20"/>
        <v>0</v>
      </c>
    </row>
    <row r="85" spans="4:44" x14ac:dyDescent="0.3">
      <c r="D85" s="162">
        <v>11</v>
      </c>
      <c r="E85" s="172">
        <f t="shared" ca="1" si="18"/>
        <v>0</v>
      </c>
      <c r="F85" s="172">
        <f t="shared" ca="1" si="18"/>
        <v>0</v>
      </c>
      <c r="G85" s="172">
        <f t="shared" ca="1" si="18"/>
        <v>0</v>
      </c>
      <c r="H85" s="172">
        <f t="shared" ca="1" si="18"/>
        <v>0</v>
      </c>
      <c r="I85" s="172">
        <f t="shared" ca="1" si="18"/>
        <v>0</v>
      </c>
      <c r="J85" s="172">
        <f t="shared" ca="1" si="18"/>
        <v>0</v>
      </c>
      <c r="K85" s="172">
        <f t="shared" ca="1" si="18"/>
        <v>0</v>
      </c>
      <c r="L85" s="172">
        <f t="shared" ca="1" si="18"/>
        <v>0</v>
      </c>
      <c r="M85" s="172">
        <f t="shared" ca="1" si="18"/>
        <v>0</v>
      </c>
      <c r="N85" s="172">
        <f t="shared" ca="1" si="18"/>
        <v>0</v>
      </c>
      <c r="O85" s="172">
        <f t="shared" ca="1" si="18"/>
        <v>0</v>
      </c>
      <c r="P85" s="172">
        <f t="shared" ca="1" si="18"/>
        <v>0</v>
      </c>
      <c r="Q85" s="172">
        <f t="shared" ca="1" si="18"/>
        <v>0</v>
      </c>
      <c r="R85" s="172">
        <f t="shared" ca="1" si="18"/>
        <v>0</v>
      </c>
      <c r="S85" s="172">
        <f t="shared" ca="1" si="18"/>
        <v>0</v>
      </c>
      <c r="T85" s="172">
        <f t="shared" ca="1" si="18"/>
        <v>0</v>
      </c>
      <c r="U85" s="172">
        <f t="shared" ca="1" si="19"/>
        <v>0</v>
      </c>
      <c r="V85" s="172">
        <f t="shared" ca="1" si="19"/>
        <v>0</v>
      </c>
      <c r="W85" s="172">
        <f t="shared" ca="1" si="19"/>
        <v>0</v>
      </c>
      <c r="X85" s="172">
        <f t="shared" ca="1" si="19"/>
        <v>0</v>
      </c>
      <c r="Y85" s="172">
        <f t="shared" ca="1" si="19"/>
        <v>0</v>
      </c>
      <c r="Z85" s="172">
        <f t="shared" ca="1" si="19"/>
        <v>0</v>
      </c>
      <c r="AA85" s="172">
        <f t="shared" ca="1" si="19"/>
        <v>0</v>
      </c>
      <c r="AB85" s="172">
        <f t="shared" ca="1" si="19"/>
        <v>0</v>
      </c>
      <c r="AC85" s="172">
        <f t="shared" ca="1" si="19"/>
        <v>0</v>
      </c>
      <c r="AD85" s="172">
        <f t="shared" ca="1" si="19"/>
        <v>0</v>
      </c>
      <c r="AE85" s="172">
        <f t="shared" ca="1" si="19"/>
        <v>0</v>
      </c>
      <c r="AF85" s="172">
        <f t="shared" ca="1" si="19"/>
        <v>0</v>
      </c>
      <c r="AG85" s="172">
        <f t="shared" ca="1" si="19"/>
        <v>0</v>
      </c>
      <c r="AH85" s="172">
        <f t="shared" ca="1" si="19"/>
        <v>0</v>
      </c>
      <c r="AI85" s="172">
        <f t="shared" ca="1" si="20"/>
        <v>0</v>
      </c>
      <c r="AJ85" s="172">
        <f t="shared" ca="1" si="20"/>
        <v>0</v>
      </c>
      <c r="AK85" s="172">
        <f t="shared" ca="1" si="20"/>
        <v>0</v>
      </c>
      <c r="AL85" s="172">
        <f t="shared" ca="1" si="20"/>
        <v>0</v>
      </c>
      <c r="AM85" s="172">
        <f t="shared" ca="1" si="20"/>
        <v>0</v>
      </c>
      <c r="AN85" s="172">
        <f t="shared" ca="1" si="20"/>
        <v>0</v>
      </c>
      <c r="AO85" s="172">
        <f t="shared" ca="1" si="20"/>
        <v>0</v>
      </c>
      <c r="AP85" s="172">
        <f t="shared" ca="1" si="20"/>
        <v>0</v>
      </c>
      <c r="AQ85" s="172">
        <f t="shared" ca="1" si="20"/>
        <v>0</v>
      </c>
      <c r="AR85" s="172">
        <f t="shared" ca="1" si="20"/>
        <v>0</v>
      </c>
    </row>
    <row r="86" spans="4:44" x14ac:dyDescent="0.3">
      <c r="D86" s="162">
        <v>12</v>
      </c>
      <c r="E86" s="172">
        <f t="shared" ca="1" si="18"/>
        <v>0</v>
      </c>
      <c r="F86" s="172">
        <f t="shared" ca="1" si="18"/>
        <v>0</v>
      </c>
      <c r="G86" s="172">
        <f t="shared" ca="1" si="18"/>
        <v>0</v>
      </c>
      <c r="H86" s="172">
        <f t="shared" ca="1" si="18"/>
        <v>0</v>
      </c>
      <c r="I86" s="172">
        <f t="shared" ca="1" si="18"/>
        <v>0</v>
      </c>
      <c r="J86" s="172">
        <f t="shared" ca="1" si="18"/>
        <v>0</v>
      </c>
      <c r="K86" s="172">
        <f t="shared" ca="1" si="18"/>
        <v>0</v>
      </c>
      <c r="L86" s="172">
        <f t="shared" ca="1" si="18"/>
        <v>0</v>
      </c>
      <c r="M86" s="172">
        <f t="shared" ca="1" si="18"/>
        <v>0</v>
      </c>
      <c r="N86" s="172">
        <f t="shared" ca="1" si="18"/>
        <v>0</v>
      </c>
      <c r="O86" s="172">
        <f t="shared" ca="1" si="18"/>
        <v>0</v>
      </c>
      <c r="P86" s="172">
        <f t="shared" ca="1" si="18"/>
        <v>0</v>
      </c>
      <c r="Q86" s="172">
        <f t="shared" ca="1" si="18"/>
        <v>0</v>
      </c>
      <c r="R86" s="172">
        <f t="shared" ca="1" si="18"/>
        <v>0</v>
      </c>
      <c r="S86" s="172">
        <f t="shared" ca="1" si="18"/>
        <v>0</v>
      </c>
      <c r="T86" s="172">
        <f t="shared" ca="1" si="18"/>
        <v>0</v>
      </c>
      <c r="U86" s="172">
        <f t="shared" ca="1" si="19"/>
        <v>0</v>
      </c>
      <c r="V86" s="172">
        <f t="shared" ca="1" si="19"/>
        <v>0</v>
      </c>
      <c r="W86" s="172">
        <f t="shared" ca="1" si="19"/>
        <v>0</v>
      </c>
      <c r="X86" s="172">
        <f t="shared" ca="1" si="19"/>
        <v>0</v>
      </c>
      <c r="Y86" s="172">
        <f t="shared" ca="1" si="19"/>
        <v>0</v>
      </c>
      <c r="Z86" s="172">
        <f t="shared" ca="1" si="19"/>
        <v>0</v>
      </c>
      <c r="AA86" s="172">
        <f t="shared" ca="1" si="19"/>
        <v>0</v>
      </c>
      <c r="AB86" s="172">
        <f t="shared" ca="1" si="19"/>
        <v>0</v>
      </c>
      <c r="AC86" s="172">
        <f t="shared" ca="1" si="19"/>
        <v>0</v>
      </c>
      <c r="AD86" s="172">
        <f t="shared" ca="1" si="19"/>
        <v>0</v>
      </c>
      <c r="AE86" s="172">
        <f t="shared" ca="1" si="19"/>
        <v>0</v>
      </c>
      <c r="AF86" s="172">
        <f t="shared" ca="1" si="19"/>
        <v>0</v>
      </c>
      <c r="AG86" s="172">
        <f t="shared" ca="1" si="19"/>
        <v>0</v>
      </c>
      <c r="AH86" s="172">
        <f t="shared" ca="1" si="19"/>
        <v>0</v>
      </c>
      <c r="AI86" s="172">
        <f t="shared" ca="1" si="20"/>
        <v>0</v>
      </c>
      <c r="AJ86" s="172">
        <f t="shared" ca="1" si="20"/>
        <v>0</v>
      </c>
      <c r="AK86" s="172">
        <f t="shared" ca="1" si="20"/>
        <v>0</v>
      </c>
      <c r="AL86" s="172">
        <f t="shared" ca="1" si="20"/>
        <v>0</v>
      </c>
      <c r="AM86" s="172">
        <f t="shared" ca="1" si="20"/>
        <v>0</v>
      </c>
      <c r="AN86" s="172">
        <f t="shared" ca="1" si="20"/>
        <v>0</v>
      </c>
      <c r="AO86" s="172">
        <f t="shared" ca="1" si="20"/>
        <v>0</v>
      </c>
      <c r="AP86" s="172">
        <f t="shared" ca="1" si="20"/>
        <v>0</v>
      </c>
      <c r="AQ86" s="172">
        <f t="shared" ca="1" si="20"/>
        <v>0</v>
      </c>
      <c r="AR86" s="172">
        <f t="shared" ca="1" si="20"/>
        <v>0</v>
      </c>
    </row>
    <row r="87" spans="4:44" x14ac:dyDescent="0.3">
      <c r="D87" s="162">
        <v>13</v>
      </c>
      <c r="E87" s="172">
        <f t="shared" ca="1" si="18"/>
        <v>0</v>
      </c>
      <c r="F87" s="172">
        <f t="shared" ca="1" si="18"/>
        <v>0</v>
      </c>
      <c r="G87" s="172">
        <f t="shared" ca="1" si="18"/>
        <v>0</v>
      </c>
      <c r="H87" s="172">
        <f t="shared" ca="1" si="18"/>
        <v>0</v>
      </c>
      <c r="I87" s="172">
        <f t="shared" ca="1" si="18"/>
        <v>0</v>
      </c>
      <c r="J87" s="172">
        <f t="shared" ca="1" si="18"/>
        <v>0</v>
      </c>
      <c r="K87" s="172">
        <f t="shared" ca="1" si="18"/>
        <v>0</v>
      </c>
      <c r="L87" s="172">
        <f t="shared" ca="1" si="18"/>
        <v>0</v>
      </c>
      <c r="M87" s="172">
        <f t="shared" ca="1" si="18"/>
        <v>0</v>
      </c>
      <c r="N87" s="172">
        <f t="shared" ca="1" si="18"/>
        <v>0</v>
      </c>
      <c r="O87" s="172">
        <f t="shared" ca="1" si="18"/>
        <v>0</v>
      </c>
      <c r="P87" s="172">
        <f t="shared" ca="1" si="18"/>
        <v>0</v>
      </c>
      <c r="Q87" s="172">
        <f t="shared" ca="1" si="18"/>
        <v>0</v>
      </c>
      <c r="R87" s="172">
        <f t="shared" ca="1" si="18"/>
        <v>0</v>
      </c>
      <c r="S87" s="172">
        <f t="shared" ca="1" si="18"/>
        <v>0</v>
      </c>
      <c r="T87" s="172">
        <f t="shared" ca="1" si="18"/>
        <v>0</v>
      </c>
      <c r="U87" s="172">
        <f t="shared" ca="1" si="19"/>
        <v>0</v>
      </c>
      <c r="V87" s="172">
        <f t="shared" ca="1" si="19"/>
        <v>0</v>
      </c>
      <c r="W87" s="172">
        <f t="shared" ca="1" si="19"/>
        <v>0</v>
      </c>
      <c r="X87" s="172">
        <f t="shared" ca="1" si="19"/>
        <v>0</v>
      </c>
      <c r="Y87" s="172">
        <f t="shared" ca="1" si="19"/>
        <v>0</v>
      </c>
      <c r="Z87" s="172">
        <f t="shared" ca="1" si="19"/>
        <v>0</v>
      </c>
      <c r="AA87" s="172">
        <f t="shared" ca="1" si="19"/>
        <v>0</v>
      </c>
      <c r="AB87" s="172">
        <f t="shared" ca="1" si="19"/>
        <v>0</v>
      </c>
      <c r="AC87" s="172">
        <f t="shared" ca="1" si="19"/>
        <v>0</v>
      </c>
      <c r="AD87" s="172">
        <f t="shared" ca="1" si="19"/>
        <v>0</v>
      </c>
      <c r="AE87" s="172">
        <f t="shared" ca="1" si="19"/>
        <v>0</v>
      </c>
      <c r="AF87" s="172">
        <f t="shared" ca="1" si="19"/>
        <v>0</v>
      </c>
      <c r="AG87" s="172">
        <f t="shared" ca="1" si="19"/>
        <v>0</v>
      </c>
      <c r="AH87" s="172">
        <f t="shared" ca="1" si="19"/>
        <v>0</v>
      </c>
      <c r="AI87" s="172">
        <f t="shared" ca="1" si="20"/>
        <v>0</v>
      </c>
      <c r="AJ87" s="172">
        <f t="shared" ca="1" si="20"/>
        <v>0</v>
      </c>
      <c r="AK87" s="172">
        <f t="shared" ca="1" si="20"/>
        <v>0</v>
      </c>
      <c r="AL87" s="172">
        <f t="shared" ca="1" si="20"/>
        <v>0</v>
      </c>
      <c r="AM87" s="172">
        <f t="shared" ca="1" si="20"/>
        <v>0</v>
      </c>
      <c r="AN87" s="172">
        <f t="shared" ca="1" si="20"/>
        <v>0</v>
      </c>
      <c r="AO87" s="172">
        <f t="shared" ca="1" si="20"/>
        <v>0</v>
      </c>
      <c r="AP87" s="172">
        <f t="shared" ca="1" si="20"/>
        <v>0</v>
      </c>
      <c r="AQ87" s="172">
        <f t="shared" ca="1" si="20"/>
        <v>0</v>
      </c>
      <c r="AR87" s="172">
        <f t="shared" ca="1" si="20"/>
        <v>0</v>
      </c>
    </row>
    <row r="88" spans="4:44" x14ac:dyDescent="0.3">
      <c r="D88" s="162">
        <v>14</v>
      </c>
      <c r="E88" s="172">
        <f t="shared" ca="1" si="18"/>
        <v>0</v>
      </c>
      <c r="F88" s="172">
        <f t="shared" ca="1" si="18"/>
        <v>0</v>
      </c>
      <c r="G88" s="172">
        <f t="shared" ca="1" si="18"/>
        <v>0</v>
      </c>
      <c r="H88" s="172">
        <f t="shared" ca="1" si="18"/>
        <v>0</v>
      </c>
      <c r="I88" s="172">
        <f t="shared" ca="1" si="18"/>
        <v>0</v>
      </c>
      <c r="J88" s="172">
        <f t="shared" ca="1" si="18"/>
        <v>0</v>
      </c>
      <c r="K88" s="172">
        <f t="shared" ca="1" si="18"/>
        <v>0</v>
      </c>
      <c r="L88" s="172">
        <f t="shared" ca="1" si="18"/>
        <v>0</v>
      </c>
      <c r="M88" s="172">
        <f t="shared" ca="1" si="18"/>
        <v>0</v>
      </c>
      <c r="N88" s="172">
        <f t="shared" ca="1" si="18"/>
        <v>0</v>
      </c>
      <c r="O88" s="172">
        <f t="shared" ca="1" si="18"/>
        <v>0</v>
      </c>
      <c r="P88" s="172">
        <f t="shared" ca="1" si="18"/>
        <v>0</v>
      </c>
      <c r="Q88" s="172">
        <f t="shared" ca="1" si="18"/>
        <v>0</v>
      </c>
      <c r="R88" s="172">
        <f t="shared" ca="1" si="18"/>
        <v>0</v>
      </c>
      <c r="S88" s="172">
        <f t="shared" ca="1" si="18"/>
        <v>0</v>
      </c>
      <c r="T88" s="172">
        <f t="shared" ca="1" si="18"/>
        <v>0</v>
      </c>
      <c r="U88" s="172">
        <f t="shared" ca="1" si="19"/>
        <v>0</v>
      </c>
      <c r="V88" s="172">
        <f t="shared" ca="1" si="19"/>
        <v>0</v>
      </c>
      <c r="W88" s="172">
        <f t="shared" ca="1" si="19"/>
        <v>0</v>
      </c>
      <c r="X88" s="172">
        <f t="shared" ca="1" si="19"/>
        <v>0</v>
      </c>
      <c r="Y88" s="172">
        <f t="shared" ca="1" si="19"/>
        <v>0</v>
      </c>
      <c r="Z88" s="172">
        <f t="shared" ca="1" si="19"/>
        <v>0</v>
      </c>
      <c r="AA88" s="172">
        <f t="shared" ca="1" si="19"/>
        <v>0</v>
      </c>
      <c r="AB88" s="172">
        <f t="shared" ca="1" si="19"/>
        <v>0</v>
      </c>
      <c r="AC88" s="172">
        <f t="shared" ca="1" si="19"/>
        <v>0</v>
      </c>
      <c r="AD88" s="172">
        <f t="shared" ca="1" si="19"/>
        <v>0</v>
      </c>
      <c r="AE88" s="172">
        <f t="shared" ca="1" si="19"/>
        <v>0</v>
      </c>
      <c r="AF88" s="172">
        <f t="shared" ca="1" si="19"/>
        <v>0</v>
      </c>
      <c r="AG88" s="172">
        <f t="shared" ca="1" si="19"/>
        <v>0</v>
      </c>
      <c r="AH88" s="172">
        <f t="shared" ca="1" si="19"/>
        <v>0</v>
      </c>
      <c r="AI88" s="172">
        <f t="shared" ca="1" si="20"/>
        <v>0</v>
      </c>
      <c r="AJ88" s="172">
        <f t="shared" ca="1" si="20"/>
        <v>0</v>
      </c>
      <c r="AK88" s="172">
        <f t="shared" ca="1" si="20"/>
        <v>0</v>
      </c>
      <c r="AL88" s="172">
        <f t="shared" ca="1" si="20"/>
        <v>0</v>
      </c>
      <c r="AM88" s="172">
        <f t="shared" ca="1" si="20"/>
        <v>0</v>
      </c>
      <c r="AN88" s="172">
        <f t="shared" ca="1" si="20"/>
        <v>0</v>
      </c>
      <c r="AO88" s="172">
        <f t="shared" ca="1" si="20"/>
        <v>0</v>
      </c>
      <c r="AP88" s="172">
        <f t="shared" ca="1" si="20"/>
        <v>0</v>
      </c>
      <c r="AQ88" s="172">
        <f t="shared" ca="1" si="20"/>
        <v>0</v>
      </c>
      <c r="AR88" s="172">
        <f t="shared" ca="1" si="20"/>
        <v>0</v>
      </c>
    </row>
    <row r="89" spans="4:44" x14ac:dyDescent="0.3">
      <c r="D89" s="162">
        <v>15</v>
      </c>
      <c r="E89" s="172">
        <f t="shared" ca="1" si="18"/>
        <v>0</v>
      </c>
      <c r="F89" s="172">
        <f t="shared" ca="1" si="18"/>
        <v>0</v>
      </c>
      <c r="G89" s="172">
        <f t="shared" ca="1" si="18"/>
        <v>0</v>
      </c>
      <c r="H89" s="172">
        <f t="shared" ca="1" si="18"/>
        <v>0</v>
      </c>
      <c r="I89" s="172">
        <f t="shared" ca="1" si="18"/>
        <v>0</v>
      </c>
      <c r="J89" s="172">
        <f t="shared" ca="1" si="18"/>
        <v>0</v>
      </c>
      <c r="K89" s="172">
        <f t="shared" ca="1" si="18"/>
        <v>0</v>
      </c>
      <c r="L89" s="172">
        <f t="shared" ca="1" si="18"/>
        <v>0</v>
      </c>
      <c r="M89" s="172">
        <f t="shared" ca="1" si="18"/>
        <v>0</v>
      </c>
      <c r="N89" s="172">
        <f t="shared" ca="1" si="18"/>
        <v>0</v>
      </c>
      <c r="O89" s="172">
        <f t="shared" ca="1" si="18"/>
        <v>0</v>
      </c>
      <c r="P89" s="172">
        <f t="shared" ca="1" si="18"/>
        <v>0</v>
      </c>
      <c r="Q89" s="172">
        <f t="shared" ca="1" si="18"/>
        <v>0</v>
      </c>
      <c r="R89" s="172">
        <f t="shared" ca="1" si="18"/>
        <v>0</v>
      </c>
      <c r="S89" s="172">
        <f t="shared" ca="1" si="18"/>
        <v>0</v>
      </c>
      <c r="T89" s="172">
        <f t="shared" ca="1" si="18"/>
        <v>0</v>
      </c>
      <c r="U89" s="172">
        <f t="shared" ca="1" si="19"/>
        <v>0</v>
      </c>
      <c r="V89" s="172">
        <f t="shared" ca="1" si="19"/>
        <v>0</v>
      </c>
      <c r="W89" s="172">
        <f t="shared" ca="1" si="19"/>
        <v>0</v>
      </c>
      <c r="X89" s="172">
        <f t="shared" ca="1" si="19"/>
        <v>0</v>
      </c>
      <c r="Y89" s="172">
        <f t="shared" ca="1" si="19"/>
        <v>0</v>
      </c>
      <c r="Z89" s="172">
        <f t="shared" ca="1" si="19"/>
        <v>0</v>
      </c>
      <c r="AA89" s="172">
        <f t="shared" ca="1" si="19"/>
        <v>0</v>
      </c>
      <c r="AB89" s="172">
        <f t="shared" ca="1" si="19"/>
        <v>0</v>
      </c>
      <c r="AC89" s="172">
        <f t="shared" ca="1" si="19"/>
        <v>0</v>
      </c>
      <c r="AD89" s="172">
        <f t="shared" ca="1" si="19"/>
        <v>0</v>
      </c>
      <c r="AE89" s="172">
        <f t="shared" ca="1" si="19"/>
        <v>0</v>
      </c>
      <c r="AF89" s="172">
        <f t="shared" ca="1" si="19"/>
        <v>0</v>
      </c>
      <c r="AG89" s="172">
        <f t="shared" ca="1" si="19"/>
        <v>0</v>
      </c>
      <c r="AH89" s="172">
        <f t="shared" ca="1" si="19"/>
        <v>0</v>
      </c>
      <c r="AI89" s="172">
        <f t="shared" ca="1" si="20"/>
        <v>0</v>
      </c>
      <c r="AJ89" s="172">
        <f t="shared" ca="1" si="20"/>
        <v>0</v>
      </c>
      <c r="AK89" s="172">
        <f t="shared" ca="1" si="20"/>
        <v>0</v>
      </c>
      <c r="AL89" s="172">
        <f t="shared" ca="1" si="20"/>
        <v>0</v>
      </c>
      <c r="AM89" s="172">
        <f t="shared" ca="1" si="20"/>
        <v>0</v>
      </c>
      <c r="AN89" s="172">
        <f t="shared" ca="1" si="20"/>
        <v>0</v>
      </c>
      <c r="AO89" s="172">
        <f t="shared" ca="1" si="20"/>
        <v>0</v>
      </c>
      <c r="AP89" s="172">
        <f t="shared" ca="1" si="20"/>
        <v>0</v>
      </c>
      <c r="AQ89" s="172">
        <f t="shared" ca="1" si="20"/>
        <v>0</v>
      </c>
      <c r="AR89" s="172">
        <f t="shared" ca="1" si="20"/>
        <v>0</v>
      </c>
    </row>
    <row r="90" spans="4:44" x14ac:dyDescent="0.3">
      <c r="D90" s="162">
        <v>16</v>
      </c>
      <c r="E90" s="172">
        <f t="shared" ca="1" si="18"/>
        <v>0</v>
      </c>
      <c r="F90" s="172">
        <f t="shared" ca="1" si="18"/>
        <v>0</v>
      </c>
      <c r="G90" s="172">
        <f t="shared" ca="1" si="18"/>
        <v>0</v>
      </c>
      <c r="H90" s="172">
        <f t="shared" ca="1" si="18"/>
        <v>0</v>
      </c>
      <c r="I90" s="172">
        <f t="shared" ca="1" si="18"/>
        <v>0</v>
      </c>
      <c r="J90" s="172">
        <f t="shared" ca="1" si="18"/>
        <v>0</v>
      </c>
      <c r="K90" s="172">
        <f t="shared" ca="1" si="18"/>
        <v>0</v>
      </c>
      <c r="L90" s="172">
        <f t="shared" ca="1" si="18"/>
        <v>0</v>
      </c>
      <c r="M90" s="172">
        <f t="shared" ca="1" si="18"/>
        <v>0</v>
      </c>
      <c r="N90" s="172">
        <f t="shared" ca="1" si="18"/>
        <v>0</v>
      </c>
      <c r="O90" s="172">
        <f t="shared" ca="1" si="18"/>
        <v>0</v>
      </c>
      <c r="P90" s="172">
        <f t="shared" ca="1" si="18"/>
        <v>0</v>
      </c>
      <c r="Q90" s="172">
        <f t="shared" ca="1" si="18"/>
        <v>0</v>
      </c>
      <c r="R90" s="172">
        <f t="shared" ca="1" si="18"/>
        <v>0</v>
      </c>
      <c r="S90" s="172">
        <f t="shared" ca="1" si="18"/>
        <v>0</v>
      </c>
      <c r="T90" s="172">
        <f t="shared" ca="1" si="18"/>
        <v>0</v>
      </c>
      <c r="U90" s="172">
        <f t="shared" ca="1" si="19"/>
        <v>0</v>
      </c>
      <c r="V90" s="172">
        <f t="shared" ca="1" si="19"/>
        <v>0</v>
      </c>
      <c r="W90" s="172">
        <f t="shared" ca="1" si="19"/>
        <v>0</v>
      </c>
      <c r="X90" s="172">
        <f t="shared" ca="1" si="19"/>
        <v>0</v>
      </c>
      <c r="Y90" s="172">
        <f t="shared" ca="1" si="19"/>
        <v>0</v>
      </c>
      <c r="Z90" s="172">
        <f t="shared" ca="1" si="19"/>
        <v>0</v>
      </c>
      <c r="AA90" s="172">
        <f t="shared" ca="1" si="19"/>
        <v>0</v>
      </c>
      <c r="AB90" s="172">
        <f t="shared" ca="1" si="19"/>
        <v>0</v>
      </c>
      <c r="AC90" s="172">
        <f t="shared" ca="1" si="19"/>
        <v>0</v>
      </c>
      <c r="AD90" s="172">
        <f t="shared" ca="1" si="19"/>
        <v>0</v>
      </c>
      <c r="AE90" s="172">
        <f t="shared" ca="1" si="19"/>
        <v>0</v>
      </c>
      <c r="AF90" s="172">
        <f t="shared" ca="1" si="19"/>
        <v>0</v>
      </c>
      <c r="AG90" s="172">
        <f t="shared" ca="1" si="19"/>
        <v>0</v>
      </c>
      <c r="AH90" s="172">
        <f t="shared" ca="1" si="19"/>
        <v>0</v>
      </c>
      <c r="AI90" s="172">
        <f t="shared" ca="1" si="20"/>
        <v>0</v>
      </c>
      <c r="AJ90" s="172">
        <f t="shared" ca="1" si="20"/>
        <v>0</v>
      </c>
      <c r="AK90" s="172">
        <f t="shared" ca="1" si="20"/>
        <v>0</v>
      </c>
      <c r="AL90" s="172">
        <f t="shared" ca="1" si="20"/>
        <v>0</v>
      </c>
      <c r="AM90" s="172">
        <f t="shared" ca="1" si="20"/>
        <v>0</v>
      </c>
      <c r="AN90" s="172">
        <f t="shared" ca="1" si="20"/>
        <v>0</v>
      </c>
      <c r="AO90" s="172">
        <f t="shared" ca="1" si="20"/>
        <v>0</v>
      </c>
      <c r="AP90" s="172">
        <f t="shared" ca="1" si="20"/>
        <v>0</v>
      </c>
      <c r="AQ90" s="172">
        <f t="shared" ca="1" si="20"/>
        <v>0</v>
      </c>
      <c r="AR90" s="172">
        <f t="shared" ca="1" si="20"/>
        <v>0</v>
      </c>
    </row>
    <row r="91" spans="4:44" x14ac:dyDescent="0.3">
      <c r="D91" s="162">
        <v>17</v>
      </c>
      <c r="E91" s="172">
        <f t="shared" ca="1" si="18"/>
        <v>0</v>
      </c>
      <c r="F91" s="172">
        <f t="shared" ca="1" si="18"/>
        <v>0</v>
      </c>
      <c r="G91" s="172">
        <f t="shared" ca="1" si="18"/>
        <v>0</v>
      </c>
      <c r="H91" s="172">
        <f t="shared" ca="1" si="18"/>
        <v>0</v>
      </c>
      <c r="I91" s="172">
        <f t="shared" ca="1" si="18"/>
        <v>0</v>
      </c>
      <c r="J91" s="172">
        <f t="shared" ca="1" si="18"/>
        <v>0</v>
      </c>
      <c r="K91" s="172">
        <f t="shared" ca="1" si="18"/>
        <v>0</v>
      </c>
      <c r="L91" s="172">
        <f t="shared" ca="1" si="18"/>
        <v>0</v>
      </c>
      <c r="M91" s="172">
        <f t="shared" ca="1" si="18"/>
        <v>0</v>
      </c>
      <c r="N91" s="172">
        <f t="shared" ca="1" si="18"/>
        <v>0</v>
      </c>
      <c r="O91" s="172">
        <f t="shared" ca="1" si="18"/>
        <v>0</v>
      </c>
      <c r="P91" s="172">
        <f t="shared" ca="1" si="18"/>
        <v>0</v>
      </c>
      <c r="Q91" s="172">
        <f t="shared" ca="1" si="18"/>
        <v>0</v>
      </c>
      <c r="R91" s="172">
        <f t="shared" ca="1" si="18"/>
        <v>0</v>
      </c>
      <c r="S91" s="172">
        <f t="shared" ca="1" si="18"/>
        <v>0</v>
      </c>
      <c r="T91" s="172">
        <f t="shared" ca="1" si="18"/>
        <v>0</v>
      </c>
      <c r="U91" s="172">
        <f t="shared" ca="1" si="19"/>
        <v>0</v>
      </c>
      <c r="V91" s="172">
        <f t="shared" ca="1" si="19"/>
        <v>0</v>
      </c>
      <c r="W91" s="172">
        <f t="shared" ca="1" si="19"/>
        <v>0</v>
      </c>
      <c r="X91" s="172">
        <f t="shared" ca="1" si="19"/>
        <v>0</v>
      </c>
      <c r="Y91" s="172">
        <f t="shared" ca="1" si="19"/>
        <v>0</v>
      </c>
      <c r="Z91" s="172">
        <f t="shared" ca="1" si="19"/>
        <v>0</v>
      </c>
      <c r="AA91" s="172">
        <f t="shared" ca="1" si="19"/>
        <v>0</v>
      </c>
      <c r="AB91" s="172">
        <f t="shared" ca="1" si="19"/>
        <v>0</v>
      </c>
      <c r="AC91" s="172">
        <f t="shared" ca="1" si="19"/>
        <v>0</v>
      </c>
      <c r="AD91" s="172">
        <f t="shared" ca="1" si="19"/>
        <v>0</v>
      </c>
      <c r="AE91" s="172">
        <f t="shared" ca="1" si="19"/>
        <v>0</v>
      </c>
      <c r="AF91" s="172">
        <f t="shared" ca="1" si="19"/>
        <v>0</v>
      </c>
      <c r="AG91" s="172">
        <f t="shared" ca="1" si="19"/>
        <v>0</v>
      </c>
      <c r="AH91" s="172">
        <f t="shared" ca="1" si="19"/>
        <v>0</v>
      </c>
      <c r="AI91" s="172">
        <f t="shared" ca="1" si="20"/>
        <v>0</v>
      </c>
      <c r="AJ91" s="172">
        <f t="shared" ca="1" si="20"/>
        <v>0</v>
      </c>
      <c r="AK91" s="172">
        <f t="shared" ca="1" si="20"/>
        <v>0</v>
      </c>
      <c r="AL91" s="172">
        <f t="shared" ca="1" si="20"/>
        <v>0</v>
      </c>
      <c r="AM91" s="172">
        <f t="shared" ca="1" si="20"/>
        <v>0</v>
      </c>
      <c r="AN91" s="172">
        <f t="shared" ca="1" si="20"/>
        <v>0</v>
      </c>
      <c r="AO91" s="172">
        <f t="shared" ca="1" si="20"/>
        <v>0</v>
      </c>
      <c r="AP91" s="172">
        <f t="shared" ca="1" si="20"/>
        <v>0</v>
      </c>
      <c r="AQ91" s="172">
        <f t="shared" ca="1" si="20"/>
        <v>0</v>
      </c>
      <c r="AR91" s="172">
        <f t="shared" ca="1" si="20"/>
        <v>0</v>
      </c>
    </row>
    <row r="92" spans="4:44" x14ac:dyDescent="0.3">
      <c r="D92" s="162">
        <v>18</v>
      </c>
      <c r="E92" s="172">
        <f t="shared" ca="1" si="18"/>
        <v>0</v>
      </c>
      <c r="F92" s="172">
        <f t="shared" ca="1" si="18"/>
        <v>0</v>
      </c>
      <c r="G92" s="172">
        <f t="shared" ca="1" si="18"/>
        <v>0</v>
      </c>
      <c r="H92" s="172">
        <f t="shared" ca="1" si="18"/>
        <v>0</v>
      </c>
      <c r="I92" s="172">
        <f t="shared" ca="1" si="18"/>
        <v>0</v>
      </c>
      <c r="J92" s="172">
        <f t="shared" ca="1" si="18"/>
        <v>0</v>
      </c>
      <c r="K92" s="172">
        <f t="shared" ca="1" si="18"/>
        <v>0</v>
      </c>
      <c r="L92" s="172">
        <f t="shared" ca="1" si="18"/>
        <v>0</v>
      </c>
      <c r="M92" s="172">
        <f t="shared" ca="1" si="18"/>
        <v>0</v>
      </c>
      <c r="N92" s="172">
        <f t="shared" ca="1" si="18"/>
        <v>0</v>
      </c>
      <c r="O92" s="172">
        <f t="shared" ca="1" si="18"/>
        <v>0</v>
      </c>
      <c r="P92" s="172">
        <f t="shared" ca="1" si="18"/>
        <v>0</v>
      </c>
      <c r="Q92" s="172">
        <f t="shared" ca="1" si="18"/>
        <v>0</v>
      </c>
      <c r="R92" s="172">
        <f t="shared" ca="1" si="18"/>
        <v>0</v>
      </c>
      <c r="S92" s="172">
        <f t="shared" ca="1" si="18"/>
        <v>0</v>
      </c>
      <c r="T92" s="172">
        <f t="shared" ca="1" si="18"/>
        <v>0</v>
      </c>
      <c r="U92" s="172">
        <f t="shared" ca="1" si="19"/>
        <v>0</v>
      </c>
      <c r="V92" s="172">
        <f t="shared" ca="1" si="19"/>
        <v>0</v>
      </c>
      <c r="W92" s="172">
        <f t="shared" ca="1" si="19"/>
        <v>0</v>
      </c>
      <c r="X92" s="172">
        <f t="shared" ca="1" si="19"/>
        <v>0</v>
      </c>
      <c r="Y92" s="172">
        <f t="shared" ca="1" si="19"/>
        <v>0</v>
      </c>
      <c r="Z92" s="172">
        <f t="shared" ca="1" si="19"/>
        <v>0</v>
      </c>
      <c r="AA92" s="172">
        <f t="shared" ca="1" si="19"/>
        <v>0</v>
      </c>
      <c r="AB92" s="172">
        <f t="shared" ca="1" si="19"/>
        <v>0</v>
      </c>
      <c r="AC92" s="172">
        <f t="shared" ca="1" si="19"/>
        <v>0</v>
      </c>
      <c r="AD92" s="172">
        <f t="shared" ca="1" si="19"/>
        <v>0</v>
      </c>
      <c r="AE92" s="172">
        <f t="shared" ca="1" si="19"/>
        <v>0</v>
      </c>
      <c r="AF92" s="172">
        <f t="shared" ca="1" si="19"/>
        <v>0</v>
      </c>
      <c r="AG92" s="172">
        <f t="shared" ca="1" si="19"/>
        <v>0</v>
      </c>
      <c r="AH92" s="172">
        <f t="shared" ca="1" si="19"/>
        <v>0</v>
      </c>
      <c r="AI92" s="172">
        <f t="shared" ca="1" si="20"/>
        <v>0</v>
      </c>
      <c r="AJ92" s="172">
        <f t="shared" ca="1" si="20"/>
        <v>0</v>
      </c>
      <c r="AK92" s="172">
        <f t="shared" ca="1" si="20"/>
        <v>0</v>
      </c>
      <c r="AL92" s="172">
        <f t="shared" ca="1" si="20"/>
        <v>0</v>
      </c>
      <c r="AM92" s="172">
        <f t="shared" ca="1" si="20"/>
        <v>0</v>
      </c>
      <c r="AN92" s="172">
        <f t="shared" ca="1" si="20"/>
        <v>0</v>
      </c>
      <c r="AO92" s="172">
        <f t="shared" ca="1" si="20"/>
        <v>0</v>
      </c>
      <c r="AP92" s="172">
        <f t="shared" ca="1" si="20"/>
        <v>0</v>
      </c>
      <c r="AQ92" s="172">
        <f t="shared" ca="1" si="20"/>
        <v>0</v>
      </c>
      <c r="AR92" s="172">
        <f t="shared" ca="1" si="20"/>
        <v>0</v>
      </c>
    </row>
    <row r="93" spans="4:44" x14ac:dyDescent="0.3">
      <c r="D93" s="162">
        <v>19</v>
      </c>
      <c r="E93" s="172">
        <f t="shared" ca="1" si="18"/>
        <v>0</v>
      </c>
      <c r="F93" s="172">
        <f t="shared" ca="1" si="18"/>
        <v>0</v>
      </c>
      <c r="G93" s="172">
        <f t="shared" ca="1" si="18"/>
        <v>0</v>
      </c>
      <c r="H93" s="172">
        <f t="shared" ca="1" si="18"/>
        <v>0</v>
      </c>
      <c r="I93" s="172">
        <f t="shared" ca="1" si="18"/>
        <v>0</v>
      </c>
      <c r="J93" s="172">
        <f t="shared" ca="1" si="18"/>
        <v>0</v>
      </c>
      <c r="K93" s="172">
        <f t="shared" ca="1" si="18"/>
        <v>0</v>
      </c>
      <c r="L93" s="172">
        <f t="shared" ca="1" si="18"/>
        <v>0</v>
      </c>
      <c r="M93" s="172">
        <f t="shared" ca="1" si="18"/>
        <v>0</v>
      </c>
      <c r="N93" s="172">
        <f t="shared" ca="1" si="18"/>
        <v>0</v>
      </c>
      <c r="O93" s="172">
        <f t="shared" ca="1" si="18"/>
        <v>0</v>
      </c>
      <c r="P93" s="172">
        <f t="shared" ca="1" si="18"/>
        <v>0</v>
      </c>
      <c r="Q93" s="172">
        <f t="shared" ca="1" si="18"/>
        <v>0</v>
      </c>
      <c r="R93" s="172">
        <f t="shared" ca="1" si="18"/>
        <v>0</v>
      </c>
      <c r="S93" s="172">
        <f t="shared" ca="1" si="18"/>
        <v>0</v>
      </c>
      <c r="T93" s="172">
        <f t="shared" ref="T93:AI108" ca="1" si="21">IF(T$74&lt;$D93,0,IF(T$74=$D93,(OFFSET($D$8,0,OFFSET($D$74,$D93,0)))*VLOOKUP($E$15,$D$63:$AR$69,T$74-$D93+2,FALSE),IF(AND(T$74&gt;$D93,(T$74-$D93+1)&lt;=$E$15),(OFFSET($D$8,0,OFFSET($D$74,$D93,0)))*VLOOKUP($E$15,$D$63:$AR$69,T$74-$D93+2,FALSE),IF((T$74-$D93+1)=$E$15+1,(OFFSET($D$8,0,OFFSET($D$74,$D93,0)))*VLOOKUP($E$15,$D$63:$AR$69,T$74-$D93+2,FALSE),IF(T$74&gt;($E$15+1),0,0)))))</f>
        <v>0</v>
      </c>
      <c r="U93" s="172">
        <f t="shared" ca="1" si="21"/>
        <v>0</v>
      </c>
      <c r="V93" s="172">
        <f t="shared" ca="1" si="21"/>
        <v>0</v>
      </c>
      <c r="W93" s="172">
        <f t="shared" ca="1" si="21"/>
        <v>0</v>
      </c>
      <c r="X93" s="172">
        <f t="shared" ca="1" si="21"/>
        <v>0</v>
      </c>
      <c r="Y93" s="172">
        <f t="shared" ca="1" si="19"/>
        <v>0</v>
      </c>
      <c r="Z93" s="172">
        <f t="shared" ca="1" si="19"/>
        <v>0</v>
      </c>
      <c r="AA93" s="172">
        <f t="shared" ca="1" si="19"/>
        <v>0</v>
      </c>
      <c r="AB93" s="172">
        <f t="shared" ca="1" si="19"/>
        <v>0</v>
      </c>
      <c r="AC93" s="172">
        <f t="shared" ca="1" si="19"/>
        <v>0</v>
      </c>
      <c r="AD93" s="172">
        <f t="shared" ca="1" si="19"/>
        <v>0</v>
      </c>
      <c r="AE93" s="172">
        <f t="shared" ca="1" si="19"/>
        <v>0</v>
      </c>
      <c r="AF93" s="172">
        <f t="shared" ca="1" si="19"/>
        <v>0</v>
      </c>
      <c r="AG93" s="172">
        <f t="shared" ca="1" si="19"/>
        <v>0</v>
      </c>
      <c r="AH93" s="172">
        <f t="shared" ca="1" si="19"/>
        <v>0</v>
      </c>
      <c r="AI93" s="172">
        <f t="shared" ca="1" si="20"/>
        <v>0</v>
      </c>
      <c r="AJ93" s="172">
        <f t="shared" ca="1" si="20"/>
        <v>0</v>
      </c>
      <c r="AK93" s="172">
        <f t="shared" ca="1" si="20"/>
        <v>0</v>
      </c>
      <c r="AL93" s="172">
        <f t="shared" ca="1" si="20"/>
        <v>0</v>
      </c>
      <c r="AM93" s="172">
        <f t="shared" ca="1" si="20"/>
        <v>0</v>
      </c>
      <c r="AN93" s="172">
        <f t="shared" ca="1" si="20"/>
        <v>0</v>
      </c>
      <c r="AO93" s="172">
        <f t="shared" ca="1" si="20"/>
        <v>0</v>
      </c>
      <c r="AP93" s="172">
        <f t="shared" ca="1" si="20"/>
        <v>0</v>
      </c>
      <c r="AQ93" s="172">
        <f t="shared" ca="1" si="20"/>
        <v>0</v>
      </c>
      <c r="AR93" s="172">
        <f t="shared" ca="1" si="20"/>
        <v>0</v>
      </c>
    </row>
    <row r="94" spans="4:44" x14ac:dyDescent="0.3">
      <c r="D94" s="162">
        <v>20</v>
      </c>
      <c r="E94" s="172">
        <f t="shared" ref="E94:T109" ca="1" si="22">IF(E$74&lt;$D94,0,IF(E$74=$D94,(OFFSET($D$8,0,OFFSET($D$74,$D94,0)))*VLOOKUP($E$15,$D$63:$AR$69,E$74-$D94+2,FALSE),IF(AND(E$74&gt;$D94,(E$74-$D94+1)&lt;=$E$15),(OFFSET($D$8,0,OFFSET($D$74,$D94,0)))*VLOOKUP($E$15,$D$63:$AR$69,E$74-$D94+2,FALSE),IF((E$74-$D94+1)=$E$15+1,(OFFSET($D$8,0,OFFSET($D$74,$D94,0)))*VLOOKUP($E$15,$D$63:$AR$69,E$74-$D94+2,FALSE),IF(E$74&gt;($E$15+1),0,0)))))</f>
        <v>0</v>
      </c>
      <c r="F94" s="172">
        <f t="shared" ca="1" si="22"/>
        <v>0</v>
      </c>
      <c r="G94" s="172">
        <f t="shared" ca="1" si="22"/>
        <v>0</v>
      </c>
      <c r="H94" s="172">
        <f t="shared" ca="1" si="22"/>
        <v>0</v>
      </c>
      <c r="I94" s="172">
        <f t="shared" ca="1" si="22"/>
        <v>0</v>
      </c>
      <c r="J94" s="172">
        <f t="shared" ca="1" si="22"/>
        <v>0</v>
      </c>
      <c r="K94" s="172">
        <f t="shared" ca="1" si="22"/>
        <v>0</v>
      </c>
      <c r="L94" s="172">
        <f t="shared" ca="1" si="22"/>
        <v>0</v>
      </c>
      <c r="M94" s="172">
        <f t="shared" ca="1" si="22"/>
        <v>0</v>
      </c>
      <c r="N94" s="172">
        <f t="shared" ca="1" si="22"/>
        <v>0</v>
      </c>
      <c r="O94" s="172">
        <f t="shared" ca="1" si="22"/>
        <v>0</v>
      </c>
      <c r="P94" s="172">
        <f t="shared" ca="1" si="22"/>
        <v>0</v>
      </c>
      <c r="Q94" s="172">
        <f t="shared" ca="1" si="22"/>
        <v>0</v>
      </c>
      <c r="R94" s="172">
        <f t="shared" ca="1" si="22"/>
        <v>0</v>
      </c>
      <c r="S94" s="172">
        <f t="shared" ca="1" si="22"/>
        <v>0</v>
      </c>
      <c r="T94" s="172">
        <f t="shared" ca="1" si="22"/>
        <v>0</v>
      </c>
      <c r="U94" s="172">
        <f t="shared" ca="1" si="21"/>
        <v>0</v>
      </c>
      <c r="V94" s="172">
        <f t="shared" ca="1" si="21"/>
        <v>0</v>
      </c>
      <c r="W94" s="172">
        <f t="shared" ca="1" si="21"/>
        <v>0</v>
      </c>
      <c r="X94" s="172">
        <f t="shared" ca="1" si="21"/>
        <v>0</v>
      </c>
      <c r="Y94" s="172">
        <f t="shared" ca="1" si="21"/>
        <v>0</v>
      </c>
      <c r="Z94" s="172">
        <f t="shared" ca="1" si="21"/>
        <v>0</v>
      </c>
      <c r="AA94" s="172">
        <f t="shared" ca="1" si="21"/>
        <v>0</v>
      </c>
      <c r="AB94" s="172">
        <f t="shared" ca="1" si="21"/>
        <v>0</v>
      </c>
      <c r="AC94" s="172">
        <f t="shared" ca="1" si="21"/>
        <v>0</v>
      </c>
      <c r="AD94" s="172">
        <f t="shared" ca="1" si="21"/>
        <v>0</v>
      </c>
      <c r="AE94" s="172">
        <f t="shared" ca="1" si="21"/>
        <v>0</v>
      </c>
      <c r="AF94" s="172">
        <f t="shared" ca="1" si="21"/>
        <v>0</v>
      </c>
      <c r="AG94" s="172">
        <f t="shared" ca="1" si="21"/>
        <v>0</v>
      </c>
      <c r="AH94" s="172">
        <f t="shared" ca="1" si="21"/>
        <v>0</v>
      </c>
      <c r="AI94" s="172">
        <f t="shared" ca="1" si="21"/>
        <v>0</v>
      </c>
      <c r="AJ94" s="172">
        <f t="shared" ref="AI94:AR109" ca="1" si="23">IF(AJ$74&lt;$D94,0,IF(AJ$74=$D94,(OFFSET($D$8,0,OFFSET($D$74,$D94,0)))*VLOOKUP($E$15,$D$63:$AR$69,AJ$74-$D94+2,FALSE),IF(AND(AJ$74&gt;$D94,(AJ$74-$D94+1)&lt;=$E$15),(OFFSET($D$8,0,OFFSET($D$74,$D94,0)))*VLOOKUP($E$15,$D$63:$AR$69,AJ$74-$D94+2,FALSE),IF((AJ$74-$D94+1)=$E$15+1,(OFFSET($D$8,0,OFFSET($D$74,$D94,0)))*VLOOKUP($E$15,$D$63:$AR$69,AJ$74-$D94+2,FALSE),IF(AJ$74&gt;($E$15+1),0,0)))))</f>
        <v>0</v>
      </c>
      <c r="AK94" s="172">
        <f t="shared" ca="1" si="23"/>
        <v>0</v>
      </c>
      <c r="AL94" s="172">
        <f t="shared" ca="1" si="23"/>
        <v>0</v>
      </c>
      <c r="AM94" s="172">
        <f t="shared" ca="1" si="23"/>
        <v>0</v>
      </c>
      <c r="AN94" s="172">
        <f t="shared" ca="1" si="23"/>
        <v>0</v>
      </c>
      <c r="AO94" s="172">
        <f t="shared" ca="1" si="23"/>
        <v>0</v>
      </c>
      <c r="AP94" s="172">
        <f t="shared" ca="1" si="23"/>
        <v>0</v>
      </c>
      <c r="AQ94" s="172">
        <f t="shared" ca="1" si="23"/>
        <v>0</v>
      </c>
      <c r="AR94" s="172">
        <f t="shared" ca="1" si="23"/>
        <v>0</v>
      </c>
    </row>
    <row r="95" spans="4:44" x14ac:dyDescent="0.3">
      <c r="D95" s="162">
        <v>21</v>
      </c>
      <c r="E95" s="172">
        <f t="shared" ca="1" si="22"/>
        <v>0</v>
      </c>
      <c r="F95" s="172">
        <f t="shared" ca="1" si="22"/>
        <v>0</v>
      </c>
      <c r="G95" s="172">
        <f t="shared" ca="1" si="22"/>
        <v>0</v>
      </c>
      <c r="H95" s="172">
        <f t="shared" ca="1" si="22"/>
        <v>0</v>
      </c>
      <c r="I95" s="172">
        <f t="shared" ca="1" si="22"/>
        <v>0</v>
      </c>
      <c r="J95" s="172">
        <f t="shared" ca="1" si="22"/>
        <v>0</v>
      </c>
      <c r="K95" s="172">
        <f t="shared" ca="1" si="22"/>
        <v>0</v>
      </c>
      <c r="L95" s="172">
        <f t="shared" ca="1" si="22"/>
        <v>0</v>
      </c>
      <c r="M95" s="172">
        <f t="shared" ca="1" si="22"/>
        <v>0</v>
      </c>
      <c r="N95" s="172">
        <f t="shared" ca="1" si="22"/>
        <v>0</v>
      </c>
      <c r="O95" s="172">
        <f t="shared" ca="1" si="22"/>
        <v>0</v>
      </c>
      <c r="P95" s="172">
        <f t="shared" ca="1" si="22"/>
        <v>0</v>
      </c>
      <c r="Q95" s="172">
        <f t="shared" ca="1" si="22"/>
        <v>0</v>
      </c>
      <c r="R95" s="172">
        <f t="shared" ca="1" si="22"/>
        <v>0</v>
      </c>
      <c r="S95" s="172">
        <f t="shared" ca="1" si="22"/>
        <v>0</v>
      </c>
      <c r="T95" s="172">
        <f t="shared" ca="1" si="22"/>
        <v>0</v>
      </c>
      <c r="U95" s="172">
        <f t="shared" ca="1" si="21"/>
        <v>0</v>
      </c>
      <c r="V95" s="172">
        <f t="shared" ca="1" si="21"/>
        <v>0</v>
      </c>
      <c r="W95" s="172">
        <f t="shared" ca="1" si="21"/>
        <v>0</v>
      </c>
      <c r="X95" s="172">
        <f t="shared" ca="1" si="21"/>
        <v>0</v>
      </c>
      <c r="Y95" s="172">
        <f t="shared" ca="1" si="21"/>
        <v>0</v>
      </c>
      <c r="Z95" s="172">
        <f t="shared" ca="1" si="21"/>
        <v>0</v>
      </c>
      <c r="AA95" s="172">
        <f t="shared" ca="1" si="21"/>
        <v>0</v>
      </c>
      <c r="AB95" s="172">
        <f t="shared" ca="1" si="21"/>
        <v>0</v>
      </c>
      <c r="AC95" s="172">
        <f t="shared" ca="1" si="21"/>
        <v>0</v>
      </c>
      <c r="AD95" s="172">
        <f t="shared" ca="1" si="21"/>
        <v>0</v>
      </c>
      <c r="AE95" s="172">
        <f t="shared" ca="1" si="21"/>
        <v>0</v>
      </c>
      <c r="AF95" s="172">
        <f t="shared" ca="1" si="21"/>
        <v>0</v>
      </c>
      <c r="AG95" s="172">
        <f t="shared" ca="1" si="21"/>
        <v>0</v>
      </c>
      <c r="AH95" s="172">
        <f t="shared" ca="1" si="21"/>
        <v>0</v>
      </c>
      <c r="AI95" s="172">
        <f t="shared" ca="1" si="21"/>
        <v>0</v>
      </c>
      <c r="AJ95" s="172">
        <f t="shared" ca="1" si="23"/>
        <v>0</v>
      </c>
      <c r="AK95" s="172">
        <f t="shared" ca="1" si="23"/>
        <v>0</v>
      </c>
      <c r="AL95" s="172">
        <f t="shared" ca="1" si="23"/>
        <v>0</v>
      </c>
      <c r="AM95" s="172">
        <f t="shared" ca="1" si="23"/>
        <v>0</v>
      </c>
      <c r="AN95" s="172">
        <f t="shared" ca="1" si="23"/>
        <v>0</v>
      </c>
      <c r="AO95" s="172">
        <f t="shared" ca="1" si="23"/>
        <v>0</v>
      </c>
      <c r="AP95" s="172">
        <f t="shared" ca="1" si="23"/>
        <v>0</v>
      </c>
      <c r="AQ95" s="172">
        <f t="shared" ca="1" si="23"/>
        <v>0</v>
      </c>
      <c r="AR95" s="172">
        <f t="shared" ca="1" si="23"/>
        <v>0</v>
      </c>
    </row>
    <row r="96" spans="4:44" x14ac:dyDescent="0.3">
      <c r="D96" s="162">
        <v>22</v>
      </c>
      <c r="E96" s="172">
        <f t="shared" ca="1" si="22"/>
        <v>0</v>
      </c>
      <c r="F96" s="172">
        <f t="shared" ca="1" si="22"/>
        <v>0</v>
      </c>
      <c r="G96" s="172">
        <f t="shared" ca="1" si="22"/>
        <v>0</v>
      </c>
      <c r="H96" s="172">
        <f t="shared" ca="1" si="22"/>
        <v>0</v>
      </c>
      <c r="I96" s="172">
        <f t="shared" ca="1" si="22"/>
        <v>0</v>
      </c>
      <c r="J96" s="172">
        <f t="shared" ca="1" si="22"/>
        <v>0</v>
      </c>
      <c r="K96" s="172">
        <f t="shared" ca="1" si="22"/>
        <v>0</v>
      </c>
      <c r="L96" s="172">
        <f t="shared" ca="1" si="22"/>
        <v>0</v>
      </c>
      <c r="M96" s="172">
        <f t="shared" ca="1" si="22"/>
        <v>0</v>
      </c>
      <c r="N96" s="172">
        <f t="shared" ca="1" si="22"/>
        <v>0</v>
      </c>
      <c r="O96" s="172">
        <f t="shared" ca="1" si="22"/>
        <v>0</v>
      </c>
      <c r="P96" s="172">
        <f t="shared" ca="1" si="22"/>
        <v>0</v>
      </c>
      <c r="Q96" s="172">
        <f t="shared" ca="1" si="22"/>
        <v>0</v>
      </c>
      <c r="R96" s="172">
        <f t="shared" ca="1" si="22"/>
        <v>0</v>
      </c>
      <c r="S96" s="172">
        <f t="shared" ca="1" si="22"/>
        <v>0</v>
      </c>
      <c r="T96" s="172">
        <f t="shared" ca="1" si="22"/>
        <v>0</v>
      </c>
      <c r="U96" s="172">
        <f t="shared" ca="1" si="21"/>
        <v>0</v>
      </c>
      <c r="V96" s="172">
        <f t="shared" ca="1" si="21"/>
        <v>0</v>
      </c>
      <c r="W96" s="172">
        <f t="shared" ca="1" si="21"/>
        <v>0</v>
      </c>
      <c r="X96" s="172">
        <f t="shared" ca="1" si="21"/>
        <v>0</v>
      </c>
      <c r="Y96" s="172">
        <f t="shared" ca="1" si="21"/>
        <v>0</v>
      </c>
      <c r="Z96" s="172">
        <f t="shared" ca="1" si="21"/>
        <v>0</v>
      </c>
      <c r="AA96" s="172">
        <f t="shared" ca="1" si="21"/>
        <v>0</v>
      </c>
      <c r="AB96" s="172">
        <f t="shared" ca="1" si="21"/>
        <v>0</v>
      </c>
      <c r="AC96" s="172">
        <f t="shared" ca="1" si="21"/>
        <v>0</v>
      </c>
      <c r="AD96" s="172">
        <f t="shared" ca="1" si="21"/>
        <v>0</v>
      </c>
      <c r="AE96" s="172">
        <f t="shared" ca="1" si="21"/>
        <v>0</v>
      </c>
      <c r="AF96" s="172">
        <f t="shared" ca="1" si="21"/>
        <v>0</v>
      </c>
      <c r="AG96" s="172">
        <f t="shared" ca="1" si="21"/>
        <v>0</v>
      </c>
      <c r="AH96" s="172">
        <f t="shared" ca="1" si="21"/>
        <v>0</v>
      </c>
      <c r="AI96" s="172">
        <f t="shared" ca="1" si="21"/>
        <v>0</v>
      </c>
      <c r="AJ96" s="172">
        <f t="shared" ca="1" si="23"/>
        <v>0</v>
      </c>
      <c r="AK96" s="172">
        <f t="shared" ca="1" si="23"/>
        <v>0</v>
      </c>
      <c r="AL96" s="172">
        <f t="shared" ca="1" si="23"/>
        <v>0</v>
      </c>
      <c r="AM96" s="172">
        <f t="shared" ca="1" si="23"/>
        <v>0</v>
      </c>
      <c r="AN96" s="172">
        <f t="shared" ca="1" si="23"/>
        <v>0</v>
      </c>
      <c r="AO96" s="172">
        <f t="shared" ca="1" si="23"/>
        <v>0</v>
      </c>
      <c r="AP96" s="172">
        <f t="shared" ca="1" si="23"/>
        <v>0</v>
      </c>
      <c r="AQ96" s="172">
        <f t="shared" ca="1" si="23"/>
        <v>0</v>
      </c>
      <c r="AR96" s="172">
        <f t="shared" ca="1" si="23"/>
        <v>0</v>
      </c>
    </row>
    <row r="97" spans="4:44" x14ac:dyDescent="0.3">
      <c r="D97" s="162">
        <v>23</v>
      </c>
      <c r="E97" s="172">
        <f t="shared" ca="1" si="22"/>
        <v>0</v>
      </c>
      <c r="F97" s="172">
        <f t="shared" ca="1" si="22"/>
        <v>0</v>
      </c>
      <c r="G97" s="172">
        <f t="shared" ca="1" si="22"/>
        <v>0</v>
      </c>
      <c r="H97" s="172">
        <f t="shared" ca="1" si="22"/>
        <v>0</v>
      </c>
      <c r="I97" s="172">
        <f t="shared" ca="1" si="22"/>
        <v>0</v>
      </c>
      <c r="J97" s="172">
        <f t="shared" ca="1" si="22"/>
        <v>0</v>
      </c>
      <c r="K97" s="172">
        <f t="shared" ca="1" si="22"/>
        <v>0</v>
      </c>
      <c r="L97" s="172">
        <f t="shared" ca="1" si="22"/>
        <v>0</v>
      </c>
      <c r="M97" s="172">
        <f t="shared" ca="1" si="22"/>
        <v>0</v>
      </c>
      <c r="N97" s="172">
        <f t="shared" ca="1" si="22"/>
        <v>0</v>
      </c>
      <c r="O97" s="172">
        <f t="shared" ca="1" si="22"/>
        <v>0</v>
      </c>
      <c r="P97" s="172">
        <f t="shared" ca="1" si="22"/>
        <v>0</v>
      </c>
      <c r="Q97" s="172">
        <f t="shared" ca="1" si="22"/>
        <v>0</v>
      </c>
      <c r="R97" s="172">
        <f t="shared" ca="1" si="22"/>
        <v>0</v>
      </c>
      <c r="S97" s="172">
        <f t="shared" ca="1" si="22"/>
        <v>0</v>
      </c>
      <c r="T97" s="172">
        <f t="shared" ca="1" si="22"/>
        <v>0</v>
      </c>
      <c r="U97" s="172">
        <f t="shared" ca="1" si="21"/>
        <v>0</v>
      </c>
      <c r="V97" s="172">
        <f t="shared" ca="1" si="21"/>
        <v>0</v>
      </c>
      <c r="W97" s="172">
        <f t="shared" ca="1" si="21"/>
        <v>0</v>
      </c>
      <c r="X97" s="172">
        <f t="shared" ca="1" si="21"/>
        <v>0</v>
      </c>
      <c r="Y97" s="172">
        <f t="shared" ca="1" si="21"/>
        <v>0</v>
      </c>
      <c r="Z97" s="172">
        <f t="shared" ca="1" si="21"/>
        <v>0</v>
      </c>
      <c r="AA97" s="172">
        <f t="shared" ca="1" si="21"/>
        <v>0</v>
      </c>
      <c r="AB97" s="172">
        <f t="shared" ca="1" si="21"/>
        <v>0</v>
      </c>
      <c r="AC97" s="172">
        <f t="shared" ca="1" si="21"/>
        <v>0</v>
      </c>
      <c r="AD97" s="172">
        <f t="shared" ca="1" si="21"/>
        <v>0</v>
      </c>
      <c r="AE97" s="172">
        <f t="shared" ca="1" si="21"/>
        <v>0</v>
      </c>
      <c r="AF97" s="172">
        <f t="shared" ca="1" si="21"/>
        <v>0</v>
      </c>
      <c r="AG97" s="172">
        <f t="shared" ca="1" si="21"/>
        <v>0</v>
      </c>
      <c r="AH97" s="172">
        <f t="shared" ca="1" si="21"/>
        <v>0</v>
      </c>
      <c r="AI97" s="172">
        <f t="shared" ca="1" si="21"/>
        <v>0</v>
      </c>
      <c r="AJ97" s="172">
        <f t="shared" ca="1" si="23"/>
        <v>0</v>
      </c>
      <c r="AK97" s="172">
        <f t="shared" ca="1" si="23"/>
        <v>0</v>
      </c>
      <c r="AL97" s="172">
        <f t="shared" ca="1" si="23"/>
        <v>0</v>
      </c>
      <c r="AM97" s="172">
        <f t="shared" ca="1" si="23"/>
        <v>0</v>
      </c>
      <c r="AN97" s="172">
        <f t="shared" ca="1" si="23"/>
        <v>0</v>
      </c>
      <c r="AO97" s="172">
        <f t="shared" ca="1" si="23"/>
        <v>0</v>
      </c>
      <c r="AP97" s="172">
        <f t="shared" ca="1" si="23"/>
        <v>0</v>
      </c>
      <c r="AQ97" s="172">
        <f t="shared" ca="1" si="23"/>
        <v>0</v>
      </c>
      <c r="AR97" s="172">
        <f t="shared" ca="1" si="23"/>
        <v>0</v>
      </c>
    </row>
    <row r="98" spans="4:44" x14ac:dyDescent="0.3">
      <c r="D98" s="162">
        <v>24</v>
      </c>
      <c r="E98" s="172">
        <f t="shared" ca="1" si="22"/>
        <v>0</v>
      </c>
      <c r="F98" s="172">
        <f t="shared" ca="1" si="22"/>
        <v>0</v>
      </c>
      <c r="G98" s="172">
        <f t="shared" ca="1" si="22"/>
        <v>0</v>
      </c>
      <c r="H98" s="172">
        <f t="shared" ca="1" si="22"/>
        <v>0</v>
      </c>
      <c r="I98" s="172">
        <f t="shared" ca="1" si="22"/>
        <v>0</v>
      </c>
      <c r="J98" s="172">
        <f t="shared" ca="1" si="22"/>
        <v>0</v>
      </c>
      <c r="K98" s="172">
        <f t="shared" ca="1" si="22"/>
        <v>0</v>
      </c>
      <c r="L98" s="172">
        <f t="shared" ca="1" si="22"/>
        <v>0</v>
      </c>
      <c r="M98" s="172">
        <f t="shared" ca="1" si="22"/>
        <v>0</v>
      </c>
      <c r="N98" s="172">
        <f t="shared" ca="1" si="22"/>
        <v>0</v>
      </c>
      <c r="O98" s="172">
        <f t="shared" ca="1" si="22"/>
        <v>0</v>
      </c>
      <c r="P98" s="172">
        <f t="shared" ca="1" si="22"/>
        <v>0</v>
      </c>
      <c r="Q98" s="172">
        <f t="shared" ca="1" si="22"/>
        <v>0</v>
      </c>
      <c r="R98" s="172">
        <f t="shared" ca="1" si="22"/>
        <v>0</v>
      </c>
      <c r="S98" s="172">
        <f t="shared" ca="1" si="22"/>
        <v>0</v>
      </c>
      <c r="T98" s="172">
        <f t="shared" ca="1" si="22"/>
        <v>0</v>
      </c>
      <c r="U98" s="172">
        <f t="shared" ca="1" si="21"/>
        <v>0</v>
      </c>
      <c r="V98" s="172">
        <f t="shared" ca="1" si="21"/>
        <v>0</v>
      </c>
      <c r="W98" s="172">
        <f t="shared" ca="1" si="21"/>
        <v>0</v>
      </c>
      <c r="X98" s="172">
        <f t="shared" ca="1" si="21"/>
        <v>0</v>
      </c>
      <c r="Y98" s="172">
        <f t="shared" ca="1" si="21"/>
        <v>0</v>
      </c>
      <c r="Z98" s="172">
        <f t="shared" ca="1" si="21"/>
        <v>0</v>
      </c>
      <c r="AA98" s="172">
        <f t="shared" ca="1" si="21"/>
        <v>0</v>
      </c>
      <c r="AB98" s="172">
        <f t="shared" ca="1" si="21"/>
        <v>0</v>
      </c>
      <c r="AC98" s="172">
        <f t="shared" ca="1" si="21"/>
        <v>0</v>
      </c>
      <c r="AD98" s="172">
        <f t="shared" ca="1" si="21"/>
        <v>0</v>
      </c>
      <c r="AE98" s="172">
        <f t="shared" ca="1" si="21"/>
        <v>0</v>
      </c>
      <c r="AF98" s="172">
        <f t="shared" ca="1" si="21"/>
        <v>0</v>
      </c>
      <c r="AG98" s="172">
        <f t="shared" ca="1" si="21"/>
        <v>0</v>
      </c>
      <c r="AH98" s="172">
        <f t="shared" ca="1" si="21"/>
        <v>0</v>
      </c>
      <c r="AI98" s="172">
        <f t="shared" ca="1" si="21"/>
        <v>0</v>
      </c>
      <c r="AJ98" s="172">
        <f t="shared" ca="1" si="23"/>
        <v>0</v>
      </c>
      <c r="AK98" s="172">
        <f t="shared" ca="1" si="23"/>
        <v>0</v>
      </c>
      <c r="AL98" s="172">
        <f t="shared" ca="1" si="23"/>
        <v>0</v>
      </c>
      <c r="AM98" s="172">
        <f t="shared" ca="1" si="23"/>
        <v>0</v>
      </c>
      <c r="AN98" s="172">
        <f t="shared" ca="1" si="23"/>
        <v>0</v>
      </c>
      <c r="AO98" s="172">
        <f t="shared" ca="1" si="23"/>
        <v>0</v>
      </c>
      <c r="AP98" s="172">
        <f t="shared" ca="1" si="23"/>
        <v>0</v>
      </c>
      <c r="AQ98" s="172">
        <f t="shared" ca="1" si="23"/>
        <v>0</v>
      </c>
      <c r="AR98" s="172">
        <f t="shared" ca="1" si="23"/>
        <v>0</v>
      </c>
    </row>
    <row r="99" spans="4:44" x14ac:dyDescent="0.3">
      <c r="D99" s="162">
        <v>25</v>
      </c>
      <c r="E99" s="172">
        <f t="shared" ca="1" si="22"/>
        <v>0</v>
      </c>
      <c r="F99" s="172">
        <f t="shared" ca="1" si="22"/>
        <v>0</v>
      </c>
      <c r="G99" s="172">
        <f t="shared" ca="1" si="22"/>
        <v>0</v>
      </c>
      <c r="H99" s="172">
        <f t="shared" ca="1" si="22"/>
        <v>0</v>
      </c>
      <c r="I99" s="172">
        <f t="shared" ca="1" si="22"/>
        <v>0</v>
      </c>
      <c r="J99" s="172">
        <f t="shared" ca="1" si="22"/>
        <v>0</v>
      </c>
      <c r="K99" s="172">
        <f t="shared" ca="1" si="22"/>
        <v>0</v>
      </c>
      <c r="L99" s="172">
        <f t="shared" ca="1" si="22"/>
        <v>0</v>
      </c>
      <c r="M99" s="172">
        <f t="shared" ca="1" si="22"/>
        <v>0</v>
      </c>
      <c r="N99" s="172">
        <f t="shared" ca="1" si="22"/>
        <v>0</v>
      </c>
      <c r="O99" s="172">
        <f t="shared" ca="1" si="22"/>
        <v>0</v>
      </c>
      <c r="P99" s="172">
        <f t="shared" ca="1" si="22"/>
        <v>0</v>
      </c>
      <c r="Q99" s="172">
        <f t="shared" ca="1" si="22"/>
        <v>0</v>
      </c>
      <c r="R99" s="172">
        <f t="shared" ca="1" si="22"/>
        <v>0</v>
      </c>
      <c r="S99" s="172">
        <f t="shared" ca="1" si="22"/>
        <v>0</v>
      </c>
      <c r="T99" s="172">
        <f t="shared" ca="1" si="22"/>
        <v>0</v>
      </c>
      <c r="U99" s="172">
        <f t="shared" ca="1" si="21"/>
        <v>0</v>
      </c>
      <c r="V99" s="172">
        <f t="shared" ca="1" si="21"/>
        <v>0</v>
      </c>
      <c r="W99" s="172">
        <f t="shared" ca="1" si="21"/>
        <v>0</v>
      </c>
      <c r="X99" s="172">
        <f t="shared" ca="1" si="21"/>
        <v>0</v>
      </c>
      <c r="Y99" s="172">
        <f t="shared" ca="1" si="21"/>
        <v>0</v>
      </c>
      <c r="Z99" s="172">
        <f t="shared" ca="1" si="21"/>
        <v>0</v>
      </c>
      <c r="AA99" s="172">
        <f t="shared" ca="1" si="21"/>
        <v>0</v>
      </c>
      <c r="AB99" s="172">
        <f t="shared" ca="1" si="21"/>
        <v>0</v>
      </c>
      <c r="AC99" s="172">
        <f t="shared" ca="1" si="21"/>
        <v>0</v>
      </c>
      <c r="AD99" s="172">
        <f t="shared" ca="1" si="21"/>
        <v>0</v>
      </c>
      <c r="AE99" s="172">
        <f t="shared" ca="1" si="21"/>
        <v>0</v>
      </c>
      <c r="AF99" s="172">
        <f t="shared" ca="1" si="21"/>
        <v>0</v>
      </c>
      <c r="AG99" s="172">
        <f t="shared" ca="1" si="21"/>
        <v>0</v>
      </c>
      <c r="AH99" s="172">
        <f t="shared" ca="1" si="21"/>
        <v>0</v>
      </c>
      <c r="AI99" s="172">
        <f t="shared" ca="1" si="21"/>
        <v>0</v>
      </c>
      <c r="AJ99" s="172">
        <f t="shared" ca="1" si="23"/>
        <v>0</v>
      </c>
      <c r="AK99" s="172">
        <f t="shared" ca="1" si="23"/>
        <v>0</v>
      </c>
      <c r="AL99" s="172">
        <f t="shared" ca="1" si="23"/>
        <v>0</v>
      </c>
      <c r="AM99" s="172">
        <f t="shared" ca="1" si="23"/>
        <v>0</v>
      </c>
      <c r="AN99" s="172">
        <f t="shared" ca="1" si="23"/>
        <v>0</v>
      </c>
      <c r="AO99" s="172">
        <f t="shared" ca="1" si="23"/>
        <v>0</v>
      </c>
      <c r="AP99" s="172">
        <f t="shared" ca="1" si="23"/>
        <v>0</v>
      </c>
      <c r="AQ99" s="172">
        <f t="shared" ca="1" si="23"/>
        <v>0</v>
      </c>
      <c r="AR99" s="172">
        <f t="shared" ca="1" si="23"/>
        <v>0</v>
      </c>
    </row>
    <row r="100" spans="4:44" x14ac:dyDescent="0.3">
      <c r="D100" s="162">
        <v>26</v>
      </c>
      <c r="E100" s="172">
        <f t="shared" ca="1" si="22"/>
        <v>0</v>
      </c>
      <c r="F100" s="172">
        <f t="shared" ca="1" si="22"/>
        <v>0</v>
      </c>
      <c r="G100" s="172">
        <f t="shared" ca="1" si="22"/>
        <v>0</v>
      </c>
      <c r="H100" s="172">
        <f t="shared" ca="1" si="22"/>
        <v>0</v>
      </c>
      <c r="I100" s="172">
        <f t="shared" ca="1" si="22"/>
        <v>0</v>
      </c>
      <c r="J100" s="172">
        <f t="shared" ca="1" si="22"/>
        <v>0</v>
      </c>
      <c r="K100" s="172">
        <f t="shared" ca="1" si="22"/>
        <v>0</v>
      </c>
      <c r="L100" s="172">
        <f t="shared" ca="1" si="22"/>
        <v>0</v>
      </c>
      <c r="M100" s="172">
        <f t="shared" ca="1" si="22"/>
        <v>0</v>
      </c>
      <c r="N100" s="172">
        <f t="shared" ca="1" si="22"/>
        <v>0</v>
      </c>
      <c r="O100" s="172">
        <f t="shared" ca="1" si="22"/>
        <v>0</v>
      </c>
      <c r="P100" s="172">
        <f t="shared" ca="1" si="22"/>
        <v>0</v>
      </c>
      <c r="Q100" s="172">
        <f t="shared" ca="1" si="22"/>
        <v>0</v>
      </c>
      <c r="R100" s="172">
        <f t="shared" ca="1" si="22"/>
        <v>0</v>
      </c>
      <c r="S100" s="172">
        <f t="shared" ca="1" si="22"/>
        <v>0</v>
      </c>
      <c r="T100" s="172">
        <f t="shared" ca="1" si="22"/>
        <v>0</v>
      </c>
      <c r="U100" s="172">
        <f t="shared" ca="1" si="21"/>
        <v>0</v>
      </c>
      <c r="V100" s="172">
        <f t="shared" ca="1" si="21"/>
        <v>0</v>
      </c>
      <c r="W100" s="172">
        <f t="shared" ca="1" si="21"/>
        <v>0</v>
      </c>
      <c r="X100" s="172">
        <f t="shared" ca="1" si="21"/>
        <v>0</v>
      </c>
      <c r="Y100" s="172">
        <f t="shared" ca="1" si="21"/>
        <v>0</v>
      </c>
      <c r="Z100" s="172">
        <f t="shared" ca="1" si="21"/>
        <v>0</v>
      </c>
      <c r="AA100" s="172">
        <f t="shared" ca="1" si="21"/>
        <v>0</v>
      </c>
      <c r="AB100" s="172">
        <f t="shared" ca="1" si="21"/>
        <v>0</v>
      </c>
      <c r="AC100" s="172">
        <f t="shared" ca="1" si="21"/>
        <v>0</v>
      </c>
      <c r="AD100" s="172">
        <f t="shared" ca="1" si="21"/>
        <v>0</v>
      </c>
      <c r="AE100" s="172">
        <f t="shared" ca="1" si="21"/>
        <v>0</v>
      </c>
      <c r="AF100" s="172">
        <f t="shared" ca="1" si="21"/>
        <v>0</v>
      </c>
      <c r="AG100" s="172">
        <f t="shared" ca="1" si="21"/>
        <v>0</v>
      </c>
      <c r="AH100" s="172">
        <f t="shared" ca="1" si="21"/>
        <v>0</v>
      </c>
      <c r="AI100" s="172">
        <f t="shared" ca="1" si="21"/>
        <v>0</v>
      </c>
      <c r="AJ100" s="172">
        <f t="shared" ca="1" si="23"/>
        <v>0</v>
      </c>
      <c r="AK100" s="172">
        <f t="shared" ca="1" si="23"/>
        <v>0</v>
      </c>
      <c r="AL100" s="172">
        <f t="shared" ca="1" si="23"/>
        <v>0</v>
      </c>
      <c r="AM100" s="172">
        <f t="shared" ca="1" si="23"/>
        <v>0</v>
      </c>
      <c r="AN100" s="172">
        <f t="shared" ca="1" si="23"/>
        <v>0</v>
      </c>
      <c r="AO100" s="172">
        <f t="shared" ca="1" si="23"/>
        <v>0</v>
      </c>
      <c r="AP100" s="172">
        <f t="shared" ca="1" si="23"/>
        <v>0</v>
      </c>
      <c r="AQ100" s="172">
        <f t="shared" ca="1" si="23"/>
        <v>0</v>
      </c>
      <c r="AR100" s="172">
        <f t="shared" ca="1" si="23"/>
        <v>0</v>
      </c>
    </row>
    <row r="101" spans="4:44" x14ac:dyDescent="0.3">
      <c r="D101" s="162">
        <v>27</v>
      </c>
      <c r="E101" s="172">
        <f t="shared" ca="1" si="22"/>
        <v>0</v>
      </c>
      <c r="F101" s="172">
        <f t="shared" ca="1" si="22"/>
        <v>0</v>
      </c>
      <c r="G101" s="172">
        <f t="shared" ca="1" si="22"/>
        <v>0</v>
      </c>
      <c r="H101" s="172">
        <f t="shared" ca="1" si="22"/>
        <v>0</v>
      </c>
      <c r="I101" s="172">
        <f t="shared" ca="1" si="22"/>
        <v>0</v>
      </c>
      <c r="J101" s="172">
        <f t="shared" ca="1" si="22"/>
        <v>0</v>
      </c>
      <c r="K101" s="172">
        <f t="shared" ca="1" si="22"/>
        <v>0</v>
      </c>
      <c r="L101" s="172">
        <f t="shared" ca="1" si="22"/>
        <v>0</v>
      </c>
      <c r="M101" s="172">
        <f t="shared" ca="1" si="22"/>
        <v>0</v>
      </c>
      <c r="N101" s="172">
        <f t="shared" ca="1" si="22"/>
        <v>0</v>
      </c>
      <c r="O101" s="172">
        <f t="shared" ca="1" si="22"/>
        <v>0</v>
      </c>
      <c r="P101" s="172">
        <f t="shared" ca="1" si="22"/>
        <v>0</v>
      </c>
      <c r="Q101" s="172">
        <f t="shared" ca="1" si="22"/>
        <v>0</v>
      </c>
      <c r="R101" s="172">
        <f t="shared" ca="1" si="22"/>
        <v>0</v>
      </c>
      <c r="S101" s="172">
        <f t="shared" ca="1" si="22"/>
        <v>0</v>
      </c>
      <c r="T101" s="172">
        <f t="shared" ca="1" si="22"/>
        <v>0</v>
      </c>
      <c r="U101" s="172">
        <f t="shared" ca="1" si="21"/>
        <v>0</v>
      </c>
      <c r="V101" s="172">
        <f t="shared" ca="1" si="21"/>
        <v>0</v>
      </c>
      <c r="W101" s="172">
        <f t="shared" ca="1" si="21"/>
        <v>0</v>
      </c>
      <c r="X101" s="172">
        <f t="shared" ca="1" si="21"/>
        <v>0</v>
      </c>
      <c r="Y101" s="172">
        <f t="shared" ca="1" si="21"/>
        <v>0</v>
      </c>
      <c r="Z101" s="172">
        <f t="shared" ca="1" si="21"/>
        <v>0</v>
      </c>
      <c r="AA101" s="172">
        <f t="shared" ca="1" si="21"/>
        <v>0</v>
      </c>
      <c r="AB101" s="172">
        <f t="shared" ca="1" si="21"/>
        <v>0</v>
      </c>
      <c r="AC101" s="172">
        <f t="shared" ca="1" si="21"/>
        <v>0</v>
      </c>
      <c r="AD101" s="172">
        <f t="shared" ca="1" si="21"/>
        <v>0</v>
      </c>
      <c r="AE101" s="172">
        <f t="shared" ca="1" si="21"/>
        <v>0</v>
      </c>
      <c r="AF101" s="172">
        <f t="shared" ca="1" si="21"/>
        <v>0</v>
      </c>
      <c r="AG101" s="172">
        <f t="shared" ca="1" si="21"/>
        <v>0</v>
      </c>
      <c r="AH101" s="172">
        <f t="shared" ca="1" si="21"/>
        <v>0</v>
      </c>
      <c r="AI101" s="172">
        <f t="shared" ca="1" si="21"/>
        <v>0</v>
      </c>
      <c r="AJ101" s="172">
        <f t="shared" ca="1" si="23"/>
        <v>0</v>
      </c>
      <c r="AK101" s="172">
        <f t="shared" ca="1" si="23"/>
        <v>0</v>
      </c>
      <c r="AL101" s="172">
        <f t="shared" ca="1" si="23"/>
        <v>0</v>
      </c>
      <c r="AM101" s="172">
        <f t="shared" ca="1" si="23"/>
        <v>0</v>
      </c>
      <c r="AN101" s="172">
        <f t="shared" ca="1" si="23"/>
        <v>0</v>
      </c>
      <c r="AO101" s="172">
        <f t="shared" ca="1" si="23"/>
        <v>0</v>
      </c>
      <c r="AP101" s="172">
        <f t="shared" ca="1" si="23"/>
        <v>0</v>
      </c>
      <c r="AQ101" s="172">
        <f t="shared" ca="1" si="23"/>
        <v>0</v>
      </c>
      <c r="AR101" s="172">
        <f t="shared" ca="1" si="23"/>
        <v>0</v>
      </c>
    </row>
    <row r="102" spans="4:44" x14ac:dyDescent="0.3">
      <c r="D102" s="162">
        <v>28</v>
      </c>
      <c r="E102" s="172">
        <f t="shared" ca="1" si="22"/>
        <v>0</v>
      </c>
      <c r="F102" s="172">
        <f t="shared" ca="1" si="22"/>
        <v>0</v>
      </c>
      <c r="G102" s="172">
        <f t="shared" ca="1" si="22"/>
        <v>0</v>
      </c>
      <c r="H102" s="172">
        <f t="shared" ca="1" si="22"/>
        <v>0</v>
      </c>
      <c r="I102" s="172">
        <f t="shared" ca="1" si="22"/>
        <v>0</v>
      </c>
      <c r="J102" s="172">
        <f t="shared" ca="1" si="22"/>
        <v>0</v>
      </c>
      <c r="K102" s="172">
        <f t="shared" ca="1" si="22"/>
        <v>0</v>
      </c>
      <c r="L102" s="172">
        <f t="shared" ca="1" si="22"/>
        <v>0</v>
      </c>
      <c r="M102" s="172">
        <f t="shared" ca="1" si="22"/>
        <v>0</v>
      </c>
      <c r="N102" s="172">
        <f t="shared" ca="1" si="22"/>
        <v>0</v>
      </c>
      <c r="O102" s="172">
        <f t="shared" ca="1" si="22"/>
        <v>0</v>
      </c>
      <c r="P102" s="172">
        <f t="shared" ca="1" si="22"/>
        <v>0</v>
      </c>
      <c r="Q102" s="172">
        <f t="shared" ca="1" si="22"/>
        <v>0</v>
      </c>
      <c r="R102" s="172">
        <f t="shared" ca="1" si="22"/>
        <v>0</v>
      </c>
      <c r="S102" s="172">
        <f t="shared" ca="1" si="22"/>
        <v>0</v>
      </c>
      <c r="T102" s="172">
        <f t="shared" ca="1" si="22"/>
        <v>0</v>
      </c>
      <c r="U102" s="172">
        <f t="shared" ca="1" si="21"/>
        <v>0</v>
      </c>
      <c r="V102" s="172">
        <f t="shared" ca="1" si="21"/>
        <v>0</v>
      </c>
      <c r="W102" s="172">
        <f t="shared" ca="1" si="21"/>
        <v>0</v>
      </c>
      <c r="X102" s="172">
        <f t="shared" ca="1" si="21"/>
        <v>0</v>
      </c>
      <c r="Y102" s="172">
        <f t="shared" ca="1" si="21"/>
        <v>0</v>
      </c>
      <c r="Z102" s="172">
        <f t="shared" ca="1" si="21"/>
        <v>0</v>
      </c>
      <c r="AA102" s="172">
        <f t="shared" ca="1" si="21"/>
        <v>0</v>
      </c>
      <c r="AB102" s="172">
        <f t="shared" ca="1" si="21"/>
        <v>0</v>
      </c>
      <c r="AC102" s="172">
        <f t="shared" ca="1" si="21"/>
        <v>0</v>
      </c>
      <c r="AD102" s="172">
        <f t="shared" ca="1" si="21"/>
        <v>0</v>
      </c>
      <c r="AE102" s="172">
        <f t="shared" ca="1" si="21"/>
        <v>0</v>
      </c>
      <c r="AF102" s="172">
        <f t="shared" ca="1" si="21"/>
        <v>0</v>
      </c>
      <c r="AG102" s="172">
        <f t="shared" ca="1" si="21"/>
        <v>0</v>
      </c>
      <c r="AH102" s="172">
        <f t="shared" ca="1" si="21"/>
        <v>0</v>
      </c>
      <c r="AI102" s="172">
        <f t="shared" ca="1" si="21"/>
        <v>0</v>
      </c>
      <c r="AJ102" s="172">
        <f t="shared" ca="1" si="23"/>
        <v>0</v>
      </c>
      <c r="AK102" s="172">
        <f t="shared" ca="1" si="23"/>
        <v>0</v>
      </c>
      <c r="AL102" s="172">
        <f t="shared" ca="1" si="23"/>
        <v>0</v>
      </c>
      <c r="AM102" s="172">
        <f t="shared" ca="1" si="23"/>
        <v>0</v>
      </c>
      <c r="AN102" s="172">
        <f t="shared" ca="1" si="23"/>
        <v>0</v>
      </c>
      <c r="AO102" s="172">
        <f t="shared" ca="1" si="23"/>
        <v>0</v>
      </c>
      <c r="AP102" s="172">
        <f t="shared" ca="1" si="23"/>
        <v>0</v>
      </c>
      <c r="AQ102" s="172">
        <f t="shared" ca="1" si="23"/>
        <v>0</v>
      </c>
      <c r="AR102" s="172">
        <f t="shared" ca="1" si="23"/>
        <v>0</v>
      </c>
    </row>
    <row r="103" spans="4:44" x14ac:dyDescent="0.3">
      <c r="D103" s="162">
        <v>29</v>
      </c>
      <c r="E103" s="172">
        <f t="shared" ca="1" si="22"/>
        <v>0</v>
      </c>
      <c r="F103" s="172">
        <f t="shared" ca="1" si="22"/>
        <v>0</v>
      </c>
      <c r="G103" s="172">
        <f t="shared" ca="1" si="22"/>
        <v>0</v>
      </c>
      <c r="H103" s="172">
        <f t="shared" ca="1" si="22"/>
        <v>0</v>
      </c>
      <c r="I103" s="172">
        <f t="shared" ca="1" si="22"/>
        <v>0</v>
      </c>
      <c r="J103" s="172">
        <f t="shared" ca="1" si="22"/>
        <v>0</v>
      </c>
      <c r="K103" s="172">
        <f t="shared" ca="1" si="22"/>
        <v>0</v>
      </c>
      <c r="L103" s="172">
        <f t="shared" ca="1" si="22"/>
        <v>0</v>
      </c>
      <c r="M103" s="172">
        <f t="shared" ca="1" si="22"/>
        <v>0</v>
      </c>
      <c r="N103" s="172">
        <f t="shared" ca="1" si="22"/>
        <v>0</v>
      </c>
      <c r="O103" s="172">
        <f t="shared" ca="1" si="22"/>
        <v>0</v>
      </c>
      <c r="P103" s="172">
        <f t="shared" ca="1" si="22"/>
        <v>0</v>
      </c>
      <c r="Q103" s="172">
        <f t="shared" ca="1" si="22"/>
        <v>0</v>
      </c>
      <c r="R103" s="172">
        <f t="shared" ca="1" si="22"/>
        <v>0</v>
      </c>
      <c r="S103" s="172">
        <f t="shared" ca="1" si="22"/>
        <v>0</v>
      </c>
      <c r="T103" s="172">
        <f t="shared" ca="1" si="22"/>
        <v>0</v>
      </c>
      <c r="U103" s="172">
        <f t="shared" ca="1" si="21"/>
        <v>0</v>
      </c>
      <c r="V103" s="172">
        <f t="shared" ca="1" si="21"/>
        <v>0</v>
      </c>
      <c r="W103" s="172">
        <f t="shared" ca="1" si="21"/>
        <v>0</v>
      </c>
      <c r="X103" s="172">
        <f t="shared" ca="1" si="21"/>
        <v>0</v>
      </c>
      <c r="Y103" s="172">
        <f t="shared" ca="1" si="21"/>
        <v>0</v>
      </c>
      <c r="Z103" s="172">
        <f t="shared" ca="1" si="21"/>
        <v>0</v>
      </c>
      <c r="AA103" s="172">
        <f t="shared" ca="1" si="21"/>
        <v>0</v>
      </c>
      <c r="AB103" s="172">
        <f t="shared" ca="1" si="21"/>
        <v>0</v>
      </c>
      <c r="AC103" s="172">
        <f t="shared" ca="1" si="21"/>
        <v>0</v>
      </c>
      <c r="AD103" s="172">
        <f t="shared" ca="1" si="21"/>
        <v>0</v>
      </c>
      <c r="AE103" s="172">
        <f t="shared" ca="1" si="21"/>
        <v>0</v>
      </c>
      <c r="AF103" s="172">
        <f t="shared" ca="1" si="21"/>
        <v>0</v>
      </c>
      <c r="AG103" s="172">
        <f t="shared" ca="1" si="21"/>
        <v>0</v>
      </c>
      <c r="AH103" s="172">
        <f t="shared" ca="1" si="21"/>
        <v>0</v>
      </c>
      <c r="AI103" s="172">
        <f t="shared" ca="1" si="21"/>
        <v>0</v>
      </c>
      <c r="AJ103" s="172">
        <f t="shared" ca="1" si="23"/>
        <v>0</v>
      </c>
      <c r="AK103" s="172">
        <f t="shared" ca="1" si="23"/>
        <v>0</v>
      </c>
      <c r="AL103" s="172">
        <f t="shared" ca="1" si="23"/>
        <v>0</v>
      </c>
      <c r="AM103" s="172">
        <f t="shared" ca="1" si="23"/>
        <v>0</v>
      </c>
      <c r="AN103" s="172">
        <f t="shared" ca="1" si="23"/>
        <v>0</v>
      </c>
      <c r="AO103" s="172">
        <f t="shared" ca="1" si="23"/>
        <v>0</v>
      </c>
      <c r="AP103" s="172">
        <f t="shared" ca="1" si="23"/>
        <v>0</v>
      </c>
      <c r="AQ103" s="172">
        <f t="shared" ca="1" si="23"/>
        <v>0</v>
      </c>
      <c r="AR103" s="172">
        <f t="shared" ca="1" si="23"/>
        <v>0</v>
      </c>
    </row>
    <row r="104" spans="4:44" x14ac:dyDescent="0.3">
      <c r="D104" s="162">
        <v>30</v>
      </c>
      <c r="E104" s="172">
        <f t="shared" ca="1" si="22"/>
        <v>0</v>
      </c>
      <c r="F104" s="172">
        <f t="shared" ca="1" si="22"/>
        <v>0</v>
      </c>
      <c r="G104" s="172">
        <f t="shared" ca="1" si="22"/>
        <v>0</v>
      </c>
      <c r="H104" s="172">
        <f t="shared" ca="1" si="22"/>
        <v>0</v>
      </c>
      <c r="I104" s="172">
        <f t="shared" ca="1" si="22"/>
        <v>0</v>
      </c>
      <c r="J104" s="172">
        <f t="shared" ca="1" si="22"/>
        <v>0</v>
      </c>
      <c r="K104" s="172">
        <f t="shared" ca="1" si="22"/>
        <v>0</v>
      </c>
      <c r="L104" s="172">
        <f t="shared" ca="1" si="22"/>
        <v>0</v>
      </c>
      <c r="M104" s="172">
        <f t="shared" ca="1" si="22"/>
        <v>0</v>
      </c>
      <c r="N104" s="172">
        <f t="shared" ca="1" si="22"/>
        <v>0</v>
      </c>
      <c r="O104" s="172">
        <f t="shared" ca="1" si="22"/>
        <v>0</v>
      </c>
      <c r="P104" s="172">
        <f t="shared" ca="1" si="22"/>
        <v>0</v>
      </c>
      <c r="Q104" s="172">
        <f t="shared" ca="1" si="22"/>
        <v>0</v>
      </c>
      <c r="R104" s="172">
        <f t="shared" ca="1" si="22"/>
        <v>0</v>
      </c>
      <c r="S104" s="172">
        <f t="shared" ca="1" si="22"/>
        <v>0</v>
      </c>
      <c r="T104" s="172">
        <f t="shared" ca="1" si="22"/>
        <v>0</v>
      </c>
      <c r="U104" s="172">
        <f t="shared" ca="1" si="21"/>
        <v>0</v>
      </c>
      <c r="V104" s="172">
        <f t="shared" ca="1" si="21"/>
        <v>0</v>
      </c>
      <c r="W104" s="172">
        <f t="shared" ca="1" si="21"/>
        <v>0</v>
      </c>
      <c r="X104" s="172">
        <f t="shared" ca="1" si="21"/>
        <v>0</v>
      </c>
      <c r="Y104" s="172">
        <f t="shared" ca="1" si="21"/>
        <v>0</v>
      </c>
      <c r="Z104" s="172">
        <f t="shared" ca="1" si="21"/>
        <v>0</v>
      </c>
      <c r="AA104" s="172">
        <f t="shared" ca="1" si="21"/>
        <v>0</v>
      </c>
      <c r="AB104" s="172">
        <f t="shared" ca="1" si="21"/>
        <v>0</v>
      </c>
      <c r="AC104" s="172">
        <f t="shared" ca="1" si="21"/>
        <v>0</v>
      </c>
      <c r="AD104" s="172">
        <f t="shared" ca="1" si="21"/>
        <v>0</v>
      </c>
      <c r="AE104" s="172">
        <f t="shared" ca="1" si="21"/>
        <v>0</v>
      </c>
      <c r="AF104" s="172">
        <f t="shared" ca="1" si="21"/>
        <v>0</v>
      </c>
      <c r="AG104" s="172">
        <f t="shared" ca="1" si="21"/>
        <v>0</v>
      </c>
      <c r="AH104" s="172">
        <f t="shared" ca="1" si="21"/>
        <v>0</v>
      </c>
      <c r="AI104" s="172">
        <f t="shared" ca="1" si="21"/>
        <v>0</v>
      </c>
      <c r="AJ104" s="172">
        <f t="shared" ca="1" si="23"/>
        <v>0</v>
      </c>
      <c r="AK104" s="172">
        <f t="shared" ca="1" si="23"/>
        <v>0</v>
      </c>
      <c r="AL104" s="172">
        <f t="shared" ca="1" si="23"/>
        <v>0</v>
      </c>
      <c r="AM104" s="172">
        <f t="shared" ca="1" si="23"/>
        <v>0</v>
      </c>
      <c r="AN104" s="172">
        <f t="shared" ca="1" si="23"/>
        <v>0</v>
      </c>
      <c r="AO104" s="172">
        <f t="shared" ca="1" si="23"/>
        <v>0</v>
      </c>
      <c r="AP104" s="172">
        <f t="shared" ca="1" si="23"/>
        <v>0</v>
      </c>
      <c r="AQ104" s="172">
        <f t="shared" ca="1" si="23"/>
        <v>0</v>
      </c>
      <c r="AR104" s="172">
        <f t="shared" ca="1" si="23"/>
        <v>0</v>
      </c>
    </row>
    <row r="105" spans="4:44" x14ac:dyDescent="0.3">
      <c r="D105" s="162">
        <v>31</v>
      </c>
      <c r="E105" s="172">
        <f t="shared" ca="1" si="22"/>
        <v>0</v>
      </c>
      <c r="F105" s="172">
        <f t="shared" ca="1" si="22"/>
        <v>0</v>
      </c>
      <c r="G105" s="172">
        <f t="shared" ca="1" si="22"/>
        <v>0</v>
      </c>
      <c r="H105" s="172">
        <f t="shared" ca="1" si="22"/>
        <v>0</v>
      </c>
      <c r="I105" s="172">
        <f t="shared" ca="1" si="22"/>
        <v>0</v>
      </c>
      <c r="J105" s="172">
        <f t="shared" ca="1" si="22"/>
        <v>0</v>
      </c>
      <c r="K105" s="172">
        <f t="shared" ca="1" si="22"/>
        <v>0</v>
      </c>
      <c r="L105" s="172">
        <f t="shared" ca="1" si="22"/>
        <v>0</v>
      </c>
      <c r="M105" s="172">
        <f t="shared" ca="1" si="22"/>
        <v>0</v>
      </c>
      <c r="N105" s="172">
        <f t="shared" ca="1" si="22"/>
        <v>0</v>
      </c>
      <c r="O105" s="172">
        <f t="shared" ca="1" si="22"/>
        <v>0</v>
      </c>
      <c r="P105" s="172">
        <f t="shared" ca="1" si="22"/>
        <v>0</v>
      </c>
      <c r="Q105" s="172">
        <f t="shared" ca="1" si="22"/>
        <v>0</v>
      </c>
      <c r="R105" s="172">
        <f t="shared" ca="1" si="22"/>
        <v>0</v>
      </c>
      <c r="S105" s="172">
        <f t="shared" ca="1" si="22"/>
        <v>0</v>
      </c>
      <c r="T105" s="172">
        <f t="shared" ca="1" si="22"/>
        <v>0</v>
      </c>
      <c r="U105" s="172">
        <f t="shared" ca="1" si="21"/>
        <v>0</v>
      </c>
      <c r="V105" s="172">
        <f t="shared" ca="1" si="21"/>
        <v>0</v>
      </c>
      <c r="W105" s="172">
        <f t="shared" ca="1" si="21"/>
        <v>0</v>
      </c>
      <c r="X105" s="172">
        <f t="shared" ca="1" si="21"/>
        <v>0</v>
      </c>
      <c r="Y105" s="172">
        <f t="shared" ca="1" si="21"/>
        <v>0</v>
      </c>
      <c r="Z105" s="172">
        <f t="shared" ca="1" si="21"/>
        <v>0</v>
      </c>
      <c r="AA105" s="172">
        <f t="shared" ca="1" si="21"/>
        <v>0</v>
      </c>
      <c r="AB105" s="172">
        <f t="shared" ca="1" si="21"/>
        <v>0</v>
      </c>
      <c r="AC105" s="172">
        <f t="shared" ca="1" si="21"/>
        <v>0</v>
      </c>
      <c r="AD105" s="172">
        <f t="shared" ca="1" si="21"/>
        <v>0</v>
      </c>
      <c r="AE105" s="172">
        <f t="shared" ca="1" si="21"/>
        <v>0</v>
      </c>
      <c r="AF105" s="172">
        <f t="shared" ca="1" si="21"/>
        <v>0</v>
      </c>
      <c r="AG105" s="172">
        <f t="shared" ca="1" si="21"/>
        <v>0</v>
      </c>
      <c r="AH105" s="172">
        <f t="shared" ca="1" si="21"/>
        <v>0</v>
      </c>
      <c r="AI105" s="172">
        <f t="shared" ca="1" si="21"/>
        <v>0</v>
      </c>
      <c r="AJ105" s="172">
        <f t="shared" ca="1" si="23"/>
        <v>0</v>
      </c>
      <c r="AK105" s="172">
        <f t="shared" ca="1" si="23"/>
        <v>0</v>
      </c>
      <c r="AL105" s="172">
        <f t="shared" ca="1" si="23"/>
        <v>0</v>
      </c>
      <c r="AM105" s="172">
        <f t="shared" ca="1" si="23"/>
        <v>0</v>
      </c>
      <c r="AN105" s="172">
        <f t="shared" ca="1" si="23"/>
        <v>0</v>
      </c>
      <c r="AO105" s="172">
        <f t="shared" ca="1" si="23"/>
        <v>0</v>
      </c>
      <c r="AP105" s="172">
        <f t="shared" ca="1" si="23"/>
        <v>0</v>
      </c>
      <c r="AQ105" s="172">
        <f t="shared" ca="1" si="23"/>
        <v>0</v>
      </c>
      <c r="AR105" s="172">
        <f t="shared" ca="1" si="23"/>
        <v>0</v>
      </c>
    </row>
    <row r="106" spans="4:44" x14ac:dyDescent="0.3">
      <c r="D106" s="162">
        <v>32</v>
      </c>
      <c r="E106" s="172">
        <f t="shared" ca="1" si="22"/>
        <v>0</v>
      </c>
      <c r="F106" s="172">
        <f t="shared" ca="1" si="22"/>
        <v>0</v>
      </c>
      <c r="G106" s="172">
        <f t="shared" ca="1" si="22"/>
        <v>0</v>
      </c>
      <c r="H106" s="172">
        <f t="shared" ca="1" si="22"/>
        <v>0</v>
      </c>
      <c r="I106" s="172">
        <f t="shared" ca="1" si="22"/>
        <v>0</v>
      </c>
      <c r="J106" s="172">
        <f t="shared" ca="1" si="22"/>
        <v>0</v>
      </c>
      <c r="K106" s="172">
        <f t="shared" ca="1" si="22"/>
        <v>0</v>
      </c>
      <c r="L106" s="172">
        <f t="shared" ca="1" si="22"/>
        <v>0</v>
      </c>
      <c r="M106" s="172">
        <f t="shared" ca="1" si="22"/>
        <v>0</v>
      </c>
      <c r="N106" s="172">
        <f t="shared" ca="1" si="22"/>
        <v>0</v>
      </c>
      <c r="O106" s="172">
        <f t="shared" ca="1" si="22"/>
        <v>0</v>
      </c>
      <c r="P106" s="172">
        <f t="shared" ca="1" si="22"/>
        <v>0</v>
      </c>
      <c r="Q106" s="172">
        <f t="shared" ca="1" si="22"/>
        <v>0</v>
      </c>
      <c r="R106" s="172">
        <f t="shared" ca="1" si="22"/>
        <v>0</v>
      </c>
      <c r="S106" s="172">
        <f t="shared" ca="1" si="22"/>
        <v>0</v>
      </c>
      <c r="T106" s="172">
        <f t="shared" ca="1" si="22"/>
        <v>0</v>
      </c>
      <c r="U106" s="172">
        <f t="shared" ca="1" si="21"/>
        <v>0</v>
      </c>
      <c r="V106" s="172">
        <f t="shared" ca="1" si="21"/>
        <v>0</v>
      </c>
      <c r="W106" s="172">
        <f t="shared" ca="1" si="21"/>
        <v>0</v>
      </c>
      <c r="X106" s="172">
        <f t="shared" ca="1" si="21"/>
        <v>0</v>
      </c>
      <c r="Y106" s="172">
        <f t="shared" ca="1" si="21"/>
        <v>0</v>
      </c>
      <c r="Z106" s="172">
        <f t="shared" ca="1" si="21"/>
        <v>0</v>
      </c>
      <c r="AA106" s="172">
        <f t="shared" ca="1" si="21"/>
        <v>0</v>
      </c>
      <c r="AB106" s="172">
        <f t="shared" ca="1" si="21"/>
        <v>0</v>
      </c>
      <c r="AC106" s="172">
        <f t="shared" ca="1" si="21"/>
        <v>0</v>
      </c>
      <c r="AD106" s="172">
        <f t="shared" ca="1" si="21"/>
        <v>0</v>
      </c>
      <c r="AE106" s="172">
        <f t="shared" ca="1" si="21"/>
        <v>0</v>
      </c>
      <c r="AF106" s="172">
        <f t="shared" ca="1" si="21"/>
        <v>0</v>
      </c>
      <c r="AG106" s="172">
        <f t="shared" ca="1" si="21"/>
        <v>0</v>
      </c>
      <c r="AH106" s="172">
        <f t="shared" ca="1" si="21"/>
        <v>0</v>
      </c>
      <c r="AI106" s="172">
        <f t="shared" ca="1" si="21"/>
        <v>0</v>
      </c>
      <c r="AJ106" s="172">
        <f t="shared" ca="1" si="23"/>
        <v>0</v>
      </c>
      <c r="AK106" s="172">
        <f t="shared" ca="1" si="23"/>
        <v>0</v>
      </c>
      <c r="AL106" s="172">
        <f t="shared" ca="1" si="23"/>
        <v>0</v>
      </c>
      <c r="AM106" s="172">
        <f t="shared" ca="1" si="23"/>
        <v>0</v>
      </c>
      <c r="AN106" s="172">
        <f t="shared" ca="1" si="23"/>
        <v>0</v>
      </c>
      <c r="AO106" s="172">
        <f t="shared" ca="1" si="23"/>
        <v>0</v>
      </c>
      <c r="AP106" s="172">
        <f t="shared" ca="1" si="23"/>
        <v>0</v>
      </c>
      <c r="AQ106" s="172">
        <f t="shared" ca="1" si="23"/>
        <v>0</v>
      </c>
      <c r="AR106" s="172">
        <f t="shared" ca="1" si="23"/>
        <v>0</v>
      </c>
    </row>
    <row r="107" spans="4:44" x14ac:dyDescent="0.3">
      <c r="D107" s="162">
        <v>33</v>
      </c>
      <c r="E107" s="172">
        <f t="shared" ca="1" si="22"/>
        <v>0</v>
      </c>
      <c r="F107" s="172">
        <f t="shared" ca="1" si="22"/>
        <v>0</v>
      </c>
      <c r="G107" s="172">
        <f t="shared" ca="1" si="22"/>
        <v>0</v>
      </c>
      <c r="H107" s="172">
        <f t="shared" ca="1" si="22"/>
        <v>0</v>
      </c>
      <c r="I107" s="172">
        <f t="shared" ca="1" si="22"/>
        <v>0</v>
      </c>
      <c r="J107" s="172">
        <f t="shared" ca="1" si="22"/>
        <v>0</v>
      </c>
      <c r="K107" s="172">
        <f t="shared" ca="1" si="22"/>
        <v>0</v>
      </c>
      <c r="L107" s="172">
        <f t="shared" ca="1" si="22"/>
        <v>0</v>
      </c>
      <c r="M107" s="172">
        <f t="shared" ca="1" si="22"/>
        <v>0</v>
      </c>
      <c r="N107" s="172">
        <f t="shared" ca="1" si="22"/>
        <v>0</v>
      </c>
      <c r="O107" s="172">
        <f t="shared" ca="1" si="22"/>
        <v>0</v>
      </c>
      <c r="P107" s="172">
        <f t="shared" ca="1" si="22"/>
        <v>0</v>
      </c>
      <c r="Q107" s="172">
        <f t="shared" ca="1" si="22"/>
        <v>0</v>
      </c>
      <c r="R107" s="172">
        <f t="shared" ca="1" si="22"/>
        <v>0</v>
      </c>
      <c r="S107" s="172">
        <f t="shared" ca="1" si="22"/>
        <v>0</v>
      </c>
      <c r="T107" s="172">
        <f t="shared" ca="1" si="22"/>
        <v>0</v>
      </c>
      <c r="U107" s="172">
        <f t="shared" ca="1" si="21"/>
        <v>0</v>
      </c>
      <c r="V107" s="172">
        <f t="shared" ca="1" si="21"/>
        <v>0</v>
      </c>
      <c r="W107" s="172">
        <f t="shared" ca="1" si="21"/>
        <v>0</v>
      </c>
      <c r="X107" s="172">
        <f t="shared" ca="1" si="21"/>
        <v>0</v>
      </c>
      <c r="Y107" s="172">
        <f t="shared" ca="1" si="21"/>
        <v>0</v>
      </c>
      <c r="Z107" s="172">
        <f t="shared" ca="1" si="21"/>
        <v>0</v>
      </c>
      <c r="AA107" s="172">
        <f t="shared" ca="1" si="21"/>
        <v>0</v>
      </c>
      <c r="AB107" s="172">
        <f t="shared" ca="1" si="21"/>
        <v>0</v>
      </c>
      <c r="AC107" s="172">
        <f t="shared" ca="1" si="21"/>
        <v>0</v>
      </c>
      <c r="AD107" s="172">
        <f t="shared" ca="1" si="21"/>
        <v>0</v>
      </c>
      <c r="AE107" s="172">
        <f t="shared" ca="1" si="21"/>
        <v>0</v>
      </c>
      <c r="AF107" s="172">
        <f t="shared" ca="1" si="21"/>
        <v>0</v>
      </c>
      <c r="AG107" s="172">
        <f t="shared" ca="1" si="21"/>
        <v>0</v>
      </c>
      <c r="AH107" s="172">
        <f t="shared" ca="1" si="21"/>
        <v>0</v>
      </c>
      <c r="AI107" s="172">
        <f t="shared" ca="1" si="21"/>
        <v>0</v>
      </c>
      <c r="AJ107" s="172">
        <f t="shared" ca="1" si="23"/>
        <v>0</v>
      </c>
      <c r="AK107" s="172">
        <f t="shared" ca="1" si="23"/>
        <v>0</v>
      </c>
      <c r="AL107" s="172">
        <f t="shared" ca="1" si="23"/>
        <v>0</v>
      </c>
      <c r="AM107" s="172">
        <f t="shared" ca="1" si="23"/>
        <v>0</v>
      </c>
      <c r="AN107" s="172">
        <f t="shared" ca="1" si="23"/>
        <v>0</v>
      </c>
      <c r="AO107" s="172">
        <f t="shared" ca="1" si="23"/>
        <v>0</v>
      </c>
      <c r="AP107" s="172">
        <f t="shared" ca="1" si="23"/>
        <v>0</v>
      </c>
      <c r="AQ107" s="172">
        <f t="shared" ca="1" si="23"/>
        <v>0</v>
      </c>
      <c r="AR107" s="172">
        <f t="shared" ca="1" si="23"/>
        <v>0</v>
      </c>
    </row>
    <row r="108" spans="4:44" x14ac:dyDescent="0.3">
      <c r="D108" s="162">
        <v>34</v>
      </c>
      <c r="E108" s="172">
        <f t="shared" ca="1" si="22"/>
        <v>0</v>
      </c>
      <c r="F108" s="172">
        <f t="shared" ca="1" si="22"/>
        <v>0</v>
      </c>
      <c r="G108" s="172">
        <f t="shared" ca="1" si="22"/>
        <v>0</v>
      </c>
      <c r="H108" s="172">
        <f t="shared" ca="1" si="22"/>
        <v>0</v>
      </c>
      <c r="I108" s="172">
        <f t="shared" ca="1" si="22"/>
        <v>0</v>
      </c>
      <c r="J108" s="172">
        <f t="shared" ca="1" si="22"/>
        <v>0</v>
      </c>
      <c r="K108" s="172">
        <f t="shared" ca="1" si="22"/>
        <v>0</v>
      </c>
      <c r="L108" s="172">
        <f t="shared" ca="1" si="22"/>
        <v>0</v>
      </c>
      <c r="M108" s="172">
        <f t="shared" ca="1" si="22"/>
        <v>0</v>
      </c>
      <c r="N108" s="172">
        <f t="shared" ca="1" si="22"/>
        <v>0</v>
      </c>
      <c r="O108" s="172">
        <f t="shared" ca="1" si="22"/>
        <v>0</v>
      </c>
      <c r="P108" s="172">
        <f t="shared" ca="1" si="22"/>
        <v>0</v>
      </c>
      <c r="Q108" s="172">
        <f t="shared" ca="1" si="22"/>
        <v>0</v>
      </c>
      <c r="R108" s="172">
        <f t="shared" ca="1" si="22"/>
        <v>0</v>
      </c>
      <c r="S108" s="172">
        <f t="shared" ca="1" si="22"/>
        <v>0</v>
      </c>
      <c r="T108" s="172">
        <f t="shared" ca="1" si="22"/>
        <v>0</v>
      </c>
      <c r="U108" s="172">
        <f t="shared" ca="1" si="21"/>
        <v>0</v>
      </c>
      <c r="V108" s="172">
        <f t="shared" ca="1" si="21"/>
        <v>0</v>
      </c>
      <c r="W108" s="172">
        <f t="shared" ca="1" si="21"/>
        <v>0</v>
      </c>
      <c r="X108" s="172">
        <f t="shared" ca="1" si="21"/>
        <v>0</v>
      </c>
      <c r="Y108" s="172">
        <f t="shared" ca="1" si="21"/>
        <v>0</v>
      </c>
      <c r="Z108" s="172">
        <f t="shared" ca="1" si="21"/>
        <v>0</v>
      </c>
      <c r="AA108" s="172">
        <f t="shared" ca="1" si="21"/>
        <v>0</v>
      </c>
      <c r="AB108" s="172">
        <f t="shared" ca="1" si="21"/>
        <v>0</v>
      </c>
      <c r="AC108" s="172">
        <f t="shared" ca="1" si="21"/>
        <v>0</v>
      </c>
      <c r="AD108" s="172">
        <f t="shared" ca="1" si="21"/>
        <v>0</v>
      </c>
      <c r="AE108" s="172">
        <f t="shared" ca="1" si="21"/>
        <v>0</v>
      </c>
      <c r="AF108" s="172">
        <f t="shared" ca="1" si="21"/>
        <v>0</v>
      </c>
      <c r="AG108" s="172">
        <f t="shared" ca="1" si="21"/>
        <v>0</v>
      </c>
      <c r="AH108" s="172">
        <f t="shared" ca="1" si="21"/>
        <v>0</v>
      </c>
      <c r="AI108" s="172">
        <f t="shared" ca="1" si="21"/>
        <v>0</v>
      </c>
      <c r="AJ108" s="172">
        <f t="shared" ca="1" si="23"/>
        <v>0</v>
      </c>
      <c r="AK108" s="172">
        <f t="shared" ca="1" si="23"/>
        <v>0</v>
      </c>
      <c r="AL108" s="172">
        <f t="shared" ca="1" si="23"/>
        <v>0</v>
      </c>
      <c r="AM108" s="172">
        <f t="shared" ca="1" si="23"/>
        <v>0</v>
      </c>
      <c r="AN108" s="172">
        <f t="shared" ca="1" si="23"/>
        <v>0</v>
      </c>
      <c r="AO108" s="172">
        <f t="shared" ca="1" si="23"/>
        <v>0</v>
      </c>
      <c r="AP108" s="172">
        <f t="shared" ca="1" si="23"/>
        <v>0</v>
      </c>
      <c r="AQ108" s="172">
        <f t="shared" ca="1" si="23"/>
        <v>0</v>
      </c>
      <c r="AR108" s="172">
        <f t="shared" ca="1" si="23"/>
        <v>0</v>
      </c>
    </row>
    <row r="109" spans="4:44" x14ac:dyDescent="0.3">
      <c r="D109" s="162">
        <v>35</v>
      </c>
      <c r="E109" s="172">
        <f t="shared" ca="1" si="22"/>
        <v>0</v>
      </c>
      <c r="F109" s="172">
        <f t="shared" ca="1" si="22"/>
        <v>0</v>
      </c>
      <c r="G109" s="172">
        <f t="shared" ca="1" si="22"/>
        <v>0</v>
      </c>
      <c r="H109" s="172">
        <f t="shared" ca="1" si="22"/>
        <v>0</v>
      </c>
      <c r="I109" s="172">
        <f t="shared" ca="1" si="22"/>
        <v>0</v>
      </c>
      <c r="J109" s="172">
        <f t="shared" ca="1" si="22"/>
        <v>0</v>
      </c>
      <c r="K109" s="172">
        <f t="shared" ca="1" si="22"/>
        <v>0</v>
      </c>
      <c r="L109" s="172">
        <f t="shared" ca="1" si="22"/>
        <v>0</v>
      </c>
      <c r="M109" s="172">
        <f t="shared" ca="1" si="22"/>
        <v>0</v>
      </c>
      <c r="N109" s="172">
        <f t="shared" ca="1" si="22"/>
        <v>0</v>
      </c>
      <c r="O109" s="172">
        <f t="shared" ca="1" si="22"/>
        <v>0</v>
      </c>
      <c r="P109" s="172">
        <f t="shared" ca="1" si="22"/>
        <v>0</v>
      </c>
      <c r="Q109" s="172">
        <f t="shared" ca="1" si="22"/>
        <v>0</v>
      </c>
      <c r="R109" s="172">
        <f t="shared" ca="1" si="22"/>
        <v>0</v>
      </c>
      <c r="S109" s="172">
        <f t="shared" ca="1" si="22"/>
        <v>0</v>
      </c>
      <c r="T109" s="172">
        <f t="shared" ref="T109:AI114" ca="1" si="24">IF(T$74&lt;$D109,0,IF(T$74=$D109,(OFFSET($D$8,0,OFFSET($D$74,$D109,0)))*VLOOKUP($E$15,$D$63:$AR$69,T$74-$D109+2,FALSE),IF(AND(T$74&gt;$D109,(T$74-$D109+1)&lt;=$E$15),(OFFSET($D$8,0,OFFSET($D$74,$D109,0)))*VLOOKUP($E$15,$D$63:$AR$69,T$74-$D109+2,FALSE),IF((T$74-$D109+1)=$E$15+1,(OFFSET($D$8,0,OFFSET($D$74,$D109,0)))*VLOOKUP($E$15,$D$63:$AR$69,T$74-$D109+2,FALSE),IF(T$74&gt;($E$15+1),0,0)))))</f>
        <v>0</v>
      </c>
      <c r="U109" s="172">
        <f t="shared" ca="1" si="24"/>
        <v>0</v>
      </c>
      <c r="V109" s="172">
        <f t="shared" ca="1" si="24"/>
        <v>0</v>
      </c>
      <c r="W109" s="172">
        <f t="shared" ca="1" si="24"/>
        <v>0</v>
      </c>
      <c r="X109" s="172">
        <f t="shared" ca="1" si="24"/>
        <v>0</v>
      </c>
      <c r="Y109" s="172">
        <f t="shared" ca="1" si="24"/>
        <v>0</v>
      </c>
      <c r="Z109" s="172">
        <f t="shared" ca="1" si="24"/>
        <v>0</v>
      </c>
      <c r="AA109" s="172">
        <f t="shared" ca="1" si="24"/>
        <v>0</v>
      </c>
      <c r="AB109" s="172">
        <f t="shared" ca="1" si="24"/>
        <v>0</v>
      </c>
      <c r="AC109" s="172">
        <f t="shared" ca="1" si="24"/>
        <v>0</v>
      </c>
      <c r="AD109" s="172">
        <f t="shared" ca="1" si="24"/>
        <v>0</v>
      </c>
      <c r="AE109" s="172">
        <f t="shared" ca="1" si="24"/>
        <v>0</v>
      </c>
      <c r="AF109" s="172">
        <f t="shared" ca="1" si="24"/>
        <v>0</v>
      </c>
      <c r="AG109" s="172">
        <f t="shared" ca="1" si="24"/>
        <v>0</v>
      </c>
      <c r="AH109" s="172">
        <f t="shared" ca="1" si="24"/>
        <v>0</v>
      </c>
      <c r="AI109" s="172">
        <f t="shared" ca="1" si="23"/>
        <v>0</v>
      </c>
      <c r="AJ109" s="172">
        <f t="shared" ca="1" si="23"/>
        <v>0</v>
      </c>
      <c r="AK109" s="172">
        <f t="shared" ca="1" si="23"/>
        <v>0</v>
      </c>
      <c r="AL109" s="172">
        <f t="shared" ca="1" si="23"/>
        <v>0</v>
      </c>
      <c r="AM109" s="172">
        <f t="shared" ca="1" si="23"/>
        <v>0</v>
      </c>
      <c r="AN109" s="172">
        <f t="shared" ca="1" si="23"/>
        <v>0</v>
      </c>
      <c r="AO109" s="172">
        <f t="shared" ca="1" si="23"/>
        <v>0</v>
      </c>
      <c r="AP109" s="172">
        <f t="shared" ca="1" si="23"/>
        <v>0</v>
      </c>
      <c r="AQ109" s="172">
        <f t="shared" ca="1" si="23"/>
        <v>0</v>
      </c>
      <c r="AR109" s="172">
        <f t="shared" ca="1" si="23"/>
        <v>0</v>
      </c>
    </row>
    <row r="110" spans="4:44" x14ac:dyDescent="0.3">
      <c r="D110" s="162">
        <v>36</v>
      </c>
      <c r="E110" s="172">
        <f t="shared" ref="E110:T114" ca="1" si="25">IF(E$74&lt;$D110,0,IF(E$74=$D110,(OFFSET($D$8,0,OFFSET($D$74,$D110,0)))*VLOOKUP($E$15,$D$63:$AR$69,E$74-$D110+2,FALSE),IF(AND(E$74&gt;$D110,(E$74-$D110+1)&lt;=$E$15),(OFFSET($D$8,0,OFFSET($D$74,$D110,0)))*VLOOKUP($E$15,$D$63:$AR$69,E$74-$D110+2,FALSE),IF((E$74-$D110+1)=$E$15+1,(OFFSET($D$8,0,OFFSET($D$74,$D110,0)))*VLOOKUP($E$15,$D$63:$AR$69,E$74-$D110+2,FALSE),IF(E$74&gt;($E$15+1),0,0)))))</f>
        <v>0</v>
      </c>
      <c r="F110" s="172">
        <f t="shared" ca="1" si="25"/>
        <v>0</v>
      </c>
      <c r="G110" s="172">
        <f t="shared" ca="1" si="25"/>
        <v>0</v>
      </c>
      <c r="H110" s="172">
        <f t="shared" ca="1" si="25"/>
        <v>0</v>
      </c>
      <c r="I110" s="172">
        <f t="shared" ca="1" si="25"/>
        <v>0</v>
      </c>
      <c r="J110" s="172">
        <f t="shared" ca="1" si="25"/>
        <v>0</v>
      </c>
      <c r="K110" s="172">
        <f t="shared" ca="1" si="25"/>
        <v>0</v>
      </c>
      <c r="L110" s="172">
        <f t="shared" ca="1" si="25"/>
        <v>0</v>
      </c>
      <c r="M110" s="172">
        <f t="shared" ca="1" si="25"/>
        <v>0</v>
      </c>
      <c r="N110" s="172">
        <f t="shared" ca="1" si="25"/>
        <v>0</v>
      </c>
      <c r="O110" s="172">
        <f t="shared" ca="1" si="25"/>
        <v>0</v>
      </c>
      <c r="P110" s="172">
        <f t="shared" ca="1" si="25"/>
        <v>0</v>
      </c>
      <c r="Q110" s="172">
        <f t="shared" ca="1" si="25"/>
        <v>0</v>
      </c>
      <c r="R110" s="172">
        <f t="shared" ca="1" si="25"/>
        <v>0</v>
      </c>
      <c r="S110" s="172">
        <f t="shared" ca="1" si="25"/>
        <v>0</v>
      </c>
      <c r="T110" s="172">
        <f t="shared" ca="1" si="25"/>
        <v>0</v>
      </c>
      <c r="U110" s="172">
        <f t="shared" ca="1" si="24"/>
        <v>0</v>
      </c>
      <c r="V110" s="172">
        <f t="shared" ca="1" si="24"/>
        <v>0</v>
      </c>
      <c r="W110" s="172">
        <f t="shared" ca="1" si="24"/>
        <v>0</v>
      </c>
      <c r="X110" s="172">
        <f t="shared" ca="1" si="24"/>
        <v>0</v>
      </c>
      <c r="Y110" s="172">
        <f t="shared" ca="1" si="24"/>
        <v>0</v>
      </c>
      <c r="Z110" s="172">
        <f t="shared" ca="1" si="24"/>
        <v>0</v>
      </c>
      <c r="AA110" s="172">
        <f t="shared" ca="1" si="24"/>
        <v>0</v>
      </c>
      <c r="AB110" s="172">
        <f t="shared" ca="1" si="24"/>
        <v>0</v>
      </c>
      <c r="AC110" s="172">
        <f t="shared" ca="1" si="24"/>
        <v>0</v>
      </c>
      <c r="AD110" s="172">
        <f t="shared" ca="1" si="24"/>
        <v>0</v>
      </c>
      <c r="AE110" s="172">
        <f t="shared" ca="1" si="24"/>
        <v>0</v>
      </c>
      <c r="AF110" s="172">
        <f t="shared" ca="1" si="24"/>
        <v>0</v>
      </c>
      <c r="AG110" s="172">
        <f t="shared" ca="1" si="24"/>
        <v>0</v>
      </c>
      <c r="AH110" s="172">
        <f t="shared" ca="1" si="24"/>
        <v>0</v>
      </c>
      <c r="AI110" s="172">
        <f t="shared" ca="1" si="24"/>
        <v>0</v>
      </c>
      <c r="AJ110" s="172">
        <f t="shared" ref="AJ110:AR114" ca="1" si="26">IF(AJ$74&lt;$D110,0,IF(AJ$74=$D110,(OFFSET($D$8,0,OFFSET($D$74,$D110,0)))*VLOOKUP($E$15,$D$63:$AR$69,AJ$74-$D110+2,FALSE),IF(AND(AJ$74&gt;$D110,(AJ$74-$D110+1)&lt;=$E$15),(OFFSET($D$8,0,OFFSET($D$74,$D110,0)))*VLOOKUP($E$15,$D$63:$AR$69,AJ$74-$D110+2,FALSE),IF((AJ$74-$D110+1)=$E$15+1,(OFFSET($D$8,0,OFFSET($D$74,$D110,0)))*VLOOKUP($E$15,$D$63:$AR$69,AJ$74-$D110+2,FALSE),IF(AJ$74&gt;($E$15+1),0,0)))))</f>
        <v>0</v>
      </c>
      <c r="AK110" s="172">
        <f t="shared" ca="1" si="26"/>
        <v>0</v>
      </c>
      <c r="AL110" s="172">
        <f t="shared" ca="1" si="26"/>
        <v>0</v>
      </c>
      <c r="AM110" s="172">
        <f t="shared" ca="1" si="26"/>
        <v>0</v>
      </c>
      <c r="AN110" s="172">
        <f t="shared" ca="1" si="26"/>
        <v>0</v>
      </c>
      <c r="AO110" s="172">
        <f t="shared" ca="1" si="26"/>
        <v>0</v>
      </c>
      <c r="AP110" s="172">
        <f t="shared" ca="1" si="26"/>
        <v>0</v>
      </c>
      <c r="AQ110" s="172">
        <f t="shared" ca="1" si="26"/>
        <v>0</v>
      </c>
      <c r="AR110" s="172">
        <f t="shared" ca="1" si="26"/>
        <v>0</v>
      </c>
    </row>
    <row r="111" spans="4:44" x14ac:dyDescent="0.3">
      <c r="D111" s="162">
        <v>37</v>
      </c>
      <c r="E111" s="172">
        <f t="shared" ca="1" si="25"/>
        <v>0</v>
      </c>
      <c r="F111" s="172">
        <f t="shared" ca="1" si="25"/>
        <v>0</v>
      </c>
      <c r="G111" s="172">
        <f t="shared" ca="1" si="25"/>
        <v>0</v>
      </c>
      <c r="H111" s="172">
        <f t="shared" ca="1" si="25"/>
        <v>0</v>
      </c>
      <c r="I111" s="172">
        <f t="shared" ca="1" si="25"/>
        <v>0</v>
      </c>
      <c r="J111" s="172">
        <f t="shared" ca="1" si="25"/>
        <v>0</v>
      </c>
      <c r="K111" s="172">
        <f t="shared" ca="1" si="25"/>
        <v>0</v>
      </c>
      <c r="L111" s="172">
        <f t="shared" ca="1" si="25"/>
        <v>0</v>
      </c>
      <c r="M111" s="172">
        <f t="shared" ca="1" si="25"/>
        <v>0</v>
      </c>
      <c r="N111" s="172">
        <f t="shared" ca="1" si="25"/>
        <v>0</v>
      </c>
      <c r="O111" s="172">
        <f t="shared" ca="1" si="25"/>
        <v>0</v>
      </c>
      <c r="P111" s="172">
        <f t="shared" ca="1" si="25"/>
        <v>0</v>
      </c>
      <c r="Q111" s="172">
        <f t="shared" ca="1" si="25"/>
        <v>0</v>
      </c>
      <c r="R111" s="172">
        <f t="shared" ca="1" si="25"/>
        <v>0</v>
      </c>
      <c r="S111" s="172">
        <f t="shared" ca="1" si="25"/>
        <v>0</v>
      </c>
      <c r="T111" s="172">
        <f t="shared" ca="1" si="25"/>
        <v>0</v>
      </c>
      <c r="U111" s="172">
        <f t="shared" ca="1" si="24"/>
        <v>0</v>
      </c>
      <c r="V111" s="172">
        <f t="shared" ca="1" si="24"/>
        <v>0</v>
      </c>
      <c r="W111" s="172">
        <f t="shared" ca="1" si="24"/>
        <v>0</v>
      </c>
      <c r="X111" s="172">
        <f t="shared" ca="1" si="24"/>
        <v>0</v>
      </c>
      <c r="Y111" s="172">
        <f t="shared" ca="1" si="24"/>
        <v>0</v>
      </c>
      <c r="Z111" s="172">
        <f t="shared" ca="1" si="24"/>
        <v>0</v>
      </c>
      <c r="AA111" s="172">
        <f t="shared" ca="1" si="24"/>
        <v>0</v>
      </c>
      <c r="AB111" s="172">
        <f t="shared" ca="1" si="24"/>
        <v>0</v>
      </c>
      <c r="AC111" s="172">
        <f t="shared" ca="1" si="24"/>
        <v>0</v>
      </c>
      <c r="AD111" s="172">
        <f t="shared" ca="1" si="24"/>
        <v>0</v>
      </c>
      <c r="AE111" s="172">
        <f t="shared" ca="1" si="24"/>
        <v>0</v>
      </c>
      <c r="AF111" s="172">
        <f t="shared" ca="1" si="24"/>
        <v>0</v>
      </c>
      <c r="AG111" s="172">
        <f t="shared" ca="1" si="24"/>
        <v>0</v>
      </c>
      <c r="AH111" s="172">
        <f t="shared" ca="1" si="24"/>
        <v>0</v>
      </c>
      <c r="AI111" s="172">
        <f t="shared" ca="1" si="24"/>
        <v>0</v>
      </c>
      <c r="AJ111" s="172">
        <f t="shared" ca="1" si="26"/>
        <v>0</v>
      </c>
      <c r="AK111" s="172">
        <f t="shared" ca="1" si="26"/>
        <v>0</v>
      </c>
      <c r="AL111" s="172">
        <f t="shared" ca="1" si="26"/>
        <v>0</v>
      </c>
      <c r="AM111" s="172">
        <f t="shared" ca="1" si="26"/>
        <v>0</v>
      </c>
      <c r="AN111" s="172">
        <f t="shared" ca="1" si="26"/>
        <v>0</v>
      </c>
      <c r="AO111" s="172">
        <f t="shared" ca="1" si="26"/>
        <v>0</v>
      </c>
      <c r="AP111" s="172">
        <f t="shared" ca="1" si="26"/>
        <v>0</v>
      </c>
      <c r="AQ111" s="172">
        <f t="shared" ca="1" si="26"/>
        <v>0</v>
      </c>
      <c r="AR111" s="172">
        <f t="shared" ca="1" si="26"/>
        <v>0</v>
      </c>
    </row>
    <row r="112" spans="4:44" x14ac:dyDescent="0.3">
      <c r="D112" s="162">
        <v>38</v>
      </c>
      <c r="E112" s="172">
        <f t="shared" ca="1" si="25"/>
        <v>0</v>
      </c>
      <c r="F112" s="172">
        <f t="shared" ca="1" si="25"/>
        <v>0</v>
      </c>
      <c r="G112" s="172">
        <f t="shared" ca="1" si="25"/>
        <v>0</v>
      </c>
      <c r="H112" s="172">
        <f t="shared" ca="1" si="25"/>
        <v>0</v>
      </c>
      <c r="I112" s="172">
        <f t="shared" ca="1" si="25"/>
        <v>0</v>
      </c>
      <c r="J112" s="172">
        <f t="shared" ca="1" si="25"/>
        <v>0</v>
      </c>
      <c r="K112" s="172">
        <f t="shared" ca="1" si="25"/>
        <v>0</v>
      </c>
      <c r="L112" s="172">
        <f t="shared" ca="1" si="25"/>
        <v>0</v>
      </c>
      <c r="M112" s="172">
        <f t="shared" ca="1" si="25"/>
        <v>0</v>
      </c>
      <c r="N112" s="172">
        <f t="shared" ca="1" si="25"/>
        <v>0</v>
      </c>
      <c r="O112" s="172">
        <f t="shared" ca="1" si="25"/>
        <v>0</v>
      </c>
      <c r="P112" s="172">
        <f t="shared" ca="1" si="25"/>
        <v>0</v>
      </c>
      <c r="Q112" s="172">
        <f t="shared" ca="1" si="25"/>
        <v>0</v>
      </c>
      <c r="R112" s="172">
        <f t="shared" ca="1" si="25"/>
        <v>0</v>
      </c>
      <c r="S112" s="172">
        <f t="shared" ca="1" si="25"/>
        <v>0</v>
      </c>
      <c r="T112" s="172">
        <f t="shared" ca="1" si="25"/>
        <v>0</v>
      </c>
      <c r="U112" s="172">
        <f t="shared" ca="1" si="24"/>
        <v>0</v>
      </c>
      <c r="V112" s="172">
        <f t="shared" ca="1" si="24"/>
        <v>0</v>
      </c>
      <c r="W112" s="172">
        <f t="shared" ca="1" si="24"/>
        <v>0</v>
      </c>
      <c r="X112" s="172">
        <f t="shared" ca="1" si="24"/>
        <v>0</v>
      </c>
      <c r="Y112" s="172">
        <f t="shared" ca="1" si="24"/>
        <v>0</v>
      </c>
      <c r="Z112" s="172">
        <f t="shared" ca="1" si="24"/>
        <v>0</v>
      </c>
      <c r="AA112" s="172">
        <f t="shared" ca="1" si="24"/>
        <v>0</v>
      </c>
      <c r="AB112" s="172">
        <f t="shared" ca="1" si="24"/>
        <v>0</v>
      </c>
      <c r="AC112" s="172">
        <f t="shared" ca="1" si="24"/>
        <v>0</v>
      </c>
      <c r="AD112" s="172">
        <f t="shared" ca="1" si="24"/>
        <v>0</v>
      </c>
      <c r="AE112" s="172">
        <f t="shared" ca="1" si="24"/>
        <v>0</v>
      </c>
      <c r="AF112" s="172">
        <f t="shared" ca="1" si="24"/>
        <v>0</v>
      </c>
      <c r="AG112" s="172">
        <f t="shared" ca="1" si="24"/>
        <v>0</v>
      </c>
      <c r="AH112" s="172">
        <f t="shared" ca="1" si="24"/>
        <v>0</v>
      </c>
      <c r="AI112" s="172">
        <f t="shared" ca="1" si="24"/>
        <v>0</v>
      </c>
      <c r="AJ112" s="172">
        <f t="shared" ca="1" si="26"/>
        <v>0</v>
      </c>
      <c r="AK112" s="172">
        <f t="shared" ca="1" si="26"/>
        <v>0</v>
      </c>
      <c r="AL112" s="172">
        <f t="shared" ca="1" si="26"/>
        <v>0</v>
      </c>
      <c r="AM112" s="172">
        <f t="shared" ca="1" si="26"/>
        <v>0</v>
      </c>
      <c r="AN112" s="172">
        <f t="shared" ca="1" si="26"/>
        <v>0</v>
      </c>
      <c r="AO112" s="172">
        <f t="shared" ca="1" si="26"/>
        <v>0</v>
      </c>
      <c r="AP112" s="172">
        <f t="shared" ca="1" si="26"/>
        <v>0</v>
      </c>
      <c r="AQ112" s="172">
        <f t="shared" ca="1" si="26"/>
        <v>0</v>
      </c>
      <c r="AR112" s="172">
        <f t="shared" ca="1" si="26"/>
        <v>0</v>
      </c>
    </row>
    <row r="113" spans="4:44" x14ac:dyDescent="0.3">
      <c r="D113" s="162">
        <v>39</v>
      </c>
      <c r="E113" s="172">
        <f t="shared" ca="1" si="25"/>
        <v>0</v>
      </c>
      <c r="F113" s="172">
        <f t="shared" ca="1" si="25"/>
        <v>0</v>
      </c>
      <c r="G113" s="172">
        <f t="shared" ca="1" si="25"/>
        <v>0</v>
      </c>
      <c r="H113" s="172">
        <f t="shared" ca="1" si="25"/>
        <v>0</v>
      </c>
      <c r="I113" s="172">
        <f t="shared" ca="1" si="25"/>
        <v>0</v>
      </c>
      <c r="J113" s="172">
        <f t="shared" ca="1" si="25"/>
        <v>0</v>
      </c>
      <c r="K113" s="172">
        <f t="shared" ca="1" si="25"/>
        <v>0</v>
      </c>
      <c r="L113" s="172">
        <f t="shared" ca="1" si="25"/>
        <v>0</v>
      </c>
      <c r="M113" s="172">
        <f t="shared" ca="1" si="25"/>
        <v>0</v>
      </c>
      <c r="N113" s="172">
        <f t="shared" ca="1" si="25"/>
        <v>0</v>
      </c>
      <c r="O113" s="172">
        <f t="shared" ca="1" si="25"/>
        <v>0</v>
      </c>
      <c r="P113" s="172">
        <f t="shared" ca="1" si="25"/>
        <v>0</v>
      </c>
      <c r="Q113" s="172">
        <f t="shared" ca="1" si="25"/>
        <v>0</v>
      </c>
      <c r="R113" s="172">
        <f t="shared" ca="1" si="25"/>
        <v>0</v>
      </c>
      <c r="S113" s="172">
        <f t="shared" ca="1" si="25"/>
        <v>0</v>
      </c>
      <c r="T113" s="172">
        <f t="shared" ca="1" si="25"/>
        <v>0</v>
      </c>
      <c r="U113" s="172">
        <f t="shared" ca="1" si="24"/>
        <v>0</v>
      </c>
      <c r="V113" s="172">
        <f t="shared" ca="1" si="24"/>
        <v>0</v>
      </c>
      <c r="W113" s="172">
        <f t="shared" ca="1" si="24"/>
        <v>0</v>
      </c>
      <c r="X113" s="172">
        <f t="shared" ca="1" si="24"/>
        <v>0</v>
      </c>
      <c r="Y113" s="172">
        <f t="shared" ca="1" si="24"/>
        <v>0</v>
      </c>
      <c r="Z113" s="172">
        <f t="shared" ca="1" si="24"/>
        <v>0</v>
      </c>
      <c r="AA113" s="172">
        <f t="shared" ca="1" si="24"/>
        <v>0</v>
      </c>
      <c r="AB113" s="172">
        <f t="shared" ca="1" si="24"/>
        <v>0</v>
      </c>
      <c r="AC113" s="172">
        <f t="shared" ca="1" si="24"/>
        <v>0</v>
      </c>
      <c r="AD113" s="172">
        <f t="shared" ca="1" si="24"/>
        <v>0</v>
      </c>
      <c r="AE113" s="172">
        <f t="shared" ca="1" si="24"/>
        <v>0</v>
      </c>
      <c r="AF113" s="172">
        <f t="shared" ca="1" si="24"/>
        <v>0</v>
      </c>
      <c r="AG113" s="172">
        <f t="shared" ca="1" si="24"/>
        <v>0</v>
      </c>
      <c r="AH113" s="172">
        <f t="shared" ca="1" si="24"/>
        <v>0</v>
      </c>
      <c r="AI113" s="172">
        <f t="shared" ca="1" si="24"/>
        <v>0</v>
      </c>
      <c r="AJ113" s="172">
        <f t="shared" ca="1" si="26"/>
        <v>0</v>
      </c>
      <c r="AK113" s="172">
        <f t="shared" ca="1" si="26"/>
        <v>0</v>
      </c>
      <c r="AL113" s="172">
        <f t="shared" ca="1" si="26"/>
        <v>0</v>
      </c>
      <c r="AM113" s="172">
        <f t="shared" ca="1" si="26"/>
        <v>0</v>
      </c>
      <c r="AN113" s="172">
        <f t="shared" ca="1" si="26"/>
        <v>0</v>
      </c>
      <c r="AO113" s="172">
        <f t="shared" ca="1" si="26"/>
        <v>0</v>
      </c>
      <c r="AP113" s="172">
        <f t="shared" ca="1" si="26"/>
        <v>0</v>
      </c>
      <c r="AQ113" s="172">
        <f t="shared" ca="1" si="26"/>
        <v>0</v>
      </c>
      <c r="AR113" s="172">
        <f t="shared" ca="1" si="26"/>
        <v>0</v>
      </c>
    </row>
    <row r="114" spans="4:44" ht="14.5" x14ac:dyDescent="0.45">
      <c r="D114" s="162">
        <v>40</v>
      </c>
      <c r="E114" s="178">
        <f t="shared" ca="1" si="25"/>
        <v>0</v>
      </c>
      <c r="F114" s="178">
        <f t="shared" ca="1" si="25"/>
        <v>0</v>
      </c>
      <c r="G114" s="178">
        <f t="shared" ca="1" si="25"/>
        <v>0</v>
      </c>
      <c r="H114" s="178">
        <f t="shared" ca="1" si="25"/>
        <v>0</v>
      </c>
      <c r="I114" s="178">
        <f t="shared" ca="1" si="25"/>
        <v>0</v>
      </c>
      <c r="J114" s="178">
        <f t="shared" ca="1" si="25"/>
        <v>0</v>
      </c>
      <c r="K114" s="178">
        <f t="shared" ca="1" si="25"/>
        <v>0</v>
      </c>
      <c r="L114" s="178">
        <f t="shared" ca="1" si="25"/>
        <v>0</v>
      </c>
      <c r="M114" s="178">
        <f t="shared" ca="1" si="25"/>
        <v>0</v>
      </c>
      <c r="N114" s="178">
        <f t="shared" ca="1" si="25"/>
        <v>0</v>
      </c>
      <c r="O114" s="178">
        <f t="shared" ca="1" si="25"/>
        <v>0</v>
      </c>
      <c r="P114" s="178">
        <f t="shared" ca="1" si="25"/>
        <v>0</v>
      </c>
      <c r="Q114" s="178">
        <f t="shared" ca="1" si="25"/>
        <v>0</v>
      </c>
      <c r="R114" s="178">
        <f t="shared" ca="1" si="25"/>
        <v>0</v>
      </c>
      <c r="S114" s="178">
        <f t="shared" ca="1" si="25"/>
        <v>0</v>
      </c>
      <c r="T114" s="178">
        <f t="shared" ca="1" si="25"/>
        <v>0</v>
      </c>
      <c r="U114" s="178">
        <f t="shared" ca="1" si="24"/>
        <v>0</v>
      </c>
      <c r="V114" s="178">
        <f t="shared" ca="1" si="24"/>
        <v>0</v>
      </c>
      <c r="W114" s="178">
        <f t="shared" ca="1" si="24"/>
        <v>0</v>
      </c>
      <c r="X114" s="178">
        <f t="shared" ca="1" si="24"/>
        <v>0</v>
      </c>
      <c r="Y114" s="178">
        <f t="shared" ca="1" si="24"/>
        <v>0</v>
      </c>
      <c r="Z114" s="178">
        <f t="shared" ca="1" si="24"/>
        <v>0</v>
      </c>
      <c r="AA114" s="178">
        <f t="shared" ca="1" si="24"/>
        <v>0</v>
      </c>
      <c r="AB114" s="178">
        <f t="shared" ca="1" si="24"/>
        <v>0</v>
      </c>
      <c r="AC114" s="178">
        <f t="shared" ca="1" si="24"/>
        <v>0</v>
      </c>
      <c r="AD114" s="178">
        <f t="shared" ca="1" si="24"/>
        <v>0</v>
      </c>
      <c r="AE114" s="178">
        <f t="shared" ca="1" si="24"/>
        <v>0</v>
      </c>
      <c r="AF114" s="178">
        <f t="shared" ca="1" si="24"/>
        <v>0</v>
      </c>
      <c r="AG114" s="178">
        <f t="shared" ca="1" si="24"/>
        <v>0</v>
      </c>
      <c r="AH114" s="178">
        <f t="shared" ca="1" si="24"/>
        <v>0</v>
      </c>
      <c r="AI114" s="178">
        <f t="shared" ca="1" si="24"/>
        <v>0</v>
      </c>
      <c r="AJ114" s="178">
        <f t="shared" ca="1" si="26"/>
        <v>0</v>
      </c>
      <c r="AK114" s="178">
        <f t="shared" ca="1" si="26"/>
        <v>0</v>
      </c>
      <c r="AL114" s="178">
        <f t="shared" ca="1" si="26"/>
        <v>0</v>
      </c>
      <c r="AM114" s="178">
        <f t="shared" ca="1" si="26"/>
        <v>0</v>
      </c>
      <c r="AN114" s="178">
        <f t="shared" ca="1" si="26"/>
        <v>0</v>
      </c>
      <c r="AO114" s="178">
        <f t="shared" ca="1" si="26"/>
        <v>0</v>
      </c>
      <c r="AP114" s="178">
        <f t="shared" ca="1" si="26"/>
        <v>0</v>
      </c>
      <c r="AQ114" s="178">
        <f t="shared" ca="1" si="26"/>
        <v>0</v>
      </c>
      <c r="AR114" s="178">
        <f t="shared" ca="1" si="26"/>
        <v>0</v>
      </c>
    </row>
    <row r="115" spans="4:44" x14ac:dyDescent="0.3">
      <c r="D115" s="162"/>
      <c r="E115" s="163"/>
      <c r="F115" s="163"/>
      <c r="G115" s="163"/>
    </row>
    <row r="116" spans="4:44" s="162" customFormat="1" x14ac:dyDescent="0.3">
      <c r="D116" s="162" t="s">
        <v>226</v>
      </c>
      <c r="E116" s="164">
        <f ca="1">SUM(E75:E114)</f>
        <v>0.14244159483366228</v>
      </c>
      <c r="F116" s="164">
        <f t="shared" ref="F116:AR116" ca="1" si="27">SUM(F75:F114)</f>
        <v>0.39795297823470543</v>
      </c>
      <c r="G116" s="164">
        <f t="shared" ca="1" si="27"/>
        <v>0.62184859498049061</v>
      </c>
      <c r="H116" s="164">
        <f t="shared" ca="1" si="27"/>
        <v>0.76298007487409081</v>
      </c>
      <c r="I116" s="164">
        <f t="shared" ca="1" si="27"/>
        <v>0.76347724179148579</v>
      </c>
      <c r="J116" s="164">
        <f t="shared" ca="1" si="27"/>
        <v>0.70622858346422324</v>
      </c>
      <c r="K116" s="164">
        <f t="shared" ca="1" si="27"/>
        <v>0.6532401705682267</v>
      </c>
      <c r="L116" s="164">
        <f t="shared" ca="1" si="27"/>
        <v>0.60425462992968715</v>
      </c>
      <c r="M116" s="164">
        <f t="shared" ca="1" si="27"/>
        <v>0.56954432881037498</v>
      </c>
      <c r="N116" s="164">
        <f t="shared" ca="1" si="27"/>
        <v>0.5487246460845504</v>
      </c>
      <c r="O116" s="164">
        <f t="shared" ca="1" si="27"/>
        <v>0.54101413653388786</v>
      </c>
      <c r="P116" s="164">
        <f t="shared" ca="1" si="27"/>
        <v>0.54005066083617148</v>
      </c>
      <c r="Q116" s="164">
        <f t="shared" ca="1" si="27"/>
        <v>0.54007491996382861</v>
      </c>
      <c r="R116" s="164">
        <f t="shared" ca="1" si="27"/>
        <v>0.54005066083617148</v>
      </c>
      <c r="S116" s="164">
        <f t="shared" ca="1" si="27"/>
        <v>0.54007491996382861</v>
      </c>
      <c r="T116" s="164">
        <f t="shared" ca="1" si="27"/>
        <v>0.54005066083617148</v>
      </c>
      <c r="U116" s="164">
        <f t="shared" ca="1" si="27"/>
        <v>0.54007491996382861</v>
      </c>
      <c r="V116" s="164">
        <f t="shared" ca="1" si="27"/>
        <v>0.54005066083617148</v>
      </c>
      <c r="W116" s="164">
        <f t="shared" ca="1" si="27"/>
        <v>0.54007491996382861</v>
      </c>
      <c r="X116" s="164">
        <f t="shared" ca="1" si="27"/>
        <v>0.54005066083617148</v>
      </c>
      <c r="Y116" s="164">
        <f t="shared" ca="1" si="27"/>
        <v>0.45533166714412177</v>
      </c>
      <c r="Z116" s="164">
        <f t="shared" ca="1" si="27"/>
        <v>0.29698305899906968</v>
      </c>
      <c r="AA116" s="164">
        <f t="shared" ca="1" si="27"/>
        <v>0.14603461843980831</v>
      </c>
      <c r="AB116" s="164">
        <f t="shared" ca="1" si="27"/>
        <v>3.4350691275444038E-2</v>
      </c>
      <c r="AC116" s="164">
        <f t="shared" ca="1" si="27"/>
        <v>0</v>
      </c>
      <c r="AD116" s="164">
        <f t="shared" ca="1" si="27"/>
        <v>0</v>
      </c>
      <c r="AE116" s="164">
        <f t="shared" ca="1" si="27"/>
        <v>0</v>
      </c>
      <c r="AF116" s="164">
        <f t="shared" ca="1" si="27"/>
        <v>0</v>
      </c>
      <c r="AG116" s="164">
        <f t="shared" ca="1" si="27"/>
        <v>0</v>
      </c>
      <c r="AH116" s="164">
        <f t="shared" ca="1" si="27"/>
        <v>0</v>
      </c>
      <c r="AI116" s="164">
        <f t="shared" ca="1" si="27"/>
        <v>0</v>
      </c>
      <c r="AJ116" s="164">
        <f t="shared" ca="1" si="27"/>
        <v>0</v>
      </c>
      <c r="AK116" s="164">
        <f t="shared" ca="1" si="27"/>
        <v>0</v>
      </c>
      <c r="AL116" s="164">
        <f t="shared" ca="1" si="27"/>
        <v>0</v>
      </c>
      <c r="AM116" s="164">
        <f t="shared" ca="1" si="27"/>
        <v>0</v>
      </c>
      <c r="AN116" s="164">
        <f t="shared" ca="1" si="27"/>
        <v>0</v>
      </c>
      <c r="AO116" s="164">
        <f t="shared" ca="1" si="27"/>
        <v>0</v>
      </c>
      <c r="AP116" s="164">
        <f t="shared" ca="1" si="27"/>
        <v>0</v>
      </c>
      <c r="AQ116" s="164">
        <f t="shared" ca="1" si="27"/>
        <v>0</v>
      </c>
      <c r="AR116" s="164">
        <f t="shared" ca="1" si="27"/>
        <v>0</v>
      </c>
    </row>
    <row r="118" spans="4:44" s="162" customFormat="1" x14ac:dyDescent="0.3">
      <c r="D118" s="162" t="s">
        <v>227</v>
      </c>
      <c r="E118" s="164">
        <f ca="1">(E61-E116)*$E$12</f>
        <v>-1.8558557122439156E-2</v>
      </c>
      <c r="F118" s="164">
        <f t="shared" ref="F118:AR118" ca="1" si="28">(F61-F116)*$E$12</f>
        <v>-5.0492115220768886E-2</v>
      </c>
      <c r="G118" s="164">
        <f t="shared" ca="1" si="28"/>
        <v>-7.586768033256619E-2</v>
      </c>
      <c r="H118" s="164">
        <f t="shared" ca="1" si="28"/>
        <v>-8.8329685912944322E-2</v>
      </c>
      <c r="I118" s="164">
        <f t="shared" ca="1" si="28"/>
        <v>-8.1118423370461781E-2</v>
      </c>
      <c r="J118" s="164">
        <f t="shared" ca="1" si="28"/>
        <v>-6.6382618717024389E-2</v>
      </c>
      <c r="K118" s="164">
        <f t="shared" ca="1" si="28"/>
        <v>-5.2743401237594884E-2</v>
      </c>
      <c r="L118" s="164">
        <f t="shared" ca="1" si="28"/>
        <v>-4.0134523077234807E-2</v>
      </c>
      <c r="M118" s="164">
        <f t="shared" ca="1" si="28"/>
        <v>-3.1200091569123858E-2</v>
      </c>
      <c r="N118" s="164">
        <f t="shared" ca="1" si="28"/>
        <v>-2.5841105235496615E-2</v>
      </c>
      <c r="O118" s="164">
        <f t="shared" ca="1" si="28"/>
        <v>-2.3856420077156073E-2</v>
      </c>
      <c r="P118" s="164">
        <f t="shared" ca="1" si="28"/>
        <v>-2.3608421432563878E-2</v>
      </c>
      <c r="Q118" s="164">
        <f t="shared" ca="1" si="28"/>
        <v>-2.3614665732022824E-2</v>
      </c>
      <c r="R118" s="164">
        <f t="shared" ca="1" si="28"/>
        <v>-2.3608421432563878E-2</v>
      </c>
      <c r="S118" s="164">
        <f t="shared" ca="1" si="28"/>
        <v>-2.3614665732022824E-2</v>
      </c>
      <c r="T118" s="164">
        <f t="shared" ca="1" si="28"/>
        <v>-2.3608421432563878E-2</v>
      </c>
      <c r="U118" s="164">
        <f t="shared" ca="1" si="28"/>
        <v>-2.3614665732022824E-2</v>
      </c>
      <c r="V118" s="164">
        <f t="shared" ca="1" si="28"/>
        <v>-2.3608421432563878E-2</v>
      </c>
      <c r="W118" s="164">
        <f t="shared" ca="1" si="28"/>
        <v>-2.3614665732022824E-2</v>
      </c>
      <c r="X118" s="164">
        <f t="shared" ca="1" si="28"/>
        <v>-2.3608421432563878E-2</v>
      </c>
      <c r="Y118" s="164">
        <f t="shared" ca="1" si="28"/>
        <v>-1.8017524562302851E-3</v>
      </c>
      <c r="Z118" s="164">
        <f t="shared" ca="1" si="28"/>
        <v>3.8957179280306113E-2</v>
      </c>
      <c r="AA118" s="164">
        <f t="shared" ca="1" si="28"/>
        <v>7.7811307880259986E-2</v>
      </c>
      <c r="AB118" s="164">
        <f t="shared" ca="1" si="28"/>
        <v>0.10655875073236734</v>
      </c>
      <c r="AC118" s="164">
        <f t="shared" ca="1" si="28"/>
        <v>0.11540061866666664</v>
      </c>
      <c r="AD118" s="164">
        <f t="shared" ca="1" si="28"/>
        <v>0.11540061866666664</v>
      </c>
      <c r="AE118" s="164">
        <f t="shared" ca="1" si="28"/>
        <v>0.11540061866666664</v>
      </c>
      <c r="AF118" s="164">
        <f t="shared" ca="1" si="28"/>
        <v>9.7294709278921129E-2</v>
      </c>
      <c r="AG118" s="164">
        <f t="shared" ca="1" si="28"/>
        <v>6.3459637289822374E-2</v>
      </c>
      <c r="AH118" s="164">
        <f t="shared" ca="1" si="28"/>
        <v>3.1204470651254576E-2</v>
      </c>
      <c r="AI118" s="164">
        <f t="shared" ca="1" si="28"/>
        <v>7.339233307020015E-3</v>
      </c>
      <c r="AJ118" s="164">
        <f t="shared" ca="1" si="28"/>
        <v>0</v>
      </c>
      <c r="AK118" s="164">
        <f t="shared" ca="1" si="28"/>
        <v>0</v>
      </c>
      <c r="AL118" s="164">
        <f t="shared" ca="1" si="28"/>
        <v>0</v>
      </c>
      <c r="AM118" s="164">
        <f t="shared" ca="1" si="28"/>
        <v>0</v>
      </c>
      <c r="AN118" s="164">
        <f t="shared" ca="1" si="28"/>
        <v>0</v>
      </c>
      <c r="AO118" s="164">
        <f t="shared" ca="1" si="28"/>
        <v>0</v>
      </c>
      <c r="AP118" s="164">
        <f t="shared" ca="1" si="28"/>
        <v>0</v>
      </c>
      <c r="AQ118" s="164">
        <f t="shared" ca="1" si="28"/>
        <v>0</v>
      </c>
      <c r="AR118" s="164">
        <f t="shared" ca="1" si="28"/>
        <v>0</v>
      </c>
    </row>
    <row r="119" spans="4:44" x14ac:dyDescent="0.3">
      <c r="D119" s="162"/>
      <c r="E119" s="163"/>
      <c r="F119" s="163"/>
      <c r="G119" s="163"/>
    </row>
    <row r="120" spans="4:44" x14ac:dyDescent="0.3">
      <c r="D120" s="162"/>
      <c r="E120" s="163"/>
      <c r="F120" s="163"/>
      <c r="G120" s="163"/>
    </row>
    <row r="121" spans="4:44" x14ac:dyDescent="0.3">
      <c r="D121" s="17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3"/>
  <sheetViews>
    <sheetView workbookViewId="0">
      <selection activeCell="K39" sqref="K39"/>
    </sheetView>
  </sheetViews>
  <sheetFormatPr defaultColWidth="11" defaultRowHeight="12.5" x14ac:dyDescent="0.25"/>
  <cols>
    <col min="1" max="16384" width="11" style="12"/>
  </cols>
  <sheetData>
    <row r="3" s="13" customFormat="1" ht="15.5" x14ac:dyDescent="0.3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</sheetPr>
  <dimension ref="B2:AB71"/>
  <sheetViews>
    <sheetView workbookViewId="0">
      <selection activeCell="M14" sqref="M14"/>
    </sheetView>
  </sheetViews>
  <sheetFormatPr defaultColWidth="8.81640625" defaultRowHeight="13" x14ac:dyDescent="0.3"/>
  <cols>
    <col min="1" max="1" width="1.54296875" style="183" customWidth="1"/>
    <col min="2" max="2" width="1.54296875" style="211" customWidth="1"/>
    <col min="3" max="3" width="10.54296875" style="211" hidden="1" customWidth="1"/>
    <col min="4" max="4" width="5.54296875" style="211" customWidth="1"/>
    <col min="5" max="5" width="60.54296875" style="183" customWidth="1"/>
    <col min="6" max="6" width="20.81640625" style="183" hidden="1" customWidth="1"/>
    <col min="7" max="7" width="8.453125" style="183" bestFit="1" customWidth="1"/>
    <col min="8" max="28" width="6.54296875" style="183" customWidth="1"/>
    <col min="29" max="37" width="8.81640625" style="183"/>
    <col min="38" max="38" width="14.1796875" style="183" bestFit="1" customWidth="1"/>
    <col min="39" max="16384" width="8.81640625" style="183"/>
  </cols>
  <sheetData>
    <row r="2" spans="2:28" ht="20" x14ac:dyDescent="0.4">
      <c r="C2" s="516"/>
      <c r="E2" s="517" t="s">
        <v>183</v>
      </c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</row>
    <row r="3" spans="2:28" x14ac:dyDescent="0.3"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</row>
    <row r="4" spans="2:28" hidden="1" x14ac:dyDescent="0.3">
      <c r="C4" s="258"/>
      <c r="D4" s="258"/>
      <c r="E4" s="521" t="s">
        <v>435</v>
      </c>
      <c r="G4" s="523" t="s">
        <v>172</v>
      </c>
      <c r="H4" s="524"/>
      <c r="I4" s="525" t="s">
        <v>169</v>
      </c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</row>
    <row r="5" spans="2:28" ht="26" x14ac:dyDescent="0.3">
      <c r="C5" s="258" t="s">
        <v>71</v>
      </c>
      <c r="D5" s="527" t="s">
        <v>155</v>
      </c>
      <c r="E5" s="528" t="s">
        <v>170</v>
      </c>
      <c r="F5" s="248" t="s">
        <v>26</v>
      </c>
      <c r="G5" s="529" t="s">
        <v>173</v>
      </c>
      <c r="H5" s="529" t="s">
        <v>175</v>
      </c>
      <c r="I5" s="530">
        <v>2026</v>
      </c>
      <c r="J5" s="530">
        <f t="shared" ref="J5:AB5" si="0">I5+1</f>
        <v>2027</v>
      </c>
      <c r="K5" s="530">
        <f t="shared" si="0"/>
        <v>2028</v>
      </c>
      <c r="L5" s="530">
        <f t="shared" si="0"/>
        <v>2029</v>
      </c>
      <c r="M5" s="530">
        <f t="shared" si="0"/>
        <v>2030</v>
      </c>
      <c r="N5" s="530">
        <f t="shared" si="0"/>
        <v>2031</v>
      </c>
      <c r="O5" s="530">
        <f t="shared" si="0"/>
        <v>2032</v>
      </c>
      <c r="P5" s="530">
        <f t="shared" si="0"/>
        <v>2033</v>
      </c>
      <c r="Q5" s="530">
        <f t="shared" si="0"/>
        <v>2034</v>
      </c>
      <c r="R5" s="530">
        <f t="shared" si="0"/>
        <v>2035</v>
      </c>
      <c r="S5" s="530">
        <f t="shared" si="0"/>
        <v>2036</v>
      </c>
      <c r="T5" s="530">
        <f t="shared" si="0"/>
        <v>2037</v>
      </c>
      <c r="U5" s="530">
        <f t="shared" si="0"/>
        <v>2038</v>
      </c>
      <c r="V5" s="530">
        <f t="shared" si="0"/>
        <v>2039</v>
      </c>
      <c r="W5" s="530">
        <f t="shared" si="0"/>
        <v>2040</v>
      </c>
      <c r="X5" s="530">
        <f t="shared" si="0"/>
        <v>2041</v>
      </c>
      <c r="Y5" s="530">
        <f t="shared" si="0"/>
        <v>2042</v>
      </c>
      <c r="Z5" s="530">
        <f t="shared" si="0"/>
        <v>2043</v>
      </c>
      <c r="AA5" s="530">
        <f t="shared" si="0"/>
        <v>2044</v>
      </c>
      <c r="AB5" s="530">
        <f t="shared" si="0"/>
        <v>2045</v>
      </c>
    </row>
    <row r="6" spans="2:28" s="538" customFormat="1" x14ac:dyDescent="0.35">
      <c r="B6" s="531"/>
      <c r="C6" s="531" t="str">
        <f>E4</f>
        <v>KPCo</v>
      </c>
      <c r="D6" s="532">
        <v>1.01</v>
      </c>
      <c r="E6" s="571" t="str">
        <f>INDEX('Benefit Calculations'!D:D,MATCH('Benefit Summary'!$D6,'Benefit Calculations'!$B:$B,0))</f>
        <v>Eliminated meter readers</v>
      </c>
      <c r="F6" s="535" t="str">
        <f>INDEX('Benefit Calculations'!F:F,MATCH('Benefit Summary'!$D6,'Benefit Calculations'!$B:$B,0))</f>
        <v>Direct Costs</v>
      </c>
      <c r="G6" s="536">
        <f t="shared" ref="G6:G12" si="1">SUM(I6:AB6)</f>
        <v>4.9816108676950765</v>
      </c>
      <c r="H6" s="536">
        <f t="shared" ref="H6:H12" si="2">NPV(PreTaxWACC,I6:AB6)</f>
        <v>2.2077474045097429</v>
      </c>
      <c r="I6" s="537">
        <f>SUMIFS('Benefit Calculations'!N:N,'Benefit Calculations'!$B:$B,$D6,'Benefit Calculations'!$I:$I,$C6)/1000000</f>
        <v>0</v>
      </c>
      <c r="J6" s="537">
        <f>SUMIFS('Benefit Calculations'!O:O,'Benefit Calculations'!$B:$B,$D6,'Benefit Calculations'!$I:$I,$C6)/1000000</f>
        <v>0</v>
      </c>
      <c r="K6" s="537">
        <f>SUMIFS('Benefit Calculations'!P:P,'Benefit Calculations'!$B:$B,$D6,'Benefit Calculations'!$I:$I,$C6)/1000000</f>
        <v>0</v>
      </c>
      <c r="L6" s="537">
        <f>SUMIFS('Benefit Calculations'!Q:Q,'Benefit Calculations'!$B:$B,$D6,'Benefit Calculations'!$I:$I,$C6)/1000000</f>
        <v>0</v>
      </c>
      <c r="M6" s="537">
        <f>SUMIFS('Benefit Calculations'!R:R,'Benefit Calculations'!$B:$B,$D6,'Benefit Calculations'!$I:$I,$C6)/1000000</f>
        <v>0.25829075789548356</v>
      </c>
      <c r="N6" s="537">
        <f>SUMIFS('Benefit Calculations'!S:S,'Benefit Calculations'!$B:$B,$D6,'Benefit Calculations'!$I:$I,$C6)/1000000</f>
        <v>0.26458771217131055</v>
      </c>
      <c r="O6" s="537">
        <f>SUMIFS('Benefit Calculations'!T:T,'Benefit Calculations'!$B:$B,$D6,'Benefit Calculations'!$I:$I,$C6)/1000000</f>
        <v>0.27103836149088928</v>
      </c>
      <c r="P6" s="537">
        <f>SUMIFS('Benefit Calculations'!U:U,'Benefit Calculations'!$B:$B,$D6,'Benefit Calculations'!$I:$I,$C6)/1000000</f>
        <v>0.27764646139398086</v>
      </c>
      <c r="Q6" s="537">
        <f>SUMIFS('Benefit Calculations'!V:V,'Benefit Calculations'!$B:$B,$D6,'Benefit Calculations'!$I:$I,$C6)/1000000</f>
        <v>0.28441585928400315</v>
      </c>
      <c r="R6" s="537">
        <f>SUMIFS('Benefit Calculations'!W:W,'Benefit Calculations'!$B:$B,$D6,'Benefit Calculations'!$I:$I,$C6)/1000000</f>
        <v>0.29135049667734436</v>
      </c>
      <c r="S6" s="537">
        <f>SUMIFS('Benefit Calculations'!X:X,'Benefit Calculations'!$B:$B,$D6,'Benefit Calculations'!$I:$I,$C6)/1000000</f>
        <v>0.29845441150780333</v>
      </c>
      <c r="T6" s="537">
        <f>SUMIFS('Benefit Calculations'!Y:Y,'Benefit Calculations'!$B:$B,$D6,'Benefit Calculations'!$I:$I,$C6)/1000000</f>
        <v>0.30573174048751028</v>
      </c>
      <c r="U6" s="537">
        <f>SUMIFS('Benefit Calculations'!Z:Z,'Benefit Calculations'!$B:$B,$D6,'Benefit Calculations'!$I:$I,$C6)/1000000</f>
        <v>0.31318672152571236</v>
      </c>
      <c r="V6" s="537">
        <f>SUMIFS('Benefit Calculations'!AA:AA,'Benefit Calculations'!$B:$B,$D6,'Benefit Calculations'!$I:$I,$C6)/1000000</f>
        <v>0.32082369620684348</v>
      </c>
      <c r="W6" s="537">
        <f>SUMIFS('Benefit Calculations'!AB:AB,'Benefit Calculations'!$B:$B,$D6,'Benefit Calculations'!$I:$I,$C6)/1000000</f>
        <v>0.3286471123293343</v>
      </c>
      <c r="X6" s="537">
        <f>SUMIFS('Benefit Calculations'!AC:AC,'Benefit Calculations'!$B:$B,$D6,'Benefit Calculations'!$I:$I,$C6)/1000000</f>
        <v>0.33666152650665015</v>
      </c>
      <c r="Y6" s="537">
        <f>SUMIFS('Benefit Calculations'!AD:AD,'Benefit Calculations'!$B:$B,$D6,'Benefit Calculations'!$I:$I,$C6)/1000000</f>
        <v>0.34487160683208568</v>
      </c>
      <c r="Z6" s="537">
        <f>SUMIFS('Benefit Calculations'!AE:AE,'Benefit Calculations'!$B:$B,$D6,'Benefit Calculations'!$I:$I,$C6)/1000000</f>
        <v>0.35328213560887928</v>
      </c>
      <c r="AA6" s="537">
        <f>SUMIFS('Benefit Calculations'!AF:AF,'Benefit Calculations'!$B:$B,$D6,'Benefit Calculations'!$I:$I,$C6)/1000000</f>
        <v>0.36189801214724943</v>
      </c>
      <c r="AB6" s="537">
        <f>SUMIFS('Benefit Calculations'!AG:AG,'Benefit Calculations'!$B:$B,$D6,'Benefit Calculations'!$I:$I,$C6)/1000000</f>
        <v>0.37072425562999634</v>
      </c>
    </row>
    <row r="7" spans="2:28" s="538" customFormat="1" x14ac:dyDescent="0.35">
      <c r="B7" s="531"/>
      <c r="C7" s="531" t="str">
        <f>C6</f>
        <v>KPCo</v>
      </c>
      <c r="D7" s="532">
        <v>1.02</v>
      </c>
      <c r="E7" s="571" t="str">
        <f>INDEX('Benefit Calculations'!D:D,MATCH('Benefit Summary'!$D7,'Benefit Calculations'!$B:$B,0))</f>
        <v>Avoided trips related to reconnects due to remote metering</v>
      </c>
      <c r="F7" s="535" t="str">
        <f>INDEX('Benefit Calculations'!F:F,MATCH('Benefit Summary'!$D7,'Benefit Calculations'!$B:$B,0))</f>
        <v>Direct Costs</v>
      </c>
      <c r="G7" s="536">
        <f t="shared" si="1"/>
        <v>8.9131721919362707</v>
      </c>
      <c r="H7" s="536">
        <f t="shared" si="2"/>
        <v>4.364143849131807</v>
      </c>
      <c r="I7" s="537">
        <f>SUMIFS('Benefit Calculations'!N:N,'Benefit Calculations'!$B:$B,$D7,'Benefit Calculations'!$I:$I,$C7)/1000000</f>
        <v>0.12705395953178891</v>
      </c>
      <c r="J7" s="537">
        <f>SUMIFS('Benefit Calculations'!O:O,'Benefit Calculations'!$B:$B,$D7,'Benefit Calculations'!$I:$I,$C7)/1000000</f>
        <v>0.22758920677500719</v>
      </c>
      <c r="K7" s="537">
        <f>SUMIFS('Benefit Calculations'!P:P,'Benefit Calculations'!$B:$B,$D7,'Benefit Calculations'!$I:$I,$C7)/1000000</f>
        <v>0.33811099850109</v>
      </c>
      <c r="L7" s="537">
        <f>SUMIFS('Benefit Calculations'!Q:Q,'Benefit Calculations'!$B:$B,$D7,'Benefit Calculations'!$I:$I,$C7)/1000000</f>
        <v>0.394260091893475</v>
      </c>
      <c r="M7" s="537">
        <f>SUMIFS('Benefit Calculations'!R:R,'Benefit Calculations'!$B:$B,$D7,'Benefit Calculations'!$I:$I,$C7)/1000000</f>
        <v>0.40408337983923215</v>
      </c>
      <c r="N7" s="537">
        <f>SUMIFS('Benefit Calculations'!S:S,'Benefit Calculations'!$B:$B,$D7,'Benefit Calculations'!$I:$I,$C7)/1000000</f>
        <v>0.41415152705092717</v>
      </c>
      <c r="O7" s="537">
        <f>SUMIFS('Benefit Calculations'!T:T,'Benefit Calculations'!$B:$B,$D7,'Benefit Calculations'!$I:$I,$C7)/1000000</f>
        <v>0.42447063990955991</v>
      </c>
      <c r="P7" s="537">
        <f>SUMIFS('Benefit Calculations'!U:U,'Benefit Calculations'!$B:$B,$D7,'Benefit Calculations'!$I:$I,$C7)/1000000</f>
        <v>0.43504697716049806</v>
      </c>
      <c r="Q7" s="537">
        <f>SUMIFS('Benefit Calculations'!V:V,'Benefit Calculations'!$B:$B,$D7,'Benefit Calculations'!$I:$I,$C7)/1000000</f>
        <v>0.44588695371749193</v>
      </c>
      <c r="R7" s="537">
        <f>SUMIFS('Benefit Calculations'!W:W,'Benefit Calculations'!$B:$B,$D7,'Benefit Calculations'!$I:$I,$C7)/1000000</f>
        <v>0.45699714456172541</v>
      </c>
      <c r="S7" s="537">
        <f>SUMIFS('Benefit Calculations'!X:X,'Benefit Calculations'!$B:$B,$D7,'Benefit Calculations'!$I:$I,$C7)/1000000</f>
        <v>0.4683842887382797</v>
      </c>
      <c r="T7" s="537">
        <f>SUMIFS('Benefit Calculations'!Y:Y,'Benefit Calculations'!$B:$B,$D7,'Benefit Calculations'!$I:$I,$C7)/1000000</f>
        <v>0.48005529345244419</v>
      </c>
      <c r="U7" s="537">
        <f>SUMIFS('Benefit Calculations'!Z:Z,'Benefit Calculations'!$B:$B,$D7,'Benefit Calculations'!$I:$I,$C7)/1000000</f>
        <v>0.49201723826837324</v>
      </c>
      <c r="V7" s="537">
        <f>SUMIFS('Benefit Calculations'!AA:AA,'Benefit Calculations'!$B:$B,$D7,'Benefit Calculations'!$I:$I,$C7)/1000000</f>
        <v>0.50427737941264539</v>
      </c>
      <c r="W7" s="537">
        <f>SUMIFS('Benefit Calculations'!AB:AB,'Benefit Calculations'!$B:$B,$D7,'Benefit Calculations'!$I:$I,$C7)/1000000</f>
        <v>0.51684315418534887</v>
      </c>
      <c r="X7" s="537">
        <f>SUMIFS('Benefit Calculations'!AC:AC,'Benefit Calculations'!$B:$B,$D7,'Benefit Calculations'!$I:$I,$C7)/1000000</f>
        <v>0.52972218548138317</v>
      </c>
      <c r="Y7" s="537">
        <f>SUMIFS('Benefit Calculations'!AD:AD,'Benefit Calculations'!$B:$B,$D7,'Benefit Calculations'!$I:$I,$C7)/1000000</f>
        <v>0.54292228642473039</v>
      </c>
      <c r="Z7" s="537">
        <f>SUMIFS('Benefit Calculations'!AE:AE,'Benefit Calculations'!$B:$B,$D7,'Benefit Calculations'!$I:$I,$C7)/1000000</f>
        <v>0.55645146511852339</v>
      </c>
      <c r="AA7" s="537">
        <f>SUMIFS('Benefit Calculations'!AF:AF,'Benefit Calculations'!$B:$B,$D7,'Benefit Calculations'!$I:$I,$C7)/1000000</f>
        <v>0.57031792951380433</v>
      </c>
      <c r="AB7" s="537">
        <f>SUMIFS('Benefit Calculations'!AG:AG,'Benefit Calculations'!$B:$B,$D7,'Benefit Calculations'!$I:$I,$C7)/1000000</f>
        <v>0.58453009239994358</v>
      </c>
    </row>
    <row r="8" spans="2:28" s="538" customFormat="1" x14ac:dyDescent="0.35">
      <c r="B8" s="531"/>
      <c r="C8" s="531" t="str">
        <f>C7</f>
        <v>KPCo</v>
      </c>
      <c r="D8" s="532">
        <v>1.03</v>
      </c>
      <c r="E8" s="571" t="str">
        <f>INDEX('Benefit Calculations'!D:D,MATCH('Benefit Summary'!$D8,'Benefit Calculations'!$B:$B,0))</f>
        <v>Avoided trips related to disconnects due to remote metering</v>
      </c>
      <c r="F8" s="535" t="str">
        <f>INDEX('Benefit Calculations'!F:F,MATCH('Benefit Summary'!$D8,'Benefit Calculations'!$B:$B,0))</f>
        <v>Direct Costs</v>
      </c>
      <c r="G8" s="536">
        <f t="shared" si="1"/>
        <v>11.403724739245572</v>
      </c>
      <c r="H8" s="536">
        <f t="shared" si="2"/>
        <v>5.5845314962276813</v>
      </c>
      <c r="I8" s="537">
        <f>SUMIFS('Benefit Calculations'!N:N,'Benefit Calculations'!$B:$B,$D8,'Benefit Calculations'!$I:$I,$C8)/1000000</f>
        <v>0.16270462750841344</v>
      </c>
      <c r="J8" s="537">
        <f>SUMIFS('Benefit Calculations'!O:O,'Benefit Calculations'!$B:$B,$D8,'Benefit Calculations'!$I:$I,$C8)/1000000</f>
        <v>0.29142528453405664</v>
      </c>
      <c r="K8" s="537">
        <f>SUMIFS('Benefit Calculations'!P:P,'Benefit Calculations'!$B:$B,$D8,'Benefit Calculations'!$I:$I,$C8)/1000000</f>
        <v>0.43291100148561434</v>
      </c>
      <c r="L8" s="537">
        <f>SUMIFS('Benefit Calculations'!Q:Q,'Benefit Calculations'!$B:$B,$D8,'Benefit Calculations'!$I:$I,$C8)/1000000</f>
        <v>0.50476099916939876</v>
      </c>
      <c r="M8" s="537">
        <f>SUMIFS('Benefit Calculations'!R:R,'Benefit Calculations'!$B:$B,$D8,'Benefit Calculations'!$I:$I,$C8)/1000000</f>
        <v>0.51729406947189627</v>
      </c>
      <c r="N8" s="537">
        <f>SUMIFS('Benefit Calculations'!S:S,'Benefit Calculations'!$B:$B,$D8,'Benefit Calculations'!$I:$I,$C8)/1000000</f>
        <v>0.53013833230207674</v>
      </c>
      <c r="O8" s="537">
        <f>SUMIFS('Benefit Calculations'!T:T,'Benefit Calculations'!$B:$B,$D8,'Benefit Calculations'!$I:$I,$C8)/1000000</f>
        <v>0.54330151448081876</v>
      </c>
      <c r="P8" s="537">
        <f>SUMIFS('Benefit Calculations'!U:U,'Benefit Calculations'!$B:$B,$D8,'Benefit Calculations'!$I:$I,$C8)/1000000</f>
        <v>0.55679153468373921</v>
      </c>
      <c r="Q8" s="537">
        <f>SUMIFS('Benefit Calculations'!V:V,'Benefit Calculations'!$B:$B,$D8,'Benefit Calculations'!$I:$I,$C8)/1000000</f>
        <v>0.57061650820489029</v>
      </c>
      <c r="R8" s="537">
        <f>SUMIFS('Benefit Calculations'!W:W,'Benefit Calculations'!$B:$B,$D8,'Benefit Calculations'!$I:$I,$C8)/1000000</f>
        <v>0.58478475183874012</v>
      </c>
      <c r="S8" s="537">
        <f>SUMIFS('Benefit Calculations'!X:X,'Benefit Calculations'!$B:$B,$D8,'Benefit Calculations'!$I:$I,$C8)/1000000</f>
        <v>0.5993047888833688</v>
      </c>
      <c r="T8" s="537">
        <f>SUMIFS('Benefit Calculations'!Y:Y,'Benefit Calculations'!$B:$B,$D8,'Benefit Calculations'!$I:$I,$C8)/1000000</f>
        <v>0.61418535426789433</v>
      </c>
      <c r="U8" s="537">
        <f>SUMIFS('Benefit Calculations'!Z:Z,'Benefit Calculations'!$B:$B,$D8,'Benefit Calculations'!$I:$I,$C8)/1000000</f>
        <v>0.62943539980720997</v>
      </c>
      <c r="V8" s="537">
        <f>SUMIFS('Benefit Calculations'!AA:AA,'Benefit Calculations'!$B:$B,$D8,'Benefit Calculations'!$I:$I,$C8)/1000000</f>
        <v>0.64506409958719613</v>
      </c>
      <c r="W8" s="537">
        <f>SUMIFS('Benefit Calculations'!AB:AB,'Benefit Calculations'!$B:$B,$D8,'Benefit Calculations'!$I:$I,$C8)/1000000</f>
        <v>0.66108085548364437</v>
      </c>
      <c r="X8" s="537">
        <f>SUMIFS('Benefit Calculations'!AC:AC,'Benefit Calculations'!$B:$B,$D8,'Benefit Calculations'!$I:$I,$C8)/1000000</f>
        <v>0.67749530281821557</v>
      </c>
      <c r="Y8" s="537">
        <f>SUMIFS('Benefit Calculations'!AD:AD,'Benefit Calculations'!$B:$B,$D8,'Benefit Calculations'!$I:$I,$C8)/1000000</f>
        <v>0.69431731615483416</v>
      </c>
      <c r="Z8" s="537">
        <f>SUMIFS('Benefit Calculations'!AE:AE,'Benefit Calculations'!$B:$B,$D8,'Benefit Calculations'!$I:$I,$C8)/1000000</f>
        <v>0.71155701524000359</v>
      </c>
      <c r="AA8" s="537">
        <f>SUMIFS('Benefit Calculations'!AF:AF,'Benefit Calculations'!$B:$B,$D8,'Benefit Calculations'!$I:$I,$C8)/1000000</f>
        <v>0.72922477109062012</v>
      </c>
      <c r="AB8" s="537">
        <f>SUMIFS('Benefit Calculations'!AG:AG,'Benefit Calculations'!$B:$B,$D8,'Benefit Calculations'!$I:$I,$C8)/1000000</f>
        <v>0.74733121223294408</v>
      </c>
    </row>
    <row r="9" spans="2:28" s="538" customFormat="1" x14ac:dyDescent="0.35">
      <c r="B9" s="531"/>
      <c r="C9" s="531" t="str">
        <f>C8</f>
        <v>KPCo</v>
      </c>
      <c r="D9" s="532">
        <v>1.04</v>
      </c>
      <c r="E9" s="571" t="str">
        <f>INDEX('Benefit Calculations'!D:D,MATCH('Benefit Summary'!$D9,'Benefit Calculations'!$B:$B,0))</f>
        <v>Avoided Trips Related to Disconnect Notices</v>
      </c>
      <c r="F9" s="535" t="str">
        <f>INDEX('Benefit Calculations'!F:F,MATCH('Benefit Summary'!$D9,'Benefit Calculations'!$B:$B,0))</f>
        <v>Direct Costs</v>
      </c>
      <c r="G9" s="536">
        <f t="shared" si="1"/>
        <v>9.75078427663375</v>
      </c>
      <c r="H9" s="536">
        <f t="shared" si="2"/>
        <v>5.0404965121676852</v>
      </c>
      <c r="I9" s="537">
        <f>SUMIFS('Benefit Calculations'!N:N,'Benefit Calculations'!$B:$B,$D9,'Benefit Calculations'!$I:$I,$C9)/1000000</f>
        <v>0.18528143690730933</v>
      </c>
      <c r="J9" s="537">
        <f>SUMIFS('Benefit Calculations'!O:O,'Benefit Calculations'!$B:$B,$D9,'Benefit Calculations'!$I:$I,$C9)/1000000</f>
        <v>0.32282422692785279</v>
      </c>
      <c r="K9" s="537">
        <f>SUMIFS('Benefit Calculations'!P:P,'Benefit Calculations'!$B:$B,$D9,'Benefit Calculations'!$I:$I,$C9)/1000000</f>
        <v>0.46649221283753767</v>
      </c>
      <c r="L9" s="537">
        <f>SUMIFS('Benefit Calculations'!Q:Q,'Benefit Calculations'!$B:$B,$D9,'Benefit Calculations'!$I:$I,$C9)/1000000</f>
        <v>0.52910084188405049</v>
      </c>
      <c r="M9" s="537">
        <f>SUMIFS('Benefit Calculations'!R:R,'Benefit Calculations'!$B:$B,$D9,'Benefit Calculations'!$I:$I,$C9)/1000000</f>
        <v>0.52746912789336398</v>
      </c>
      <c r="N9" s="537">
        <f>SUMIFS('Benefit Calculations'!S:S,'Benefit Calculations'!$B:$B,$D9,'Benefit Calculations'!$I:$I,$C9)/1000000</f>
        <v>0.52584244600683705</v>
      </c>
      <c r="O9" s="537">
        <f>SUMIFS('Benefit Calculations'!T:T,'Benefit Calculations'!$B:$B,$D9,'Benefit Calculations'!$I:$I,$C9)/1000000</f>
        <v>0.52422078070577494</v>
      </c>
      <c r="P9" s="537">
        <f>SUMIFS('Benefit Calculations'!U:U,'Benefit Calculations'!$B:$B,$D9,'Benefit Calculations'!$I:$I,$C9)/1000000</f>
        <v>0.52260411651934047</v>
      </c>
      <c r="Q9" s="537">
        <f>SUMIFS('Benefit Calculations'!V:V,'Benefit Calculations'!$B:$B,$D9,'Benefit Calculations'!$I:$I,$C9)/1000000</f>
        <v>0.52099243802440831</v>
      </c>
      <c r="R9" s="537">
        <f>SUMIFS('Benefit Calculations'!W:W,'Benefit Calculations'!$B:$B,$D9,'Benefit Calculations'!$I:$I,$C9)/1000000</f>
        <v>0.51938572984541687</v>
      </c>
      <c r="S9" s="537">
        <f>SUMIFS('Benefit Calculations'!X:X,'Benefit Calculations'!$B:$B,$D9,'Benefit Calculations'!$I:$I,$C9)/1000000</f>
        <v>0.51778397665422182</v>
      </c>
      <c r="T9" s="537">
        <f>SUMIFS('Benefit Calculations'!Y:Y,'Benefit Calculations'!$B:$B,$D9,'Benefit Calculations'!$I:$I,$C9)/1000000</f>
        <v>0.51618716316994995</v>
      </c>
      <c r="U9" s="537">
        <f>SUMIFS('Benefit Calculations'!Z:Z,'Benefit Calculations'!$B:$B,$D9,'Benefit Calculations'!$I:$I,$C9)/1000000</f>
        <v>0.51459527415885331</v>
      </c>
      <c r="V9" s="537">
        <f>SUMIFS('Benefit Calculations'!AA:AA,'Benefit Calculations'!$B:$B,$D9,'Benefit Calculations'!$I:$I,$C9)/1000000</f>
        <v>0.51300829443416363</v>
      </c>
      <c r="W9" s="537">
        <f>SUMIFS('Benefit Calculations'!AB:AB,'Benefit Calculations'!$B:$B,$D9,'Benefit Calculations'!$I:$I,$C9)/1000000</f>
        <v>0.51142620885594803</v>
      </c>
      <c r="X9" s="537">
        <f>SUMIFS('Benefit Calculations'!AC:AC,'Benefit Calculations'!$B:$B,$D9,'Benefit Calculations'!$I:$I,$C9)/1000000</f>
        <v>0.50984900233096397</v>
      </c>
      <c r="Y9" s="537">
        <f>SUMIFS('Benefit Calculations'!AD:AD,'Benefit Calculations'!$B:$B,$D9,'Benefit Calculations'!$I:$I,$C9)/1000000</f>
        <v>0.50827665981251569</v>
      </c>
      <c r="Z9" s="537">
        <f>SUMIFS('Benefit Calculations'!AE:AE,'Benefit Calculations'!$B:$B,$D9,'Benefit Calculations'!$I:$I,$C9)/1000000</f>
        <v>0.50670916630031049</v>
      </c>
      <c r="AA9" s="537">
        <f>SUMIFS('Benefit Calculations'!AF:AF,'Benefit Calculations'!$B:$B,$D9,'Benefit Calculations'!$I:$I,$C9)/1000000</f>
        <v>0.5051465068403157</v>
      </c>
      <c r="AB9" s="537">
        <f>SUMIFS('Benefit Calculations'!AG:AG,'Benefit Calculations'!$B:$B,$D9,'Benefit Calculations'!$I:$I,$C9)/1000000</f>
        <v>0.50358866652461565</v>
      </c>
    </row>
    <row r="10" spans="2:28" s="538" customFormat="1" x14ac:dyDescent="0.35">
      <c r="B10" s="531"/>
      <c r="C10" s="531" t="str">
        <f>C8</f>
        <v>KPCo</v>
      </c>
      <c r="D10" s="532">
        <v>1.05</v>
      </c>
      <c r="E10" s="571" t="str">
        <f>INDEX('Benefit Calculations'!D:D,MATCH('Benefit Summary'!$D10,'Benefit Calculations'!$B:$B,0))</f>
        <v>Reduced meter investigations (OK on arrival)</v>
      </c>
      <c r="F10" s="535" t="str">
        <f>INDEX('Benefit Calculations'!F:F,MATCH('Benefit Summary'!$D10,'Benefit Calculations'!$B:$B,0))</f>
        <v>Direct Costs</v>
      </c>
      <c r="G10" s="536">
        <f t="shared" si="1"/>
        <v>1.7421619528370786</v>
      </c>
      <c r="H10" s="536">
        <f t="shared" si="2"/>
        <v>0.85363557564784187</v>
      </c>
      <c r="I10" s="537">
        <f>SUMIFS('Benefit Calculations'!N:N,'Benefit Calculations'!$B:$B,$D10,'Benefit Calculations'!$I:$I,$C10)/1000000</f>
        <v>2.4933503873707959E-2</v>
      </c>
      <c r="J10" s="537">
        <f>SUMIFS('Benefit Calculations'!O:O,'Benefit Calculations'!$B:$B,$D10,'Benefit Calculations'!$I:$I,$C10)/1000000</f>
        <v>4.4646243247943071E-2</v>
      </c>
      <c r="K10" s="537">
        <f>SUMIFS('Benefit Calculations'!P:P,'Benefit Calculations'!$B:$B,$D10,'Benefit Calculations'!$I:$I,$C10)/1000000</f>
        <v>6.630263768645113E-2</v>
      </c>
      <c r="L10" s="537">
        <f>SUMIFS('Benefit Calculations'!Q:Q,'Benefit Calculations'!$B:$B,$D10,'Benefit Calculations'!$I:$I,$C10)/1000000</f>
        <v>7.7284548551483936E-2</v>
      </c>
      <c r="M10" s="537">
        <f>SUMIFS('Benefit Calculations'!R:R,'Benefit Calculations'!$B:$B,$D10,'Benefit Calculations'!$I:$I,$C10)/1000000</f>
        <v>7.9180691416038909E-2</v>
      </c>
      <c r="N10" s="537">
        <f>SUMIFS('Benefit Calculations'!S:S,'Benefit Calculations'!$B:$B,$D10,'Benefit Calculations'!$I:$I,$C10)/1000000</f>
        <v>8.1123394070446622E-2</v>
      </c>
      <c r="O10" s="537">
        <f>SUMIFS('Benefit Calculations'!T:T,'Benefit Calculations'!$B:$B,$D10,'Benefit Calculations'!$I:$I,$C10)/1000000</f>
        <v>8.3113800685867156E-2</v>
      </c>
      <c r="P10" s="537">
        <f>SUMIFS('Benefit Calculations'!U:U,'Benefit Calculations'!$B:$B,$D10,'Benefit Calculations'!$I:$I,$C10)/1000000</f>
        <v>8.5153083571267912E-2</v>
      </c>
      <c r="Q10" s="537">
        <f>SUMIFS('Benefit Calculations'!V:V,'Benefit Calculations'!$B:$B,$D10,'Benefit Calculations'!$I:$I,$C10)/1000000</f>
        <v>8.7242443865874222E-2</v>
      </c>
      <c r="R10" s="537">
        <f>SUMIFS('Benefit Calculations'!W:W,'Benefit Calculations'!$B:$B,$D10,'Benefit Calculations'!$I:$I,$C10)/1000000</f>
        <v>8.9383112248671862E-2</v>
      </c>
      <c r="S10" s="537">
        <f>SUMIFS('Benefit Calculations'!X:X,'Benefit Calculations'!$B:$B,$D10,'Benefit Calculations'!$I:$I,$C10)/1000000</f>
        <v>9.1576349665381099E-2</v>
      </c>
      <c r="T10" s="537">
        <f>SUMIFS('Benefit Calculations'!Y:Y,'Benefit Calculations'!$B:$B,$D10,'Benefit Calculations'!$I:$I,$C10)/1000000</f>
        <v>9.3823448073333385E-2</v>
      </c>
      <c r="U10" s="537">
        <f>SUMIFS('Benefit Calculations'!Z:Z,'Benefit Calculations'!$B:$B,$D10,'Benefit Calculations'!$I:$I,$C10)/1000000</f>
        <v>9.6125731204691561E-2</v>
      </c>
      <c r="V10" s="537">
        <f>SUMIFS('Benefit Calculations'!AA:AA,'Benefit Calculations'!$B:$B,$D10,'Benefit Calculations'!$I:$I,$C10)/1000000</f>
        <v>9.8484555348465105E-2</v>
      </c>
      <c r="W10" s="537">
        <f>SUMIFS('Benefit Calculations'!AB:AB,'Benefit Calculations'!$B:$B,$D10,'Benefit Calculations'!$I:$I,$C10)/1000000</f>
        <v>0.10090131015178468</v>
      </c>
      <c r="X10" s="537">
        <f>SUMIFS('Benefit Calculations'!AC:AC,'Benefit Calculations'!$B:$B,$D10,'Benefit Calculations'!$I:$I,$C10)/1000000</f>
        <v>0.10337741944090942</v>
      </c>
      <c r="Y10" s="537">
        <f>SUMIFS('Benefit Calculations'!AD:AD,'Benefit Calculations'!$B:$B,$D10,'Benefit Calculations'!$I:$I,$C10)/1000000</f>
        <v>0.10591434206245388</v>
      </c>
      <c r="Z10" s="537">
        <f>SUMIFS('Benefit Calculations'!AE:AE,'Benefit Calculations'!$B:$B,$D10,'Benefit Calculations'!$I:$I,$C10)/1000000</f>
        <v>0.10851357274533271</v>
      </c>
      <c r="AA10" s="537">
        <f>SUMIFS('Benefit Calculations'!AF:AF,'Benefit Calculations'!$B:$B,$D10,'Benefit Calculations'!$I:$I,$C10)/1000000</f>
        <v>0.11117664298393332</v>
      </c>
      <c r="AB10" s="537">
        <f>SUMIFS('Benefit Calculations'!AG:AG,'Benefit Calculations'!$B:$B,$D10,'Benefit Calculations'!$I:$I,$C10)/1000000</f>
        <v>0.11390512194304052</v>
      </c>
    </row>
    <row r="11" spans="2:28" s="538" customFormat="1" x14ac:dyDescent="0.35">
      <c r="B11" s="531"/>
      <c r="C11" s="531" t="str">
        <f t="shared" ref="C11:C13" si="3">C9</f>
        <v>KPCo</v>
      </c>
      <c r="D11" s="532">
        <v>1.06</v>
      </c>
      <c r="E11" s="571" t="str">
        <f>INDEX('Benefit Calculations'!D:D,MATCH('Benefit Summary'!$D11,'Benefit Calculations'!$B:$B,0))</f>
        <v>Reduced outage restoration costs</v>
      </c>
      <c r="F11" s="535" t="str">
        <f>INDEX('Benefit Calculations'!F:F,MATCH('Benefit Summary'!$D11,'Benefit Calculations'!$B:$B,0))</f>
        <v>Direct Costs</v>
      </c>
      <c r="G11" s="536">
        <f t="shared" si="1"/>
        <v>31.550752197603579</v>
      </c>
      <c r="H11" s="536">
        <f t="shared" si="2"/>
        <v>15.050356866050132</v>
      </c>
      <c r="I11" s="537">
        <f>SUMIFS('Benefit Calculations'!N:N,'Benefit Calculations'!$B:$B,$D11,'Benefit Calculations'!$I:$I,$C11)/1000000</f>
        <v>0.21749055858148031</v>
      </c>
      <c r="J11" s="537">
        <f>SUMIFS('Benefit Calculations'!O:O,'Benefit Calculations'!$B:$B,$D11,'Benefit Calculations'!$I:$I,$C11)/1000000</f>
        <v>0.61553464201832586</v>
      </c>
      <c r="K11" s="537">
        <f>SUMIFS('Benefit Calculations'!P:P,'Benefit Calculations'!$B:$B,$D11,'Benefit Calculations'!$I:$I,$C11)/1000000</f>
        <v>0.98779946200449675</v>
      </c>
      <c r="L11" s="537">
        <f>SUMIFS('Benefit Calculations'!Q:Q,'Benefit Calculations'!$B:$B,$D11,'Benefit Calculations'!$I:$I,$C11)/1000000</f>
        <v>1.2870583629451227</v>
      </c>
      <c r="M11" s="537">
        <f>SUMIFS('Benefit Calculations'!R:R,'Benefit Calculations'!$B:$B,$D11,'Benefit Calculations'!$I:$I,$C11)/1000000</f>
        <v>1.4110748951727761</v>
      </c>
      <c r="N11" s="537">
        <f>SUMIFS('Benefit Calculations'!S:S,'Benefit Calculations'!$B:$B,$D11,'Benefit Calculations'!$I:$I,$C11)/1000000</f>
        <v>1.4534071420279595</v>
      </c>
      <c r="O11" s="537">
        <f>SUMIFS('Benefit Calculations'!T:T,'Benefit Calculations'!$B:$B,$D11,'Benefit Calculations'!$I:$I,$C11)/1000000</f>
        <v>1.4970093562887983</v>
      </c>
      <c r="P11" s="537">
        <f>SUMIFS('Benefit Calculations'!U:U,'Benefit Calculations'!$B:$B,$D11,'Benefit Calculations'!$I:$I,$C11)/1000000</f>
        <v>1.5419196369774624</v>
      </c>
      <c r="Q11" s="537">
        <f>SUMIFS('Benefit Calculations'!V:V,'Benefit Calculations'!$B:$B,$D11,'Benefit Calculations'!$I:$I,$C11)/1000000</f>
        <v>1.5881772260867864</v>
      </c>
      <c r="R11" s="537">
        <f>SUMIFS('Benefit Calculations'!W:W,'Benefit Calculations'!$B:$B,$D11,'Benefit Calculations'!$I:$I,$C11)/1000000</f>
        <v>1.6358225428693898</v>
      </c>
      <c r="S11" s="537">
        <f>SUMIFS('Benefit Calculations'!X:X,'Benefit Calculations'!$B:$B,$D11,'Benefit Calculations'!$I:$I,$C11)/1000000</f>
        <v>1.6848972191554716</v>
      </c>
      <c r="T11" s="537">
        <f>SUMIFS('Benefit Calculations'!Y:Y,'Benefit Calculations'!$B:$B,$D11,'Benefit Calculations'!$I:$I,$C11)/1000000</f>
        <v>1.7354441357301358</v>
      </c>
      <c r="U11" s="537">
        <f>SUMIFS('Benefit Calculations'!Z:Z,'Benefit Calculations'!$B:$B,$D11,'Benefit Calculations'!$I:$I,$C11)/1000000</f>
        <v>1.78750745980204</v>
      </c>
      <c r="V11" s="537">
        <f>SUMIFS('Benefit Calculations'!AA:AA,'Benefit Calculations'!$B:$B,$D11,'Benefit Calculations'!$I:$I,$C11)/1000000</f>
        <v>1.841132683596101</v>
      </c>
      <c r="W11" s="537">
        <f>SUMIFS('Benefit Calculations'!AB:AB,'Benefit Calculations'!$B:$B,$D11,'Benefit Calculations'!$I:$I,$C11)/1000000</f>
        <v>1.8963666641039845</v>
      </c>
      <c r="X11" s="537">
        <f>SUMIFS('Benefit Calculations'!AC:AC,'Benefit Calculations'!$B:$B,$D11,'Benefit Calculations'!$I:$I,$C11)/1000000</f>
        <v>1.953257664027104</v>
      </c>
      <c r="Y11" s="537">
        <f>SUMIFS('Benefit Calculations'!AD:AD,'Benefit Calculations'!$B:$B,$D11,'Benefit Calculations'!$I:$I,$C11)/1000000</f>
        <v>2.0118553939479171</v>
      </c>
      <c r="Z11" s="537">
        <f>SUMIFS('Benefit Calculations'!AE:AE,'Benefit Calculations'!$B:$B,$D11,'Benefit Calculations'!$I:$I,$C11)/1000000</f>
        <v>2.0722110557663544</v>
      </c>
      <c r="AA11" s="537">
        <f>SUMIFS('Benefit Calculations'!AF:AF,'Benefit Calculations'!$B:$B,$D11,'Benefit Calculations'!$I:$I,$C11)/1000000</f>
        <v>2.1343773874393448</v>
      </c>
      <c r="AB11" s="537">
        <f>SUMIFS('Benefit Calculations'!AG:AG,'Benefit Calculations'!$B:$B,$D11,'Benefit Calculations'!$I:$I,$C11)/1000000</f>
        <v>2.1984087090625257</v>
      </c>
    </row>
    <row r="12" spans="2:28" s="538" customFormat="1" x14ac:dyDescent="0.35">
      <c r="B12" s="531"/>
      <c r="C12" s="531" t="str">
        <f t="shared" si="3"/>
        <v>KPCo</v>
      </c>
      <c r="D12" s="532">
        <v>1.07</v>
      </c>
      <c r="E12" s="571" t="str">
        <f>INDEX('Benefit Calculations'!D:D,MATCH('Benefit Summary'!$D12,'Benefit Calculations'!$B:$B,0))</f>
        <v>Avoided Load Research Program Costs</v>
      </c>
      <c r="F12" s="558" t="str">
        <f>INDEX('Benefit Calculations'!F:F,MATCH('Benefit Summary'!$D12,'Benefit Calculations'!$B:$B,0))</f>
        <v>Avoided Costs</v>
      </c>
      <c r="G12" s="536">
        <f t="shared" si="1"/>
        <v>1.4172758766920428</v>
      </c>
      <c r="H12" s="536">
        <f t="shared" si="2"/>
        <v>0.68100316698313601</v>
      </c>
      <c r="I12" s="572">
        <f>SUMIFS('Benefit Calculations'!N:N,'Benefit Calculations'!$B:$B,$D12,'Benefit Calculations'!$I:$I,$C12)/1000000</f>
        <v>1.019784374909573E-2</v>
      </c>
      <c r="J12" s="572">
        <f>SUMIFS('Benefit Calculations'!O:O,'Benefit Calculations'!$B:$B,$D12,'Benefit Calculations'!$I:$I,$C12)/1000000</f>
        <v>2.875012744138368E-2</v>
      </c>
      <c r="K12" s="572">
        <f>SUMIFS('Benefit Calculations'!P:P,'Benefit Calculations'!$B:$B,$D12,'Benefit Calculations'!$I:$I,$C12)/1000000</f>
        <v>4.5959511801271981E-2</v>
      </c>
      <c r="L12" s="572">
        <f>SUMIFS('Benefit Calculations'!Q:Q,'Benefit Calculations'!$B:$B,$D12,'Benefit Calculations'!$I:$I,$C12)/1000000</f>
        <v>5.9651892615446289E-2</v>
      </c>
      <c r="M12" s="572">
        <f>SUMIFS('Benefit Calculations'!R:R,'Benefit Calculations'!$B:$B,$D12,'Benefit Calculations'!$I:$I,$C12)/1000000</f>
        <v>6.514715198601978E-2</v>
      </c>
      <c r="N12" s="572">
        <f>SUMIFS('Benefit Calculations'!S:S,'Benefit Calculations'!$B:$B,$D12,'Benefit Calculations'!$I:$I,$C12)/1000000</f>
        <v>6.6842403831418512E-2</v>
      </c>
      <c r="O12" s="572">
        <f>SUMIFS('Benefit Calculations'!T:T,'Benefit Calculations'!$B:$B,$D12,'Benefit Calculations'!$I:$I,$C12)/1000000</f>
        <v>6.8581772149822987E-2</v>
      </c>
      <c r="P12" s="572">
        <f>SUMIFS('Benefit Calculations'!U:U,'Benefit Calculations'!$B:$B,$D12,'Benefit Calculations'!$I:$I,$C12)/1000000</f>
        <v>7.0366405087431999E-2</v>
      </c>
      <c r="Q12" s="572">
        <f>SUMIFS('Benefit Calculations'!V:V,'Benefit Calculations'!$B:$B,$D12,'Benefit Calculations'!$I:$I,$C12)/1000000</f>
        <v>7.2197480673546824E-2</v>
      </c>
      <c r="R12" s="572">
        <f>SUMIFS('Benefit Calculations'!W:W,'Benefit Calculations'!$B:$B,$D12,'Benefit Calculations'!$I:$I,$C12)/1000000</f>
        <v>7.4076207598408217E-2</v>
      </c>
      <c r="S12" s="572">
        <f>SUMIFS('Benefit Calculations'!X:X,'Benefit Calculations'!$B:$B,$D12,'Benefit Calculations'!$I:$I,$C12)/1000000</f>
        <v>7.6003826011281778E-2</v>
      </c>
      <c r="T12" s="572">
        <f>SUMIFS('Benefit Calculations'!Y:Y,'Benefit Calculations'!$B:$B,$D12,'Benefit Calculations'!$I:$I,$C12)/1000000</f>
        <v>7.7981608339318872E-2</v>
      </c>
      <c r="U12" s="572">
        <f>SUMIFS('Benefit Calculations'!Z:Z,'Benefit Calculations'!$B:$B,$D12,'Benefit Calculations'!$I:$I,$C12)/1000000</f>
        <v>8.0010860127733771E-2</v>
      </c>
      <c r="V12" s="572">
        <f>SUMIFS('Benefit Calculations'!AA:AA,'Benefit Calculations'!$B:$B,$D12,'Benefit Calculations'!$I:$I,$C12)/1000000</f>
        <v>8.2092920901852037E-2</v>
      </c>
      <c r="W12" s="572">
        <f>SUMIFS('Benefit Calculations'!AB:AB,'Benefit Calculations'!$B:$B,$D12,'Benefit Calculations'!$I:$I,$C12)/1000000</f>
        <v>8.4229165051599691E-2</v>
      </c>
      <c r="X12" s="572">
        <f>SUMIFS('Benefit Calculations'!AC:AC,'Benefit Calculations'!$B:$B,$D12,'Benefit Calculations'!$I:$I,$C12)/1000000</f>
        <v>8.6421002739017178E-2</v>
      </c>
      <c r="Y12" s="572">
        <f>SUMIFS('Benefit Calculations'!AD:AD,'Benefit Calculations'!$B:$B,$D12,'Benefit Calculations'!$I:$I,$C12)/1000000</f>
        <v>8.8669880829397626E-2</v>
      </c>
      <c r="Z12" s="572">
        <f>SUMIFS('Benefit Calculations'!AE:AE,'Benefit Calculations'!$B:$B,$D12,'Benefit Calculations'!$I:$I,$C12)/1000000</f>
        <v>9.0977283846664633E-2</v>
      </c>
      <c r="AA12" s="572">
        <f>SUMIFS('Benefit Calculations'!AF:AF,'Benefit Calculations'!$B:$B,$D12,'Benefit Calculations'!$I:$I,$C12)/1000000</f>
        <v>9.3344734953620251E-2</v>
      </c>
      <c r="AB12" s="572">
        <f>SUMIFS('Benefit Calculations'!AG:AG,'Benefit Calculations'!$B:$B,$D12,'Benefit Calculations'!$I:$I,$C12)/1000000</f>
        <v>9.5773796957711113E-2</v>
      </c>
    </row>
    <row r="13" spans="2:28" s="538" customFormat="1" ht="13.5" thickBot="1" x14ac:dyDescent="0.4">
      <c r="B13" s="531"/>
      <c r="C13" s="531" t="str">
        <f t="shared" si="3"/>
        <v>KPCo</v>
      </c>
      <c r="D13" s="532">
        <v>4.03</v>
      </c>
      <c r="E13" s="573" t="str">
        <f>INDEX('Benefit Calculations'!D:D,MATCH('Benefit Summary'!$D13,'Benefit Calculations'!$B:$B,0))</f>
        <v>Avoided AMR SCM + O&amp;M</v>
      </c>
      <c r="F13" s="558" t="str">
        <f>INDEX('Benefit Calculations'!F:F,MATCH('Benefit Summary'!$D13,'Benefit Calculations'!$B:$B,0))</f>
        <v>Avoided Costs</v>
      </c>
      <c r="G13" s="701"/>
      <c r="H13" s="701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</row>
    <row r="14" spans="2:28" s="538" customFormat="1" ht="13.5" thickBot="1" x14ac:dyDescent="0.4">
      <c r="B14" s="531"/>
      <c r="C14" s="531" t="str">
        <f>C10</f>
        <v>KPCo</v>
      </c>
      <c r="D14" s="539"/>
      <c r="E14" s="574" t="s">
        <v>427</v>
      </c>
      <c r="F14" s="542"/>
      <c r="G14" s="543">
        <v>98.941189031312007</v>
      </c>
      <c r="H14" s="543">
        <v>47.309978683477112</v>
      </c>
      <c r="I14" s="544">
        <v>1.1932828778517957</v>
      </c>
      <c r="J14" s="544">
        <v>1.8756965012810094</v>
      </c>
      <c r="K14" s="544">
        <v>3.0314956877032473</v>
      </c>
      <c r="L14" s="544">
        <v>3.5151891014606722</v>
      </c>
      <c r="M14" s="544">
        <v>4.3162737802469113</v>
      </c>
      <c r="N14" s="544">
        <v>4.4034154887201247</v>
      </c>
      <c r="O14" s="544">
        <v>4.917065995864883</v>
      </c>
      <c r="P14" s="544">
        <v>4.951219911876807</v>
      </c>
      <c r="Q14" s="544">
        <v>5.02088060331715</v>
      </c>
      <c r="R14" s="544">
        <v>5.1939261348765315</v>
      </c>
      <c r="S14" s="544">
        <v>5.5204512486418711</v>
      </c>
      <c r="T14" s="544">
        <v>5.4505533582202945</v>
      </c>
      <c r="U14" s="544">
        <v>5.784332624449096</v>
      </c>
      <c r="V14" s="544">
        <v>5.721892033261752</v>
      </c>
      <c r="W14" s="544">
        <v>6.0633374757716663</v>
      </c>
      <c r="X14" s="544">
        <v>6.0087778306370945</v>
      </c>
      <c r="Y14" s="544">
        <v>6.358325048772504</v>
      </c>
      <c r="Z14" s="544">
        <v>6.3120942404735425</v>
      </c>
      <c r="AA14" s="544">
        <v>6.420203765024648</v>
      </c>
      <c r="AB14" s="544">
        <v>6.8827753228603932</v>
      </c>
    </row>
    <row r="15" spans="2:28" s="538" customFormat="1" x14ac:dyDescent="0.35">
      <c r="B15" s="531"/>
      <c r="C15" s="531" t="str">
        <f>C11</f>
        <v>KPCo</v>
      </c>
      <c r="D15" s="532"/>
      <c r="E15" s="552"/>
      <c r="F15" s="553"/>
      <c r="G15" s="554"/>
      <c r="H15" s="554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555"/>
    </row>
    <row r="16" spans="2:28" s="538" customFormat="1" x14ac:dyDescent="0.35">
      <c r="B16" s="531"/>
      <c r="C16" s="531" t="str">
        <f>C14</f>
        <v>KPCo</v>
      </c>
      <c r="D16" s="532">
        <v>2.0099999999999998</v>
      </c>
      <c r="E16" s="533" t="str">
        <f>INDEX('Benefit Calculations'!D:D,MATCH('Benefit Summary'!$D16,'Benefit Calculations'!$B:$B,0))</f>
        <v>Reduced tamper and theft</v>
      </c>
      <c r="F16" s="535" t="str">
        <f>INDEX('Benefit Calculations'!F:F,MATCH('Benefit Summary'!$D16,'Benefit Calculations'!$B:$B,0))</f>
        <v>Revenue Protection</v>
      </c>
      <c r="G16" s="536">
        <f>SUM(I16:AB16)</f>
        <v>17.862287540857459</v>
      </c>
      <c r="H16" s="536">
        <f>NPV(PreTaxWACC,I16:AB16)</f>
        <v>8.8417329578733277</v>
      </c>
      <c r="I16" s="537">
        <f>SUMIFS('Benefit Calculations'!N:N,'Benefit Calculations'!$B:$B,$D16,'Benefit Calculations'!$I:$I,$C16)/1000000</f>
        <v>0.27164565276232444</v>
      </c>
      <c r="J16" s="537">
        <f>SUMIFS('Benefit Calculations'!O:O,'Benefit Calculations'!$B:$B,$D16,'Benefit Calculations'!$I:$I,$C16)/1000000</f>
        <v>0.47696524849524308</v>
      </c>
      <c r="K16" s="537">
        <f>SUMIFS('Benefit Calculations'!P:P,'Benefit Calculations'!$B:$B,$D16,'Benefit Calculations'!$I:$I,$C16)/1000000</f>
        <v>0.70684636809536561</v>
      </c>
      <c r="L16" s="537">
        <f>SUMIFS('Benefit Calculations'!Q:Q,'Benefit Calculations'!$B:$B,$D16,'Benefit Calculations'!$I:$I,$C16)/1000000</f>
        <v>0.81992995293864412</v>
      </c>
      <c r="M16" s="537">
        <f>SUMIFS('Benefit Calculations'!R:R,'Benefit Calculations'!$B:$B,$D16,'Benefit Calculations'!$I:$I,$C16)/1000000</f>
        <v>0.84371184594808046</v>
      </c>
      <c r="N16" s="537">
        <f>SUMIFS('Benefit Calculations'!S:S,'Benefit Calculations'!$B:$B,$D16,'Benefit Calculations'!$I:$I,$C16)/1000000</f>
        <v>0.85528956077585616</v>
      </c>
      <c r="O16" s="537">
        <f>SUMIFS('Benefit Calculations'!T:T,'Benefit Calculations'!$B:$B,$D16,'Benefit Calculations'!$I:$I,$C16)/1000000</f>
        <v>0.86913894211304965</v>
      </c>
      <c r="P16" s="537">
        <f>SUMIFS('Benefit Calculations'!U:U,'Benefit Calculations'!$B:$B,$D16,'Benefit Calculations'!$I:$I,$C16)/1000000</f>
        <v>0.89469240489071655</v>
      </c>
      <c r="Q16" s="537">
        <f>SUMIFS('Benefit Calculations'!V:V,'Benefit Calculations'!$B:$B,$D16,'Benefit Calculations'!$I:$I,$C16)/1000000</f>
        <v>0.9118768110658001</v>
      </c>
      <c r="R16" s="537">
        <f>SUMIFS('Benefit Calculations'!W:W,'Benefit Calculations'!$B:$B,$D16,'Benefit Calculations'!$I:$I,$C16)/1000000</f>
        <v>0.93049669108538613</v>
      </c>
      <c r="S16" s="537">
        <f>SUMIFS('Benefit Calculations'!X:X,'Benefit Calculations'!$B:$B,$D16,'Benefit Calculations'!$I:$I,$C16)/1000000</f>
        <v>0.94766685097352976</v>
      </c>
      <c r="T16" s="537">
        <f>SUMIFS('Benefit Calculations'!Y:Y,'Benefit Calculations'!$B:$B,$D16,'Benefit Calculations'!$I:$I,$C16)/1000000</f>
        <v>0.96653104451636862</v>
      </c>
      <c r="U16" s="537">
        <f>SUMIFS('Benefit Calculations'!Z:Z,'Benefit Calculations'!$B:$B,$D16,'Benefit Calculations'!$I:$I,$C16)/1000000</f>
        <v>0.9812952844597812</v>
      </c>
      <c r="V16" s="537">
        <f>SUMIFS('Benefit Calculations'!AA:AA,'Benefit Calculations'!$B:$B,$D16,'Benefit Calculations'!$I:$I,$C16)/1000000</f>
        <v>0.98711322543453439</v>
      </c>
      <c r="W16" s="537">
        <f>SUMIFS('Benefit Calculations'!AB:AB,'Benefit Calculations'!$B:$B,$D16,'Benefit Calculations'!$I:$I,$C16)/1000000</f>
        <v>1.0169138919234966</v>
      </c>
      <c r="X16" s="537">
        <f>SUMIFS('Benefit Calculations'!AC:AC,'Benefit Calculations'!$B:$B,$D16,'Benefit Calculations'!$I:$I,$C16)/1000000</f>
        <v>1.0439720326794633</v>
      </c>
      <c r="Y16" s="537">
        <f>SUMIFS('Benefit Calculations'!AD:AD,'Benefit Calculations'!$B:$B,$D16,'Benefit Calculations'!$I:$I,$C16)/1000000</f>
        <v>1.0610662362165797</v>
      </c>
      <c r="Z16" s="537">
        <f>SUMIFS('Benefit Calculations'!AE:AE,'Benefit Calculations'!$B:$B,$D16,'Benefit Calculations'!$I:$I,$C16)/1000000</f>
        <v>1.0881487662544254</v>
      </c>
      <c r="AA16" s="537">
        <f>SUMIFS('Benefit Calculations'!AF:AF,'Benefit Calculations'!$B:$B,$D16,'Benefit Calculations'!$I:$I,$C16)/1000000</f>
        <v>1.0883776421000235</v>
      </c>
      <c r="AB16" s="537">
        <f>SUMIFS('Benefit Calculations'!AG:AG,'Benefit Calculations'!$B:$B,$D16,'Benefit Calculations'!$I:$I,$C16)/1000000</f>
        <v>1.1006090881287929</v>
      </c>
    </row>
    <row r="17" spans="2:28" s="538" customFormat="1" ht="13.5" thickBot="1" x14ac:dyDescent="0.4">
      <c r="B17" s="531"/>
      <c r="C17" s="531" t="str">
        <f t="shared" ref="C17:C29" si="4">C16</f>
        <v>KPCo</v>
      </c>
      <c r="D17" s="532">
        <v>2.02</v>
      </c>
      <c r="E17" s="533" t="str">
        <f>INDEX('Benefit Calculations'!D:D,MATCH('Benefit Summary'!$D17,'Benefit Calculations'!$B:$B,0))</f>
        <v>Eliminate unauthorized Consumption on Inactive Meters (CIM)</v>
      </c>
      <c r="F17" s="535" t="str">
        <f>INDEX('Benefit Calculations'!F:F,MATCH('Benefit Summary'!$D17,'Benefit Calculations'!$B:$B,0))</f>
        <v>Revenue Protection</v>
      </c>
      <c r="G17" s="536">
        <f>SUM(I17:AB17)</f>
        <v>1.1758751665514751</v>
      </c>
      <c r="H17" s="536">
        <f>NPV(PreTaxWACC,I17:AB17)</f>
        <v>0.58344181098935899</v>
      </c>
      <c r="I17" s="537">
        <f>SUMIFS('Benefit Calculations'!N:N,'Benefit Calculations'!$B:$B,$D17,'Benefit Calculations'!$I:$I,$C17)/1000000</f>
        <v>1.8139680820011852E-2</v>
      </c>
      <c r="J17" s="537">
        <f>SUMIFS('Benefit Calculations'!O:O,'Benefit Calculations'!$B:$B,$D17,'Benefit Calculations'!$I:$I,$C17)/1000000</f>
        <v>3.1414878058612206E-2</v>
      </c>
      <c r="K17" s="537">
        <f>SUMIFS('Benefit Calculations'!P:P,'Benefit Calculations'!$B:$B,$D17,'Benefit Calculations'!$I:$I,$C17)/1000000</f>
        <v>4.6787742674372503E-2</v>
      </c>
      <c r="L17" s="537">
        <f>SUMIFS('Benefit Calculations'!Q:Q,'Benefit Calculations'!$B:$B,$D17,'Benefit Calculations'!$I:$I,$C17)/1000000</f>
        <v>5.4029215520070575E-2</v>
      </c>
      <c r="M17" s="537">
        <f>SUMIFS('Benefit Calculations'!R:R,'Benefit Calculations'!$B:$B,$D17,'Benefit Calculations'!$I:$I,$C17)/1000000</f>
        <v>5.6136934243968317E-2</v>
      </c>
      <c r="N17" s="537">
        <f>SUMIFS('Benefit Calculations'!S:S,'Benefit Calculations'!$B:$B,$D17,'Benefit Calculations'!$I:$I,$C17)/1000000</f>
        <v>5.6629290294148246E-2</v>
      </c>
      <c r="O17" s="537">
        <f>SUMIFS('Benefit Calculations'!T:T,'Benefit Calculations'!$B:$B,$D17,'Benefit Calculations'!$I:$I,$C17)/1000000</f>
        <v>5.7388617396402317E-2</v>
      </c>
      <c r="P17" s="537">
        <f>SUMIFS('Benefit Calculations'!U:U,'Benefit Calculations'!$B:$B,$D17,'Benefit Calculations'!$I:$I,$C17)/1000000</f>
        <v>5.9510540733526157E-2</v>
      </c>
      <c r="Q17" s="537">
        <f>SUMIFS('Benefit Calculations'!V:V,'Benefit Calculations'!$B:$B,$D17,'Benefit Calculations'!$I:$I,$C17)/1000000</f>
        <v>6.0675678972836343E-2</v>
      </c>
      <c r="R17" s="537">
        <f>SUMIFS('Benefit Calculations'!W:W,'Benefit Calculations'!$B:$B,$D17,'Benefit Calculations'!$I:$I,$C17)/1000000</f>
        <v>6.1868695911352696E-2</v>
      </c>
      <c r="S17" s="537">
        <f>SUMIFS('Benefit Calculations'!X:X,'Benefit Calculations'!$B:$B,$D17,'Benefit Calculations'!$I:$I,$C17)/1000000</f>
        <v>6.2880226896872185E-2</v>
      </c>
      <c r="T17" s="537">
        <f>SUMIFS('Benefit Calculations'!Y:Y,'Benefit Calculations'!$B:$B,$D17,'Benefit Calculations'!$I:$I,$C17)/1000000</f>
        <v>6.4023450933863066E-2</v>
      </c>
      <c r="U17" s="537">
        <f>SUMIFS('Benefit Calculations'!Z:Z,'Benefit Calculations'!$B:$B,$D17,'Benefit Calculations'!$I:$I,$C17)/1000000</f>
        <v>6.4667095456101734E-2</v>
      </c>
      <c r="V17" s="537">
        <f>SUMIFS('Benefit Calculations'!AA:AA,'Benefit Calculations'!$B:$B,$D17,'Benefit Calculations'!$I:$I,$C17)/1000000</f>
        <v>6.4186847777532918E-2</v>
      </c>
      <c r="W17" s="537">
        <f>SUMIFS('Benefit Calculations'!AB:AB,'Benefit Calculations'!$B:$B,$D17,'Benefit Calculations'!$I:$I,$C17)/1000000</f>
        <v>6.6715348717600806E-2</v>
      </c>
      <c r="X17" s="537">
        <f>SUMIFS('Benefit Calculations'!AC:AC,'Benefit Calculations'!$B:$B,$D17,'Benefit Calculations'!$I:$I,$C17)/1000000</f>
        <v>6.8771064627311529E-2</v>
      </c>
      <c r="Y17" s="537">
        <f>SUMIFS('Benefit Calculations'!AD:AD,'Benefit Calculations'!$B:$B,$D17,'Benefit Calculations'!$I:$I,$C17)/1000000</f>
        <v>6.9666691497590555E-2</v>
      </c>
      <c r="Z17" s="537">
        <f>SUMIFS('Benefit Calculations'!AE:AE,'Benefit Calculations'!$B:$B,$D17,'Benefit Calculations'!$I:$I,$C17)/1000000</f>
        <v>7.1753794701789192E-2</v>
      </c>
      <c r="AA17" s="537">
        <f>SUMIFS('Benefit Calculations'!AF:AF,'Benefit Calculations'!$B:$B,$D17,'Benefit Calculations'!$I:$I,$C17)/1000000</f>
        <v>7.0425005256359779E-2</v>
      </c>
      <c r="AB17" s="537">
        <f>SUMIFS('Benefit Calculations'!AG:AG,'Benefit Calculations'!$B:$B,$D17,'Benefit Calculations'!$I:$I,$C17)/1000000</f>
        <v>7.0204366061152254E-2</v>
      </c>
    </row>
    <row r="18" spans="2:28" s="538" customFormat="1" ht="13.5" thickBot="1" x14ac:dyDescent="0.4">
      <c r="B18" s="531"/>
      <c r="C18" s="531" t="str">
        <f t="shared" si="4"/>
        <v>KPCo</v>
      </c>
      <c r="D18" s="539"/>
      <c r="E18" s="540" t="s">
        <v>171</v>
      </c>
      <c r="F18" s="542"/>
      <c r="G18" s="543">
        <f t="shared" ref="G18:AB18" si="5">SUM(G16:G17)</f>
        <v>19.038162707408933</v>
      </c>
      <c r="H18" s="543">
        <f t="shared" si="5"/>
        <v>9.4251747688626875</v>
      </c>
      <c r="I18" s="544">
        <f t="shared" si="5"/>
        <v>0.28978533358233627</v>
      </c>
      <c r="J18" s="544">
        <f t="shared" si="5"/>
        <v>0.50838012655385523</v>
      </c>
      <c r="K18" s="544">
        <f t="shared" si="5"/>
        <v>0.75363411076973807</v>
      </c>
      <c r="L18" s="544">
        <f t="shared" si="5"/>
        <v>0.87395916845871469</v>
      </c>
      <c r="M18" s="544">
        <f t="shared" si="5"/>
        <v>0.89984878019204873</v>
      </c>
      <c r="N18" s="544">
        <f t="shared" si="5"/>
        <v>0.91191885107000437</v>
      </c>
      <c r="O18" s="544">
        <f t="shared" si="5"/>
        <v>0.92652755950945198</v>
      </c>
      <c r="P18" s="544">
        <f t="shared" si="5"/>
        <v>0.95420294562424268</v>
      </c>
      <c r="Q18" s="544">
        <f t="shared" si="5"/>
        <v>0.97255249003863642</v>
      </c>
      <c r="R18" s="544">
        <f t="shared" si="5"/>
        <v>0.99236538699673882</v>
      </c>
      <c r="S18" s="544">
        <f t="shared" si="5"/>
        <v>1.010547077870402</v>
      </c>
      <c r="T18" s="544">
        <f t="shared" si="5"/>
        <v>1.0305544954502317</v>
      </c>
      <c r="U18" s="544">
        <f t="shared" si="5"/>
        <v>1.045962379915883</v>
      </c>
      <c r="V18" s="544">
        <f t="shared" si="5"/>
        <v>1.0513000732120674</v>
      </c>
      <c r="W18" s="544">
        <f t="shared" si="5"/>
        <v>1.0836292406410974</v>
      </c>
      <c r="X18" s="544">
        <f t="shared" si="5"/>
        <v>1.1127430973067747</v>
      </c>
      <c r="Y18" s="544">
        <f t="shared" si="5"/>
        <v>1.1307329277141702</v>
      </c>
      <c r="Z18" s="544">
        <f t="shared" si="5"/>
        <v>1.1599025609562146</v>
      </c>
      <c r="AA18" s="544">
        <f t="shared" si="5"/>
        <v>1.1588026473563833</v>
      </c>
      <c r="AB18" s="575">
        <f t="shared" si="5"/>
        <v>1.1708134541899451</v>
      </c>
    </row>
    <row r="19" spans="2:28" s="538" customFormat="1" x14ac:dyDescent="0.35">
      <c r="B19" s="531"/>
      <c r="C19" s="531" t="str">
        <f t="shared" si="4"/>
        <v>KPCo</v>
      </c>
      <c r="D19" s="532"/>
      <c r="E19" s="552"/>
      <c r="F19" s="553"/>
      <c r="G19" s="554"/>
      <c r="H19" s="554"/>
      <c r="I19" s="555"/>
      <c r="J19" s="555"/>
      <c r="K19" s="555"/>
      <c r="L19" s="555"/>
      <c r="M19" s="555"/>
      <c r="N19" s="555"/>
      <c r="O19" s="555"/>
      <c r="P19" s="555"/>
      <c r="Q19" s="555"/>
      <c r="R19" s="555"/>
      <c r="S19" s="555"/>
      <c r="T19" s="555"/>
      <c r="U19" s="555"/>
      <c r="V19" s="555"/>
      <c r="W19" s="555"/>
      <c r="X19" s="555"/>
      <c r="Y19" s="555"/>
      <c r="Z19" s="555"/>
      <c r="AA19" s="555"/>
      <c r="AB19" s="555"/>
    </row>
    <row r="20" spans="2:28" s="538" customFormat="1" x14ac:dyDescent="0.35">
      <c r="B20" s="531"/>
      <c r="C20" s="531" t="str">
        <f t="shared" si="4"/>
        <v>KPCo</v>
      </c>
      <c r="D20" s="532">
        <v>3.01</v>
      </c>
      <c r="E20" s="533" t="str">
        <f>INDEX('Benefit Calculations'!D:D,MATCH('Benefit Summary'!$D20,'Benefit Calculations'!$B:$B,0))</f>
        <v>Enhanced residential customer engagement tools</v>
      </c>
      <c r="F20" s="535" t="str">
        <f>INDEX('Benefit Calculations'!F:F,MATCH('Benefit Summary'!$D20,'Benefit Calculations'!$B:$B,0))</f>
        <v>Customer Engagement</v>
      </c>
      <c r="G20" s="536">
        <f>SUM(I20:AB20)</f>
        <v>6.7053366857030232</v>
      </c>
      <c r="H20" s="536">
        <f>NPV(PreTaxWACC,I20:AB20)</f>
        <v>3.2745703776712611</v>
      </c>
      <c r="I20" s="537">
        <f>SUMIFS('Benefit Calculations'!N:N,'Benefit Calculations'!$B:$B,$D20,'Benefit Calculations'!$I:$I,$C20)/1000000</f>
        <v>4.3700731132948568E-2</v>
      </c>
      <c r="J20" s="537">
        <f>SUMIFS('Benefit Calculations'!O:O,'Benefit Calculations'!$B:$B,$D20,'Benefit Calculations'!$I:$I,$C20)/1000000</f>
        <v>0.14761047299077251</v>
      </c>
      <c r="K20" s="537">
        <f>SUMIFS('Benefit Calculations'!P:P,'Benefit Calculations'!$B:$B,$D20,'Benefit Calculations'!$I:$I,$C20)/1000000</f>
        <v>0.22234267518641654</v>
      </c>
      <c r="L20" s="537">
        <f>SUMIFS('Benefit Calculations'!Q:Q,'Benefit Calculations'!$B:$B,$D20,'Benefit Calculations'!$I:$I,$C20)/1000000</f>
        <v>0.30761383117470781</v>
      </c>
      <c r="M20" s="537">
        <f>SUMIFS('Benefit Calculations'!R:R,'Benefit Calculations'!$B:$B,$D20,'Benefit Calculations'!$I:$I,$C20)/1000000</f>
        <v>0.33127978382135703</v>
      </c>
      <c r="N20" s="537">
        <f>SUMIFS('Benefit Calculations'!S:S,'Benefit Calculations'!$B:$B,$D20,'Benefit Calculations'!$I:$I,$C20)/1000000</f>
        <v>0.3397438360806298</v>
      </c>
      <c r="O20" s="537">
        <f>SUMIFS('Benefit Calculations'!T:T,'Benefit Calculations'!$B:$B,$D20,'Benefit Calculations'!$I:$I,$C20)/1000000</f>
        <v>0.34306602916577872</v>
      </c>
      <c r="P20" s="537">
        <f>SUMIFS('Benefit Calculations'!U:U,'Benefit Calculations'!$B:$B,$D20,'Benefit Calculations'!$I:$I,$C20)/1000000</f>
        <v>0.34680636025880812</v>
      </c>
      <c r="Q20" s="537">
        <f>SUMIFS('Benefit Calculations'!V:V,'Benefit Calculations'!$B:$B,$D20,'Benefit Calculations'!$I:$I,$C20)/1000000</f>
        <v>0.35573633143085182</v>
      </c>
      <c r="R20" s="537">
        <f>SUMIFS('Benefit Calculations'!W:W,'Benefit Calculations'!$B:$B,$D20,'Benefit Calculations'!$I:$I,$C20)/1000000</f>
        <v>0.3608631110067842</v>
      </c>
      <c r="S20" s="537">
        <f>SUMIFS('Benefit Calculations'!X:X,'Benefit Calculations'!$B:$B,$D20,'Benefit Calculations'!$I:$I,$C20)/1000000</f>
        <v>0.36680440647938639</v>
      </c>
      <c r="T20" s="537">
        <f>SUMIFS('Benefit Calculations'!Y:Y,'Benefit Calculations'!$B:$B,$D20,'Benefit Calculations'!$I:$I,$C20)/1000000</f>
        <v>0.37184274477634771</v>
      </c>
      <c r="U20" s="537">
        <f>SUMIFS('Benefit Calculations'!Z:Z,'Benefit Calculations'!$B:$B,$D20,'Benefit Calculations'!$I:$I,$C20)/1000000</f>
        <v>0.37743129300049033</v>
      </c>
      <c r="V20" s="537">
        <f>SUMIFS('Benefit Calculations'!AA:AA,'Benefit Calculations'!$B:$B,$D20,'Benefit Calculations'!$I:$I,$C20)/1000000</f>
        <v>0.38132467610454063</v>
      </c>
      <c r="W20" s="537">
        <f>SUMIFS('Benefit Calculations'!AB:AB,'Benefit Calculations'!$B:$B,$D20,'Benefit Calculations'!$I:$I,$C20)/1000000</f>
        <v>0.38160759700993546</v>
      </c>
      <c r="X20" s="537">
        <f>SUMIFS('Benefit Calculations'!AC:AC,'Benefit Calculations'!$B:$B,$D20,'Benefit Calculations'!$I:$I,$C20)/1000000</f>
        <v>0.39198875351980367</v>
      </c>
      <c r="Y20" s="537">
        <f>SUMIFS('Benefit Calculations'!AD:AD,'Benefit Calculations'!$B:$B,$D20,'Benefit Calculations'!$I:$I,$C20)/1000000</f>
        <v>0.40065425649802733</v>
      </c>
      <c r="Z20" s="537">
        <f>SUMIFS('Benefit Calculations'!AE:AE,'Benefit Calculations'!$B:$B,$D20,'Benefit Calculations'!$I:$I,$C20)/1000000</f>
        <v>0.40524254817922445</v>
      </c>
      <c r="AA20" s="537">
        <f>SUMIFS('Benefit Calculations'!AF:AF,'Benefit Calculations'!$B:$B,$D20,'Benefit Calculations'!$I:$I,$C20)/1000000</f>
        <v>0.41551557458987498</v>
      </c>
      <c r="AB20" s="537">
        <f>SUMIFS('Benefit Calculations'!AG:AG,'Benefit Calculations'!$B:$B,$D20,'Benefit Calculations'!$I:$I,$C20)/1000000</f>
        <v>0.41416167329633718</v>
      </c>
    </row>
    <row r="21" spans="2:28" s="538" customFormat="1" ht="13.5" thickBot="1" x14ac:dyDescent="0.4">
      <c r="B21" s="531"/>
      <c r="C21" s="531" t="str">
        <f t="shared" si="4"/>
        <v>KPCo</v>
      </c>
      <c r="D21" s="532">
        <v>3.02</v>
      </c>
      <c r="E21" s="533" t="str">
        <f>INDEX('Benefit Calculations'!D:D,MATCH('Benefit Summary'!$D21,'Benefit Calculations'!$B:$B,0))</f>
        <v>Enhanced C+I customer engagement tools</v>
      </c>
      <c r="F21" s="535" t="str">
        <f>INDEX('Benefit Calculations'!F:F,MATCH('Benefit Summary'!$D21,'Benefit Calculations'!$B:$B,0))</f>
        <v>Customer Engagement</v>
      </c>
      <c r="G21" s="536">
        <f>SUM(I21:AB21)</f>
        <v>2.9254286913587904</v>
      </c>
      <c r="H21" s="536">
        <f>NPV(PreTaxWACC,I21:AB21)</f>
        <v>1.4155192270409169</v>
      </c>
      <c r="I21" s="537">
        <f>SUMIFS('Benefit Calculations'!N:N,'Benefit Calculations'!$B:$B,$D21,'Benefit Calculations'!$I:$I,$C21)/1000000</f>
        <v>2.1434128772306566E-2</v>
      </c>
      <c r="J21" s="537">
        <f>SUMIFS('Benefit Calculations'!O:O,'Benefit Calculations'!$B:$B,$D21,'Benefit Calculations'!$I:$I,$C21)/1000000</f>
        <v>6.1396519025217762E-2</v>
      </c>
      <c r="K21" s="537">
        <f>SUMIFS('Benefit Calculations'!P:P,'Benefit Calculations'!$B:$B,$D21,'Benefit Calculations'!$I:$I,$C21)/1000000</f>
        <v>9.4118701588944101E-2</v>
      </c>
      <c r="L21" s="537">
        <f>SUMIFS('Benefit Calculations'!Q:Q,'Benefit Calculations'!$B:$B,$D21,'Benefit Calculations'!$I:$I,$C21)/1000000</f>
        <v>0.12701401955972802</v>
      </c>
      <c r="M21" s="537">
        <f>SUMIFS('Benefit Calculations'!R:R,'Benefit Calculations'!$B:$B,$D21,'Benefit Calculations'!$I:$I,$C21)/1000000</f>
        <v>0.13767769620063974</v>
      </c>
      <c r="N21" s="537">
        <f>SUMIFS('Benefit Calculations'!S:S,'Benefit Calculations'!$B:$B,$D21,'Benefit Calculations'!$I:$I,$C21)/1000000</f>
        <v>0.1427896850565839</v>
      </c>
      <c r="O21" s="537">
        <f>SUMIFS('Benefit Calculations'!T:T,'Benefit Calculations'!$B:$B,$D21,'Benefit Calculations'!$I:$I,$C21)/1000000</f>
        <v>0.144805542209126</v>
      </c>
      <c r="P21" s="537">
        <f>SUMIFS('Benefit Calculations'!U:U,'Benefit Calculations'!$B:$B,$D21,'Benefit Calculations'!$I:$I,$C21)/1000000</f>
        <v>0.14732790050215697</v>
      </c>
      <c r="Q21" s="537">
        <f>SUMIFS('Benefit Calculations'!V:V,'Benefit Calculations'!$B:$B,$D21,'Benefit Calculations'!$I:$I,$C21)/1000000</f>
        <v>0.15265135335944166</v>
      </c>
      <c r="R21" s="537">
        <f>SUMIFS('Benefit Calculations'!W:W,'Benefit Calculations'!$B:$B,$D21,'Benefit Calculations'!$I:$I,$C21)/1000000</f>
        <v>0.15602961858130571</v>
      </c>
      <c r="S21" s="537">
        <f>SUMIFS('Benefit Calculations'!X:X,'Benefit Calculations'!$B:$B,$D21,'Benefit Calculations'!$I:$I,$C21)/1000000</f>
        <v>0.1595232077774377</v>
      </c>
      <c r="T21" s="537">
        <f>SUMIFS('Benefit Calculations'!Y:Y,'Benefit Calculations'!$B:$B,$D21,'Benefit Calculations'!$I:$I,$C21)/1000000</f>
        <v>0.16267902886841012</v>
      </c>
      <c r="U21" s="537">
        <f>SUMIFS('Benefit Calculations'!Z:Z,'Benefit Calculations'!$B:$B,$D21,'Benefit Calculations'!$I:$I,$C21)/1000000</f>
        <v>0.16608822107798762</v>
      </c>
      <c r="V21" s="537">
        <f>SUMIFS('Benefit Calculations'!AA:AA,'Benefit Calculations'!$B:$B,$D21,'Benefit Calculations'!$I:$I,$C21)/1000000</f>
        <v>0.16858201439015527</v>
      </c>
      <c r="W21" s="537">
        <f>SUMIFS('Benefit Calculations'!AB:AB,'Benefit Calculations'!$B:$B,$D21,'Benefit Calculations'!$I:$I,$C21)/1000000</f>
        <v>0.16871247459996899</v>
      </c>
      <c r="X21" s="537">
        <f>SUMIFS('Benefit Calculations'!AC:AC,'Benefit Calculations'!$B:$B,$D21,'Benefit Calculations'!$I:$I,$C21)/1000000</f>
        <v>0.17502608661078428</v>
      </c>
      <c r="Y21" s="537">
        <f>SUMIFS('Benefit Calculations'!AD:AD,'Benefit Calculations'!$B:$B,$D21,'Benefit Calculations'!$I:$I,$C21)/1000000</f>
        <v>0.18043476706483047</v>
      </c>
      <c r="Z21" s="537">
        <f>SUMIFS('Benefit Calculations'!AE:AE,'Benefit Calculations'!$B:$B,$D21,'Benefit Calculations'!$I:$I,$C21)/1000000</f>
        <v>0.18354772026993116</v>
      </c>
      <c r="AA21" s="537">
        <f>SUMIFS('Benefit Calculations'!AF:AF,'Benefit Calculations'!$B:$B,$D21,'Benefit Calculations'!$I:$I,$C21)/1000000</f>
        <v>0.18873066981801259</v>
      </c>
      <c r="AB21" s="537">
        <f>SUMIFS('Benefit Calculations'!AG:AG,'Benefit Calculations'!$B:$B,$D21,'Benefit Calculations'!$I:$I,$C21)/1000000</f>
        <v>0.18685933602582178</v>
      </c>
    </row>
    <row r="22" spans="2:28" s="538" customFormat="1" ht="13.5" thickBot="1" x14ac:dyDescent="0.4">
      <c r="B22" s="531"/>
      <c r="C22" s="531" t="str">
        <f t="shared" si="4"/>
        <v>KPCo</v>
      </c>
      <c r="D22" s="539"/>
      <c r="E22" s="540" t="s">
        <v>533</v>
      </c>
      <c r="F22" s="542"/>
      <c r="G22" s="543">
        <f t="shared" ref="G22:AB22" si="6">SUM(G20:G21)</f>
        <v>9.6307653770618131</v>
      </c>
      <c r="H22" s="543">
        <f t="shared" si="6"/>
        <v>4.6900896047121776</v>
      </c>
      <c r="I22" s="544">
        <f t="shared" si="6"/>
        <v>6.5134859905255138E-2</v>
      </c>
      <c r="J22" s="544">
        <f t="shared" si="6"/>
        <v>0.20900699201599027</v>
      </c>
      <c r="K22" s="544">
        <f t="shared" si="6"/>
        <v>0.31646137677536063</v>
      </c>
      <c r="L22" s="544">
        <f t="shared" si="6"/>
        <v>0.43462785073443583</v>
      </c>
      <c r="M22" s="544">
        <f t="shared" si="6"/>
        <v>0.46895748002199678</v>
      </c>
      <c r="N22" s="544">
        <f t="shared" si="6"/>
        <v>0.48253352113721371</v>
      </c>
      <c r="O22" s="544">
        <f t="shared" si="6"/>
        <v>0.48787157137490472</v>
      </c>
      <c r="P22" s="544">
        <f t="shared" si="6"/>
        <v>0.49413426076096512</v>
      </c>
      <c r="Q22" s="544">
        <f t="shared" si="6"/>
        <v>0.5083876847902935</v>
      </c>
      <c r="R22" s="544">
        <f t="shared" si="6"/>
        <v>0.51689272958808985</v>
      </c>
      <c r="S22" s="544">
        <f t="shared" si="6"/>
        <v>0.52632761425682406</v>
      </c>
      <c r="T22" s="544">
        <f t="shared" si="6"/>
        <v>0.53452177364475784</v>
      </c>
      <c r="U22" s="544">
        <f t="shared" si="6"/>
        <v>0.54351951407847798</v>
      </c>
      <c r="V22" s="544">
        <f t="shared" si="6"/>
        <v>0.54990669049469587</v>
      </c>
      <c r="W22" s="544">
        <f t="shared" si="6"/>
        <v>0.55032007160990448</v>
      </c>
      <c r="X22" s="544">
        <f t="shared" si="6"/>
        <v>0.56701484013058789</v>
      </c>
      <c r="Y22" s="544">
        <f t="shared" si="6"/>
        <v>0.58108902356285785</v>
      </c>
      <c r="Z22" s="544">
        <f t="shared" si="6"/>
        <v>0.58879026844915561</v>
      </c>
      <c r="AA22" s="544">
        <f t="shared" si="6"/>
        <v>0.60424624440788754</v>
      </c>
      <c r="AB22" s="544">
        <f t="shared" si="6"/>
        <v>0.60102100932215896</v>
      </c>
    </row>
    <row r="23" spans="2:28" s="538" customFormat="1" ht="13.5" thickBot="1" x14ac:dyDescent="0.4">
      <c r="B23" s="531"/>
      <c r="C23" s="531" t="str">
        <f t="shared" si="4"/>
        <v>KPCo</v>
      </c>
      <c r="D23" s="532"/>
      <c r="E23" s="552"/>
      <c r="F23" s="553"/>
      <c r="G23" s="554"/>
      <c r="H23" s="554"/>
      <c r="I23" s="555"/>
      <c r="J23" s="555"/>
      <c r="K23" s="555"/>
      <c r="L23" s="555"/>
      <c r="M23" s="555"/>
      <c r="N23" s="555"/>
      <c r="O23" s="555"/>
      <c r="P23" s="555"/>
      <c r="Q23" s="555"/>
      <c r="R23" s="555"/>
      <c r="S23" s="555"/>
      <c r="T23" s="555"/>
      <c r="U23" s="555"/>
      <c r="V23" s="555"/>
      <c r="W23" s="555"/>
      <c r="X23" s="555"/>
      <c r="Y23" s="555"/>
      <c r="Z23" s="555"/>
      <c r="AA23" s="555"/>
      <c r="AB23" s="555"/>
    </row>
    <row r="24" spans="2:28" s="551" customFormat="1" ht="13.5" thickBot="1" x14ac:dyDescent="0.4">
      <c r="B24" s="547"/>
      <c r="C24" s="531" t="str">
        <f t="shared" si="4"/>
        <v>KPCo</v>
      </c>
      <c r="D24" s="547"/>
      <c r="E24" s="565" t="s">
        <v>431</v>
      </c>
      <c r="F24" s="567"/>
      <c r="G24" s="568">
        <f t="shared" ref="G24:AB24" si="7">G18+G22</f>
        <v>28.668928084470746</v>
      </c>
      <c r="H24" s="568">
        <f t="shared" si="7"/>
        <v>14.115264373574865</v>
      </c>
      <c r="I24" s="568">
        <f t="shared" si="7"/>
        <v>0.35492019348759141</v>
      </c>
      <c r="J24" s="568">
        <f t="shared" si="7"/>
        <v>0.71738711856984549</v>
      </c>
      <c r="K24" s="568">
        <f t="shared" si="7"/>
        <v>1.0700954875450988</v>
      </c>
      <c r="L24" s="568">
        <f t="shared" si="7"/>
        <v>1.3085870191931506</v>
      </c>
      <c r="M24" s="568">
        <f t="shared" si="7"/>
        <v>1.3688062602140456</v>
      </c>
      <c r="N24" s="568">
        <f t="shared" si="7"/>
        <v>1.3944523722072182</v>
      </c>
      <c r="O24" s="568">
        <f t="shared" si="7"/>
        <v>1.4143991308843566</v>
      </c>
      <c r="P24" s="568">
        <f t="shared" si="7"/>
        <v>1.4483372063852078</v>
      </c>
      <c r="Q24" s="568">
        <f t="shared" si="7"/>
        <v>1.4809401748289299</v>
      </c>
      <c r="R24" s="568">
        <f t="shared" si="7"/>
        <v>1.5092581165848287</v>
      </c>
      <c r="S24" s="568">
        <f t="shared" si="7"/>
        <v>1.536874692127226</v>
      </c>
      <c r="T24" s="568">
        <f t="shared" si="7"/>
        <v>1.5650762690949895</v>
      </c>
      <c r="U24" s="568">
        <f t="shared" si="7"/>
        <v>1.5894818939943609</v>
      </c>
      <c r="V24" s="568">
        <f t="shared" si="7"/>
        <v>1.6012067637067633</v>
      </c>
      <c r="W24" s="568">
        <f t="shared" si="7"/>
        <v>1.6339493122510018</v>
      </c>
      <c r="X24" s="568">
        <f t="shared" si="7"/>
        <v>1.6797579374373626</v>
      </c>
      <c r="Y24" s="568">
        <f t="shared" si="7"/>
        <v>1.7118219512770281</v>
      </c>
      <c r="Z24" s="568">
        <f t="shared" si="7"/>
        <v>1.7486928294053703</v>
      </c>
      <c r="AA24" s="568">
        <f t="shared" si="7"/>
        <v>1.7630488917642708</v>
      </c>
      <c r="AB24" s="568">
        <f t="shared" si="7"/>
        <v>1.7718344635121039</v>
      </c>
    </row>
    <row r="25" spans="2:28" s="538" customFormat="1" x14ac:dyDescent="0.35">
      <c r="B25" s="531"/>
      <c r="C25" s="531" t="str">
        <f t="shared" si="4"/>
        <v>KPCo</v>
      </c>
      <c r="D25" s="532"/>
      <c r="E25" s="552"/>
      <c r="F25" s="553"/>
      <c r="G25" s="554"/>
      <c r="H25" s="554"/>
      <c r="I25" s="555"/>
      <c r="J25" s="555"/>
      <c r="K25" s="555"/>
      <c r="L25" s="555"/>
      <c r="M25" s="555"/>
      <c r="N25" s="555"/>
      <c r="O25" s="555"/>
      <c r="P25" s="555"/>
      <c r="Q25" s="555"/>
      <c r="R25" s="555"/>
      <c r="S25" s="555"/>
      <c r="T25" s="555"/>
      <c r="U25" s="555"/>
      <c r="V25" s="555"/>
      <c r="W25" s="555"/>
      <c r="X25" s="555"/>
      <c r="Y25" s="555"/>
      <c r="Z25" s="555"/>
      <c r="AA25" s="555"/>
      <c r="AB25" s="555"/>
    </row>
    <row r="26" spans="2:28" s="538" customFormat="1" x14ac:dyDescent="0.35">
      <c r="B26" s="531"/>
      <c r="C26" s="531" t="str">
        <f t="shared" si="4"/>
        <v>KPCo</v>
      </c>
      <c r="D26" s="532">
        <v>4.01</v>
      </c>
      <c r="E26" s="563" t="str">
        <f>INDEX('Benefit Calculations'!D:D,MATCH('Benefit Summary'!$D26,'Benefit Calculations'!$B:$B,0))</f>
        <v>Avoided AMR SCM + meter replacements</v>
      </c>
      <c r="F26" s="558" t="str">
        <f>INDEX('Benefit Calculations'!F:F,MATCH('Benefit Summary'!$D26,'Benefit Calculations'!$B:$B,0))</f>
        <v>Avoided Costs</v>
      </c>
      <c r="G26" s="701"/>
      <c r="H26" s="701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2"/>
      <c r="AA26" s="702"/>
      <c r="AB26" s="702"/>
    </row>
    <row r="27" spans="2:28" s="538" customFormat="1" x14ac:dyDescent="0.35">
      <c r="B27" s="531"/>
      <c r="C27" s="531" t="str">
        <f t="shared" si="4"/>
        <v>KPCo</v>
      </c>
      <c r="D27" s="532">
        <v>4.0199999999999996</v>
      </c>
      <c r="E27" s="563" t="s">
        <v>530</v>
      </c>
      <c r="F27" s="558" t="s">
        <v>80</v>
      </c>
      <c r="G27" s="701"/>
      <c r="H27" s="701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</row>
    <row r="28" spans="2:28" s="538" customFormat="1" ht="13.5" thickBot="1" x14ac:dyDescent="0.4">
      <c r="B28" s="531"/>
      <c r="C28" s="531" t="str">
        <f t="shared" si="4"/>
        <v>KPCo</v>
      </c>
      <c r="D28" s="532">
        <v>4.04</v>
      </c>
      <c r="E28" s="563" t="str">
        <f>INDEX('Benefit Calculations'!D:D,MATCH('Benefit Summary'!$D28,'Benefit Calculations'!$B:$B,0))</f>
        <v>Avoided AMR SCM + IT support costs</v>
      </c>
      <c r="F28" s="558" t="str">
        <f>INDEX('Benefit Calculations'!F:F,MATCH('Benefit Summary'!$D28,'Benefit Calculations'!$B:$B,0))</f>
        <v>Avoided Costs</v>
      </c>
      <c r="G28" s="701"/>
      <c r="H28" s="701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702"/>
      <c r="AB28" s="702"/>
    </row>
    <row r="29" spans="2:28" s="538" customFormat="1" ht="13.5" thickBot="1" x14ac:dyDescent="0.4">
      <c r="B29" s="531"/>
      <c r="C29" s="531" t="str">
        <f t="shared" si="4"/>
        <v>KPCo</v>
      </c>
      <c r="D29" s="539"/>
      <c r="E29" s="549" t="s">
        <v>267</v>
      </c>
      <c r="F29" s="576"/>
      <c r="G29" s="544">
        <v>39.990570088400005</v>
      </c>
      <c r="H29" s="544">
        <v>30.362814801891165</v>
      </c>
      <c r="I29" s="544">
        <v>6.9535221088399997</v>
      </c>
      <c r="J29" s="544">
        <v>4.0378614197240008</v>
      </c>
      <c r="K29" s="544">
        <v>4.4049397306079996</v>
      </c>
      <c r="L29" s="544">
        <v>4.7720180414920002</v>
      </c>
      <c r="M29" s="544">
        <v>5.1390963523760007</v>
      </c>
      <c r="N29" s="544">
        <v>5.5061746632600004</v>
      </c>
      <c r="O29" s="544">
        <v>5.8732529741440009</v>
      </c>
      <c r="P29" s="544">
        <v>3.3037047979560001</v>
      </c>
      <c r="Q29" s="544">
        <v>0</v>
      </c>
      <c r="R29" s="544">
        <v>0</v>
      </c>
      <c r="S29" s="544">
        <v>0</v>
      </c>
      <c r="T29" s="544">
        <v>0</v>
      </c>
      <c r="U29" s="544">
        <v>0</v>
      </c>
      <c r="V29" s="544">
        <v>0</v>
      </c>
      <c r="W29" s="544">
        <v>0</v>
      </c>
      <c r="X29" s="544">
        <v>0</v>
      </c>
      <c r="Y29" s="544">
        <v>0</v>
      </c>
      <c r="Z29" s="544">
        <v>0</v>
      </c>
      <c r="AA29" s="544">
        <v>0</v>
      </c>
      <c r="AB29" s="544">
        <v>0</v>
      </c>
    </row>
    <row r="30" spans="2:28" x14ac:dyDescent="0.3">
      <c r="I30" s="569"/>
      <c r="J30" s="569"/>
      <c r="K30" s="569"/>
      <c r="L30" s="569"/>
      <c r="M30" s="569"/>
      <c r="N30" s="569"/>
      <c r="O30" s="569"/>
      <c r="P30" s="569"/>
      <c r="Q30" s="569"/>
      <c r="R30" s="569"/>
      <c r="S30" s="569"/>
      <c r="T30" s="569"/>
      <c r="U30" s="569"/>
      <c r="V30" s="569"/>
      <c r="W30" s="569"/>
      <c r="X30" s="569"/>
      <c r="Y30" s="569"/>
      <c r="Z30" s="569"/>
      <c r="AA30" s="569"/>
      <c r="AB30" s="569"/>
    </row>
    <row r="31" spans="2:28" x14ac:dyDescent="0.3">
      <c r="G31" s="577"/>
      <c r="H31" s="569"/>
      <c r="I31" s="569"/>
      <c r="J31" s="569"/>
      <c r="K31" s="569"/>
      <c r="L31" s="569"/>
      <c r="M31" s="569"/>
      <c r="N31" s="569"/>
      <c r="O31" s="569"/>
      <c r="P31" s="569"/>
      <c r="Q31" s="569"/>
      <c r="R31" s="569"/>
      <c r="S31" s="569"/>
      <c r="T31" s="569"/>
      <c r="U31" s="569"/>
      <c r="V31" s="569"/>
      <c r="W31" s="569"/>
      <c r="X31" s="569"/>
      <c r="Y31" s="569"/>
      <c r="Z31" s="569"/>
      <c r="AA31" s="569"/>
      <c r="AB31" s="569"/>
    </row>
    <row r="32" spans="2:28" x14ac:dyDescent="0.3"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69"/>
    </row>
    <row r="33" spans="7:28" x14ac:dyDescent="0.3">
      <c r="G33" s="569"/>
      <c r="H33" s="569"/>
      <c r="I33" s="569"/>
      <c r="J33" s="569"/>
      <c r="K33" s="569"/>
      <c r="L33" s="569"/>
      <c r="M33" s="569"/>
      <c r="N33" s="569"/>
      <c r="O33" s="569"/>
      <c r="P33" s="569"/>
      <c r="Q33" s="569"/>
      <c r="R33" s="569"/>
      <c r="S33" s="569"/>
      <c r="T33" s="569"/>
      <c r="U33" s="569"/>
      <c r="V33" s="569"/>
      <c r="W33" s="569"/>
      <c r="X33" s="569"/>
      <c r="Y33" s="569"/>
      <c r="Z33" s="569"/>
      <c r="AA33" s="569"/>
      <c r="AB33" s="569"/>
    </row>
    <row r="34" spans="7:28" x14ac:dyDescent="0.3">
      <c r="G34" s="569"/>
      <c r="H34" s="569"/>
    </row>
    <row r="35" spans="7:28" x14ac:dyDescent="0.3">
      <c r="G35" s="569"/>
      <c r="H35" s="569"/>
    </row>
    <row r="36" spans="7:28" x14ac:dyDescent="0.3">
      <c r="G36" s="569"/>
      <c r="H36" s="569"/>
    </row>
    <row r="37" spans="7:28" x14ac:dyDescent="0.3">
      <c r="G37" s="569"/>
      <c r="H37" s="569"/>
    </row>
    <row r="38" spans="7:28" x14ac:dyDescent="0.3">
      <c r="G38" s="569"/>
      <c r="H38" s="569"/>
    </row>
    <row r="39" spans="7:28" x14ac:dyDescent="0.3">
      <c r="G39" s="569"/>
      <c r="H39" s="569"/>
    </row>
    <row r="40" spans="7:28" x14ac:dyDescent="0.3">
      <c r="G40" s="569"/>
      <c r="H40" s="569"/>
    </row>
    <row r="41" spans="7:28" x14ac:dyDescent="0.3">
      <c r="G41" s="569"/>
      <c r="H41" s="569"/>
    </row>
    <row r="42" spans="7:28" x14ac:dyDescent="0.3">
      <c r="G42" s="569"/>
      <c r="H42" s="569"/>
    </row>
    <row r="43" spans="7:28" x14ac:dyDescent="0.3">
      <c r="G43" s="569"/>
      <c r="H43" s="569"/>
    </row>
    <row r="44" spans="7:28" x14ac:dyDescent="0.3">
      <c r="G44" s="569"/>
      <c r="H44" s="569"/>
    </row>
    <row r="45" spans="7:28" x14ac:dyDescent="0.3">
      <c r="G45" s="569"/>
      <c r="H45" s="569"/>
    </row>
    <row r="46" spans="7:28" x14ac:dyDescent="0.3">
      <c r="G46" s="569"/>
      <c r="H46" s="569"/>
    </row>
    <row r="47" spans="7:28" x14ac:dyDescent="0.3">
      <c r="G47" s="569"/>
      <c r="H47" s="569"/>
    </row>
    <row r="48" spans="7:28" x14ac:dyDescent="0.3">
      <c r="G48" s="569"/>
      <c r="H48" s="569"/>
    </row>
    <row r="49" spans="7:8" x14ac:dyDescent="0.3">
      <c r="G49" s="569"/>
      <c r="H49" s="569"/>
    </row>
    <row r="50" spans="7:8" x14ac:dyDescent="0.3">
      <c r="G50" s="569"/>
      <c r="H50" s="569"/>
    </row>
    <row r="51" spans="7:8" x14ac:dyDescent="0.3">
      <c r="G51" s="569"/>
      <c r="H51" s="569"/>
    </row>
    <row r="52" spans="7:8" x14ac:dyDescent="0.3">
      <c r="G52" s="569"/>
      <c r="H52" s="569"/>
    </row>
    <row r="53" spans="7:8" x14ac:dyDescent="0.3">
      <c r="G53" s="569"/>
      <c r="H53" s="569"/>
    </row>
    <row r="54" spans="7:8" x14ac:dyDescent="0.3">
      <c r="G54" s="569"/>
      <c r="H54" s="569"/>
    </row>
    <row r="55" spans="7:8" x14ac:dyDescent="0.3">
      <c r="G55" s="569"/>
      <c r="H55" s="569"/>
    </row>
    <row r="56" spans="7:8" x14ac:dyDescent="0.3">
      <c r="G56" s="569"/>
      <c r="H56" s="569"/>
    </row>
    <row r="57" spans="7:8" x14ac:dyDescent="0.3">
      <c r="G57" s="569"/>
      <c r="H57" s="569"/>
    </row>
    <row r="58" spans="7:8" x14ac:dyDescent="0.3">
      <c r="G58" s="569"/>
      <c r="H58" s="569"/>
    </row>
    <row r="59" spans="7:8" x14ac:dyDescent="0.3">
      <c r="G59" s="569"/>
      <c r="H59" s="569"/>
    </row>
    <row r="60" spans="7:8" x14ac:dyDescent="0.3">
      <c r="G60" s="569"/>
      <c r="H60" s="569"/>
    </row>
    <row r="61" spans="7:8" x14ac:dyDescent="0.3">
      <c r="G61" s="569"/>
      <c r="H61" s="569"/>
    </row>
    <row r="62" spans="7:8" x14ac:dyDescent="0.3">
      <c r="G62" s="569"/>
      <c r="H62" s="569"/>
    </row>
    <row r="63" spans="7:8" x14ac:dyDescent="0.3">
      <c r="G63" s="569"/>
      <c r="H63" s="569"/>
    </row>
    <row r="64" spans="7:8" x14ac:dyDescent="0.3">
      <c r="G64" s="569"/>
      <c r="H64" s="569"/>
    </row>
    <row r="65" spans="7:8" x14ac:dyDescent="0.3">
      <c r="G65" s="569"/>
      <c r="H65" s="569"/>
    </row>
    <row r="66" spans="7:8" x14ac:dyDescent="0.3">
      <c r="G66" s="569"/>
      <c r="H66" s="569"/>
    </row>
    <row r="67" spans="7:8" x14ac:dyDescent="0.3">
      <c r="G67" s="569"/>
      <c r="H67" s="569"/>
    </row>
    <row r="68" spans="7:8" x14ac:dyDescent="0.3">
      <c r="G68" s="569"/>
      <c r="H68" s="569"/>
    </row>
    <row r="69" spans="7:8" x14ac:dyDescent="0.3">
      <c r="G69" s="569"/>
      <c r="H69" s="569"/>
    </row>
    <row r="70" spans="7:8" x14ac:dyDescent="0.3">
      <c r="G70" s="569"/>
      <c r="H70" s="569"/>
    </row>
    <row r="71" spans="7:8" x14ac:dyDescent="0.3">
      <c r="G71" s="569"/>
      <c r="H71" s="56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202"/>
  <sheetViews>
    <sheetView topLeftCell="E1" zoomScale="90" zoomScaleNormal="90" workbookViewId="0">
      <selection activeCell="N199" sqref="N199:AG199"/>
    </sheetView>
  </sheetViews>
  <sheetFormatPr defaultColWidth="8.81640625" defaultRowHeight="13.5" customHeight="1" outlineLevelRow="1" x14ac:dyDescent="0.3"/>
  <cols>
    <col min="1" max="1" width="2.54296875" style="183" customWidth="1"/>
    <col min="2" max="2" width="5.453125" style="204" customWidth="1"/>
    <col min="3" max="3" width="2" style="205" customWidth="1"/>
    <col min="4" max="4" width="69.453125" style="183" customWidth="1"/>
    <col min="5" max="5" width="13.453125" style="206" customWidth="1"/>
    <col min="6" max="6" width="13.54296875" style="206" customWidth="1"/>
    <col min="7" max="7" width="13.54296875" style="207" customWidth="1"/>
    <col min="8" max="8" width="13.54296875" style="208" customWidth="1"/>
    <col min="9" max="9" width="13.54296875" style="209" hidden="1" customWidth="1"/>
    <col min="10" max="10" width="15.1796875" style="210" bestFit="1" customWidth="1"/>
    <col min="11" max="11" width="13.54296875" style="210" customWidth="1"/>
    <col min="12" max="12" width="2.54296875" style="205" customWidth="1"/>
    <col min="13" max="13" width="22.1796875" style="183" customWidth="1"/>
    <col min="14" max="14" width="16" style="210" customWidth="1"/>
    <col min="15" max="33" width="16" style="183" customWidth="1"/>
    <col min="34" max="34" width="8.81640625" style="211"/>
    <col min="35" max="16384" width="8.81640625" style="183"/>
  </cols>
  <sheetData>
    <row r="1" spans="1:34" ht="6" customHeight="1" x14ac:dyDescent="0.3"/>
    <row r="2" spans="1:34" s="212" customFormat="1" ht="13" x14ac:dyDescent="0.3">
      <c r="B2" s="213"/>
      <c r="C2" s="214"/>
      <c r="E2" s="215"/>
      <c r="F2" s="215"/>
      <c r="G2" s="216"/>
      <c r="I2" s="217"/>
      <c r="J2" s="218"/>
      <c r="K2" s="218"/>
      <c r="L2" s="214"/>
      <c r="N2" s="219" t="s">
        <v>113</v>
      </c>
      <c r="O2" s="219" t="s">
        <v>114</v>
      </c>
      <c r="P2" s="219" t="s">
        <v>115</v>
      </c>
      <c r="Q2" s="219" t="s">
        <v>116</v>
      </c>
      <c r="R2" s="219" t="s">
        <v>117</v>
      </c>
      <c r="S2" s="219" t="s">
        <v>118</v>
      </c>
      <c r="T2" s="219" t="s">
        <v>119</v>
      </c>
      <c r="U2" s="219" t="s">
        <v>120</v>
      </c>
      <c r="V2" s="219" t="s">
        <v>121</v>
      </c>
      <c r="W2" s="219" t="s">
        <v>122</v>
      </c>
      <c r="X2" s="219" t="s">
        <v>123</v>
      </c>
      <c r="Y2" s="219" t="s">
        <v>124</v>
      </c>
      <c r="Z2" s="219" t="s">
        <v>125</v>
      </c>
      <c r="AA2" s="219" t="s">
        <v>126</v>
      </c>
      <c r="AB2" s="219" t="s">
        <v>127</v>
      </c>
      <c r="AC2" s="219" t="s">
        <v>128</v>
      </c>
      <c r="AD2" s="219" t="s">
        <v>129</v>
      </c>
      <c r="AE2" s="219" t="s">
        <v>130</v>
      </c>
      <c r="AF2" s="219" t="s">
        <v>131</v>
      </c>
      <c r="AG2" s="219" t="s">
        <v>132</v>
      </c>
      <c r="AH2" s="220"/>
    </row>
    <row r="3" spans="1:34" ht="13" x14ac:dyDescent="0.3">
      <c r="M3" s="221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</row>
    <row r="4" spans="1:34" s="222" customFormat="1" ht="13" x14ac:dyDescent="0.3">
      <c r="B4" s="109" t="s">
        <v>155</v>
      </c>
      <c r="C4" s="109"/>
      <c r="D4" s="109" t="s">
        <v>24</v>
      </c>
      <c r="E4" s="109" t="s">
        <v>25</v>
      </c>
      <c r="F4" s="109" t="s">
        <v>26</v>
      </c>
      <c r="G4" s="223" t="s">
        <v>27</v>
      </c>
      <c r="H4" s="223" t="s">
        <v>3</v>
      </c>
      <c r="I4" s="223" t="s">
        <v>71</v>
      </c>
      <c r="J4" s="224" t="s">
        <v>332</v>
      </c>
      <c r="K4" s="225" t="s">
        <v>213</v>
      </c>
      <c r="L4" s="110"/>
      <c r="M4" s="371"/>
      <c r="N4" s="226">
        <v>2026</v>
      </c>
      <c r="O4" s="227">
        <f>N4+1</f>
        <v>2027</v>
      </c>
      <c r="P4" s="227">
        <f t="shared" ref="P4:AG4" si="0">O4+1</f>
        <v>2028</v>
      </c>
      <c r="Q4" s="227">
        <f t="shared" si="0"/>
        <v>2029</v>
      </c>
      <c r="R4" s="227">
        <f t="shared" si="0"/>
        <v>2030</v>
      </c>
      <c r="S4" s="227">
        <f t="shared" si="0"/>
        <v>2031</v>
      </c>
      <c r="T4" s="227">
        <f t="shared" si="0"/>
        <v>2032</v>
      </c>
      <c r="U4" s="227">
        <f t="shared" si="0"/>
        <v>2033</v>
      </c>
      <c r="V4" s="227">
        <f t="shared" si="0"/>
        <v>2034</v>
      </c>
      <c r="W4" s="227">
        <f t="shared" si="0"/>
        <v>2035</v>
      </c>
      <c r="X4" s="227">
        <f t="shared" si="0"/>
        <v>2036</v>
      </c>
      <c r="Y4" s="227">
        <f t="shared" si="0"/>
        <v>2037</v>
      </c>
      <c r="Z4" s="227">
        <f t="shared" si="0"/>
        <v>2038</v>
      </c>
      <c r="AA4" s="227">
        <f t="shared" si="0"/>
        <v>2039</v>
      </c>
      <c r="AB4" s="227">
        <f t="shared" si="0"/>
        <v>2040</v>
      </c>
      <c r="AC4" s="227">
        <f t="shared" si="0"/>
        <v>2041</v>
      </c>
      <c r="AD4" s="227">
        <f t="shared" si="0"/>
        <v>2042</v>
      </c>
      <c r="AE4" s="227">
        <f t="shared" si="0"/>
        <v>2043</v>
      </c>
      <c r="AF4" s="227">
        <f t="shared" si="0"/>
        <v>2044</v>
      </c>
      <c r="AG4" s="227">
        <f t="shared" si="0"/>
        <v>2045</v>
      </c>
      <c r="AH4" s="228"/>
    </row>
    <row r="5" spans="1:34" ht="13" x14ac:dyDescent="0.3">
      <c r="C5" s="204"/>
      <c r="D5" s="229"/>
      <c r="G5" s="230"/>
      <c r="H5" s="231"/>
      <c r="I5" s="231"/>
      <c r="J5" s="232"/>
      <c r="K5" s="232"/>
      <c r="L5" s="229"/>
      <c r="M5" s="229"/>
      <c r="N5" s="233"/>
    </row>
    <row r="6" spans="1:34" s="194" customFormat="1" ht="13" x14ac:dyDescent="0.3">
      <c r="A6" s="187"/>
      <c r="B6" s="188" t="s">
        <v>156</v>
      </c>
      <c r="C6" s="188"/>
      <c r="D6" s="189"/>
      <c r="E6" s="190"/>
      <c r="F6" s="188"/>
      <c r="G6" s="191"/>
      <c r="H6" s="189"/>
      <c r="I6" s="188"/>
      <c r="J6" s="192"/>
      <c r="K6" s="192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93"/>
    </row>
    <row r="7" spans="1:34" s="200" customFormat="1" ht="13" x14ac:dyDescent="0.3">
      <c r="A7" s="187"/>
      <c r="B7" s="195"/>
      <c r="C7" s="187"/>
      <c r="D7" s="196"/>
      <c r="E7" s="197"/>
      <c r="F7" s="187"/>
      <c r="G7" s="198"/>
      <c r="H7" s="196"/>
      <c r="I7" s="187"/>
      <c r="J7" s="199"/>
      <c r="K7" s="199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H7" s="196"/>
    </row>
    <row r="8" spans="1:34" s="200" customFormat="1" ht="13" x14ac:dyDescent="0.3">
      <c r="A8" s="187"/>
      <c r="B8" s="195"/>
      <c r="C8" s="187"/>
      <c r="D8" s="196"/>
      <c r="E8" s="197"/>
      <c r="F8" s="187"/>
      <c r="G8" s="198"/>
      <c r="H8" s="196"/>
      <c r="I8" s="187"/>
      <c r="J8" s="199"/>
      <c r="K8" s="199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H8" s="196"/>
    </row>
    <row r="9" spans="1:34" s="200" customFormat="1" ht="13" outlineLevel="1" x14ac:dyDescent="0.3">
      <c r="A9" s="187"/>
      <c r="B9" s="195"/>
      <c r="C9" s="187"/>
      <c r="D9" s="108" t="s">
        <v>246</v>
      </c>
      <c r="E9" s="197"/>
      <c r="F9" s="187"/>
      <c r="G9" s="198"/>
      <c r="H9" s="234">
        <f>INDEX('Benefit Inputs'!$D$5:$D$118,MATCH('Benefit Calculations'!D9,'Benefit Inputs'!$C$5:$C$118,0),MATCH('Benefit Calculations'!$I$20,'Benefit Inputs'!$D$2:$D$2,0))</f>
        <v>-3.0839376192944856E-3</v>
      </c>
      <c r="I9" s="187"/>
      <c r="J9" s="199"/>
      <c r="K9" s="199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H9" s="196"/>
    </row>
    <row r="10" spans="1:34" ht="13" outlineLevel="1" x14ac:dyDescent="0.3">
      <c r="D10" s="124" t="s">
        <v>287</v>
      </c>
      <c r="H10" s="235">
        <f>LaborCostGrowth</f>
        <v>2.8000000000000001E-2</v>
      </c>
      <c r="J10" s="236"/>
      <c r="K10" s="236"/>
      <c r="L10" s="237"/>
      <c r="M10" s="238"/>
    </row>
    <row r="11" spans="1:34" ht="13" outlineLevel="1" x14ac:dyDescent="0.3">
      <c r="D11" s="124" t="s">
        <v>290</v>
      </c>
      <c r="H11" s="235">
        <f>NonLaborCostGrowth</f>
        <v>2.5999999999999999E-2</v>
      </c>
      <c r="J11" s="236"/>
      <c r="K11" s="236"/>
      <c r="L11" s="237"/>
      <c r="M11" s="238"/>
    </row>
    <row r="12" spans="1:34" ht="13.5" customHeight="1" outlineLevel="1" x14ac:dyDescent="0.3"/>
    <row r="13" spans="1:34" ht="13" outlineLevel="1" x14ac:dyDescent="0.3">
      <c r="C13" s="239" t="s">
        <v>396</v>
      </c>
      <c r="D13" s="124" t="s">
        <v>393</v>
      </c>
      <c r="G13" s="207" t="s">
        <v>35</v>
      </c>
      <c r="H13" s="240">
        <f>INDEX('Benefit Inputs'!$D$5:$D$118,MATCH('Benefit Calculations'!D13,'Benefit Inputs'!$C$5:$C$118,0),MATCH('Benefit Calculations'!$I$20,'Benefit Inputs'!$D$2:$D$2,0))</f>
        <v>836863.77510939015</v>
      </c>
      <c r="J13" s="236"/>
      <c r="K13" s="236"/>
      <c r="L13" s="237"/>
      <c r="M13" s="238"/>
      <c r="N13" s="241">
        <f>H13</f>
        <v>836863.77510939015</v>
      </c>
      <c r="O13" s="241">
        <f t="shared" ref="O13:AG13" si="1">N13*(1+$H9)*(1+$H10)</f>
        <v>857642.86173517653</v>
      </c>
      <c r="P13" s="241">
        <f t="shared" si="1"/>
        <v>878937.88710015069</v>
      </c>
      <c r="Q13" s="241">
        <f t="shared" si="1"/>
        <v>900761.66181468207</v>
      </c>
      <c r="R13" s="241">
        <f t="shared" si="1"/>
        <v>923127.31457290775</v>
      </c>
      <c r="S13" s="241">
        <f t="shared" si="1"/>
        <v>946048.30005066085</v>
      </c>
      <c r="T13" s="241">
        <f t="shared" si="1"/>
        <v>969538.4069995021</v>
      </c>
      <c r="U13" s="241">
        <f t="shared" si="1"/>
        <v>993611.76654172398</v>
      </c>
      <c r="V13" s="241">
        <f t="shared" si="1"/>
        <v>1018282.8606713179</v>
      </c>
      <c r="W13" s="241">
        <f t="shared" si="1"/>
        <v>1043566.5309660167</v>
      </c>
      <c r="X13" s="241">
        <f t="shared" si="1"/>
        <v>1069477.9875156563</v>
      </c>
      <c r="Y13" s="241">
        <f t="shared" si="1"/>
        <v>1096032.818072224</v>
      </c>
      <c r="Z13" s="241">
        <f t="shared" si="1"/>
        <v>1123246.9974271024</v>
      </c>
      <c r="AA13" s="241">
        <f t="shared" si="1"/>
        <v>1151136.8970211446</v>
      </c>
      <c r="AB13" s="241">
        <f t="shared" si="1"/>
        <v>1179719.2947933683</v>
      </c>
      <c r="AC13" s="241">
        <f t="shared" si="1"/>
        <v>1209011.385274186</v>
      </c>
      <c r="AD13" s="241">
        <f t="shared" si="1"/>
        <v>1239030.7899292512</v>
      </c>
      <c r="AE13" s="241">
        <f t="shared" si="1"/>
        <v>1269795.5677601364</v>
      </c>
      <c r="AF13" s="241">
        <f t="shared" si="1"/>
        <v>1301324.2261682248</v>
      </c>
      <c r="AG13" s="241">
        <f t="shared" si="1"/>
        <v>1333635.7320883481</v>
      </c>
    </row>
    <row r="14" spans="1:34" ht="13" outlineLevel="1" x14ac:dyDescent="0.3">
      <c r="C14" s="239" t="s">
        <v>64</v>
      </c>
      <c r="D14" s="124" t="s">
        <v>394</v>
      </c>
      <c r="G14" s="207" t="s">
        <v>35</v>
      </c>
      <c r="H14" s="240">
        <f>INDEX('Benefit Inputs'!$D$5:$D$118,MATCH('Benefit Calculations'!D14,'Benefit Inputs'!$C$5:$C$118,0),MATCH('Benefit Calculations'!$I$20,'Benefit Inputs'!$D$2:$D$2,0))</f>
        <v>246112.04199500399</v>
      </c>
      <c r="J14" s="236"/>
      <c r="K14" s="236"/>
      <c r="L14" s="237"/>
      <c r="M14" s="238"/>
      <c r="N14" s="241">
        <f>H14</f>
        <v>246112.04199500399</v>
      </c>
      <c r="O14" s="210">
        <f t="shared" ref="O14:AG14" si="2">N14*(1+$H9)*(1+$H11)</f>
        <v>251732.22705319771</v>
      </c>
      <c r="P14" s="210">
        <f t="shared" si="2"/>
        <v>257480.75398297276</v>
      </c>
      <c r="Q14" s="210">
        <f t="shared" si="2"/>
        <v>263360.55358390789</v>
      </c>
      <c r="R14" s="210">
        <f t="shared" si="2"/>
        <v>269374.6235829693</v>
      </c>
      <c r="S14" s="210">
        <f t="shared" si="2"/>
        <v>275526.03016285656</v>
      </c>
      <c r="T14" s="210">
        <f t="shared" si="2"/>
        <v>281817.90952524939</v>
      </c>
      <c r="U14" s="210">
        <f t="shared" si="2"/>
        <v>288253.46948975266</v>
      </c>
      <c r="V14" s="210">
        <f t="shared" si="2"/>
        <v>294835.99112935492</v>
      </c>
      <c r="W14" s="210">
        <f t="shared" si="2"/>
        <v>301568.83044323366</v>
      </c>
      <c r="X14" s="210">
        <f t="shared" si="2"/>
        <v>308455.42006776092</v>
      </c>
      <c r="Y14" s="210">
        <f t="shared" si="2"/>
        <v>315499.27102658106</v>
      </c>
      <c r="Z14" s="210">
        <f t="shared" si="2"/>
        <v>322703.97452065308</v>
      </c>
      <c r="AA14" s="210">
        <f t="shared" si="2"/>
        <v>330073.20375917008</v>
      </c>
      <c r="AB14" s="210">
        <f t="shared" si="2"/>
        <v>337610.71583228954</v>
      </c>
      <c r="AC14" s="210">
        <f t="shared" si="2"/>
        <v>345320.35362662887</v>
      </c>
      <c r="AD14" s="210">
        <f t="shared" si="2"/>
        <v>353206.04778450332</v>
      </c>
      <c r="AE14" s="210">
        <f t="shared" si="2"/>
        <v>361271.8187079042</v>
      </c>
      <c r="AF14" s="210">
        <f t="shared" si="2"/>
        <v>369521.77860824036</v>
      </c>
      <c r="AG14" s="210">
        <f t="shared" si="2"/>
        <v>377960.13360288693</v>
      </c>
    </row>
    <row r="15" spans="1:34" ht="13" outlineLevel="1" x14ac:dyDescent="0.3">
      <c r="C15" s="205" t="s">
        <v>34</v>
      </c>
      <c r="D15" s="242" t="s">
        <v>291</v>
      </c>
      <c r="H15" s="186">
        <f>INDEX('Benefit Inputs'!$D$5:$D$118,MATCH('Benefit Calculations'!D15,'Benefit Inputs'!$C$5:$C$118,0),MATCH('Benefit Calculations'!$I$20,'Benefit Inputs'!$D$2:$D$2,0))</f>
        <v>0.3523</v>
      </c>
      <c r="J15" s="236"/>
      <c r="K15" s="236"/>
      <c r="L15" s="237"/>
      <c r="M15" s="238"/>
      <c r="N15" s="186">
        <f>$H15</f>
        <v>0.3523</v>
      </c>
      <c r="O15" s="186">
        <f t="shared" ref="O15:AG15" si="3">$H15</f>
        <v>0.3523</v>
      </c>
      <c r="P15" s="186">
        <f t="shared" si="3"/>
        <v>0.3523</v>
      </c>
      <c r="Q15" s="186">
        <f t="shared" si="3"/>
        <v>0.3523</v>
      </c>
      <c r="R15" s="186">
        <f t="shared" si="3"/>
        <v>0.3523</v>
      </c>
      <c r="S15" s="186">
        <f t="shared" si="3"/>
        <v>0.3523</v>
      </c>
      <c r="T15" s="186">
        <f t="shared" si="3"/>
        <v>0.3523</v>
      </c>
      <c r="U15" s="186">
        <f t="shared" si="3"/>
        <v>0.3523</v>
      </c>
      <c r="V15" s="186">
        <f t="shared" si="3"/>
        <v>0.3523</v>
      </c>
      <c r="W15" s="186">
        <f t="shared" si="3"/>
        <v>0.3523</v>
      </c>
      <c r="X15" s="186">
        <f t="shared" si="3"/>
        <v>0.3523</v>
      </c>
      <c r="Y15" s="186">
        <f t="shared" si="3"/>
        <v>0.3523</v>
      </c>
      <c r="Z15" s="186">
        <f t="shared" si="3"/>
        <v>0.3523</v>
      </c>
      <c r="AA15" s="186">
        <f t="shared" si="3"/>
        <v>0.3523</v>
      </c>
      <c r="AB15" s="186">
        <f t="shared" si="3"/>
        <v>0.3523</v>
      </c>
      <c r="AC15" s="186">
        <f t="shared" si="3"/>
        <v>0.3523</v>
      </c>
      <c r="AD15" s="186">
        <f t="shared" si="3"/>
        <v>0.3523</v>
      </c>
      <c r="AE15" s="186">
        <f t="shared" si="3"/>
        <v>0.3523</v>
      </c>
      <c r="AF15" s="186">
        <f t="shared" si="3"/>
        <v>0.3523</v>
      </c>
      <c r="AG15" s="186">
        <f t="shared" si="3"/>
        <v>0.3523</v>
      </c>
    </row>
    <row r="16" spans="1:34" ht="13" outlineLevel="1" x14ac:dyDescent="0.3">
      <c r="C16" s="205" t="s">
        <v>32</v>
      </c>
      <c r="D16" s="124" t="s">
        <v>395</v>
      </c>
      <c r="H16" s="240">
        <f>(H13+H14)*(1+H15)</f>
        <v>1464508.1974702722</v>
      </c>
      <c r="J16" s="236"/>
      <c r="K16" s="236"/>
      <c r="L16" s="237"/>
      <c r="M16" s="238"/>
      <c r="N16" s="240">
        <f t="shared" ref="N16:AG16" si="4">(N13+N14)*(1+N15)</f>
        <v>1464508.1974702722</v>
      </c>
      <c r="O16" s="240">
        <f t="shared" si="4"/>
        <v>1500207.9325685187</v>
      </c>
      <c r="P16" s="240">
        <f t="shared" si="4"/>
        <v>1536778.9283367079</v>
      </c>
      <c r="Q16" s="240">
        <f t="shared" si="4"/>
        <v>1574242.4718835135</v>
      </c>
      <c r="R16" s="240">
        <f t="shared" si="4"/>
        <v>1612620.3709681924</v>
      </c>
      <c r="S16" s="240">
        <f t="shared" si="4"/>
        <v>1651934.9667477396</v>
      </c>
      <c r="T16" s="240">
        <f t="shared" si="4"/>
        <v>1692209.1468364215</v>
      </c>
      <c r="U16" s="240">
        <f t="shared" si="4"/>
        <v>1733466.3586853659</v>
      </c>
      <c r="V16" s="240">
        <f t="shared" si="4"/>
        <v>1775730.6232900498</v>
      </c>
      <c r="W16" s="240">
        <f t="shared" si="4"/>
        <v>1819026.5492337295</v>
      </c>
      <c r="X16" s="240">
        <f t="shared" si="4"/>
        <v>1863379.3470750551</v>
      </c>
      <c r="Y16" s="240">
        <f t="shared" si="4"/>
        <v>1908814.8440883141</v>
      </c>
      <c r="Z16" s="240">
        <f t="shared" si="4"/>
        <v>1955359.4993649498</v>
      </c>
      <c r="AA16" s="240">
        <f t="shared" si="4"/>
        <v>2003040.4192852196</v>
      </c>
      <c r="AB16" s="240">
        <f t="shared" si="4"/>
        <v>2051885.3733690772</v>
      </c>
      <c r="AC16" s="240">
        <f t="shared" si="4"/>
        <v>2101922.8105155723</v>
      </c>
      <c r="AD16" s="240">
        <f t="shared" si="4"/>
        <v>2153181.8756403103</v>
      </c>
      <c r="AE16" s="240">
        <f t="shared" si="4"/>
        <v>2205692.4267207314</v>
      </c>
      <c r="AF16" s="240">
        <f t="shared" si="4"/>
        <v>2259485.0522592142</v>
      </c>
      <c r="AG16" s="240">
        <f t="shared" si="4"/>
        <v>2314591.0891742571</v>
      </c>
    </row>
    <row r="17" spans="2:34" ht="13" outlineLevel="1" x14ac:dyDescent="0.3">
      <c r="C17" s="243" t="s">
        <v>42</v>
      </c>
      <c r="D17" s="244" t="s">
        <v>94</v>
      </c>
      <c r="E17" s="245"/>
      <c r="F17" s="245"/>
      <c r="G17" s="246" t="s">
        <v>20</v>
      </c>
      <c r="H17" s="247">
        <f>INDEX('Benefit Inputs'!$D$5:$D$118,MATCH('Benefit Calculations'!D17,'Benefit Inputs'!$C$5:$C$118,0),MATCH('Benefit Calculations'!$I$20,'Benefit Inputs'!$D$2:$D$2,0))</f>
        <v>0.16016835862020634</v>
      </c>
      <c r="J17" s="236"/>
      <c r="K17" s="236"/>
      <c r="L17" s="237"/>
      <c r="M17" s="238"/>
      <c r="N17" s="186">
        <f>$H17</f>
        <v>0.16016835862020634</v>
      </c>
      <c r="O17" s="186">
        <f t="shared" ref="O17:AG17" si="5">$H17</f>
        <v>0.16016835862020634</v>
      </c>
      <c r="P17" s="186">
        <f t="shared" si="5"/>
        <v>0.16016835862020634</v>
      </c>
      <c r="Q17" s="186">
        <f t="shared" si="5"/>
        <v>0.16016835862020634</v>
      </c>
      <c r="R17" s="186">
        <f t="shared" si="5"/>
        <v>0.16016835862020634</v>
      </c>
      <c r="S17" s="186">
        <f t="shared" si="5"/>
        <v>0.16016835862020634</v>
      </c>
      <c r="T17" s="186">
        <f t="shared" si="5"/>
        <v>0.16016835862020634</v>
      </c>
      <c r="U17" s="186">
        <f t="shared" si="5"/>
        <v>0.16016835862020634</v>
      </c>
      <c r="V17" s="186">
        <f t="shared" si="5"/>
        <v>0.16016835862020634</v>
      </c>
      <c r="W17" s="186">
        <f t="shared" si="5"/>
        <v>0.16016835862020634</v>
      </c>
      <c r="X17" s="186">
        <f t="shared" si="5"/>
        <v>0.16016835862020634</v>
      </c>
      <c r="Y17" s="186">
        <f t="shared" si="5"/>
        <v>0.16016835862020634</v>
      </c>
      <c r="Z17" s="186">
        <f t="shared" si="5"/>
        <v>0.16016835862020634</v>
      </c>
      <c r="AA17" s="186">
        <f t="shared" si="5"/>
        <v>0.16016835862020634</v>
      </c>
      <c r="AB17" s="186">
        <f t="shared" si="5"/>
        <v>0.16016835862020634</v>
      </c>
      <c r="AC17" s="186">
        <f t="shared" si="5"/>
        <v>0.16016835862020634</v>
      </c>
      <c r="AD17" s="186">
        <f t="shared" si="5"/>
        <v>0.16016835862020634</v>
      </c>
      <c r="AE17" s="186">
        <f t="shared" si="5"/>
        <v>0.16016835862020634</v>
      </c>
      <c r="AF17" s="186">
        <f t="shared" si="5"/>
        <v>0.16016835862020634</v>
      </c>
      <c r="AG17" s="186">
        <f t="shared" si="5"/>
        <v>0.16016835862020634</v>
      </c>
    </row>
    <row r="18" spans="2:34" ht="13" outlineLevel="1" x14ac:dyDescent="0.3">
      <c r="C18" s="205" t="s">
        <v>32</v>
      </c>
      <c r="D18" s="183" t="s">
        <v>534</v>
      </c>
      <c r="G18" s="207" t="s">
        <v>41</v>
      </c>
      <c r="H18" s="240">
        <f>H16*H17</f>
        <v>234567.87417465053</v>
      </c>
      <c r="M18" s="211" t="s">
        <v>36</v>
      </c>
      <c r="N18" s="240">
        <f t="shared" ref="N18:AG18" si="6">N16*N17</f>
        <v>234567.87417465053</v>
      </c>
      <c r="O18" s="240">
        <f t="shared" si="6"/>
        <v>240285.84214851283</v>
      </c>
      <c r="P18" s="240">
        <f t="shared" si="6"/>
        <v>246143.35851381021</v>
      </c>
      <c r="Q18" s="240">
        <f t="shared" si="6"/>
        <v>252143.83279179869</v>
      </c>
      <c r="R18" s="240">
        <f t="shared" si="6"/>
        <v>258290.75789548361</v>
      </c>
      <c r="S18" s="240">
        <f t="shared" si="6"/>
        <v>264587.71217131062</v>
      </c>
      <c r="T18" s="240">
        <f t="shared" si="6"/>
        <v>271038.36149088934</v>
      </c>
      <c r="U18" s="240">
        <f t="shared" si="6"/>
        <v>277646.46139398089</v>
      </c>
      <c r="V18" s="240">
        <f t="shared" si="6"/>
        <v>284415.85928400321</v>
      </c>
      <c r="W18" s="240">
        <f t="shared" si="6"/>
        <v>291350.49667734443</v>
      </c>
      <c r="X18" s="240">
        <f t="shared" si="6"/>
        <v>298454.41150780336</v>
      </c>
      <c r="Y18" s="240">
        <f t="shared" si="6"/>
        <v>305731.74048751034</v>
      </c>
      <c r="Z18" s="240">
        <f t="shared" si="6"/>
        <v>313186.7215257124</v>
      </c>
      <c r="AA18" s="240">
        <f t="shared" si="6"/>
        <v>320823.69620684354</v>
      </c>
      <c r="AB18" s="240">
        <f t="shared" si="6"/>
        <v>328647.11232933437</v>
      </c>
      <c r="AC18" s="240">
        <f t="shared" si="6"/>
        <v>336661.5265066502</v>
      </c>
      <c r="AD18" s="240">
        <f t="shared" si="6"/>
        <v>344871.60683208576</v>
      </c>
      <c r="AE18" s="240">
        <f t="shared" si="6"/>
        <v>353282.13560887933</v>
      </c>
      <c r="AF18" s="240">
        <f t="shared" si="6"/>
        <v>361898.01214724948</v>
      </c>
      <c r="AG18" s="240">
        <f t="shared" si="6"/>
        <v>370724.25562999642</v>
      </c>
    </row>
    <row r="19" spans="2:34" ht="13" outlineLevel="1" x14ac:dyDescent="0.3">
      <c r="M19" s="183" t="s">
        <v>112</v>
      </c>
      <c r="N19" s="186">
        <f t="array" ref="N19">INDEX('Deployment Schedule'!$F$24:$Z$40,MATCH('Benefit Calculations'!$B20,'Deployment Schedule'!$B$24:$B$40,0),MATCH(1,('Deployment Schedule'!$F$6:$Z$6='Benefit Calculations'!$I20)*('Deployment Schedule'!$F$9:$Z$9='Benefit Calculations'!N$2),0))</f>
        <v>0</v>
      </c>
      <c r="O19" s="186">
        <f t="array" ref="O19">INDEX('Deployment Schedule'!$F$24:$Z$40,MATCH('Benefit Calculations'!$B20,'Deployment Schedule'!$B$24:$B$40,0),MATCH(1,('Deployment Schedule'!$F$6:$Z$6='Benefit Calculations'!$I20)*('Deployment Schedule'!$F$9:$Z$9='Benefit Calculations'!O$2),0))</f>
        <v>0</v>
      </c>
      <c r="P19" s="186">
        <f t="array" ref="P19">INDEX('Deployment Schedule'!$F$24:$Z$40,MATCH('Benefit Calculations'!$B20,'Deployment Schedule'!$B$24:$B$40,0),MATCH(1,('Deployment Schedule'!$F$6:$Z$6='Benefit Calculations'!$I20)*('Deployment Schedule'!$F$9:$Z$9='Benefit Calculations'!P$2),0))</f>
        <v>0</v>
      </c>
      <c r="Q19" s="186">
        <f t="array" ref="Q19">INDEX('Deployment Schedule'!$F$24:$Z$40,MATCH('Benefit Calculations'!$B20,'Deployment Schedule'!$B$24:$B$40,0),MATCH(1,('Deployment Schedule'!$F$6:$Z$6='Benefit Calculations'!$I20)*('Deployment Schedule'!$F$9:$Z$9='Benefit Calculations'!Q$2),0))</f>
        <v>0</v>
      </c>
      <c r="R19" s="186">
        <f t="array" ref="R19">INDEX('Deployment Schedule'!$F$24:$Z$40,MATCH('Benefit Calculations'!$B20,'Deployment Schedule'!$B$24:$B$40,0),MATCH(1,('Deployment Schedule'!$F$6:$Z$6='Benefit Calculations'!$I20)*('Deployment Schedule'!$F$9:$Z$9='Benefit Calculations'!R$2),0))</f>
        <v>0.99999999999999989</v>
      </c>
      <c r="S19" s="186">
        <f t="array" ref="S19">INDEX('Deployment Schedule'!$F$24:$Z$40,MATCH('Benefit Calculations'!$B20,'Deployment Schedule'!$B$24:$B$40,0),MATCH(1,('Deployment Schedule'!$F$6:$Z$6='Benefit Calculations'!$I20)*('Deployment Schedule'!$F$9:$Z$9='Benefit Calculations'!S$2),0))</f>
        <v>0.99999999999999989</v>
      </c>
      <c r="T19" s="186">
        <f t="array" ref="T19">INDEX('Deployment Schedule'!$F$24:$Z$40,MATCH('Benefit Calculations'!$B20,'Deployment Schedule'!$B$24:$B$40,0),MATCH(1,('Deployment Schedule'!$F$6:$Z$6='Benefit Calculations'!$I20)*('Deployment Schedule'!$F$9:$Z$9='Benefit Calculations'!T$2),0))</f>
        <v>0.99999999999999989</v>
      </c>
      <c r="U19" s="186">
        <f t="array" ref="U19">INDEX('Deployment Schedule'!$F$24:$Z$40,MATCH('Benefit Calculations'!$B20,'Deployment Schedule'!$B$24:$B$40,0),MATCH(1,('Deployment Schedule'!$F$6:$Z$6='Benefit Calculations'!$I20)*('Deployment Schedule'!$F$9:$Z$9='Benefit Calculations'!U$2),0))</f>
        <v>0.99999999999999989</v>
      </c>
      <c r="V19" s="186">
        <f t="array" ref="V19">INDEX('Deployment Schedule'!$F$24:$Z$40,MATCH('Benefit Calculations'!$B20,'Deployment Schedule'!$B$24:$B$40,0),MATCH(1,('Deployment Schedule'!$F$6:$Z$6='Benefit Calculations'!$I20)*('Deployment Schedule'!$F$9:$Z$9='Benefit Calculations'!V$2),0))</f>
        <v>0.99999999999999989</v>
      </c>
      <c r="W19" s="186">
        <f t="array" ref="W19">INDEX('Deployment Schedule'!$F$24:$Z$40,MATCH('Benefit Calculations'!$B20,'Deployment Schedule'!$B$24:$B$40,0),MATCH(1,('Deployment Schedule'!$F$6:$Z$6='Benefit Calculations'!$I20)*('Deployment Schedule'!$F$9:$Z$9='Benefit Calculations'!W$2),0))</f>
        <v>0.99999999999999989</v>
      </c>
      <c r="X19" s="186">
        <f t="array" ref="X19">INDEX('Deployment Schedule'!$F$24:$Z$40,MATCH('Benefit Calculations'!$B20,'Deployment Schedule'!$B$24:$B$40,0),MATCH(1,('Deployment Schedule'!$F$6:$Z$6='Benefit Calculations'!$I20)*('Deployment Schedule'!$F$9:$Z$9='Benefit Calculations'!X$2),0))</f>
        <v>0.99999999999999989</v>
      </c>
      <c r="Y19" s="186">
        <f t="array" ref="Y19">INDEX('Deployment Schedule'!$F$24:$Z$40,MATCH('Benefit Calculations'!$B20,'Deployment Schedule'!$B$24:$B$40,0),MATCH(1,('Deployment Schedule'!$F$6:$Z$6='Benefit Calculations'!$I20)*('Deployment Schedule'!$F$9:$Z$9='Benefit Calculations'!Y$2),0))</f>
        <v>0.99999999999999989</v>
      </c>
      <c r="Z19" s="186">
        <f t="array" ref="Z19">INDEX('Deployment Schedule'!$F$24:$Z$40,MATCH('Benefit Calculations'!$B20,'Deployment Schedule'!$B$24:$B$40,0),MATCH(1,('Deployment Schedule'!$F$6:$Z$6='Benefit Calculations'!$I20)*('Deployment Schedule'!$F$9:$Z$9='Benefit Calculations'!Z$2),0))</f>
        <v>0.99999999999999989</v>
      </c>
      <c r="AA19" s="186">
        <f t="array" ref="AA19">INDEX('Deployment Schedule'!$F$24:$Z$40,MATCH('Benefit Calculations'!$B20,'Deployment Schedule'!$B$24:$B$40,0),MATCH(1,('Deployment Schedule'!$F$6:$Z$6='Benefit Calculations'!$I20)*('Deployment Schedule'!$F$9:$Z$9='Benefit Calculations'!AA$2),0))</f>
        <v>0.99999999999999989</v>
      </c>
      <c r="AB19" s="186">
        <f t="array" ref="AB19">INDEX('Deployment Schedule'!$F$24:$Z$40,MATCH('Benefit Calculations'!$B20,'Deployment Schedule'!$B$24:$B$40,0),MATCH(1,('Deployment Schedule'!$F$6:$Z$6='Benefit Calculations'!$I20)*('Deployment Schedule'!$F$9:$Z$9='Benefit Calculations'!AB$2),0))</f>
        <v>0.99999999999999989</v>
      </c>
      <c r="AC19" s="186">
        <f t="array" ref="AC19">INDEX('Deployment Schedule'!$F$24:$Z$40,MATCH('Benefit Calculations'!$B20,'Deployment Schedule'!$B$24:$B$40,0),MATCH(1,('Deployment Schedule'!$F$6:$Z$6='Benefit Calculations'!$I20)*('Deployment Schedule'!$F$9:$Z$9='Benefit Calculations'!AC$2),0))</f>
        <v>0.99999999999999989</v>
      </c>
      <c r="AD19" s="186">
        <f t="array" ref="AD19">INDEX('Deployment Schedule'!$F$24:$Z$40,MATCH('Benefit Calculations'!$B20,'Deployment Schedule'!$B$24:$B$40,0),MATCH(1,('Deployment Schedule'!$F$6:$Z$6='Benefit Calculations'!$I20)*('Deployment Schedule'!$F$9:$Z$9='Benefit Calculations'!AD$2),0))</f>
        <v>0.99999999999999989</v>
      </c>
      <c r="AE19" s="186">
        <f t="array" ref="AE19">INDEX('Deployment Schedule'!$F$24:$Z$40,MATCH('Benefit Calculations'!$B20,'Deployment Schedule'!$B$24:$B$40,0),MATCH(1,('Deployment Schedule'!$F$6:$Z$6='Benefit Calculations'!$I20)*('Deployment Schedule'!$F$9:$Z$9='Benefit Calculations'!AE$2),0))</f>
        <v>0.99999999999999989</v>
      </c>
      <c r="AF19" s="186">
        <f t="array" ref="AF19">INDEX('Deployment Schedule'!$F$24:$Z$40,MATCH('Benefit Calculations'!$B20,'Deployment Schedule'!$B$24:$B$40,0),MATCH(1,('Deployment Schedule'!$F$6:$Z$6='Benefit Calculations'!$I20)*('Deployment Schedule'!$F$9:$Z$9='Benefit Calculations'!AF$2),0))</f>
        <v>0.99999999999999989</v>
      </c>
      <c r="AG19" s="186">
        <f t="array" ref="AG19">INDEX('Deployment Schedule'!$F$24:$Z$40,MATCH('Benefit Calculations'!$B20,'Deployment Schedule'!$B$24:$B$40,0),MATCH(1,('Deployment Schedule'!$F$6:$Z$6='Benefit Calculations'!$I20)*('Deployment Schedule'!$F$9:$Z$9='Benefit Calculations'!AG$2),0))</f>
        <v>0.99999999999999989</v>
      </c>
    </row>
    <row r="20" spans="2:34" s="229" customFormat="1" ht="13" x14ac:dyDescent="0.3">
      <c r="B20" s="248">
        <v>1.01</v>
      </c>
      <c r="C20" s="249"/>
      <c r="D20" s="250" t="s">
        <v>167</v>
      </c>
      <c r="E20" s="251" t="s">
        <v>43</v>
      </c>
      <c r="F20" s="250" t="s">
        <v>156</v>
      </c>
      <c r="G20" s="252"/>
      <c r="H20" s="253">
        <f>H18</f>
        <v>234567.87417465053</v>
      </c>
      <c r="I20" s="254" t="s">
        <v>435</v>
      </c>
      <c r="J20" s="253">
        <f>SUM(N20:AG20)</f>
        <v>4981610.8676950773</v>
      </c>
      <c r="K20" s="253">
        <f>NPV(PreTaxWACC,N20:AG20)</f>
        <v>2207747.4045097427</v>
      </c>
      <c r="L20" s="255"/>
      <c r="M20" s="256" t="s">
        <v>38</v>
      </c>
      <c r="N20" s="257">
        <f>N18*N19</f>
        <v>0</v>
      </c>
      <c r="O20" s="257">
        <f t="shared" ref="O20:AG20" si="7">O18*O19</f>
        <v>0</v>
      </c>
      <c r="P20" s="257">
        <f t="shared" si="7"/>
        <v>0</v>
      </c>
      <c r="Q20" s="257">
        <f t="shared" si="7"/>
        <v>0</v>
      </c>
      <c r="R20" s="257">
        <f t="shared" si="7"/>
        <v>258290.75789548358</v>
      </c>
      <c r="S20" s="257">
        <f t="shared" si="7"/>
        <v>264587.71217131056</v>
      </c>
      <c r="T20" s="257">
        <f t="shared" si="7"/>
        <v>271038.36149088928</v>
      </c>
      <c r="U20" s="257">
        <f t="shared" si="7"/>
        <v>277646.46139398083</v>
      </c>
      <c r="V20" s="257">
        <f t="shared" si="7"/>
        <v>284415.85928400315</v>
      </c>
      <c r="W20" s="257">
        <f t="shared" si="7"/>
        <v>291350.49667734437</v>
      </c>
      <c r="X20" s="257">
        <f t="shared" si="7"/>
        <v>298454.41150780331</v>
      </c>
      <c r="Y20" s="257">
        <f t="shared" si="7"/>
        <v>305731.74048751028</v>
      </c>
      <c r="Z20" s="257">
        <f t="shared" si="7"/>
        <v>313186.72152571235</v>
      </c>
      <c r="AA20" s="257">
        <f t="shared" si="7"/>
        <v>320823.69620684348</v>
      </c>
      <c r="AB20" s="257">
        <f t="shared" si="7"/>
        <v>328647.11232933431</v>
      </c>
      <c r="AC20" s="257">
        <f t="shared" si="7"/>
        <v>336661.52650665015</v>
      </c>
      <c r="AD20" s="257">
        <f t="shared" si="7"/>
        <v>344871.6068320857</v>
      </c>
      <c r="AE20" s="257">
        <f t="shared" si="7"/>
        <v>353282.13560887927</v>
      </c>
      <c r="AF20" s="257">
        <f t="shared" si="7"/>
        <v>361898.01214724942</v>
      </c>
      <c r="AG20" s="257">
        <f t="shared" si="7"/>
        <v>370724.25562999636</v>
      </c>
      <c r="AH20" s="258"/>
    </row>
    <row r="21" spans="2:34" ht="13" x14ac:dyDescent="0.3"/>
    <row r="22" spans="2:34" ht="13" outlineLevel="1" x14ac:dyDescent="0.3">
      <c r="D22" s="259" t="s">
        <v>271</v>
      </c>
      <c r="G22" s="207" t="s">
        <v>208</v>
      </c>
      <c r="H22" s="260">
        <f>INDEX('Benefit Inputs'!$D$5:$D$118,MATCH('Benefit Calculations'!D22,'Benefit Inputs'!$C$5:$C$118,0),MATCH('Benefit Calculations'!$I$48,'Benefit Inputs'!$D$2:$D$2,0))</f>
        <v>6480</v>
      </c>
      <c r="N22" s="260">
        <f>$H22*(1+$H23)</f>
        <v>6460.0160842269715</v>
      </c>
      <c r="O22" s="260">
        <f t="shared" ref="O22:AG22" si="8">N22*(1+$H23)</f>
        <v>6440.0937976035766</v>
      </c>
      <c r="P22" s="260">
        <f t="shared" si="8"/>
        <v>6420.2329500693622</v>
      </c>
      <c r="Q22" s="260">
        <f t="shared" si="8"/>
        <v>6400.4333521500093</v>
      </c>
      <c r="R22" s="260">
        <f t="shared" si="8"/>
        <v>6380.6948149555265</v>
      </c>
      <c r="S22" s="260">
        <f t="shared" si="8"/>
        <v>6361.017150178448</v>
      </c>
      <c r="T22" s="260">
        <f t="shared" si="8"/>
        <v>6341.4001700920353</v>
      </c>
      <c r="U22" s="260">
        <f t="shared" si="8"/>
        <v>6321.8436875484877</v>
      </c>
      <c r="V22" s="260">
        <f t="shared" si="8"/>
        <v>6302.3475159771579</v>
      </c>
      <c r="W22" s="260">
        <f t="shared" si="8"/>
        <v>6282.9114693827687</v>
      </c>
      <c r="X22" s="260">
        <f t="shared" si="8"/>
        <v>6263.5353623436422</v>
      </c>
      <c r="Y22" s="260">
        <f t="shared" si="8"/>
        <v>6244.2190100099297</v>
      </c>
      <c r="Z22" s="260">
        <f t="shared" si="8"/>
        <v>6224.9622281018464</v>
      </c>
      <c r="AA22" s="260">
        <f t="shared" si="8"/>
        <v>6205.7648329079157</v>
      </c>
      <c r="AB22" s="260">
        <f t="shared" si="8"/>
        <v>6186.6266412832165</v>
      </c>
      <c r="AC22" s="260">
        <f t="shared" si="8"/>
        <v>6167.5474706476334</v>
      </c>
      <c r="AD22" s="260">
        <f t="shared" si="8"/>
        <v>6148.5271389841182</v>
      </c>
      <c r="AE22" s="260">
        <f t="shared" si="8"/>
        <v>6129.5654648369518</v>
      </c>
      <c r="AF22" s="260">
        <f t="shared" si="8"/>
        <v>6110.6622673100128</v>
      </c>
      <c r="AG22" s="260">
        <f t="shared" si="8"/>
        <v>6091.8173660650518</v>
      </c>
    </row>
    <row r="23" spans="2:34" ht="13" outlineLevel="1" x14ac:dyDescent="0.3">
      <c r="D23" s="108" t="s">
        <v>246</v>
      </c>
      <c r="E23" s="197"/>
      <c r="F23" s="187"/>
      <c r="G23" s="198" t="s">
        <v>20</v>
      </c>
      <c r="H23" s="234">
        <f>INDEX('Benefit Inputs'!$D$5:$D$118,MATCH('Benefit Calculations'!D23,'Benefit Inputs'!$C$5:$C$118,0),MATCH('Benefit Calculations'!$I$48,'Benefit Inputs'!$D$2:$D$2,0))</f>
        <v>-3.0839376192944856E-3</v>
      </c>
      <c r="N23" s="261">
        <f>$H23</f>
        <v>-3.0839376192944856E-3</v>
      </c>
      <c r="O23" s="261">
        <f t="shared" ref="O23:AG24" si="9">$H23</f>
        <v>-3.0839376192944856E-3</v>
      </c>
      <c r="P23" s="261">
        <f t="shared" si="9"/>
        <v>-3.0839376192944856E-3</v>
      </c>
      <c r="Q23" s="261">
        <f t="shared" si="9"/>
        <v>-3.0839376192944856E-3</v>
      </c>
      <c r="R23" s="261">
        <f t="shared" si="9"/>
        <v>-3.0839376192944856E-3</v>
      </c>
      <c r="S23" s="261">
        <f t="shared" si="9"/>
        <v>-3.0839376192944856E-3</v>
      </c>
      <c r="T23" s="261">
        <f t="shared" si="9"/>
        <v>-3.0839376192944856E-3</v>
      </c>
      <c r="U23" s="261">
        <f t="shared" si="9"/>
        <v>-3.0839376192944856E-3</v>
      </c>
      <c r="V23" s="261">
        <f t="shared" si="9"/>
        <v>-3.0839376192944856E-3</v>
      </c>
      <c r="W23" s="261">
        <f t="shared" si="9"/>
        <v>-3.0839376192944856E-3</v>
      </c>
      <c r="X23" s="261">
        <f t="shared" si="9"/>
        <v>-3.0839376192944856E-3</v>
      </c>
      <c r="Y23" s="261">
        <f t="shared" si="9"/>
        <v>-3.0839376192944856E-3</v>
      </c>
      <c r="Z23" s="261">
        <f t="shared" si="9"/>
        <v>-3.0839376192944856E-3</v>
      </c>
      <c r="AA23" s="261">
        <f t="shared" si="9"/>
        <v>-3.0839376192944856E-3</v>
      </c>
      <c r="AB23" s="261">
        <f t="shared" si="9"/>
        <v>-3.0839376192944856E-3</v>
      </c>
      <c r="AC23" s="261">
        <f t="shared" si="9"/>
        <v>-3.0839376192944856E-3</v>
      </c>
      <c r="AD23" s="261">
        <f t="shared" si="9"/>
        <v>-3.0839376192944856E-3</v>
      </c>
      <c r="AE23" s="261">
        <f t="shared" si="9"/>
        <v>-3.0839376192944856E-3</v>
      </c>
      <c r="AF23" s="261">
        <f t="shared" si="9"/>
        <v>-3.0839376192944856E-3</v>
      </c>
      <c r="AG23" s="261">
        <f t="shared" si="9"/>
        <v>-3.0839376192944856E-3</v>
      </c>
    </row>
    <row r="24" spans="2:34" ht="13" outlineLevel="1" x14ac:dyDescent="0.3">
      <c r="C24" s="262" t="s">
        <v>39</v>
      </c>
      <c r="D24" s="125" t="s">
        <v>77</v>
      </c>
      <c r="E24" s="245"/>
      <c r="F24" s="245"/>
      <c r="G24" s="263" t="s">
        <v>20</v>
      </c>
      <c r="H24" s="264">
        <f>INDEX('Benefit Inputs'!$D$5:$D$118,MATCH('Benefit Calculations'!D24,'Benefit Inputs'!$C$5:$C$118,0),MATCH('Benefit Calculations'!$I$48,'Benefit Inputs'!$D$2:$D$2,0))</f>
        <v>0.95</v>
      </c>
      <c r="I24" s="229"/>
      <c r="N24" s="264">
        <f>$H24</f>
        <v>0.95</v>
      </c>
      <c r="O24" s="264">
        <f t="shared" si="9"/>
        <v>0.95</v>
      </c>
      <c r="P24" s="264">
        <f t="shared" si="9"/>
        <v>0.95</v>
      </c>
      <c r="Q24" s="264">
        <f t="shared" si="9"/>
        <v>0.95</v>
      </c>
      <c r="R24" s="264">
        <f t="shared" si="9"/>
        <v>0.95</v>
      </c>
      <c r="S24" s="264">
        <f t="shared" si="9"/>
        <v>0.95</v>
      </c>
      <c r="T24" s="264">
        <f t="shared" si="9"/>
        <v>0.95</v>
      </c>
      <c r="U24" s="264">
        <f t="shared" si="9"/>
        <v>0.95</v>
      </c>
      <c r="V24" s="264">
        <f t="shared" si="9"/>
        <v>0.95</v>
      </c>
      <c r="W24" s="264">
        <f t="shared" si="9"/>
        <v>0.95</v>
      </c>
      <c r="X24" s="264">
        <f t="shared" si="9"/>
        <v>0.95</v>
      </c>
      <c r="Y24" s="264">
        <f t="shared" si="9"/>
        <v>0.95</v>
      </c>
      <c r="Z24" s="264">
        <f t="shared" si="9"/>
        <v>0.95</v>
      </c>
      <c r="AA24" s="264">
        <f t="shared" si="9"/>
        <v>0.95</v>
      </c>
      <c r="AB24" s="264">
        <f t="shared" si="9"/>
        <v>0.95</v>
      </c>
      <c r="AC24" s="264">
        <f t="shared" si="9"/>
        <v>0.95</v>
      </c>
      <c r="AD24" s="264">
        <f t="shared" si="9"/>
        <v>0.95</v>
      </c>
      <c r="AE24" s="264">
        <f t="shared" si="9"/>
        <v>0.95</v>
      </c>
      <c r="AF24" s="264">
        <f t="shared" si="9"/>
        <v>0.95</v>
      </c>
      <c r="AG24" s="264">
        <f t="shared" si="9"/>
        <v>0.95</v>
      </c>
    </row>
    <row r="25" spans="2:34" ht="13" outlineLevel="1" x14ac:dyDescent="0.3">
      <c r="C25" s="208" t="s">
        <v>32</v>
      </c>
      <c r="D25" s="183" t="s">
        <v>301</v>
      </c>
      <c r="G25" s="265" t="s">
        <v>79</v>
      </c>
      <c r="H25" s="266">
        <f>H24*H22</f>
        <v>6156</v>
      </c>
      <c r="I25" s="229"/>
      <c r="N25" s="266">
        <f t="shared" ref="N25:AG25" si="10">N22*N24</f>
        <v>6137.0152800156229</v>
      </c>
      <c r="O25" s="266">
        <f t="shared" si="10"/>
        <v>6118.0891077233973</v>
      </c>
      <c r="P25" s="266">
        <f t="shared" si="10"/>
        <v>6099.2213025658939</v>
      </c>
      <c r="Q25" s="266">
        <f t="shared" si="10"/>
        <v>6080.4116845425087</v>
      </c>
      <c r="R25" s="266">
        <f t="shared" si="10"/>
        <v>6061.6600742077499</v>
      </c>
      <c r="S25" s="266">
        <f t="shared" si="10"/>
        <v>6042.9662926695255</v>
      </c>
      <c r="T25" s="266">
        <f t="shared" si="10"/>
        <v>6024.3301615874334</v>
      </c>
      <c r="U25" s="266">
        <f t="shared" si="10"/>
        <v>6005.7515031710627</v>
      </c>
      <c r="V25" s="266">
        <f t="shared" si="10"/>
        <v>5987.2301401782997</v>
      </c>
      <c r="W25" s="266">
        <f t="shared" si="10"/>
        <v>5968.7658959136297</v>
      </c>
      <c r="X25" s="266">
        <f t="shared" si="10"/>
        <v>5950.3585942264599</v>
      </c>
      <c r="Y25" s="266">
        <f t="shared" si="10"/>
        <v>5932.0080595094332</v>
      </c>
      <c r="Z25" s="266">
        <f t="shared" si="10"/>
        <v>5913.714116696754</v>
      </c>
      <c r="AA25" s="266">
        <f t="shared" si="10"/>
        <v>5895.4765912625198</v>
      </c>
      <c r="AB25" s="266">
        <f t="shared" si="10"/>
        <v>5877.2953092190555</v>
      </c>
      <c r="AC25" s="266">
        <f t="shared" si="10"/>
        <v>5859.1700971152513</v>
      </c>
      <c r="AD25" s="266">
        <f t="shared" si="10"/>
        <v>5841.1007820349123</v>
      </c>
      <c r="AE25" s="266">
        <f t="shared" si="10"/>
        <v>5823.0871915951038</v>
      </c>
      <c r="AF25" s="266">
        <f t="shared" si="10"/>
        <v>5805.1291539445119</v>
      </c>
      <c r="AG25" s="266">
        <f t="shared" si="10"/>
        <v>5787.2264977617988</v>
      </c>
    </row>
    <row r="26" spans="2:34" ht="13" outlineLevel="1" x14ac:dyDescent="0.3">
      <c r="C26" s="267" t="s">
        <v>39</v>
      </c>
      <c r="D26" s="211" t="s">
        <v>275</v>
      </c>
      <c r="E26" s="268"/>
      <c r="F26" s="268"/>
      <c r="G26" s="269" t="s">
        <v>207</v>
      </c>
      <c r="H26" s="270">
        <f>INDEX('Benefit Inputs'!$D$5:$D$118,MATCH('Benefit Calculations'!D26,'Benefit Inputs'!$C$5:$C$118,0),MATCH('Benefit Calculations'!$I$48,'Benefit Inputs'!$D$2:$D$2,0))</f>
        <v>54.04074364217864</v>
      </c>
      <c r="I26" s="229"/>
      <c r="N26" s="271">
        <f>H26*(1+$H$27)</f>
        <v>55.553884464159644</v>
      </c>
      <c r="O26" s="271">
        <f>N26*(1+$H$27)</f>
        <v>57.109393229156119</v>
      </c>
      <c r="P26" s="271">
        <f t="shared" ref="P26:AG26" si="11">O26*(1+$H$27)</f>
        <v>58.708456239572492</v>
      </c>
      <c r="Q26" s="271">
        <f t="shared" si="11"/>
        <v>60.352293014280519</v>
      </c>
      <c r="R26" s="271">
        <f t="shared" si="11"/>
        <v>62.042157218680373</v>
      </c>
      <c r="S26" s="271">
        <f t="shared" si="11"/>
        <v>63.779337620803425</v>
      </c>
      <c r="T26" s="271">
        <f t="shared" si="11"/>
        <v>65.565159074185928</v>
      </c>
      <c r="U26" s="271">
        <f t="shared" si="11"/>
        <v>67.40098352826314</v>
      </c>
      <c r="V26" s="271">
        <f t="shared" si="11"/>
        <v>69.288211067054505</v>
      </c>
      <c r="W26" s="271">
        <f t="shared" si="11"/>
        <v>71.228280976932027</v>
      </c>
      <c r="X26" s="271">
        <f t="shared" si="11"/>
        <v>73.222672844286123</v>
      </c>
      <c r="Y26" s="271">
        <f t="shared" si="11"/>
        <v>75.272907683926135</v>
      </c>
      <c r="Z26" s="271">
        <f t="shared" si="11"/>
        <v>77.380549099076063</v>
      </c>
      <c r="AA26" s="271">
        <f t="shared" si="11"/>
        <v>79.547204473850201</v>
      </c>
      <c r="AB26" s="271">
        <f t="shared" si="11"/>
        <v>81.774526199118014</v>
      </c>
      <c r="AC26" s="271">
        <f t="shared" si="11"/>
        <v>84.064212932693323</v>
      </c>
      <c r="AD26" s="271">
        <f t="shared" si="11"/>
        <v>86.418010894808745</v>
      </c>
      <c r="AE26" s="271">
        <f t="shared" si="11"/>
        <v>88.837715199863396</v>
      </c>
      <c r="AF26" s="271">
        <f t="shared" si="11"/>
        <v>91.32517122545957</v>
      </c>
      <c r="AG26" s="271">
        <f t="shared" si="11"/>
        <v>93.882276019772434</v>
      </c>
    </row>
    <row r="27" spans="2:34" ht="13" outlineLevel="1" x14ac:dyDescent="0.3">
      <c r="C27" s="262" t="s">
        <v>39</v>
      </c>
      <c r="D27" s="125" t="s">
        <v>287</v>
      </c>
      <c r="E27" s="245"/>
      <c r="F27" s="245"/>
      <c r="G27" s="263" t="s">
        <v>20</v>
      </c>
      <c r="H27" s="247">
        <f>LaborCostGrowth</f>
        <v>2.8000000000000001E-2</v>
      </c>
      <c r="I27" s="229"/>
    </row>
    <row r="28" spans="2:34" ht="13" outlineLevel="1" x14ac:dyDescent="0.3">
      <c r="C28" s="208" t="s">
        <v>32</v>
      </c>
      <c r="D28" s="183" t="s">
        <v>306</v>
      </c>
      <c r="G28" s="265" t="s">
        <v>35</v>
      </c>
      <c r="H28" s="266">
        <f>PRODUCT(H25:H26)</f>
        <v>332674.81786125171</v>
      </c>
      <c r="I28" s="229"/>
      <c r="N28" s="266">
        <f>PRODUCT(N25:N26)</f>
        <v>340935.03782077029</v>
      </c>
      <c r="O28" s="266">
        <f t="shared" ref="O28:AG28" si="12">PRODUCT(O25:O26)</f>
        <v>349400.3566639924</v>
      </c>
      <c r="P28" s="266">
        <f t="shared" si="12"/>
        <v>358075.86693715811</v>
      </c>
      <c r="Q28" s="266">
        <f t="shared" si="12"/>
        <v>366966.78763296449</v>
      </c>
      <c r="R28" s="266">
        <f t="shared" si="12"/>
        <v>376078.46733019495</v>
      </c>
      <c r="S28" s="266">
        <f t="shared" si="12"/>
        <v>385416.38741130446</v>
      </c>
      <c r="T28" s="266">
        <f t="shared" si="12"/>
        <v>394986.16535989626</v>
      </c>
      <c r="U28" s="266">
        <f t="shared" si="12"/>
        <v>404793.55814007437</v>
      </c>
      <c r="V28" s="266">
        <f t="shared" si="12"/>
        <v>414844.46565970435</v>
      </c>
      <c r="W28" s="266">
        <f t="shared" si="12"/>
        <v>425144.93431966542</v>
      </c>
      <c r="X28" s="266">
        <f t="shared" si="12"/>
        <v>435701.16065123037</v>
      </c>
      <c r="Y28" s="266">
        <f t="shared" si="12"/>
        <v>446519.49504375935</v>
      </c>
      <c r="Z28" s="266">
        <f t="shared" si="12"/>
        <v>457606.44556495239</v>
      </c>
      <c r="AA28" s="266">
        <f t="shared" si="12"/>
        <v>468968.68187595706</v>
      </c>
      <c r="AB28" s="266">
        <f t="shared" si="12"/>
        <v>480613.03924368706</v>
      </c>
      <c r="AC28" s="266">
        <f t="shared" si="12"/>
        <v>492546.52265276591</v>
      </c>
      <c r="AD28" s="266">
        <f t="shared" si="12"/>
        <v>504776.31101956894</v>
      </c>
      <c r="AE28" s="266">
        <f t="shared" si="12"/>
        <v>517309.76151089818</v>
      </c>
      <c r="AF28" s="266">
        <f t="shared" si="12"/>
        <v>530154.41396988975</v>
      </c>
      <c r="AG28" s="266">
        <f t="shared" si="12"/>
        <v>543317.99545181415</v>
      </c>
    </row>
    <row r="29" spans="2:34" ht="13" outlineLevel="1" collapsed="1" x14ac:dyDescent="0.3">
      <c r="D29" s="259"/>
    </row>
    <row r="30" spans="2:34" ht="13" outlineLevel="1" x14ac:dyDescent="0.3">
      <c r="D30" s="259" t="s">
        <v>272</v>
      </c>
      <c r="G30" s="207" t="s">
        <v>208</v>
      </c>
      <c r="H30" s="260">
        <f>INDEX('Benefit Inputs'!$D$5:$D$118,MATCH('Benefit Calculations'!D30,'Benefit Inputs'!$C$5:$C$118,0),MATCH('Benefit Calculations'!$I$48,'Benefit Inputs'!$D$2:$D$2,0))</f>
        <v>133</v>
      </c>
      <c r="N30" s="260">
        <f>$H30*(1+$H31)</f>
        <v>132.58983629663382</v>
      </c>
      <c r="O30" s="260">
        <f t="shared" ref="O30:AG30" si="13">N30*(1+$H31)</f>
        <v>132.18093751254253</v>
      </c>
      <c r="P30" s="260">
        <f t="shared" si="13"/>
        <v>131.77329974679398</v>
      </c>
      <c r="Q30" s="260">
        <f t="shared" si="13"/>
        <v>131.36691911048626</v>
      </c>
      <c r="R30" s="260">
        <f t="shared" si="13"/>
        <v>130.96179172671063</v>
      </c>
      <c r="S30" s="260">
        <f t="shared" si="13"/>
        <v>130.55791373051443</v>
      </c>
      <c r="T30" s="260">
        <f t="shared" si="13"/>
        <v>130.15528126886429</v>
      </c>
      <c r="U30" s="260">
        <f t="shared" si="13"/>
        <v>129.75389050060937</v>
      </c>
      <c r="V30" s="260">
        <f t="shared" si="13"/>
        <v>129.35373759644472</v>
      </c>
      <c r="W30" s="260">
        <f t="shared" si="13"/>
        <v>128.95481873887471</v>
      </c>
      <c r="X30" s="260">
        <f t="shared" si="13"/>
        <v>128.5571301221766</v>
      </c>
      <c r="Y30" s="260">
        <f t="shared" si="13"/>
        <v>128.16066795236429</v>
      </c>
      <c r="Z30" s="260">
        <f t="shared" si="13"/>
        <v>127.76542844715209</v>
      </c>
      <c r="AA30" s="260">
        <f t="shared" si="13"/>
        <v>127.37140783591865</v>
      </c>
      <c r="AB30" s="260">
        <f t="shared" si="13"/>
        <v>126.97860235967096</v>
      </c>
      <c r="AC30" s="260">
        <f t="shared" si="13"/>
        <v>126.58700827100853</v>
      </c>
      <c r="AD30" s="260">
        <f t="shared" si="13"/>
        <v>126.19662183408762</v>
      </c>
      <c r="AE30" s="260">
        <f t="shared" si="13"/>
        <v>125.8074393245856</v>
      </c>
      <c r="AF30" s="260">
        <f t="shared" si="13"/>
        <v>125.41945702966541</v>
      </c>
      <c r="AG30" s="260">
        <f t="shared" si="13"/>
        <v>125.03267124794013</v>
      </c>
    </row>
    <row r="31" spans="2:34" ht="13" outlineLevel="1" x14ac:dyDescent="0.3">
      <c r="D31" s="108" t="s">
        <v>246</v>
      </c>
      <c r="E31" s="197"/>
      <c r="F31" s="187"/>
      <c r="G31" s="198" t="s">
        <v>20</v>
      </c>
      <c r="H31" s="234">
        <f>INDEX('Benefit Inputs'!$D$5:$D$118,MATCH('Benefit Calculations'!D31,'Benefit Inputs'!$C$5:$C$118,0),MATCH('Benefit Calculations'!$I$48,'Benefit Inputs'!$D$2:$D$2,0))</f>
        <v>-3.0839376192944856E-3</v>
      </c>
      <c r="N31" s="261">
        <f>$H31</f>
        <v>-3.0839376192944856E-3</v>
      </c>
      <c r="O31" s="261">
        <f t="shared" ref="O31:AG32" si="14">$H31</f>
        <v>-3.0839376192944856E-3</v>
      </c>
      <c r="P31" s="261">
        <f t="shared" si="14"/>
        <v>-3.0839376192944856E-3</v>
      </c>
      <c r="Q31" s="261">
        <f t="shared" si="14"/>
        <v>-3.0839376192944856E-3</v>
      </c>
      <c r="R31" s="261">
        <f t="shared" si="14"/>
        <v>-3.0839376192944856E-3</v>
      </c>
      <c r="S31" s="261">
        <f t="shared" si="14"/>
        <v>-3.0839376192944856E-3</v>
      </c>
      <c r="T31" s="261">
        <f t="shared" si="14"/>
        <v>-3.0839376192944856E-3</v>
      </c>
      <c r="U31" s="261">
        <f t="shared" si="14"/>
        <v>-3.0839376192944856E-3</v>
      </c>
      <c r="V31" s="261">
        <f t="shared" si="14"/>
        <v>-3.0839376192944856E-3</v>
      </c>
      <c r="W31" s="261">
        <f t="shared" si="14"/>
        <v>-3.0839376192944856E-3</v>
      </c>
      <c r="X31" s="261">
        <f t="shared" si="14"/>
        <v>-3.0839376192944856E-3</v>
      </c>
      <c r="Y31" s="261">
        <f t="shared" si="14"/>
        <v>-3.0839376192944856E-3</v>
      </c>
      <c r="Z31" s="261">
        <f t="shared" si="14"/>
        <v>-3.0839376192944856E-3</v>
      </c>
      <c r="AA31" s="261">
        <f t="shared" si="14"/>
        <v>-3.0839376192944856E-3</v>
      </c>
      <c r="AB31" s="261">
        <f t="shared" si="14"/>
        <v>-3.0839376192944856E-3</v>
      </c>
      <c r="AC31" s="261">
        <f t="shared" si="14"/>
        <v>-3.0839376192944856E-3</v>
      </c>
      <c r="AD31" s="261">
        <f t="shared" si="14"/>
        <v>-3.0839376192944856E-3</v>
      </c>
      <c r="AE31" s="261">
        <f t="shared" si="14"/>
        <v>-3.0839376192944856E-3</v>
      </c>
      <c r="AF31" s="261">
        <f t="shared" si="14"/>
        <v>-3.0839376192944856E-3</v>
      </c>
      <c r="AG31" s="261">
        <f t="shared" si="14"/>
        <v>-3.0839376192944856E-3</v>
      </c>
    </row>
    <row r="32" spans="2:34" ht="13" outlineLevel="1" x14ac:dyDescent="0.3">
      <c r="C32" s="262" t="s">
        <v>39</v>
      </c>
      <c r="D32" s="125" t="s">
        <v>77</v>
      </c>
      <c r="E32" s="245"/>
      <c r="F32" s="245"/>
      <c r="G32" s="263" t="s">
        <v>20</v>
      </c>
      <c r="H32" s="264">
        <f>INDEX('Benefit Inputs'!$D$5:$D$118,MATCH('Benefit Calculations'!D32,'Benefit Inputs'!$C$5:$C$118,0),MATCH('Benefit Calculations'!$I$48,'Benefit Inputs'!$D$2:$D$2,0))</f>
        <v>0.95</v>
      </c>
      <c r="I32" s="229"/>
      <c r="N32" s="264">
        <f>$H32</f>
        <v>0.95</v>
      </c>
      <c r="O32" s="264">
        <f t="shared" si="14"/>
        <v>0.95</v>
      </c>
      <c r="P32" s="264">
        <f t="shared" si="14"/>
        <v>0.95</v>
      </c>
      <c r="Q32" s="264">
        <f t="shared" si="14"/>
        <v>0.95</v>
      </c>
      <c r="R32" s="264">
        <f t="shared" si="14"/>
        <v>0.95</v>
      </c>
      <c r="S32" s="264">
        <f t="shared" si="14"/>
        <v>0.95</v>
      </c>
      <c r="T32" s="264">
        <f t="shared" si="14"/>
        <v>0.95</v>
      </c>
      <c r="U32" s="264">
        <f t="shared" si="14"/>
        <v>0.95</v>
      </c>
      <c r="V32" s="264">
        <f t="shared" si="14"/>
        <v>0.95</v>
      </c>
      <c r="W32" s="264">
        <f t="shared" si="14"/>
        <v>0.95</v>
      </c>
      <c r="X32" s="264">
        <f t="shared" si="14"/>
        <v>0.95</v>
      </c>
      <c r="Y32" s="264">
        <f t="shared" si="14"/>
        <v>0.95</v>
      </c>
      <c r="Z32" s="264">
        <f t="shared" si="14"/>
        <v>0.95</v>
      </c>
      <c r="AA32" s="264">
        <f t="shared" si="14"/>
        <v>0.95</v>
      </c>
      <c r="AB32" s="264">
        <f t="shared" si="14"/>
        <v>0.95</v>
      </c>
      <c r="AC32" s="264">
        <f t="shared" si="14"/>
        <v>0.95</v>
      </c>
      <c r="AD32" s="264">
        <f t="shared" si="14"/>
        <v>0.95</v>
      </c>
      <c r="AE32" s="264">
        <f t="shared" si="14"/>
        <v>0.95</v>
      </c>
      <c r="AF32" s="264">
        <f t="shared" si="14"/>
        <v>0.95</v>
      </c>
      <c r="AG32" s="264">
        <f t="shared" si="14"/>
        <v>0.95</v>
      </c>
    </row>
    <row r="33" spans="2:34" ht="13" outlineLevel="1" x14ac:dyDescent="0.3">
      <c r="C33" s="208" t="s">
        <v>32</v>
      </c>
      <c r="D33" s="183" t="s">
        <v>279</v>
      </c>
      <c r="G33" s="265" t="s">
        <v>79</v>
      </c>
      <c r="H33" s="266">
        <f>H30*H32</f>
        <v>126.35</v>
      </c>
      <c r="I33" s="229"/>
      <c r="N33" s="266">
        <f t="shared" ref="N33:AG33" si="15">N30*N32</f>
        <v>125.96034448180212</v>
      </c>
      <c r="O33" s="266">
        <f t="shared" si="15"/>
        <v>125.5718906369154</v>
      </c>
      <c r="P33" s="266">
        <f t="shared" si="15"/>
        <v>125.18463475945427</v>
      </c>
      <c r="Q33" s="266">
        <f t="shared" si="15"/>
        <v>124.79857315496194</v>
      </c>
      <c r="R33" s="266">
        <f t="shared" si="15"/>
        <v>124.41370214037509</v>
      </c>
      <c r="S33" s="266">
        <f t="shared" si="15"/>
        <v>124.0300180439887</v>
      </c>
      <c r="T33" s="266">
        <f t="shared" si="15"/>
        <v>123.64751720542107</v>
      </c>
      <c r="U33" s="266">
        <f t="shared" si="15"/>
        <v>123.2661959755789</v>
      </c>
      <c r="V33" s="266">
        <f t="shared" si="15"/>
        <v>122.88605071662248</v>
      </c>
      <c r="W33" s="266">
        <f t="shared" si="15"/>
        <v>122.50707780193096</v>
      </c>
      <c r="X33" s="266">
        <f t="shared" si="15"/>
        <v>122.12927361606776</v>
      </c>
      <c r="Y33" s="266">
        <f t="shared" si="15"/>
        <v>121.75263455474607</v>
      </c>
      <c r="Z33" s="266">
        <f t="shared" si="15"/>
        <v>121.37715702479449</v>
      </c>
      <c r="AA33" s="266">
        <f t="shared" si="15"/>
        <v>121.0028374441227</v>
      </c>
      <c r="AB33" s="266">
        <f t="shared" si="15"/>
        <v>120.6296722416874</v>
      </c>
      <c r="AC33" s="266">
        <f t="shared" si="15"/>
        <v>120.2576578574581</v>
      </c>
      <c r="AD33" s="266">
        <f t="shared" si="15"/>
        <v>119.88679074238324</v>
      </c>
      <c r="AE33" s="266">
        <f t="shared" si="15"/>
        <v>119.51706735835631</v>
      </c>
      <c r="AF33" s="266">
        <f t="shared" si="15"/>
        <v>119.14848417818213</v>
      </c>
      <c r="AG33" s="266">
        <f t="shared" si="15"/>
        <v>118.78103768554311</v>
      </c>
    </row>
    <row r="34" spans="2:34" ht="13" outlineLevel="1" x14ac:dyDescent="0.3">
      <c r="C34" s="267" t="s">
        <v>39</v>
      </c>
      <c r="D34" s="211" t="s">
        <v>276</v>
      </c>
      <c r="E34" s="268"/>
      <c r="F34" s="268"/>
      <c r="G34" s="269" t="s">
        <v>207</v>
      </c>
      <c r="H34" s="270">
        <f>INDEX('Benefit Inputs'!$D$5:$D$118,MATCH('Benefit Calculations'!D34,'Benefit Inputs'!$C$5:$C$118,0),MATCH('Benefit Calculations'!$I$48,'Benefit Inputs'!$D$2:$D$2,0))</f>
        <v>119.05296789719625</v>
      </c>
      <c r="I34" s="229"/>
      <c r="N34" s="210">
        <f>H34*(1+$H$35)</f>
        <v>122.38645099831776</v>
      </c>
      <c r="O34" s="210">
        <f>N34*(1+$H$35)</f>
        <v>125.81327162627066</v>
      </c>
      <c r="P34" s="210">
        <f t="shared" ref="P34:AG34" si="16">O34*(1+$H$35)</f>
        <v>129.33604323180626</v>
      </c>
      <c r="Q34" s="210">
        <f t="shared" si="16"/>
        <v>132.95745244229684</v>
      </c>
      <c r="R34" s="210">
        <f t="shared" si="16"/>
        <v>136.68026111068116</v>
      </c>
      <c r="S34" s="210">
        <f t="shared" si="16"/>
        <v>140.50730842178024</v>
      </c>
      <c r="T34" s="210">
        <f t="shared" si="16"/>
        <v>144.4415130575901</v>
      </c>
      <c r="U34" s="210">
        <f t="shared" si="16"/>
        <v>148.48587542320263</v>
      </c>
      <c r="V34" s="210">
        <f t="shared" si="16"/>
        <v>152.64347993505231</v>
      </c>
      <c r="W34" s="210">
        <f t="shared" si="16"/>
        <v>156.91749737323377</v>
      </c>
      <c r="X34" s="210">
        <f t="shared" si="16"/>
        <v>161.31118729968432</v>
      </c>
      <c r="Y34" s="210">
        <f t="shared" si="16"/>
        <v>165.82790054407548</v>
      </c>
      <c r="Z34" s="210">
        <f t="shared" si="16"/>
        <v>170.47108175930958</v>
      </c>
      <c r="AA34" s="210">
        <f t="shared" si="16"/>
        <v>175.24427204857025</v>
      </c>
      <c r="AB34" s="210">
        <f t="shared" si="16"/>
        <v>180.15111166593022</v>
      </c>
      <c r="AC34" s="210">
        <f t="shared" si="16"/>
        <v>185.19534279257627</v>
      </c>
      <c r="AD34" s="210">
        <f t="shared" si="16"/>
        <v>190.3808123907684</v>
      </c>
      <c r="AE34" s="210">
        <f t="shared" si="16"/>
        <v>195.71147513770993</v>
      </c>
      <c r="AF34" s="210">
        <f t="shared" si="16"/>
        <v>201.19139644156581</v>
      </c>
      <c r="AG34" s="210">
        <f t="shared" si="16"/>
        <v>206.82475554192968</v>
      </c>
    </row>
    <row r="35" spans="2:34" ht="13" outlineLevel="1" x14ac:dyDescent="0.3">
      <c r="C35" s="262" t="s">
        <v>39</v>
      </c>
      <c r="D35" s="125" t="s">
        <v>287</v>
      </c>
      <c r="E35" s="245"/>
      <c r="F35" s="245"/>
      <c r="G35" s="263" t="s">
        <v>20</v>
      </c>
      <c r="H35" s="247">
        <f>LaborCostGrowth</f>
        <v>2.8000000000000001E-2</v>
      </c>
      <c r="I35" s="229"/>
    </row>
    <row r="36" spans="2:34" ht="13" outlineLevel="1" x14ac:dyDescent="0.3">
      <c r="C36" s="208" t="s">
        <v>32</v>
      </c>
      <c r="D36" s="183" t="s">
        <v>307</v>
      </c>
      <c r="G36" s="265" t="s">
        <v>35</v>
      </c>
      <c r="H36" s="266">
        <f>PRODUCT(H33:H34)</f>
        <v>15042.342493810746</v>
      </c>
      <c r="I36" s="272"/>
      <c r="N36" s="273">
        <f>PRODUCT(N33:N34)</f>
        <v>15415.839527653299</v>
      </c>
      <c r="O36" s="273">
        <f>PRODUCT(O33:O34)</f>
        <v>15798.61038532659</v>
      </c>
      <c r="P36" s="273">
        <f t="shared" ref="P36:AG36" si="17">PRODUCT(P33:P34)</f>
        <v>16190.885333206654</v>
      </c>
      <c r="Q36" s="273">
        <f t="shared" si="17"/>
        <v>16592.900355117356</v>
      </c>
      <c r="R36" s="273">
        <f t="shared" si="17"/>
        <v>17004.897294292979</v>
      </c>
      <c r="S36" s="273">
        <f t="shared" si="17"/>
        <v>17427.123998865689</v>
      </c>
      <c r="T36" s="273">
        <f t="shared" si="17"/>
        <v>17859.834470965423</v>
      </c>
      <c r="U36" s="273">
        <f t="shared" si="17"/>
        <v>18303.28901952189</v>
      </c>
      <c r="V36" s="273">
        <f t="shared" si="17"/>
        <v>18757.754416860585</v>
      </c>
      <c r="W36" s="273">
        <f t="shared" si="17"/>
        <v>19223.504059187046</v>
      </c>
      <c r="X36" s="273">
        <f t="shared" si="17"/>
        <v>19700.818131055901</v>
      </c>
      <c r="Y36" s="273">
        <f t="shared" si="17"/>
        <v>20189.983773923599</v>
      </c>
      <c r="Z36" s="273">
        <f t="shared" si="17"/>
        <v>20691.295258886297</v>
      </c>
      <c r="AA36" s="273">
        <f t="shared" si="17"/>
        <v>21205.054163706762</v>
      </c>
      <c r="AB36" s="273">
        <f t="shared" si="17"/>
        <v>21731.56955423679</v>
      </c>
      <c r="AC36" s="273">
        <f t="shared" si="17"/>
        <v>22271.158170344304</v>
      </c>
      <c r="AD36" s="273">
        <f t="shared" si="17"/>
        <v>22824.144616456972</v>
      </c>
      <c r="AE36" s="273">
        <f t="shared" si="17"/>
        <v>23390.861556836953</v>
      </c>
      <c r="AF36" s="273">
        <f t="shared" si="17"/>
        <v>23971.649915704274</v>
      </c>
      <c r="AG36" s="273">
        <f t="shared" si="17"/>
        <v>24566.859082329189</v>
      </c>
    </row>
    <row r="37" spans="2:34" ht="13" outlineLevel="1" collapsed="1" x14ac:dyDescent="0.3">
      <c r="D37" s="259"/>
    </row>
    <row r="38" spans="2:34" ht="13" outlineLevel="1" x14ac:dyDescent="0.3">
      <c r="D38" s="259" t="s">
        <v>274</v>
      </c>
      <c r="H38" s="260">
        <f>INDEX('Benefit Inputs'!$D$5:$D$118,MATCH('Benefit Calculations'!D38,'Benefit Inputs'!$C$5:$C$118,0),MATCH('Benefit Calculations'!$I$48,'Benefit Inputs'!$D$2:$D$2,0))</f>
        <v>65</v>
      </c>
      <c r="N38" s="274">
        <f>$H$38*(1+$H$31)</f>
        <v>64.799544054745851</v>
      </c>
      <c r="O38" s="274">
        <f t="shared" ref="O38:AG38" si="18">$H$38*(1+$H$31)</f>
        <v>64.799544054745851</v>
      </c>
      <c r="P38" s="274">
        <f t="shared" si="18"/>
        <v>64.799544054745851</v>
      </c>
      <c r="Q38" s="274">
        <f t="shared" si="18"/>
        <v>64.799544054745851</v>
      </c>
      <c r="R38" s="274">
        <f t="shared" si="18"/>
        <v>64.799544054745851</v>
      </c>
      <c r="S38" s="274">
        <f t="shared" si="18"/>
        <v>64.799544054745851</v>
      </c>
      <c r="T38" s="274">
        <f t="shared" si="18"/>
        <v>64.799544054745851</v>
      </c>
      <c r="U38" s="274">
        <f t="shared" si="18"/>
        <v>64.799544054745851</v>
      </c>
      <c r="V38" s="274">
        <f t="shared" si="18"/>
        <v>64.799544054745851</v>
      </c>
      <c r="W38" s="274">
        <f t="shared" si="18"/>
        <v>64.799544054745851</v>
      </c>
      <c r="X38" s="274">
        <f t="shared" si="18"/>
        <v>64.799544054745851</v>
      </c>
      <c r="Y38" s="274">
        <f t="shared" si="18"/>
        <v>64.799544054745851</v>
      </c>
      <c r="Z38" s="274">
        <f t="shared" si="18"/>
        <v>64.799544054745851</v>
      </c>
      <c r="AA38" s="274">
        <f t="shared" si="18"/>
        <v>64.799544054745851</v>
      </c>
      <c r="AB38" s="274">
        <f t="shared" si="18"/>
        <v>64.799544054745851</v>
      </c>
      <c r="AC38" s="274">
        <f t="shared" si="18"/>
        <v>64.799544054745851</v>
      </c>
      <c r="AD38" s="274">
        <f t="shared" si="18"/>
        <v>64.799544054745851</v>
      </c>
      <c r="AE38" s="274">
        <f t="shared" si="18"/>
        <v>64.799544054745851</v>
      </c>
      <c r="AF38" s="274">
        <f t="shared" si="18"/>
        <v>64.799544054745851</v>
      </c>
      <c r="AG38" s="274">
        <f t="shared" si="18"/>
        <v>64.799544054745851</v>
      </c>
    </row>
    <row r="39" spans="2:34" ht="13" outlineLevel="1" x14ac:dyDescent="0.3">
      <c r="D39" s="108" t="s">
        <v>246</v>
      </c>
      <c r="E39" s="197"/>
      <c r="F39" s="187"/>
      <c r="G39" s="198" t="s">
        <v>20</v>
      </c>
      <c r="H39" s="234">
        <f>INDEX('Benefit Inputs'!$D$5:$D$118,MATCH('Benefit Calculations'!D39,'Benefit Inputs'!$C$5:$C$118,0),MATCH('Benefit Calculations'!$I$48,'Benefit Inputs'!$D$2:$D$2,0))</f>
        <v>-3.0839376192944856E-3</v>
      </c>
      <c r="N39" s="261">
        <f>$H39</f>
        <v>-3.0839376192944856E-3</v>
      </c>
      <c r="O39" s="261">
        <f t="shared" ref="O39:AG40" si="19">$H39</f>
        <v>-3.0839376192944856E-3</v>
      </c>
      <c r="P39" s="261">
        <f t="shared" si="19"/>
        <v>-3.0839376192944856E-3</v>
      </c>
      <c r="Q39" s="261">
        <f t="shared" si="19"/>
        <v>-3.0839376192944856E-3</v>
      </c>
      <c r="R39" s="261">
        <f t="shared" si="19"/>
        <v>-3.0839376192944856E-3</v>
      </c>
      <c r="S39" s="261">
        <f t="shared" si="19"/>
        <v>-3.0839376192944856E-3</v>
      </c>
      <c r="T39" s="261">
        <f t="shared" si="19"/>
        <v>-3.0839376192944856E-3</v>
      </c>
      <c r="U39" s="261">
        <f t="shared" si="19"/>
        <v>-3.0839376192944856E-3</v>
      </c>
      <c r="V39" s="261">
        <f t="shared" si="19"/>
        <v>-3.0839376192944856E-3</v>
      </c>
      <c r="W39" s="261">
        <f t="shared" si="19"/>
        <v>-3.0839376192944856E-3</v>
      </c>
      <c r="X39" s="261">
        <f t="shared" si="19"/>
        <v>-3.0839376192944856E-3</v>
      </c>
      <c r="Y39" s="261">
        <f t="shared" si="19"/>
        <v>-3.0839376192944856E-3</v>
      </c>
      <c r="Z39" s="261">
        <f t="shared" si="19"/>
        <v>-3.0839376192944856E-3</v>
      </c>
      <c r="AA39" s="261">
        <f t="shared" si="19"/>
        <v>-3.0839376192944856E-3</v>
      </c>
      <c r="AB39" s="261">
        <f t="shared" si="19"/>
        <v>-3.0839376192944856E-3</v>
      </c>
      <c r="AC39" s="261">
        <f t="shared" si="19"/>
        <v>-3.0839376192944856E-3</v>
      </c>
      <c r="AD39" s="261">
        <f t="shared" si="19"/>
        <v>-3.0839376192944856E-3</v>
      </c>
      <c r="AE39" s="261">
        <f t="shared" si="19"/>
        <v>-3.0839376192944856E-3</v>
      </c>
      <c r="AF39" s="261">
        <f t="shared" si="19"/>
        <v>-3.0839376192944856E-3</v>
      </c>
      <c r="AG39" s="261">
        <f t="shared" si="19"/>
        <v>-3.0839376192944856E-3</v>
      </c>
    </row>
    <row r="40" spans="2:34" ht="13" outlineLevel="1" x14ac:dyDescent="0.3">
      <c r="C40" s="262" t="s">
        <v>39</v>
      </c>
      <c r="D40" s="125" t="s">
        <v>77</v>
      </c>
      <c r="E40" s="245"/>
      <c r="F40" s="245"/>
      <c r="G40" s="263" t="s">
        <v>20</v>
      </c>
      <c r="H40" s="264">
        <f>INDEX('Benefit Inputs'!$D$5:$D$118,MATCH('Benefit Calculations'!D40,'Benefit Inputs'!$C$5:$C$118,0),MATCH('Benefit Calculations'!$I$48,'Benefit Inputs'!$D$2:$D$2,0))</f>
        <v>0.95</v>
      </c>
      <c r="I40" s="229"/>
      <c r="N40" s="247">
        <f>$H40</f>
        <v>0.95</v>
      </c>
      <c r="O40" s="247">
        <f t="shared" si="19"/>
        <v>0.95</v>
      </c>
      <c r="P40" s="247">
        <f t="shared" si="19"/>
        <v>0.95</v>
      </c>
      <c r="Q40" s="247">
        <f t="shared" si="19"/>
        <v>0.95</v>
      </c>
      <c r="R40" s="247">
        <f t="shared" si="19"/>
        <v>0.95</v>
      </c>
      <c r="S40" s="247">
        <f t="shared" si="19"/>
        <v>0.95</v>
      </c>
      <c r="T40" s="247">
        <f t="shared" si="19"/>
        <v>0.95</v>
      </c>
      <c r="U40" s="247">
        <f t="shared" si="19"/>
        <v>0.95</v>
      </c>
      <c r="V40" s="247">
        <f t="shared" si="19"/>
        <v>0.95</v>
      </c>
      <c r="W40" s="247">
        <f t="shared" si="19"/>
        <v>0.95</v>
      </c>
      <c r="X40" s="247">
        <f t="shared" si="19"/>
        <v>0.95</v>
      </c>
      <c r="Y40" s="247">
        <f t="shared" si="19"/>
        <v>0.95</v>
      </c>
      <c r="Z40" s="247">
        <f t="shared" si="19"/>
        <v>0.95</v>
      </c>
      <c r="AA40" s="247">
        <f t="shared" si="19"/>
        <v>0.95</v>
      </c>
      <c r="AB40" s="247">
        <f t="shared" si="19"/>
        <v>0.95</v>
      </c>
      <c r="AC40" s="247">
        <f t="shared" si="19"/>
        <v>0.95</v>
      </c>
      <c r="AD40" s="247">
        <f t="shared" si="19"/>
        <v>0.95</v>
      </c>
      <c r="AE40" s="247">
        <f t="shared" si="19"/>
        <v>0.95</v>
      </c>
      <c r="AF40" s="247">
        <f t="shared" si="19"/>
        <v>0.95</v>
      </c>
      <c r="AG40" s="247">
        <f t="shared" si="19"/>
        <v>0.95</v>
      </c>
    </row>
    <row r="41" spans="2:34" ht="13" outlineLevel="1" x14ac:dyDescent="0.3">
      <c r="C41" s="208" t="s">
        <v>32</v>
      </c>
      <c r="D41" s="183" t="s">
        <v>283</v>
      </c>
      <c r="G41" s="265" t="s">
        <v>79</v>
      </c>
      <c r="H41" s="266">
        <f>H38*H40</f>
        <v>61.75</v>
      </c>
      <c r="I41" s="229"/>
      <c r="N41" s="274">
        <f t="shared" ref="N41:AG41" si="20">N38*N40</f>
        <v>61.559566852008558</v>
      </c>
      <c r="O41" s="274">
        <f t="shared" si="20"/>
        <v>61.559566852008558</v>
      </c>
      <c r="P41" s="274">
        <f t="shared" si="20"/>
        <v>61.559566852008558</v>
      </c>
      <c r="Q41" s="274">
        <f t="shared" si="20"/>
        <v>61.559566852008558</v>
      </c>
      <c r="R41" s="274">
        <f t="shared" si="20"/>
        <v>61.559566852008558</v>
      </c>
      <c r="S41" s="274">
        <f t="shared" si="20"/>
        <v>61.559566852008558</v>
      </c>
      <c r="T41" s="274">
        <f t="shared" si="20"/>
        <v>61.559566852008558</v>
      </c>
      <c r="U41" s="274">
        <f t="shared" si="20"/>
        <v>61.559566852008558</v>
      </c>
      <c r="V41" s="274">
        <f t="shared" si="20"/>
        <v>61.559566852008558</v>
      </c>
      <c r="W41" s="274">
        <f t="shared" si="20"/>
        <v>61.559566852008558</v>
      </c>
      <c r="X41" s="274">
        <f t="shared" si="20"/>
        <v>61.559566852008558</v>
      </c>
      <c r="Y41" s="274">
        <f t="shared" si="20"/>
        <v>61.559566852008558</v>
      </c>
      <c r="Z41" s="274">
        <f t="shared" si="20"/>
        <v>61.559566852008558</v>
      </c>
      <c r="AA41" s="274">
        <f t="shared" si="20"/>
        <v>61.559566852008558</v>
      </c>
      <c r="AB41" s="274">
        <f t="shared" si="20"/>
        <v>61.559566852008558</v>
      </c>
      <c r="AC41" s="274">
        <f t="shared" si="20"/>
        <v>61.559566852008558</v>
      </c>
      <c r="AD41" s="274">
        <f t="shared" si="20"/>
        <v>61.559566852008558</v>
      </c>
      <c r="AE41" s="274">
        <f t="shared" si="20"/>
        <v>61.559566852008558</v>
      </c>
      <c r="AF41" s="274">
        <f t="shared" si="20"/>
        <v>61.559566852008558</v>
      </c>
      <c r="AG41" s="274">
        <f t="shared" si="20"/>
        <v>61.559566852008558</v>
      </c>
    </row>
    <row r="42" spans="2:34" s="211" customFormat="1" ht="13" outlineLevel="1" x14ac:dyDescent="0.3">
      <c r="B42" s="275"/>
      <c r="C42" s="267" t="s">
        <v>39</v>
      </c>
      <c r="D42" s="211" t="s">
        <v>277</v>
      </c>
      <c r="E42" s="268"/>
      <c r="F42" s="268"/>
      <c r="G42" s="269" t="s">
        <v>207</v>
      </c>
      <c r="H42" s="270">
        <f>INDEX('Benefit Inputs'!$D$5:$D$118,MATCH('Benefit Calculations'!D42,'Benefit Inputs'!$C$5:$C$118,0),MATCH('Benefit Calculations'!$I$48,'Benefit Inputs'!$D$2:$D$2,0))</f>
        <v>155.64391889382566</v>
      </c>
      <c r="I42" s="258"/>
      <c r="J42" s="276"/>
      <c r="K42" s="276"/>
      <c r="L42" s="277"/>
      <c r="N42" s="271">
        <f>$H42*(1+$H$43)</f>
        <v>160.00194862285278</v>
      </c>
      <c r="O42" s="271">
        <f>N42*(1+$H$43)</f>
        <v>164.48200318429267</v>
      </c>
      <c r="P42" s="271">
        <f t="shared" ref="P42:AG42" si="21">O42*(1+$H$43)</f>
        <v>169.08749927345286</v>
      </c>
      <c r="Q42" s="271">
        <f t="shared" si="21"/>
        <v>173.82194925310955</v>
      </c>
      <c r="R42" s="271">
        <f t="shared" si="21"/>
        <v>178.68896383219663</v>
      </c>
      <c r="S42" s="271">
        <f t="shared" si="21"/>
        <v>183.69225481949815</v>
      </c>
      <c r="T42" s="271">
        <f t="shared" si="21"/>
        <v>188.83563795444411</v>
      </c>
      <c r="U42" s="271">
        <f t="shared" si="21"/>
        <v>194.12303581716856</v>
      </c>
      <c r="V42" s="271">
        <f t="shared" si="21"/>
        <v>199.55848082004928</v>
      </c>
      <c r="W42" s="271">
        <f t="shared" si="21"/>
        <v>205.14611828301068</v>
      </c>
      <c r="X42" s="271">
        <f t="shared" si="21"/>
        <v>210.89020959493499</v>
      </c>
      <c r="Y42" s="271">
        <f t="shared" si="21"/>
        <v>216.79513546359317</v>
      </c>
      <c r="Z42" s="271">
        <f t="shared" si="21"/>
        <v>222.8653992565738</v>
      </c>
      <c r="AA42" s="271">
        <f t="shared" si="21"/>
        <v>229.10563043575786</v>
      </c>
      <c r="AB42" s="271">
        <f t="shared" si="21"/>
        <v>235.52058808795908</v>
      </c>
      <c r="AC42" s="271">
        <f t="shared" si="21"/>
        <v>242.11516455442194</v>
      </c>
      <c r="AD42" s="271">
        <f t="shared" si="21"/>
        <v>248.89438916194575</v>
      </c>
      <c r="AE42" s="271">
        <f t="shared" si="21"/>
        <v>255.86343205848024</v>
      </c>
      <c r="AF42" s="271">
        <f t="shared" si="21"/>
        <v>263.02760815611771</v>
      </c>
      <c r="AG42" s="271">
        <f t="shared" si="21"/>
        <v>270.39238118448901</v>
      </c>
    </row>
    <row r="43" spans="2:34" ht="13" outlineLevel="1" x14ac:dyDescent="0.3">
      <c r="C43" s="262" t="s">
        <v>39</v>
      </c>
      <c r="D43" s="125" t="s">
        <v>287</v>
      </c>
      <c r="E43" s="245"/>
      <c r="F43" s="245"/>
      <c r="G43" s="263" t="s">
        <v>20</v>
      </c>
      <c r="H43" s="247">
        <f>LaborCostGrowth</f>
        <v>2.8000000000000001E-2</v>
      </c>
      <c r="I43" s="229"/>
    </row>
    <row r="44" spans="2:34" ht="13" outlineLevel="1" x14ac:dyDescent="0.3">
      <c r="C44" s="208" t="s">
        <v>32</v>
      </c>
      <c r="D44" s="183" t="s">
        <v>308</v>
      </c>
      <c r="G44" s="265" t="s">
        <v>35</v>
      </c>
      <c r="H44" s="266">
        <f>PRODUCT(H41:H42)</f>
        <v>9611.0119916937347</v>
      </c>
      <c r="I44" s="229"/>
      <c r="N44" s="210">
        <f>N42*N41</f>
        <v>9849.6506527001438</v>
      </c>
      <c r="O44" s="210">
        <f t="shared" ref="O44:AG44" si="22">O42*O41</f>
        <v>10125.440870975748</v>
      </c>
      <c r="P44" s="210">
        <f t="shared" si="22"/>
        <v>10408.95321536307</v>
      </c>
      <c r="Q44" s="210">
        <f t="shared" si="22"/>
        <v>10700.403905393236</v>
      </c>
      <c r="R44" s="210">
        <f t="shared" si="22"/>
        <v>11000.015214744248</v>
      </c>
      <c r="S44" s="210">
        <f t="shared" si="22"/>
        <v>11308.015640757087</v>
      </c>
      <c r="T44" s="210">
        <f t="shared" si="22"/>
        <v>11624.640078698287</v>
      </c>
      <c r="U44" s="210">
        <f t="shared" si="22"/>
        <v>11950.13000090184</v>
      </c>
      <c r="V44" s="210">
        <f t="shared" si="22"/>
        <v>12284.733640927092</v>
      </c>
      <c r="W44" s="210">
        <f t="shared" si="22"/>
        <v>12628.706182873051</v>
      </c>
      <c r="X44" s="210">
        <f t="shared" si="22"/>
        <v>12982.309955993496</v>
      </c>
      <c r="Y44" s="210">
        <f t="shared" si="22"/>
        <v>13345.814634761315</v>
      </c>
      <c r="Z44" s="210">
        <f t="shared" si="22"/>
        <v>13719.497444534632</v>
      </c>
      <c r="AA44" s="210">
        <f t="shared" si="22"/>
        <v>14103.643372981602</v>
      </c>
      <c r="AB44" s="210">
        <f t="shared" si="22"/>
        <v>14498.545387425087</v>
      </c>
      <c r="AC44" s="210">
        <f t="shared" si="22"/>
        <v>14904.50465827299</v>
      </c>
      <c r="AD44" s="210">
        <f t="shared" si="22"/>
        <v>15321.830788704634</v>
      </c>
      <c r="AE44" s="210">
        <f t="shared" si="22"/>
        <v>15750.842050788364</v>
      </c>
      <c r="AF44" s="210">
        <f t="shared" si="22"/>
        <v>16191.86562821044</v>
      </c>
      <c r="AG44" s="210">
        <f t="shared" si="22"/>
        <v>16645.237865800333</v>
      </c>
    </row>
    <row r="45" spans="2:34" ht="13" outlineLevel="1" collapsed="1" x14ac:dyDescent="0.3">
      <c r="H45" s="260"/>
    </row>
    <row r="46" spans="2:34" ht="13" outlineLevel="1" x14ac:dyDescent="0.3">
      <c r="D46" s="183" t="s">
        <v>280</v>
      </c>
      <c r="H46" s="260">
        <f>SUM(H44,H36,H28)</f>
        <v>357328.17234675621</v>
      </c>
      <c r="M46" s="211" t="s">
        <v>36</v>
      </c>
      <c r="N46" s="210">
        <f>N28+N36+N44</f>
        <v>366200.52800112375</v>
      </c>
      <c r="O46" s="210">
        <f t="shared" ref="O46:AG46" si="23">O28+O36+O44</f>
        <v>375324.40792029473</v>
      </c>
      <c r="P46" s="210">
        <f t="shared" si="23"/>
        <v>384675.70548572787</v>
      </c>
      <c r="Q46" s="210">
        <f t="shared" si="23"/>
        <v>394260.09189347504</v>
      </c>
      <c r="R46" s="210">
        <f t="shared" si="23"/>
        <v>404083.37983923219</v>
      </c>
      <c r="S46" s="210">
        <f t="shared" si="23"/>
        <v>414151.52705092722</v>
      </c>
      <c r="T46" s="210">
        <f t="shared" si="23"/>
        <v>424470.63990955998</v>
      </c>
      <c r="U46" s="210">
        <f t="shared" si="23"/>
        <v>435046.97716049809</v>
      </c>
      <c r="V46" s="210">
        <f t="shared" si="23"/>
        <v>445886.953717492</v>
      </c>
      <c r="W46" s="210">
        <f t="shared" si="23"/>
        <v>456997.14456172549</v>
      </c>
      <c r="X46" s="210">
        <f t="shared" si="23"/>
        <v>468384.28873827978</v>
      </c>
      <c r="Y46" s="210">
        <f t="shared" si="23"/>
        <v>480055.29345244425</v>
      </c>
      <c r="Z46" s="210">
        <f t="shared" si="23"/>
        <v>492017.2382683733</v>
      </c>
      <c r="AA46" s="210">
        <f t="shared" si="23"/>
        <v>504277.37941264542</v>
      </c>
      <c r="AB46" s="210">
        <f t="shared" si="23"/>
        <v>516843.15418534895</v>
      </c>
      <c r="AC46" s="210">
        <f t="shared" si="23"/>
        <v>529722.18548138323</v>
      </c>
      <c r="AD46" s="210">
        <f t="shared" si="23"/>
        <v>542922.28642473056</v>
      </c>
      <c r="AE46" s="210">
        <f t="shared" si="23"/>
        <v>556451.46511852345</v>
      </c>
      <c r="AF46" s="210">
        <f t="shared" si="23"/>
        <v>570317.9295138045</v>
      </c>
      <c r="AG46" s="210">
        <f t="shared" si="23"/>
        <v>584530.09239994374</v>
      </c>
    </row>
    <row r="47" spans="2:34" ht="13" outlineLevel="1" x14ac:dyDescent="0.3">
      <c r="M47" s="183" t="s">
        <v>112</v>
      </c>
      <c r="N47" s="186">
        <f t="array" ref="N47">INDEX('Deployment Schedule'!$F$24:$Z$40,MATCH('Benefit Calculations'!$B48,'Deployment Schedule'!$B$24:$B$40,0),MATCH(1,('Deployment Schedule'!$F$6:$Z$6='Benefit Calculations'!$I48)*('Deployment Schedule'!$F$9:$Z$9='Benefit Calculations'!N$2),0))</f>
        <v>0.34695187422394708</v>
      </c>
      <c r="O47" s="186">
        <f t="array" ref="O47">INDEX('Deployment Schedule'!$F$24:$Z$40,MATCH('Benefit Calculations'!$B48,'Deployment Schedule'!$B$24:$B$40,0),MATCH(1,('Deployment Schedule'!$F$6:$Z$6='Benefit Calculations'!$I48)*('Deployment Schedule'!$F$9:$Z$9='Benefit Calculations'!O$2),0))</f>
        <v>0.60637997948521072</v>
      </c>
      <c r="P47" s="186">
        <f t="array" ref="P47">INDEX('Deployment Schedule'!$F$24:$Z$40,MATCH('Benefit Calculations'!$B48,'Deployment Schedule'!$B$24:$B$40,0),MATCH(1,('Deployment Schedule'!$F$6:$Z$6='Benefit Calculations'!$I48)*('Deployment Schedule'!$F$9:$Z$9='Benefit Calculations'!P$2),0))</f>
        <v>0.87895074651038629</v>
      </c>
      <c r="Q47" s="186">
        <f t="array" ref="Q47">INDEX('Deployment Schedule'!$F$24:$Z$40,MATCH('Benefit Calculations'!$B48,'Deployment Schedule'!$B$24:$B$40,0),MATCH(1,('Deployment Schedule'!$F$6:$Z$6='Benefit Calculations'!$I48)*('Deployment Schedule'!$F$9:$Z$9='Benefit Calculations'!Q$2),0))</f>
        <v>0.99999999999999989</v>
      </c>
      <c r="R47" s="186">
        <f t="array" ref="R47">INDEX('Deployment Schedule'!$F$24:$Z$40,MATCH('Benefit Calculations'!$B48,'Deployment Schedule'!$B$24:$B$40,0),MATCH(1,('Deployment Schedule'!$F$6:$Z$6='Benefit Calculations'!$I48)*('Deployment Schedule'!$F$9:$Z$9='Benefit Calculations'!R$2),0))</f>
        <v>0.99999999999999989</v>
      </c>
      <c r="S47" s="186">
        <f t="array" ref="S47">INDEX('Deployment Schedule'!$F$24:$Z$40,MATCH('Benefit Calculations'!$B48,'Deployment Schedule'!$B$24:$B$40,0),MATCH(1,('Deployment Schedule'!$F$6:$Z$6='Benefit Calculations'!$I48)*('Deployment Schedule'!$F$9:$Z$9='Benefit Calculations'!S$2),0))</f>
        <v>0.99999999999999989</v>
      </c>
      <c r="T47" s="186">
        <f t="array" ref="T47">INDEX('Deployment Schedule'!$F$24:$Z$40,MATCH('Benefit Calculations'!$B48,'Deployment Schedule'!$B$24:$B$40,0),MATCH(1,('Deployment Schedule'!$F$6:$Z$6='Benefit Calculations'!$I48)*('Deployment Schedule'!$F$9:$Z$9='Benefit Calculations'!T$2),0))</f>
        <v>0.99999999999999989</v>
      </c>
      <c r="U47" s="186">
        <f t="array" ref="U47">INDEX('Deployment Schedule'!$F$24:$Z$40,MATCH('Benefit Calculations'!$B48,'Deployment Schedule'!$B$24:$B$40,0),MATCH(1,('Deployment Schedule'!$F$6:$Z$6='Benefit Calculations'!$I48)*('Deployment Schedule'!$F$9:$Z$9='Benefit Calculations'!U$2),0))</f>
        <v>0.99999999999999989</v>
      </c>
      <c r="V47" s="186">
        <f t="array" ref="V47">INDEX('Deployment Schedule'!$F$24:$Z$40,MATCH('Benefit Calculations'!$B48,'Deployment Schedule'!$B$24:$B$40,0),MATCH(1,('Deployment Schedule'!$F$6:$Z$6='Benefit Calculations'!$I48)*('Deployment Schedule'!$F$9:$Z$9='Benefit Calculations'!V$2),0))</f>
        <v>0.99999999999999989</v>
      </c>
      <c r="W47" s="186">
        <f t="array" ref="W47">INDEX('Deployment Schedule'!$F$24:$Z$40,MATCH('Benefit Calculations'!$B48,'Deployment Schedule'!$B$24:$B$40,0),MATCH(1,('Deployment Schedule'!$F$6:$Z$6='Benefit Calculations'!$I48)*('Deployment Schedule'!$F$9:$Z$9='Benefit Calculations'!W$2),0))</f>
        <v>0.99999999999999989</v>
      </c>
      <c r="X47" s="186">
        <f t="array" ref="X47">INDEX('Deployment Schedule'!$F$24:$Z$40,MATCH('Benefit Calculations'!$B48,'Deployment Schedule'!$B$24:$B$40,0),MATCH(1,('Deployment Schedule'!$F$6:$Z$6='Benefit Calculations'!$I48)*('Deployment Schedule'!$F$9:$Z$9='Benefit Calculations'!X$2),0))</f>
        <v>0.99999999999999989</v>
      </c>
      <c r="Y47" s="186">
        <f t="array" ref="Y47">INDEX('Deployment Schedule'!$F$24:$Z$40,MATCH('Benefit Calculations'!$B48,'Deployment Schedule'!$B$24:$B$40,0),MATCH(1,('Deployment Schedule'!$F$6:$Z$6='Benefit Calculations'!$I48)*('Deployment Schedule'!$F$9:$Z$9='Benefit Calculations'!Y$2),0))</f>
        <v>0.99999999999999989</v>
      </c>
      <c r="Z47" s="186">
        <f t="array" ref="Z47">INDEX('Deployment Schedule'!$F$24:$Z$40,MATCH('Benefit Calculations'!$B48,'Deployment Schedule'!$B$24:$B$40,0),MATCH(1,('Deployment Schedule'!$F$6:$Z$6='Benefit Calculations'!$I48)*('Deployment Schedule'!$F$9:$Z$9='Benefit Calculations'!Z$2),0))</f>
        <v>0.99999999999999989</v>
      </c>
      <c r="AA47" s="186">
        <f t="array" ref="AA47">INDEX('Deployment Schedule'!$F$24:$Z$40,MATCH('Benefit Calculations'!$B48,'Deployment Schedule'!$B$24:$B$40,0),MATCH(1,('Deployment Schedule'!$F$6:$Z$6='Benefit Calculations'!$I48)*('Deployment Schedule'!$F$9:$Z$9='Benefit Calculations'!AA$2),0))</f>
        <v>0.99999999999999989</v>
      </c>
      <c r="AB47" s="186">
        <f t="array" ref="AB47">INDEX('Deployment Schedule'!$F$24:$Z$40,MATCH('Benefit Calculations'!$B48,'Deployment Schedule'!$B$24:$B$40,0),MATCH(1,('Deployment Schedule'!$F$6:$Z$6='Benefit Calculations'!$I48)*('Deployment Schedule'!$F$9:$Z$9='Benefit Calculations'!AB$2),0))</f>
        <v>0.99999999999999989</v>
      </c>
      <c r="AC47" s="186">
        <f t="array" ref="AC47">INDEX('Deployment Schedule'!$F$24:$Z$40,MATCH('Benefit Calculations'!$B48,'Deployment Schedule'!$B$24:$B$40,0),MATCH(1,('Deployment Schedule'!$F$6:$Z$6='Benefit Calculations'!$I48)*('Deployment Schedule'!$F$9:$Z$9='Benefit Calculations'!AC$2),0))</f>
        <v>0.99999999999999989</v>
      </c>
      <c r="AD47" s="186">
        <f t="array" ref="AD47">INDEX('Deployment Schedule'!$F$24:$Z$40,MATCH('Benefit Calculations'!$B48,'Deployment Schedule'!$B$24:$B$40,0),MATCH(1,('Deployment Schedule'!$F$6:$Z$6='Benefit Calculations'!$I48)*('Deployment Schedule'!$F$9:$Z$9='Benefit Calculations'!AD$2),0))</f>
        <v>0.99999999999999989</v>
      </c>
      <c r="AE47" s="186">
        <f t="array" ref="AE47">INDEX('Deployment Schedule'!$F$24:$Z$40,MATCH('Benefit Calculations'!$B48,'Deployment Schedule'!$B$24:$B$40,0),MATCH(1,('Deployment Schedule'!$F$6:$Z$6='Benefit Calculations'!$I48)*('Deployment Schedule'!$F$9:$Z$9='Benefit Calculations'!AE$2),0))</f>
        <v>0.99999999999999989</v>
      </c>
      <c r="AF47" s="186">
        <f t="array" ref="AF47">INDEX('Deployment Schedule'!$F$24:$Z$40,MATCH('Benefit Calculations'!$B48,'Deployment Schedule'!$B$24:$B$40,0),MATCH(1,('Deployment Schedule'!$F$6:$Z$6='Benefit Calculations'!$I48)*('Deployment Schedule'!$F$9:$Z$9='Benefit Calculations'!AF$2),0))</f>
        <v>0.99999999999999989</v>
      </c>
      <c r="AG47" s="186">
        <f t="array" ref="AG47">INDEX('Deployment Schedule'!$F$24:$Z$40,MATCH('Benefit Calculations'!$B48,'Deployment Schedule'!$B$24:$B$40,0),MATCH(1,('Deployment Schedule'!$F$6:$Z$6='Benefit Calculations'!$I48)*('Deployment Schedule'!$F$9:$Z$9='Benefit Calculations'!AG$2),0))</f>
        <v>0.99999999999999989</v>
      </c>
    </row>
    <row r="48" spans="2:34" s="229" customFormat="1" ht="13" x14ac:dyDescent="0.3">
      <c r="B48" s="248">
        <v>1.02</v>
      </c>
      <c r="C48" s="249"/>
      <c r="D48" s="250" t="s">
        <v>424</v>
      </c>
      <c r="E48" s="251" t="s">
        <v>43</v>
      </c>
      <c r="F48" s="250" t="s">
        <v>156</v>
      </c>
      <c r="G48" s="252"/>
      <c r="H48" s="253">
        <f>H46</f>
        <v>357328.17234675621</v>
      </c>
      <c r="I48" s="278" t="s">
        <v>435</v>
      </c>
      <c r="J48" s="253">
        <f>SUM(N48:AG48)</f>
        <v>8913172.1919362731</v>
      </c>
      <c r="K48" s="253">
        <f>NPV(PreTaxWACC,N48:AG48)</f>
        <v>4364143.8491318077</v>
      </c>
      <c r="L48" s="279"/>
      <c r="M48" s="256" t="s">
        <v>38</v>
      </c>
      <c r="N48" s="257">
        <f>N46*N47</f>
        <v>127053.9595317889</v>
      </c>
      <c r="O48" s="257">
        <f t="shared" ref="O48:AG48" si="24">O46*O47</f>
        <v>227589.20677500719</v>
      </c>
      <c r="P48" s="257">
        <f t="shared" si="24"/>
        <v>338110.99850108998</v>
      </c>
      <c r="Q48" s="257">
        <f t="shared" si="24"/>
        <v>394260.09189347498</v>
      </c>
      <c r="R48" s="257">
        <f t="shared" si="24"/>
        <v>404083.37983923213</v>
      </c>
      <c r="S48" s="257">
        <f t="shared" si="24"/>
        <v>414151.52705092716</v>
      </c>
      <c r="T48" s="257">
        <f t="shared" si="24"/>
        <v>424470.63990955992</v>
      </c>
      <c r="U48" s="257">
        <f t="shared" si="24"/>
        <v>435046.97716049803</v>
      </c>
      <c r="V48" s="257">
        <f t="shared" si="24"/>
        <v>445886.95371749194</v>
      </c>
      <c r="W48" s="257">
        <f t="shared" si="24"/>
        <v>456997.14456172544</v>
      </c>
      <c r="X48" s="257">
        <f t="shared" si="24"/>
        <v>468384.28873827972</v>
      </c>
      <c r="Y48" s="257">
        <f t="shared" si="24"/>
        <v>480055.2934524442</v>
      </c>
      <c r="Z48" s="257">
        <f t="shared" si="24"/>
        <v>492017.23826837324</v>
      </c>
      <c r="AA48" s="257">
        <f t="shared" si="24"/>
        <v>504277.37941264536</v>
      </c>
      <c r="AB48" s="257">
        <f t="shared" si="24"/>
        <v>516843.15418534889</v>
      </c>
      <c r="AC48" s="257">
        <f t="shared" si="24"/>
        <v>529722.18548138312</v>
      </c>
      <c r="AD48" s="257">
        <f t="shared" si="24"/>
        <v>542922.28642473044</v>
      </c>
      <c r="AE48" s="257">
        <f t="shared" si="24"/>
        <v>556451.46511852334</v>
      </c>
      <c r="AF48" s="257">
        <f t="shared" si="24"/>
        <v>570317.92951380438</v>
      </c>
      <c r="AG48" s="257">
        <f t="shared" si="24"/>
        <v>584530.09239994362</v>
      </c>
      <c r="AH48" s="258"/>
    </row>
    <row r="49" spans="3:33" ht="13" x14ac:dyDescent="0.3"/>
    <row r="50" spans="3:33" ht="13" outlineLevel="1" x14ac:dyDescent="0.3">
      <c r="D50" s="259" t="s">
        <v>286</v>
      </c>
      <c r="G50" s="207" t="s">
        <v>208</v>
      </c>
      <c r="H50" s="260">
        <f>INDEX('Benefit Inputs'!$D$5:$D$118,MATCH('Benefit Calculations'!D50,'Benefit Inputs'!$C$5:$C$118,0),MATCH('Benefit Calculations'!$I$76,'Benefit Inputs'!$D$2:$D$2,0))</f>
        <v>8726</v>
      </c>
      <c r="N50" s="260">
        <f>$H50*(1+$H51)</f>
        <v>8699.0895603340359</v>
      </c>
      <c r="O50" s="260">
        <f t="shared" ref="O50:AG50" si="25">N50*(1+$H51)</f>
        <v>8672.2621107853101</v>
      </c>
      <c r="P50" s="260">
        <f t="shared" si="25"/>
        <v>8645.517395417477</v>
      </c>
      <c r="Q50" s="260">
        <f t="shared" si="25"/>
        <v>8618.855159083485</v>
      </c>
      <c r="R50" s="260">
        <f t="shared" si="25"/>
        <v>8592.2751474231372</v>
      </c>
      <c r="S50" s="260">
        <f t="shared" si="25"/>
        <v>8565.7771068606708</v>
      </c>
      <c r="T50" s="260">
        <f t="shared" si="25"/>
        <v>8539.3607846023315</v>
      </c>
      <c r="U50" s="260">
        <f t="shared" si="25"/>
        <v>8513.0259286339679</v>
      </c>
      <c r="V50" s="260">
        <f t="shared" si="25"/>
        <v>8486.7722877186243</v>
      </c>
      <c r="W50" s="260">
        <f t="shared" si="25"/>
        <v>8460.5996113941437</v>
      </c>
      <c r="X50" s="260">
        <f t="shared" si="25"/>
        <v>8434.5076499707775</v>
      </c>
      <c r="Y50" s="260">
        <f t="shared" si="25"/>
        <v>8408.4961545288061</v>
      </c>
      <c r="Z50" s="260">
        <f t="shared" si="25"/>
        <v>8382.5648769161617</v>
      </c>
      <c r="AA50" s="260">
        <f t="shared" si="25"/>
        <v>8356.7135697460635</v>
      </c>
      <c r="AB50" s="260">
        <f t="shared" si="25"/>
        <v>8330.941986394655</v>
      </c>
      <c r="AC50" s="260">
        <f t="shared" si="25"/>
        <v>8305.2498809986519</v>
      </c>
      <c r="AD50" s="260">
        <f t="shared" si="25"/>
        <v>8279.637008452999</v>
      </c>
      <c r="AE50" s="260">
        <f t="shared" si="25"/>
        <v>8254.1031244085279</v>
      </c>
      <c r="AF50" s="260">
        <f t="shared" si="25"/>
        <v>8228.6479852696284</v>
      </c>
      <c r="AG50" s="260">
        <f t="shared" si="25"/>
        <v>8203.2713481919236</v>
      </c>
    </row>
    <row r="51" spans="3:33" ht="13" outlineLevel="1" x14ac:dyDescent="0.3">
      <c r="D51" s="108" t="s">
        <v>246</v>
      </c>
      <c r="E51" s="197"/>
      <c r="F51" s="187"/>
      <c r="G51" s="198" t="s">
        <v>20</v>
      </c>
      <c r="H51" s="234">
        <f>INDEX('Benefit Inputs'!$D$5:$D$118,MATCH('Benefit Calculations'!D51,'Benefit Inputs'!$C$5:$C$118,0),MATCH('Benefit Calculations'!$I$76,'Benefit Inputs'!$D$2:$D$2,0))</f>
        <v>-3.0839376192944856E-3</v>
      </c>
      <c r="N51" s="261">
        <f>$H51</f>
        <v>-3.0839376192944856E-3</v>
      </c>
      <c r="O51" s="261">
        <f t="shared" ref="O51:AG52" si="26">$H51</f>
        <v>-3.0839376192944856E-3</v>
      </c>
      <c r="P51" s="261">
        <f t="shared" si="26"/>
        <v>-3.0839376192944856E-3</v>
      </c>
      <c r="Q51" s="261">
        <f t="shared" si="26"/>
        <v>-3.0839376192944856E-3</v>
      </c>
      <c r="R51" s="261">
        <f t="shared" si="26"/>
        <v>-3.0839376192944856E-3</v>
      </c>
      <c r="S51" s="261">
        <f t="shared" si="26"/>
        <v>-3.0839376192944856E-3</v>
      </c>
      <c r="T51" s="261">
        <f t="shared" si="26"/>
        <v>-3.0839376192944856E-3</v>
      </c>
      <c r="U51" s="261">
        <f t="shared" si="26"/>
        <v>-3.0839376192944856E-3</v>
      </c>
      <c r="V51" s="261">
        <f t="shared" si="26"/>
        <v>-3.0839376192944856E-3</v>
      </c>
      <c r="W51" s="261">
        <f t="shared" si="26"/>
        <v>-3.0839376192944856E-3</v>
      </c>
      <c r="X51" s="261">
        <f t="shared" si="26"/>
        <v>-3.0839376192944856E-3</v>
      </c>
      <c r="Y51" s="261">
        <f t="shared" si="26"/>
        <v>-3.0839376192944856E-3</v>
      </c>
      <c r="Z51" s="261">
        <f t="shared" si="26"/>
        <v>-3.0839376192944856E-3</v>
      </c>
      <c r="AA51" s="261">
        <f t="shared" si="26"/>
        <v>-3.0839376192944856E-3</v>
      </c>
      <c r="AB51" s="261">
        <f t="shared" si="26"/>
        <v>-3.0839376192944856E-3</v>
      </c>
      <c r="AC51" s="261">
        <f t="shared" si="26"/>
        <v>-3.0839376192944856E-3</v>
      </c>
      <c r="AD51" s="261">
        <f t="shared" si="26"/>
        <v>-3.0839376192944856E-3</v>
      </c>
      <c r="AE51" s="261">
        <f t="shared" si="26"/>
        <v>-3.0839376192944856E-3</v>
      </c>
      <c r="AF51" s="261">
        <f t="shared" si="26"/>
        <v>-3.0839376192944856E-3</v>
      </c>
      <c r="AG51" s="261">
        <f t="shared" si="26"/>
        <v>-3.0839376192944856E-3</v>
      </c>
    </row>
    <row r="52" spans="3:33" ht="13" outlineLevel="1" x14ac:dyDescent="0.3">
      <c r="C52" s="262" t="s">
        <v>39</v>
      </c>
      <c r="D52" s="125" t="s">
        <v>77</v>
      </c>
      <c r="E52" s="245"/>
      <c r="F52" s="245"/>
      <c r="G52" s="263" t="s">
        <v>20</v>
      </c>
      <c r="H52" s="264">
        <f>INDEX('Benefit Inputs'!$D$5:$D$118,MATCH('Benefit Calculations'!D52,'Benefit Inputs'!$C$5:$C$118,0),MATCH('Benefit Calculations'!$I$76,'Benefit Inputs'!$D$2:$D$2,0))</f>
        <v>0.95</v>
      </c>
      <c r="I52" s="229"/>
      <c r="N52" s="264">
        <f>$H52</f>
        <v>0.95</v>
      </c>
      <c r="O52" s="264">
        <f t="shared" si="26"/>
        <v>0.95</v>
      </c>
      <c r="P52" s="264">
        <f t="shared" si="26"/>
        <v>0.95</v>
      </c>
      <c r="Q52" s="264">
        <f t="shared" si="26"/>
        <v>0.95</v>
      </c>
      <c r="R52" s="264">
        <f t="shared" si="26"/>
        <v>0.95</v>
      </c>
      <c r="S52" s="264">
        <f t="shared" si="26"/>
        <v>0.95</v>
      </c>
      <c r="T52" s="264">
        <f t="shared" si="26"/>
        <v>0.95</v>
      </c>
      <c r="U52" s="264">
        <f t="shared" si="26"/>
        <v>0.95</v>
      </c>
      <c r="V52" s="264">
        <f t="shared" si="26"/>
        <v>0.95</v>
      </c>
      <c r="W52" s="264">
        <f t="shared" si="26"/>
        <v>0.95</v>
      </c>
      <c r="X52" s="264">
        <f t="shared" si="26"/>
        <v>0.95</v>
      </c>
      <c r="Y52" s="264">
        <f t="shared" si="26"/>
        <v>0.95</v>
      </c>
      <c r="Z52" s="264">
        <f t="shared" si="26"/>
        <v>0.95</v>
      </c>
      <c r="AA52" s="264">
        <f t="shared" si="26"/>
        <v>0.95</v>
      </c>
      <c r="AB52" s="264">
        <f t="shared" si="26"/>
        <v>0.95</v>
      </c>
      <c r="AC52" s="264">
        <f t="shared" si="26"/>
        <v>0.95</v>
      </c>
      <c r="AD52" s="264">
        <f t="shared" si="26"/>
        <v>0.95</v>
      </c>
      <c r="AE52" s="264">
        <f t="shared" si="26"/>
        <v>0.95</v>
      </c>
      <c r="AF52" s="264">
        <f t="shared" si="26"/>
        <v>0.95</v>
      </c>
      <c r="AG52" s="264">
        <f t="shared" si="26"/>
        <v>0.95</v>
      </c>
    </row>
    <row r="53" spans="3:33" ht="13" outlineLevel="1" x14ac:dyDescent="0.3">
      <c r="C53" s="208" t="s">
        <v>32</v>
      </c>
      <c r="D53" s="183" t="s">
        <v>309</v>
      </c>
      <c r="G53" s="265" t="s">
        <v>79</v>
      </c>
      <c r="H53" s="266">
        <f>H52*H50</f>
        <v>8289.6999999999989</v>
      </c>
      <c r="I53" s="229"/>
      <c r="N53" s="266">
        <f t="shared" ref="N53:AG53" si="27">N50*N52</f>
        <v>8264.1350823173343</v>
      </c>
      <c r="O53" s="266">
        <f t="shared" si="27"/>
        <v>8238.6490052460449</v>
      </c>
      <c r="P53" s="266">
        <f t="shared" si="27"/>
        <v>8213.2415256466029</v>
      </c>
      <c r="Q53" s="266">
        <f t="shared" si="27"/>
        <v>8187.9124011293106</v>
      </c>
      <c r="R53" s="266">
        <f t="shared" si="27"/>
        <v>8162.6613900519797</v>
      </c>
      <c r="S53" s="266">
        <f t="shared" si="27"/>
        <v>8137.4882515176369</v>
      </c>
      <c r="T53" s="266">
        <f t="shared" si="27"/>
        <v>8112.3927453722144</v>
      </c>
      <c r="U53" s="266">
        <f t="shared" si="27"/>
        <v>8087.3746322022689</v>
      </c>
      <c r="V53" s="266">
        <f t="shared" si="27"/>
        <v>8062.4336733326927</v>
      </c>
      <c r="W53" s="266">
        <f t="shared" si="27"/>
        <v>8037.569630824436</v>
      </c>
      <c r="X53" s="266">
        <f t="shared" si="27"/>
        <v>8012.7822674722383</v>
      </c>
      <c r="Y53" s="266">
        <f t="shared" si="27"/>
        <v>7988.071346802365</v>
      </c>
      <c r="Z53" s="266">
        <f t="shared" si="27"/>
        <v>7963.4366330703533</v>
      </c>
      <c r="AA53" s="266">
        <f t="shared" si="27"/>
        <v>7938.8778912587595</v>
      </c>
      <c r="AB53" s="266">
        <f t="shared" si="27"/>
        <v>7914.3948870749218</v>
      </c>
      <c r="AC53" s="266">
        <f t="shared" si="27"/>
        <v>7889.9873869487192</v>
      </c>
      <c r="AD53" s="266">
        <f t="shared" si="27"/>
        <v>7865.6551580303485</v>
      </c>
      <c r="AE53" s="266">
        <f t="shared" si="27"/>
        <v>7841.397968188101</v>
      </c>
      <c r="AF53" s="266">
        <f t="shared" si="27"/>
        <v>7817.2155860061466</v>
      </c>
      <c r="AG53" s="266">
        <f t="shared" si="27"/>
        <v>7793.1077807823267</v>
      </c>
    </row>
    <row r="54" spans="3:33" ht="13" outlineLevel="1" x14ac:dyDescent="0.3">
      <c r="C54" s="267" t="s">
        <v>39</v>
      </c>
      <c r="D54" s="211" t="s">
        <v>298</v>
      </c>
      <c r="E54" s="268"/>
      <c r="F54" s="268"/>
      <c r="G54" s="269" t="s">
        <v>207</v>
      </c>
      <c r="H54" s="270">
        <f>INDEX('Benefit Inputs'!$D$5:$D$118,MATCH('Benefit Calculations'!D54,'Benefit Inputs'!$C$5:$C$118,0),MATCH('Benefit Calculations'!$I$76,'Benefit Inputs'!$D$2:$D$2,0))</f>
        <v>54.04074364217864</v>
      </c>
      <c r="I54" s="229"/>
      <c r="N54" s="271">
        <f>H54*(1+$H$55)</f>
        <v>55.553884464159644</v>
      </c>
      <c r="O54" s="271">
        <f>N54*(1+$H$55)</f>
        <v>57.109393229156119</v>
      </c>
      <c r="P54" s="271">
        <f t="shared" ref="P54:AG54" si="28">O54*(1+$H$55)</f>
        <v>58.708456239572492</v>
      </c>
      <c r="Q54" s="271">
        <f t="shared" si="28"/>
        <v>60.352293014280519</v>
      </c>
      <c r="R54" s="271">
        <f t="shared" si="28"/>
        <v>62.042157218680373</v>
      </c>
      <c r="S54" s="271">
        <f t="shared" si="28"/>
        <v>63.779337620803425</v>
      </c>
      <c r="T54" s="271">
        <f t="shared" si="28"/>
        <v>65.565159074185928</v>
      </c>
      <c r="U54" s="271">
        <f t="shared" si="28"/>
        <v>67.40098352826314</v>
      </c>
      <c r="V54" s="271">
        <f t="shared" si="28"/>
        <v>69.288211067054505</v>
      </c>
      <c r="W54" s="271">
        <f t="shared" si="28"/>
        <v>71.228280976932027</v>
      </c>
      <c r="X54" s="271">
        <f t="shared" si="28"/>
        <v>73.222672844286123</v>
      </c>
      <c r="Y54" s="271">
        <f t="shared" si="28"/>
        <v>75.272907683926135</v>
      </c>
      <c r="Z54" s="271">
        <f t="shared" si="28"/>
        <v>77.380549099076063</v>
      </c>
      <c r="AA54" s="271">
        <f t="shared" si="28"/>
        <v>79.547204473850201</v>
      </c>
      <c r="AB54" s="271">
        <f t="shared" si="28"/>
        <v>81.774526199118014</v>
      </c>
      <c r="AC54" s="271">
        <f t="shared" si="28"/>
        <v>84.064212932693323</v>
      </c>
      <c r="AD54" s="271">
        <f t="shared" si="28"/>
        <v>86.418010894808745</v>
      </c>
      <c r="AE54" s="271">
        <f t="shared" si="28"/>
        <v>88.837715199863396</v>
      </c>
      <c r="AF54" s="271">
        <f t="shared" si="28"/>
        <v>91.32517122545957</v>
      </c>
      <c r="AG54" s="271">
        <f t="shared" si="28"/>
        <v>93.882276019772434</v>
      </c>
    </row>
    <row r="55" spans="3:33" ht="13" outlineLevel="1" x14ac:dyDescent="0.3">
      <c r="C55" s="262" t="s">
        <v>39</v>
      </c>
      <c r="D55" s="125" t="s">
        <v>287</v>
      </c>
      <c r="E55" s="245"/>
      <c r="F55" s="245"/>
      <c r="G55" s="263" t="s">
        <v>20</v>
      </c>
      <c r="H55" s="247">
        <f>LaborCostGrowth</f>
        <v>2.8000000000000001E-2</v>
      </c>
      <c r="I55" s="229"/>
    </row>
    <row r="56" spans="3:33" ht="13" outlineLevel="1" x14ac:dyDescent="0.3">
      <c r="C56" s="208" t="s">
        <v>32</v>
      </c>
      <c r="D56" s="183" t="s">
        <v>310</v>
      </c>
      <c r="G56" s="265" t="s">
        <v>35</v>
      </c>
      <c r="H56" s="266">
        <f>PRODUCT(H53:H54)</f>
        <v>447981.55257056822</v>
      </c>
      <c r="I56" s="229"/>
      <c r="N56" s="266">
        <f>PRODUCT(N53:N54)</f>
        <v>459104.80555926566</v>
      </c>
      <c r="O56" s="266">
        <f t="shared" ref="O56:AG56" si="29">PRODUCT(O53:O54)</f>
        <v>470504.24571759225</v>
      </c>
      <c r="P56" s="266">
        <f t="shared" si="29"/>
        <v>482186.73069346318</v>
      </c>
      <c r="Q56" s="266">
        <f t="shared" si="29"/>
        <v>494159.28840821731</v>
      </c>
      <c r="R56" s="266">
        <f t="shared" si="29"/>
        <v>506429.12128445698</v>
      </c>
      <c r="S56" s="266">
        <f t="shared" si="29"/>
        <v>519003.6105788647</v>
      </c>
      <c r="T56" s="266">
        <f t="shared" si="29"/>
        <v>531890.32082260109</v>
      </c>
      <c r="U56" s="266">
        <f t="shared" si="29"/>
        <v>545097.00437195832</v>
      </c>
      <c r="V56" s="266">
        <f t="shared" si="29"/>
        <v>558631.60607200314</v>
      </c>
      <c r="W56" s="266">
        <f t="shared" si="29"/>
        <v>572502.26803601871</v>
      </c>
      <c r="X56" s="266">
        <f t="shared" si="29"/>
        <v>586717.33454361686</v>
      </c>
      <c r="Y56" s="266">
        <f t="shared" si="29"/>
        <v>601285.35706046992</v>
      </c>
      <c r="Z56" s="266">
        <f t="shared" si="29"/>
        <v>616215.09938268142</v>
      </c>
      <c r="AA56" s="266">
        <f t="shared" si="29"/>
        <v>631515.54290888924</v>
      </c>
      <c r="AB56" s="266">
        <f t="shared" si="29"/>
        <v>647195.8920432739</v>
      </c>
      <c r="AC56" s="266">
        <f t="shared" si="29"/>
        <v>663265.57973272167</v>
      </c>
      <c r="AD56" s="266">
        <f t="shared" si="29"/>
        <v>679734.27314147528</v>
      </c>
      <c r="AE56" s="266">
        <f t="shared" si="29"/>
        <v>696611.87946668197</v>
      </c>
      <c r="AF56" s="266">
        <f t="shared" si="29"/>
        <v>713908.55189834256</v>
      </c>
      <c r="AG56" s="266">
        <f t="shared" si="29"/>
        <v>731634.69572724262</v>
      </c>
    </row>
    <row r="57" spans="3:33" ht="13" outlineLevel="1" collapsed="1" x14ac:dyDescent="0.3">
      <c r="D57" s="259"/>
    </row>
    <row r="58" spans="3:33" ht="13" outlineLevel="1" x14ac:dyDescent="0.3">
      <c r="D58" s="259" t="s">
        <v>288</v>
      </c>
      <c r="G58" s="207" t="s">
        <v>208</v>
      </c>
      <c r="H58" s="260">
        <f>INDEX('Benefit Inputs'!$D$5:$D$118,MATCH('Benefit Calculations'!D58,'Benefit Inputs'!$C$5:$C$118,0),MATCH('Benefit Calculations'!$I$76,'Benefit Inputs'!$D$2:$D$2,0))</f>
        <v>0</v>
      </c>
      <c r="N58" s="260">
        <f>$H58*(1+$H59)</f>
        <v>0</v>
      </c>
      <c r="O58" s="260">
        <f t="shared" ref="O58:AG58" si="30">N58*(1+$H59)</f>
        <v>0</v>
      </c>
      <c r="P58" s="260">
        <f t="shared" si="30"/>
        <v>0</v>
      </c>
      <c r="Q58" s="260">
        <f t="shared" si="30"/>
        <v>0</v>
      </c>
      <c r="R58" s="260">
        <f t="shared" si="30"/>
        <v>0</v>
      </c>
      <c r="S58" s="260">
        <f t="shared" si="30"/>
        <v>0</v>
      </c>
      <c r="T58" s="260">
        <f t="shared" si="30"/>
        <v>0</v>
      </c>
      <c r="U58" s="260">
        <f t="shared" si="30"/>
        <v>0</v>
      </c>
      <c r="V58" s="260">
        <f t="shared" si="30"/>
        <v>0</v>
      </c>
      <c r="W58" s="260">
        <f t="shared" si="30"/>
        <v>0</v>
      </c>
      <c r="X58" s="260">
        <f t="shared" si="30"/>
        <v>0</v>
      </c>
      <c r="Y58" s="260">
        <f t="shared" si="30"/>
        <v>0</v>
      </c>
      <c r="Z58" s="260">
        <f t="shared" si="30"/>
        <v>0</v>
      </c>
      <c r="AA58" s="260">
        <f t="shared" si="30"/>
        <v>0</v>
      </c>
      <c r="AB58" s="260">
        <f t="shared" si="30"/>
        <v>0</v>
      </c>
      <c r="AC58" s="260">
        <f t="shared" si="30"/>
        <v>0</v>
      </c>
      <c r="AD58" s="260">
        <f t="shared" si="30"/>
        <v>0</v>
      </c>
      <c r="AE58" s="260">
        <f t="shared" si="30"/>
        <v>0</v>
      </c>
      <c r="AF58" s="260">
        <f t="shared" si="30"/>
        <v>0</v>
      </c>
      <c r="AG58" s="260">
        <f t="shared" si="30"/>
        <v>0</v>
      </c>
    </row>
    <row r="59" spans="3:33" ht="13" outlineLevel="1" x14ac:dyDescent="0.3">
      <c r="D59" s="108" t="s">
        <v>246</v>
      </c>
      <c r="E59" s="197"/>
      <c r="F59" s="187"/>
      <c r="G59" s="198" t="s">
        <v>20</v>
      </c>
      <c r="H59" s="234">
        <f>INDEX('Benefit Inputs'!$D$5:$D$118,MATCH('Benefit Calculations'!D59,'Benefit Inputs'!$C$5:$C$118,0),MATCH('Benefit Calculations'!$I$76,'Benefit Inputs'!$D$2:$D$2,0))</f>
        <v>-3.0839376192944856E-3</v>
      </c>
      <c r="N59" s="261">
        <f>$H59</f>
        <v>-3.0839376192944856E-3</v>
      </c>
      <c r="O59" s="261">
        <f t="shared" ref="O59:AG60" si="31">$H59</f>
        <v>-3.0839376192944856E-3</v>
      </c>
      <c r="P59" s="261">
        <f t="shared" si="31"/>
        <v>-3.0839376192944856E-3</v>
      </c>
      <c r="Q59" s="261">
        <f t="shared" si="31"/>
        <v>-3.0839376192944856E-3</v>
      </c>
      <c r="R59" s="261">
        <f t="shared" si="31"/>
        <v>-3.0839376192944856E-3</v>
      </c>
      <c r="S59" s="261">
        <f t="shared" si="31"/>
        <v>-3.0839376192944856E-3</v>
      </c>
      <c r="T59" s="261">
        <f t="shared" si="31"/>
        <v>-3.0839376192944856E-3</v>
      </c>
      <c r="U59" s="261">
        <f t="shared" si="31"/>
        <v>-3.0839376192944856E-3</v>
      </c>
      <c r="V59" s="261">
        <f t="shared" si="31"/>
        <v>-3.0839376192944856E-3</v>
      </c>
      <c r="W59" s="261">
        <f t="shared" si="31"/>
        <v>-3.0839376192944856E-3</v>
      </c>
      <c r="X59" s="261">
        <f t="shared" si="31"/>
        <v>-3.0839376192944856E-3</v>
      </c>
      <c r="Y59" s="261">
        <f t="shared" si="31"/>
        <v>-3.0839376192944856E-3</v>
      </c>
      <c r="Z59" s="261">
        <f t="shared" si="31"/>
        <v>-3.0839376192944856E-3</v>
      </c>
      <c r="AA59" s="261">
        <f t="shared" si="31"/>
        <v>-3.0839376192944856E-3</v>
      </c>
      <c r="AB59" s="261">
        <f t="shared" si="31"/>
        <v>-3.0839376192944856E-3</v>
      </c>
      <c r="AC59" s="261">
        <f t="shared" si="31"/>
        <v>-3.0839376192944856E-3</v>
      </c>
      <c r="AD59" s="261">
        <f t="shared" si="31"/>
        <v>-3.0839376192944856E-3</v>
      </c>
      <c r="AE59" s="261">
        <f t="shared" si="31"/>
        <v>-3.0839376192944856E-3</v>
      </c>
      <c r="AF59" s="261">
        <f t="shared" si="31"/>
        <v>-3.0839376192944856E-3</v>
      </c>
      <c r="AG59" s="261">
        <f t="shared" si="31"/>
        <v>-3.0839376192944856E-3</v>
      </c>
    </row>
    <row r="60" spans="3:33" ht="13" outlineLevel="1" x14ac:dyDescent="0.3">
      <c r="C60" s="262" t="s">
        <v>39</v>
      </c>
      <c r="D60" s="125" t="s">
        <v>77</v>
      </c>
      <c r="E60" s="245"/>
      <c r="F60" s="245"/>
      <c r="G60" s="263" t="s">
        <v>20</v>
      </c>
      <c r="H60" s="264">
        <f>INDEX('Benefit Inputs'!$D$5:$D$118,MATCH('Benefit Calculations'!D60,'Benefit Inputs'!$C$5:$C$118,0),MATCH('Benefit Calculations'!$I$76,'Benefit Inputs'!$D$2:$D$2,0))</f>
        <v>0.95</v>
      </c>
      <c r="I60" s="229"/>
      <c r="N60" s="264">
        <f>$H60</f>
        <v>0.95</v>
      </c>
      <c r="O60" s="264">
        <f t="shared" si="31"/>
        <v>0.95</v>
      </c>
      <c r="P60" s="264">
        <f t="shared" si="31"/>
        <v>0.95</v>
      </c>
      <c r="Q60" s="264">
        <f t="shared" si="31"/>
        <v>0.95</v>
      </c>
      <c r="R60" s="264">
        <f t="shared" si="31"/>
        <v>0.95</v>
      </c>
      <c r="S60" s="264">
        <f t="shared" si="31"/>
        <v>0.95</v>
      </c>
      <c r="T60" s="264">
        <f t="shared" si="31"/>
        <v>0.95</v>
      </c>
      <c r="U60" s="264">
        <f t="shared" si="31"/>
        <v>0.95</v>
      </c>
      <c r="V60" s="264">
        <f t="shared" si="31"/>
        <v>0.95</v>
      </c>
      <c r="W60" s="264">
        <f t="shared" si="31"/>
        <v>0.95</v>
      </c>
      <c r="X60" s="264">
        <f t="shared" si="31"/>
        <v>0.95</v>
      </c>
      <c r="Y60" s="264">
        <f t="shared" si="31"/>
        <v>0.95</v>
      </c>
      <c r="Z60" s="264">
        <f t="shared" si="31"/>
        <v>0.95</v>
      </c>
      <c r="AA60" s="264">
        <f t="shared" si="31"/>
        <v>0.95</v>
      </c>
      <c r="AB60" s="264">
        <f t="shared" si="31"/>
        <v>0.95</v>
      </c>
      <c r="AC60" s="264">
        <f t="shared" si="31"/>
        <v>0.95</v>
      </c>
      <c r="AD60" s="264">
        <f t="shared" si="31"/>
        <v>0.95</v>
      </c>
      <c r="AE60" s="264">
        <f t="shared" si="31"/>
        <v>0.95</v>
      </c>
      <c r="AF60" s="264">
        <f t="shared" si="31"/>
        <v>0.95</v>
      </c>
      <c r="AG60" s="264">
        <f t="shared" si="31"/>
        <v>0.95</v>
      </c>
    </row>
    <row r="61" spans="3:33" ht="13" outlineLevel="1" x14ac:dyDescent="0.3">
      <c r="C61" s="208" t="s">
        <v>32</v>
      </c>
      <c r="D61" s="183" t="s">
        <v>289</v>
      </c>
      <c r="G61" s="265" t="s">
        <v>79</v>
      </c>
      <c r="H61" s="266">
        <f>H58*H60</f>
        <v>0</v>
      </c>
      <c r="I61" s="229"/>
      <c r="N61" s="266">
        <f t="shared" ref="N61:AG61" si="32">N58*N60</f>
        <v>0</v>
      </c>
      <c r="O61" s="266">
        <f t="shared" si="32"/>
        <v>0</v>
      </c>
      <c r="P61" s="266">
        <f t="shared" si="32"/>
        <v>0</v>
      </c>
      <c r="Q61" s="266">
        <f t="shared" si="32"/>
        <v>0</v>
      </c>
      <c r="R61" s="266">
        <f t="shared" si="32"/>
        <v>0</v>
      </c>
      <c r="S61" s="266">
        <f t="shared" si="32"/>
        <v>0</v>
      </c>
      <c r="T61" s="266">
        <f t="shared" si="32"/>
        <v>0</v>
      </c>
      <c r="U61" s="266">
        <f t="shared" si="32"/>
        <v>0</v>
      </c>
      <c r="V61" s="266">
        <f t="shared" si="32"/>
        <v>0</v>
      </c>
      <c r="W61" s="266">
        <f t="shared" si="32"/>
        <v>0</v>
      </c>
      <c r="X61" s="266">
        <f t="shared" si="32"/>
        <v>0</v>
      </c>
      <c r="Y61" s="266">
        <f t="shared" si="32"/>
        <v>0</v>
      </c>
      <c r="Z61" s="266">
        <f t="shared" si="32"/>
        <v>0</v>
      </c>
      <c r="AA61" s="266">
        <f t="shared" si="32"/>
        <v>0</v>
      </c>
      <c r="AB61" s="266">
        <f t="shared" si="32"/>
        <v>0</v>
      </c>
      <c r="AC61" s="266">
        <f t="shared" si="32"/>
        <v>0</v>
      </c>
      <c r="AD61" s="266">
        <f t="shared" si="32"/>
        <v>0</v>
      </c>
      <c r="AE61" s="266">
        <f t="shared" si="32"/>
        <v>0</v>
      </c>
      <c r="AF61" s="266">
        <f t="shared" si="32"/>
        <v>0</v>
      </c>
      <c r="AG61" s="266">
        <f t="shared" si="32"/>
        <v>0</v>
      </c>
    </row>
    <row r="62" spans="3:33" ht="13" outlineLevel="1" x14ac:dyDescent="0.3">
      <c r="C62" s="267" t="s">
        <v>39</v>
      </c>
      <c r="D62" s="211" t="s">
        <v>299</v>
      </c>
      <c r="E62" s="268"/>
      <c r="F62" s="268"/>
      <c r="G62" s="269" t="s">
        <v>207</v>
      </c>
      <c r="H62" s="270">
        <f>INDEX('Benefit Inputs'!$D$5:$D$118,MATCH('Benefit Calculations'!D62,'Benefit Inputs'!$C$5:$C$118,0),MATCH('Benefit Calculations'!$I$76,'Benefit Inputs'!$D$2:$D$2,0))</f>
        <v>119.05296789719625</v>
      </c>
      <c r="I62" s="229"/>
      <c r="N62" s="210">
        <f>H62*(1+H63)</f>
        <v>122.38645099831776</v>
      </c>
      <c r="O62" s="210">
        <f>N62*(1+$H$63)</f>
        <v>125.81327162627066</v>
      </c>
      <c r="P62" s="210">
        <f t="shared" ref="P62:AG62" si="33">O62*(1+$H$63)</f>
        <v>129.33604323180626</v>
      </c>
      <c r="Q62" s="210">
        <f t="shared" si="33"/>
        <v>132.95745244229684</v>
      </c>
      <c r="R62" s="210">
        <f t="shared" si="33"/>
        <v>136.68026111068116</v>
      </c>
      <c r="S62" s="210">
        <f t="shared" si="33"/>
        <v>140.50730842178024</v>
      </c>
      <c r="T62" s="210">
        <f t="shared" si="33"/>
        <v>144.4415130575901</v>
      </c>
      <c r="U62" s="210">
        <f t="shared" si="33"/>
        <v>148.48587542320263</v>
      </c>
      <c r="V62" s="210">
        <f t="shared" si="33"/>
        <v>152.64347993505231</v>
      </c>
      <c r="W62" s="210">
        <f t="shared" si="33"/>
        <v>156.91749737323377</v>
      </c>
      <c r="X62" s="210">
        <f t="shared" si="33"/>
        <v>161.31118729968432</v>
      </c>
      <c r="Y62" s="210">
        <f t="shared" si="33"/>
        <v>165.82790054407548</v>
      </c>
      <c r="Z62" s="210">
        <f t="shared" si="33"/>
        <v>170.47108175930958</v>
      </c>
      <c r="AA62" s="210">
        <f t="shared" si="33"/>
        <v>175.24427204857025</v>
      </c>
      <c r="AB62" s="210">
        <f t="shared" si="33"/>
        <v>180.15111166593022</v>
      </c>
      <c r="AC62" s="210">
        <f t="shared" si="33"/>
        <v>185.19534279257627</v>
      </c>
      <c r="AD62" s="210">
        <f t="shared" si="33"/>
        <v>190.3808123907684</v>
      </c>
      <c r="AE62" s="210">
        <f t="shared" si="33"/>
        <v>195.71147513770993</v>
      </c>
      <c r="AF62" s="210">
        <f t="shared" si="33"/>
        <v>201.19139644156581</v>
      </c>
      <c r="AG62" s="210">
        <f t="shared" si="33"/>
        <v>206.82475554192968</v>
      </c>
    </row>
    <row r="63" spans="3:33" ht="13" outlineLevel="1" x14ac:dyDescent="0.3">
      <c r="C63" s="262" t="s">
        <v>39</v>
      </c>
      <c r="D63" s="125" t="s">
        <v>287</v>
      </c>
      <c r="E63" s="245"/>
      <c r="F63" s="245"/>
      <c r="G63" s="263" t="s">
        <v>20</v>
      </c>
      <c r="H63" s="247">
        <f>LaborCostGrowth</f>
        <v>2.8000000000000001E-2</v>
      </c>
      <c r="I63" s="229"/>
    </row>
    <row r="64" spans="3:33" ht="13" outlineLevel="1" x14ac:dyDescent="0.3">
      <c r="C64" s="208" t="s">
        <v>32</v>
      </c>
      <c r="D64" s="183" t="s">
        <v>307</v>
      </c>
      <c r="G64" s="265" t="s">
        <v>35</v>
      </c>
      <c r="H64" s="266">
        <f>PRODUCT(H61:H62)</f>
        <v>0</v>
      </c>
      <c r="I64" s="229"/>
      <c r="N64" s="273">
        <f>PRODUCT(N61:N62)</f>
        <v>0</v>
      </c>
      <c r="O64" s="273">
        <f>PRODUCT(O61:O62)</f>
        <v>0</v>
      </c>
      <c r="P64" s="273">
        <f t="shared" ref="P64:AG64" si="34">PRODUCT(P61:P62)</f>
        <v>0</v>
      </c>
      <c r="Q64" s="273">
        <f t="shared" si="34"/>
        <v>0</v>
      </c>
      <c r="R64" s="273">
        <f t="shared" si="34"/>
        <v>0</v>
      </c>
      <c r="S64" s="273">
        <f t="shared" si="34"/>
        <v>0</v>
      </c>
      <c r="T64" s="273">
        <f t="shared" si="34"/>
        <v>0</v>
      </c>
      <c r="U64" s="273">
        <f t="shared" si="34"/>
        <v>0</v>
      </c>
      <c r="V64" s="273">
        <f t="shared" si="34"/>
        <v>0</v>
      </c>
      <c r="W64" s="273">
        <f t="shared" si="34"/>
        <v>0</v>
      </c>
      <c r="X64" s="273">
        <f t="shared" si="34"/>
        <v>0</v>
      </c>
      <c r="Y64" s="273">
        <f t="shared" si="34"/>
        <v>0</v>
      </c>
      <c r="Z64" s="273">
        <f t="shared" si="34"/>
        <v>0</v>
      </c>
      <c r="AA64" s="273">
        <f t="shared" si="34"/>
        <v>0</v>
      </c>
      <c r="AB64" s="273">
        <f t="shared" si="34"/>
        <v>0</v>
      </c>
      <c r="AC64" s="273">
        <f t="shared" si="34"/>
        <v>0</v>
      </c>
      <c r="AD64" s="273">
        <f t="shared" si="34"/>
        <v>0</v>
      </c>
      <c r="AE64" s="273">
        <f t="shared" si="34"/>
        <v>0</v>
      </c>
      <c r="AF64" s="273">
        <f t="shared" si="34"/>
        <v>0</v>
      </c>
      <c r="AG64" s="273">
        <f t="shared" si="34"/>
        <v>0</v>
      </c>
    </row>
    <row r="65" spans="2:34" ht="13" outlineLevel="1" collapsed="1" x14ac:dyDescent="0.3">
      <c r="D65" s="259"/>
    </row>
    <row r="66" spans="2:34" ht="13" outlineLevel="1" x14ac:dyDescent="0.3">
      <c r="D66" s="259" t="s">
        <v>274</v>
      </c>
      <c r="H66" s="260">
        <f>INDEX('Benefit Inputs'!$D$5:$D$118,MATCH('Benefit Calculations'!D66,'Benefit Inputs'!$C$5:$C$118,0),MATCH('Benefit Calculations'!$I$76,'Benefit Inputs'!$D$2:$D$2,0))</f>
        <v>65</v>
      </c>
      <c r="N66" s="274">
        <f>H66*(1+$H$67)</f>
        <v>64.799544054745851</v>
      </c>
      <c r="O66" s="260">
        <f>N66*(1+$H67)</f>
        <v>64.599706303122289</v>
      </c>
      <c r="P66" s="260">
        <f>O66*(1+$H67)</f>
        <v>64.400484838658713</v>
      </c>
      <c r="Q66" s="260">
        <f t="shared" ref="Q66:AG66" si="35">P66*(1+$H67)</f>
        <v>64.201877760763963</v>
      </c>
      <c r="R66" s="260">
        <f t="shared" si="35"/>
        <v>64.003883174708193</v>
      </c>
      <c r="S66" s="260">
        <f t="shared" si="35"/>
        <v>63.806499191604779</v>
      </c>
      <c r="T66" s="260">
        <f t="shared" si="35"/>
        <v>63.609723928392306</v>
      </c>
      <c r="U66" s="260">
        <f t="shared" si="35"/>
        <v>63.413555507816604</v>
      </c>
      <c r="V66" s="260">
        <f t="shared" si="35"/>
        <v>63.217992058412825</v>
      </c>
      <c r="W66" s="260">
        <f t="shared" si="35"/>
        <v>63.02303171448763</v>
      </c>
      <c r="X66" s="260">
        <f t="shared" si="35"/>
        <v>62.828672616101329</v>
      </c>
      <c r="Y66" s="260">
        <f t="shared" si="35"/>
        <v>62.6349129090502</v>
      </c>
      <c r="Z66" s="260">
        <f t="shared" si="35"/>
        <v>62.441750744848747</v>
      </c>
      <c r="AA66" s="260">
        <f t="shared" si="35"/>
        <v>62.2491842807121</v>
      </c>
      <c r="AB66" s="260">
        <f t="shared" si="35"/>
        <v>62.057211679538419</v>
      </c>
      <c r="AC66" s="260">
        <f t="shared" si="35"/>
        <v>61.865831109891367</v>
      </c>
      <c r="AD66" s="260">
        <f t="shared" si="35"/>
        <v>61.675040745982656</v>
      </c>
      <c r="AE66" s="260">
        <f t="shared" si="35"/>
        <v>61.484838767654601</v>
      </c>
      <c r="AF66" s="260">
        <f t="shared" si="35"/>
        <v>61.295223360362776</v>
      </c>
      <c r="AG66" s="260">
        <f t="shared" si="35"/>
        <v>61.106192715158699</v>
      </c>
    </row>
    <row r="67" spans="2:34" ht="13" outlineLevel="1" x14ac:dyDescent="0.3">
      <c r="D67" s="108" t="s">
        <v>246</v>
      </c>
      <c r="E67" s="197"/>
      <c r="F67" s="187"/>
      <c r="G67" s="198" t="s">
        <v>20</v>
      </c>
      <c r="H67" s="234">
        <f>INDEX('Benefit Inputs'!$D$5:$D$118,MATCH('Benefit Calculations'!D67,'Benefit Inputs'!$C$5:$C$118,0),MATCH('Benefit Calculations'!$I$76,'Benefit Inputs'!$D$2:$D$2,0))</f>
        <v>-3.0839376192944856E-3</v>
      </c>
      <c r="N67" s="261">
        <f>$H67</f>
        <v>-3.0839376192944856E-3</v>
      </c>
      <c r="O67" s="261">
        <f t="shared" ref="O67:AG68" si="36">$H67</f>
        <v>-3.0839376192944856E-3</v>
      </c>
      <c r="P67" s="261">
        <f t="shared" si="36"/>
        <v>-3.0839376192944856E-3</v>
      </c>
      <c r="Q67" s="261">
        <f t="shared" si="36"/>
        <v>-3.0839376192944856E-3</v>
      </c>
      <c r="R67" s="261">
        <f t="shared" si="36"/>
        <v>-3.0839376192944856E-3</v>
      </c>
      <c r="S67" s="261">
        <f t="shared" si="36"/>
        <v>-3.0839376192944856E-3</v>
      </c>
      <c r="T67" s="261">
        <f t="shared" si="36"/>
        <v>-3.0839376192944856E-3</v>
      </c>
      <c r="U67" s="261">
        <f t="shared" si="36"/>
        <v>-3.0839376192944856E-3</v>
      </c>
      <c r="V67" s="261">
        <f t="shared" si="36"/>
        <v>-3.0839376192944856E-3</v>
      </c>
      <c r="W67" s="261">
        <f t="shared" si="36"/>
        <v>-3.0839376192944856E-3</v>
      </c>
      <c r="X67" s="261">
        <f t="shared" si="36"/>
        <v>-3.0839376192944856E-3</v>
      </c>
      <c r="Y67" s="261">
        <f t="shared" si="36"/>
        <v>-3.0839376192944856E-3</v>
      </c>
      <c r="Z67" s="261">
        <f t="shared" si="36"/>
        <v>-3.0839376192944856E-3</v>
      </c>
      <c r="AA67" s="261">
        <f t="shared" si="36"/>
        <v>-3.0839376192944856E-3</v>
      </c>
      <c r="AB67" s="261">
        <f t="shared" si="36"/>
        <v>-3.0839376192944856E-3</v>
      </c>
      <c r="AC67" s="261">
        <f t="shared" si="36"/>
        <v>-3.0839376192944856E-3</v>
      </c>
      <c r="AD67" s="261">
        <f t="shared" si="36"/>
        <v>-3.0839376192944856E-3</v>
      </c>
      <c r="AE67" s="261">
        <f t="shared" si="36"/>
        <v>-3.0839376192944856E-3</v>
      </c>
      <c r="AF67" s="261">
        <f t="shared" si="36"/>
        <v>-3.0839376192944856E-3</v>
      </c>
      <c r="AG67" s="261">
        <f t="shared" si="36"/>
        <v>-3.0839376192944856E-3</v>
      </c>
    </row>
    <row r="68" spans="2:34" ht="13" outlineLevel="1" x14ac:dyDescent="0.3">
      <c r="C68" s="262" t="s">
        <v>39</v>
      </c>
      <c r="D68" s="125" t="s">
        <v>77</v>
      </c>
      <c r="E68" s="245"/>
      <c r="F68" s="245"/>
      <c r="G68" s="263" t="s">
        <v>20</v>
      </c>
      <c r="H68" s="264">
        <f>INDEX('Benefit Inputs'!$D$5:$D$118,MATCH('Benefit Calculations'!D68,'Benefit Inputs'!$C$5:$C$118,0),MATCH('Benefit Calculations'!$I$76,'Benefit Inputs'!$D$2:$D$2,0))</f>
        <v>0.95</v>
      </c>
      <c r="I68" s="229"/>
      <c r="N68" s="247">
        <f>$H68</f>
        <v>0.95</v>
      </c>
      <c r="O68" s="247">
        <f t="shared" si="36"/>
        <v>0.95</v>
      </c>
      <c r="P68" s="247">
        <f t="shared" si="36"/>
        <v>0.95</v>
      </c>
      <c r="Q68" s="247">
        <f t="shared" si="36"/>
        <v>0.95</v>
      </c>
      <c r="R68" s="247">
        <f t="shared" si="36"/>
        <v>0.95</v>
      </c>
      <c r="S68" s="247">
        <f t="shared" si="36"/>
        <v>0.95</v>
      </c>
      <c r="T68" s="247">
        <f t="shared" si="36"/>
        <v>0.95</v>
      </c>
      <c r="U68" s="247">
        <f t="shared" si="36"/>
        <v>0.95</v>
      </c>
      <c r="V68" s="247">
        <f t="shared" si="36"/>
        <v>0.95</v>
      </c>
      <c r="W68" s="247">
        <f t="shared" si="36"/>
        <v>0.95</v>
      </c>
      <c r="X68" s="247">
        <f t="shared" si="36"/>
        <v>0.95</v>
      </c>
      <c r="Y68" s="247">
        <f t="shared" si="36"/>
        <v>0.95</v>
      </c>
      <c r="Z68" s="247">
        <f t="shared" si="36"/>
        <v>0.95</v>
      </c>
      <c r="AA68" s="247">
        <f t="shared" si="36"/>
        <v>0.95</v>
      </c>
      <c r="AB68" s="247">
        <f t="shared" si="36"/>
        <v>0.95</v>
      </c>
      <c r="AC68" s="247">
        <f t="shared" si="36"/>
        <v>0.95</v>
      </c>
      <c r="AD68" s="247">
        <f t="shared" si="36"/>
        <v>0.95</v>
      </c>
      <c r="AE68" s="247">
        <f t="shared" si="36"/>
        <v>0.95</v>
      </c>
      <c r="AF68" s="247">
        <f t="shared" si="36"/>
        <v>0.95</v>
      </c>
      <c r="AG68" s="247">
        <f t="shared" si="36"/>
        <v>0.95</v>
      </c>
    </row>
    <row r="69" spans="2:34" ht="13" outlineLevel="1" x14ac:dyDescent="0.3">
      <c r="C69" s="208" t="s">
        <v>32</v>
      </c>
      <c r="D69" s="183" t="s">
        <v>283</v>
      </c>
      <c r="G69" s="265" t="s">
        <v>79</v>
      </c>
      <c r="H69" s="266">
        <f>H66*H68</f>
        <v>61.75</v>
      </c>
      <c r="I69" s="229"/>
      <c r="N69" s="274">
        <f t="shared" ref="N69:AG69" si="37">N66*N68</f>
        <v>61.559566852008558</v>
      </c>
      <c r="O69" s="274">
        <f t="shared" si="37"/>
        <v>61.369720987966168</v>
      </c>
      <c r="P69" s="274">
        <f t="shared" si="37"/>
        <v>61.180460596725773</v>
      </c>
      <c r="Q69" s="274">
        <f t="shared" si="37"/>
        <v>60.991783872725762</v>
      </c>
      <c r="R69" s="274">
        <f t="shared" si="37"/>
        <v>60.803689015972779</v>
      </c>
      <c r="S69" s="274">
        <f t="shared" si="37"/>
        <v>60.616174232024534</v>
      </c>
      <c r="T69" s="274">
        <f t="shared" si="37"/>
        <v>60.429237731972691</v>
      </c>
      <c r="U69" s="274">
        <f t="shared" si="37"/>
        <v>60.242877732425768</v>
      </c>
      <c r="V69" s="274">
        <f t="shared" si="37"/>
        <v>60.057092455492182</v>
      </c>
      <c r="W69" s="274">
        <f t="shared" si="37"/>
        <v>59.871880128763244</v>
      </c>
      <c r="X69" s="274">
        <f t="shared" si="37"/>
        <v>59.687238985296261</v>
      </c>
      <c r="Y69" s="274">
        <f t="shared" si="37"/>
        <v>59.503167263597689</v>
      </c>
      <c r="Z69" s="274">
        <f t="shared" si="37"/>
        <v>59.319663207606304</v>
      </c>
      <c r="AA69" s="274">
        <f t="shared" si="37"/>
        <v>59.13672506667649</v>
      </c>
      <c r="AB69" s="274">
        <f t="shared" si="37"/>
        <v>58.954351095561492</v>
      </c>
      <c r="AC69" s="274">
        <f t="shared" si="37"/>
        <v>58.772539554396793</v>
      </c>
      <c r="AD69" s="274">
        <f t="shared" si="37"/>
        <v>58.591288708683521</v>
      </c>
      <c r="AE69" s="274">
        <f t="shared" si="37"/>
        <v>58.410596829271867</v>
      </c>
      <c r="AF69" s="274">
        <f t="shared" si="37"/>
        <v>58.230462192344632</v>
      </c>
      <c r="AG69" s="274">
        <f t="shared" si="37"/>
        <v>58.050883079400762</v>
      </c>
    </row>
    <row r="70" spans="2:34" s="211" customFormat="1" ht="13" outlineLevel="1" x14ac:dyDescent="0.3">
      <c r="B70" s="275"/>
      <c r="C70" s="267" t="s">
        <v>39</v>
      </c>
      <c r="D70" s="211" t="s">
        <v>297</v>
      </c>
      <c r="E70" s="268"/>
      <c r="F70" s="268"/>
      <c r="G70" s="269" t="s">
        <v>207</v>
      </c>
      <c r="H70" s="270">
        <f>INDEX('Benefit Inputs'!$D$5:$D$118,MATCH('Benefit Calculations'!D70,'Benefit Inputs'!$C$5:$C$118,0),MATCH('Benefit Calculations'!$I$76,'Benefit Inputs'!$D$2:$D$2,0))</f>
        <v>155.64391889382566</v>
      </c>
      <c r="I70" s="258"/>
      <c r="J70" s="276"/>
      <c r="K70" s="276"/>
      <c r="L70" s="277"/>
      <c r="N70" s="271">
        <f>$H70*(1+H71)</f>
        <v>160.00194862285278</v>
      </c>
      <c r="O70" s="271">
        <f>N70*(1+$H$71)</f>
        <v>164.48200318429267</v>
      </c>
      <c r="P70" s="271">
        <f t="shared" ref="P70:AG70" si="38">O70*(1+$H$71)</f>
        <v>169.08749927345286</v>
      </c>
      <c r="Q70" s="271">
        <f t="shared" si="38"/>
        <v>173.82194925310955</v>
      </c>
      <c r="R70" s="271">
        <f t="shared" si="38"/>
        <v>178.68896383219663</v>
      </c>
      <c r="S70" s="271">
        <f t="shared" si="38"/>
        <v>183.69225481949815</v>
      </c>
      <c r="T70" s="271">
        <f t="shared" si="38"/>
        <v>188.83563795444411</v>
      </c>
      <c r="U70" s="271">
        <f t="shared" si="38"/>
        <v>194.12303581716856</v>
      </c>
      <c r="V70" s="271">
        <f t="shared" si="38"/>
        <v>199.55848082004928</v>
      </c>
      <c r="W70" s="271">
        <f t="shared" si="38"/>
        <v>205.14611828301068</v>
      </c>
      <c r="X70" s="271">
        <f t="shared" si="38"/>
        <v>210.89020959493499</v>
      </c>
      <c r="Y70" s="271">
        <f t="shared" si="38"/>
        <v>216.79513546359317</v>
      </c>
      <c r="Z70" s="271">
        <f t="shared" si="38"/>
        <v>222.8653992565738</v>
      </c>
      <c r="AA70" s="271">
        <f t="shared" si="38"/>
        <v>229.10563043575786</v>
      </c>
      <c r="AB70" s="271">
        <f t="shared" si="38"/>
        <v>235.52058808795908</v>
      </c>
      <c r="AC70" s="271">
        <f t="shared" si="38"/>
        <v>242.11516455442194</v>
      </c>
      <c r="AD70" s="271">
        <f t="shared" si="38"/>
        <v>248.89438916194575</v>
      </c>
      <c r="AE70" s="271">
        <f t="shared" si="38"/>
        <v>255.86343205848024</v>
      </c>
      <c r="AF70" s="271">
        <f t="shared" si="38"/>
        <v>263.02760815611771</v>
      </c>
      <c r="AG70" s="271">
        <f t="shared" si="38"/>
        <v>270.39238118448901</v>
      </c>
    </row>
    <row r="71" spans="2:34" ht="13" outlineLevel="1" x14ac:dyDescent="0.3">
      <c r="C71" s="262" t="s">
        <v>39</v>
      </c>
      <c r="D71" s="125" t="s">
        <v>287</v>
      </c>
      <c r="E71" s="245"/>
      <c r="F71" s="245"/>
      <c r="G71" s="263" t="s">
        <v>20</v>
      </c>
      <c r="H71" s="247">
        <f>LaborCostGrowth</f>
        <v>2.8000000000000001E-2</v>
      </c>
      <c r="I71" s="229"/>
    </row>
    <row r="72" spans="2:34" ht="13" outlineLevel="1" x14ac:dyDescent="0.3">
      <c r="C72" s="208" t="s">
        <v>32</v>
      </c>
      <c r="D72" s="183" t="s">
        <v>308</v>
      </c>
      <c r="G72" s="265" t="s">
        <v>35</v>
      </c>
      <c r="H72" s="266">
        <f>PRODUCT(H69:H70)</f>
        <v>9611.0119916937347</v>
      </c>
      <c r="I72" s="229"/>
      <c r="N72" s="210">
        <f>N70*N69</f>
        <v>9849.6506527001438</v>
      </c>
      <c r="O72" s="210">
        <f t="shared" ref="O72:AG72" si="39">O70*O69</f>
        <v>10094.214642961804</v>
      </c>
      <c r="P72" s="210">
        <f t="shared" si="39"/>
        <v>10344.851086698382</v>
      </c>
      <c r="Q72" s="210">
        <f t="shared" si="39"/>
        <v>10601.710761181563</v>
      </c>
      <c r="R72" s="210">
        <f t="shared" si="39"/>
        <v>10864.948187439291</v>
      </c>
      <c r="S72" s="210">
        <f t="shared" si="39"/>
        <v>11134.721723212147</v>
      </c>
      <c r="T72" s="210">
        <f t="shared" si="39"/>
        <v>11411.193658217828</v>
      </c>
      <c r="U72" s="210">
        <f t="shared" si="39"/>
        <v>11694.530311780993</v>
      </c>
      <c r="V72" s="210">
        <f t="shared" si="39"/>
        <v>11984.902132887262</v>
      </c>
      <c r="W72" s="210">
        <f t="shared" si="39"/>
        <v>12282.483802721501</v>
      </c>
      <c r="X72" s="210">
        <f t="shared" si="39"/>
        <v>12587.454339752103</v>
      </c>
      <c r="Y72" s="210">
        <f t="shared" si="39"/>
        <v>12899.997207424503</v>
      </c>
      <c r="Z72" s="210">
        <f t="shared" si="39"/>
        <v>13220.30042452867</v>
      </c>
      <c r="AA72" s="210">
        <f t="shared" si="39"/>
        <v>13548.556678307003</v>
      </c>
      <c r="AB72" s="210">
        <f t="shared" si="39"/>
        <v>13884.963440370657</v>
      </c>
      <c r="AC72" s="210">
        <f t="shared" si="39"/>
        <v>14229.723085494052</v>
      </c>
      <c r="AD72" s="210">
        <f t="shared" si="39"/>
        <v>14583.043013358994</v>
      </c>
      <c r="AE72" s="210">
        <f t="shared" si="39"/>
        <v>14945.135773321685</v>
      </c>
      <c r="AF72" s="210">
        <f t="shared" si="39"/>
        <v>15316.219192277651</v>
      </c>
      <c r="AG72" s="210">
        <f t="shared" si="39"/>
        <v>15696.516505701535</v>
      </c>
    </row>
    <row r="73" spans="2:34" ht="13" outlineLevel="1" collapsed="1" x14ac:dyDescent="0.3">
      <c r="H73" s="260"/>
    </row>
    <row r="74" spans="2:34" ht="13" outlineLevel="1" x14ac:dyDescent="0.3">
      <c r="D74" s="183" t="s">
        <v>280</v>
      </c>
      <c r="H74" s="260">
        <f>SUM(H72,H64,H56)</f>
        <v>457592.56456226198</v>
      </c>
      <c r="M74" s="211" t="s">
        <v>36</v>
      </c>
      <c r="N74" s="276">
        <f>N56+N64+N72</f>
        <v>468954.45621196582</v>
      </c>
      <c r="O74" s="276">
        <f t="shared" ref="O74:AG74" si="40">O56+O64+O72</f>
        <v>480598.46036055405</v>
      </c>
      <c r="P74" s="276">
        <f t="shared" si="40"/>
        <v>492531.58178016153</v>
      </c>
      <c r="Q74" s="276">
        <f t="shared" si="40"/>
        <v>504760.99916939886</v>
      </c>
      <c r="R74" s="276">
        <f t="shared" si="40"/>
        <v>517294.06947189628</v>
      </c>
      <c r="S74" s="276">
        <f t="shared" si="40"/>
        <v>530138.33230207686</v>
      </c>
      <c r="T74" s="276">
        <f t="shared" si="40"/>
        <v>543301.51448081888</v>
      </c>
      <c r="U74" s="276">
        <f t="shared" si="40"/>
        <v>556791.5346837393</v>
      </c>
      <c r="V74" s="276">
        <f t="shared" si="40"/>
        <v>570616.50820489042</v>
      </c>
      <c r="W74" s="276">
        <f t="shared" si="40"/>
        <v>584784.75183874019</v>
      </c>
      <c r="X74" s="276">
        <f t="shared" si="40"/>
        <v>599304.78888336895</v>
      </c>
      <c r="Y74" s="276">
        <f t="shared" si="40"/>
        <v>614185.35426789441</v>
      </c>
      <c r="Z74" s="276">
        <f t="shared" si="40"/>
        <v>629435.39980721008</v>
      </c>
      <c r="AA74" s="276">
        <f t="shared" si="40"/>
        <v>645064.09958719625</v>
      </c>
      <c r="AB74" s="276">
        <f t="shared" si="40"/>
        <v>661080.85548364453</v>
      </c>
      <c r="AC74" s="276">
        <f t="shared" si="40"/>
        <v>677495.30281821568</v>
      </c>
      <c r="AD74" s="276">
        <f t="shared" si="40"/>
        <v>694317.31615483423</v>
      </c>
      <c r="AE74" s="276">
        <f t="shared" si="40"/>
        <v>711557.0152400037</v>
      </c>
      <c r="AF74" s="276">
        <f t="shared" si="40"/>
        <v>729224.7710906202</v>
      </c>
      <c r="AG74" s="276">
        <f t="shared" si="40"/>
        <v>747331.21223294421</v>
      </c>
    </row>
    <row r="75" spans="2:34" ht="13" outlineLevel="1" x14ac:dyDescent="0.3">
      <c r="M75" s="183" t="s">
        <v>112</v>
      </c>
      <c r="N75" s="186">
        <f t="array" ref="N75">INDEX('Deployment Schedule'!$F$24:$Z$40,MATCH('Benefit Calculations'!$B76,'Deployment Schedule'!$B$24:$B$40,0),MATCH(1,('Deployment Schedule'!$F$6:$Z$6='Benefit Calculations'!$I76)*('Deployment Schedule'!$F$9:$Z$9='Benefit Calculations'!N$2),0))</f>
        <v>0.34695187422394708</v>
      </c>
      <c r="O75" s="186">
        <f t="array" ref="O75">INDEX('Deployment Schedule'!$F$24:$Z$40,MATCH('Benefit Calculations'!$B76,'Deployment Schedule'!$B$24:$B$40,0),MATCH(1,('Deployment Schedule'!$F$6:$Z$6='Benefit Calculations'!$I76)*('Deployment Schedule'!$F$9:$Z$9='Benefit Calculations'!O$2),0))</f>
        <v>0.60637997948521072</v>
      </c>
      <c r="P75" s="186">
        <f t="array" ref="P75">INDEX('Deployment Schedule'!$F$24:$Z$40,MATCH('Benefit Calculations'!$B76,'Deployment Schedule'!$B$24:$B$40,0),MATCH(1,('Deployment Schedule'!$F$6:$Z$6='Benefit Calculations'!$I76)*('Deployment Schedule'!$F$9:$Z$9='Benefit Calculations'!P$2),0))</f>
        <v>0.87895074651038629</v>
      </c>
      <c r="Q75" s="186">
        <f t="array" ref="Q75">INDEX('Deployment Schedule'!$F$24:$Z$40,MATCH('Benefit Calculations'!$B76,'Deployment Schedule'!$B$24:$B$40,0),MATCH(1,('Deployment Schedule'!$F$6:$Z$6='Benefit Calculations'!$I76)*('Deployment Schedule'!$F$9:$Z$9='Benefit Calculations'!Q$2),0))</f>
        <v>0.99999999999999989</v>
      </c>
      <c r="R75" s="186">
        <f t="array" ref="R75">INDEX('Deployment Schedule'!$F$24:$Z$40,MATCH('Benefit Calculations'!$B76,'Deployment Schedule'!$B$24:$B$40,0),MATCH(1,('Deployment Schedule'!$F$6:$Z$6='Benefit Calculations'!$I76)*('Deployment Schedule'!$F$9:$Z$9='Benefit Calculations'!R$2),0))</f>
        <v>0.99999999999999989</v>
      </c>
      <c r="S75" s="186">
        <f t="array" ref="S75">INDEX('Deployment Schedule'!$F$24:$Z$40,MATCH('Benefit Calculations'!$B76,'Deployment Schedule'!$B$24:$B$40,0),MATCH(1,('Deployment Schedule'!$F$6:$Z$6='Benefit Calculations'!$I76)*('Deployment Schedule'!$F$9:$Z$9='Benefit Calculations'!S$2),0))</f>
        <v>0.99999999999999989</v>
      </c>
      <c r="T75" s="186">
        <f t="array" ref="T75">INDEX('Deployment Schedule'!$F$24:$Z$40,MATCH('Benefit Calculations'!$B76,'Deployment Schedule'!$B$24:$B$40,0),MATCH(1,('Deployment Schedule'!$F$6:$Z$6='Benefit Calculations'!$I76)*('Deployment Schedule'!$F$9:$Z$9='Benefit Calculations'!T$2),0))</f>
        <v>0.99999999999999989</v>
      </c>
      <c r="U75" s="186">
        <f t="array" ref="U75">INDEX('Deployment Schedule'!$F$24:$Z$40,MATCH('Benefit Calculations'!$B76,'Deployment Schedule'!$B$24:$B$40,0),MATCH(1,('Deployment Schedule'!$F$6:$Z$6='Benefit Calculations'!$I76)*('Deployment Schedule'!$F$9:$Z$9='Benefit Calculations'!U$2),0))</f>
        <v>0.99999999999999989</v>
      </c>
      <c r="V75" s="186">
        <f t="array" ref="V75">INDEX('Deployment Schedule'!$F$24:$Z$40,MATCH('Benefit Calculations'!$B76,'Deployment Schedule'!$B$24:$B$40,0),MATCH(1,('Deployment Schedule'!$F$6:$Z$6='Benefit Calculations'!$I76)*('Deployment Schedule'!$F$9:$Z$9='Benefit Calculations'!V$2),0))</f>
        <v>0.99999999999999989</v>
      </c>
      <c r="W75" s="186">
        <f t="array" ref="W75">INDEX('Deployment Schedule'!$F$24:$Z$40,MATCH('Benefit Calculations'!$B76,'Deployment Schedule'!$B$24:$B$40,0),MATCH(1,('Deployment Schedule'!$F$6:$Z$6='Benefit Calculations'!$I76)*('Deployment Schedule'!$F$9:$Z$9='Benefit Calculations'!W$2),0))</f>
        <v>0.99999999999999989</v>
      </c>
      <c r="X75" s="186">
        <f t="array" ref="X75">INDEX('Deployment Schedule'!$F$24:$Z$40,MATCH('Benefit Calculations'!$B76,'Deployment Schedule'!$B$24:$B$40,0),MATCH(1,('Deployment Schedule'!$F$6:$Z$6='Benefit Calculations'!$I76)*('Deployment Schedule'!$F$9:$Z$9='Benefit Calculations'!X$2),0))</f>
        <v>0.99999999999999989</v>
      </c>
      <c r="Y75" s="186">
        <f t="array" ref="Y75">INDEX('Deployment Schedule'!$F$24:$Z$40,MATCH('Benefit Calculations'!$B76,'Deployment Schedule'!$B$24:$B$40,0),MATCH(1,('Deployment Schedule'!$F$6:$Z$6='Benefit Calculations'!$I76)*('Deployment Schedule'!$F$9:$Z$9='Benefit Calculations'!Y$2),0))</f>
        <v>0.99999999999999989</v>
      </c>
      <c r="Z75" s="186">
        <f t="array" ref="Z75">INDEX('Deployment Schedule'!$F$24:$Z$40,MATCH('Benefit Calculations'!$B76,'Deployment Schedule'!$B$24:$B$40,0),MATCH(1,('Deployment Schedule'!$F$6:$Z$6='Benefit Calculations'!$I76)*('Deployment Schedule'!$F$9:$Z$9='Benefit Calculations'!Z$2),0))</f>
        <v>0.99999999999999989</v>
      </c>
      <c r="AA75" s="186">
        <f t="array" ref="AA75">INDEX('Deployment Schedule'!$F$24:$Z$40,MATCH('Benefit Calculations'!$B76,'Deployment Schedule'!$B$24:$B$40,0),MATCH(1,('Deployment Schedule'!$F$6:$Z$6='Benefit Calculations'!$I76)*('Deployment Schedule'!$F$9:$Z$9='Benefit Calculations'!AA$2),0))</f>
        <v>0.99999999999999989</v>
      </c>
      <c r="AB75" s="186">
        <f t="array" ref="AB75">INDEX('Deployment Schedule'!$F$24:$Z$40,MATCH('Benefit Calculations'!$B76,'Deployment Schedule'!$B$24:$B$40,0),MATCH(1,('Deployment Schedule'!$F$6:$Z$6='Benefit Calculations'!$I76)*('Deployment Schedule'!$F$9:$Z$9='Benefit Calculations'!AB$2),0))</f>
        <v>0.99999999999999989</v>
      </c>
      <c r="AC75" s="186">
        <f t="array" ref="AC75">INDEX('Deployment Schedule'!$F$24:$Z$40,MATCH('Benefit Calculations'!$B76,'Deployment Schedule'!$B$24:$B$40,0),MATCH(1,('Deployment Schedule'!$F$6:$Z$6='Benefit Calculations'!$I76)*('Deployment Schedule'!$F$9:$Z$9='Benefit Calculations'!AC$2),0))</f>
        <v>0.99999999999999989</v>
      </c>
      <c r="AD75" s="186">
        <f t="array" ref="AD75">INDEX('Deployment Schedule'!$F$24:$Z$40,MATCH('Benefit Calculations'!$B76,'Deployment Schedule'!$B$24:$B$40,0),MATCH(1,('Deployment Schedule'!$F$6:$Z$6='Benefit Calculations'!$I76)*('Deployment Schedule'!$F$9:$Z$9='Benefit Calculations'!AD$2),0))</f>
        <v>0.99999999999999989</v>
      </c>
      <c r="AE75" s="186">
        <f t="array" ref="AE75">INDEX('Deployment Schedule'!$F$24:$Z$40,MATCH('Benefit Calculations'!$B76,'Deployment Schedule'!$B$24:$B$40,0),MATCH(1,('Deployment Schedule'!$F$6:$Z$6='Benefit Calculations'!$I76)*('Deployment Schedule'!$F$9:$Z$9='Benefit Calculations'!AE$2),0))</f>
        <v>0.99999999999999989</v>
      </c>
      <c r="AF75" s="186">
        <f t="array" ref="AF75">INDEX('Deployment Schedule'!$F$24:$Z$40,MATCH('Benefit Calculations'!$B76,'Deployment Schedule'!$B$24:$B$40,0),MATCH(1,('Deployment Schedule'!$F$6:$Z$6='Benefit Calculations'!$I76)*('Deployment Schedule'!$F$9:$Z$9='Benefit Calculations'!AF$2),0))</f>
        <v>0.99999999999999989</v>
      </c>
      <c r="AG75" s="186">
        <f t="array" ref="AG75">INDEX('Deployment Schedule'!$F$24:$Z$40,MATCH('Benefit Calculations'!$B76,'Deployment Schedule'!$B$24:$B$40,0),MATCH(1,('Deployment Schedule'!$F$6:$Z$6='Benefit Calculations'!$I76)*('Deployment Schedule'!$F$9:$Z$9='Benefit Calculations'!AG$2),0))</f>
        <v>0.99999999999999989</v>
      </c>
    </row>
    <row r="76" spans="2:34" s="229" customFormat="1" ht="13" x14ac:dyDescent="0.3">
      <c r="B76" s="248">
        <v>1.03</v>
      </c>
      <c r="C76" s="249"/>
      <c r="D76" s="250" t="s">
        <v>423</v>
      </c>
      <c r="E76" s="251" t="s">
        <v>43</v>
      </c>
      <c r="F76" s="250" t="s">
        <v>156</v>
      </c>
      <c r="G76" s="252"/>
      <c r="H76" s="253">
        <f>H74</f>
        <v>457592.56456226198</v>
      </c>
      <c r="I76" s="278" t="s">
        <v>435</v>
      </c>
      <c r="J76" s="253">
        <f>SUM(N76:AG76)</f>
        <v>11403724.739245577</v>
      </c>
      <c r="K76" s="253">
        <f>NPV(PreTaxWACC,N76:AG76)</f>
        <v>5584531.4962276807</v>
      </c>
      <c r="L76" s="279"/>
      <c r="M76" s="256" t="s">
        <v>38</v>
      </c>
      <c r="N76" s="257">
        <f>N74*N75</f>
        <v>162704.62750841345</v>
      </c>
      <c r="O76" s="257">
        <f t="shared" ref="O76:AG76" si="41">O74*O75</f>
        <v>291425.28453405661</v>
      </c>
      <c r="P76" s="257">
        <f t="shared" si="41"/>
        <v>432911.00148561434</v>
      </c>
      <c r="Q76" s="257">
        <f t="shared" si="41"/>
        <v>504760.9991693988</v>
      </c>
      <c r="R76" s="257">
        <f t="shared" si="41"/>
        <v>517294.06947189622</v>
      </c>
      <c r="S76" s="257">
        <f t="shared" si="41"/>
        <v>530138.33230207674</v>
      </c>
      <c r="T76" s="257">
        <f t="shared" si="41"/>
        <v>543301.51448081876</v>
      </c>
      <c r="U76" s="257">
        <f t="shared" si="41"/>
        <v>556791.53468373918</v>
      </c>
      <c r="V76" s="257">
        <f t="shared" si="41"/>
        <v>570616.5082048903</v>
      </c>
      <c r="W76" s="257">
        <f t="shared" si="41"/>
        <v>584784.75183874008</v>
      </c>
      <c r="X76" s="257">
        <f t="shared" si="41"/>
        <v>599304.78888336883</v>
      </c>
      <c r="Y76" s="257">
        <f t="shared" si="41"/>
        <v>614185.35426789429</v>
      </c>
      <c r="Z76" s="257">
        <f t="shared" si="41"/>
        <v>629435.39980720996</v>
      </c>
      <c r="AA76" s="257">
        <f t="shared" si="41"/>
        <v>645064.09958719613</v>
      </c>
      <c r="AB76" s="257">
        <f t="shared" si="41"/>
        <v>661080.85548364441</v>
      </c>
      <c r="AC76" s="257">
        <f t="shared" si="41"/>
        <v>677495.30281821557</v>
      </c>
      <c r="AD76" s="257">
        <f t="shared" si="41"/>
        <v>694317.31615483412</v>
      </c>
      <c r="AE76" s="257">
        <f t="shared" si="41"/>
        <v>711557.01524000359</v>
      </c>
      <c r="AF76" s="257">
        <f t="shared" si="41"/>
        <v>729224.77109062008</v>
      </c>
      <c r="AG76" s="257">
        <f t="shared" si="41"/>
        <v>747331.21223294409</v>
      </c>
      <c r="AH76" s="258"/>
    </row>
    <row r="77" spans="2:34" ht="13" x14ac:dyDescent="0.3">
      <c r="D77" s="259"/>
    </row>
    <row r="78" spans="2:34" ht="13" outlineLevel="1" x14ac:dyDescent="0.3">
      <c r="D78" s="259" t="s">
        <v>273</v>
      </c>
      <c r="H78" s="260">
        <f>INDEX('Benefit Inputs'!$D$5:$D$118,MATCH('Benefit Calculations'!D78,'Benefit Inputs'!$C$5:$C$118,0),MATCH('Benefit Calculations'!$I$88,'Benefit Inputs'!$D$2:$D$2,0))</f>
        <v>10150</v>
      </c>
      <c r="N78" s="210">
        <f>H78*(1+N79)</f>
        <v>10118.698033164161</v>
      </c>
      <c r="O78" s="210">
        <f t="shared" ref="O78:AG78" si="42">N78*(1+O79)</f>
        <v>10087.492599641404</v>
      </c>
      <c r="P78" s="210">
        <f t="shared" si="42"/>
        <v>10056.383401729016</v>
      </c>
      <c r="Q78" s="210">
        <f t="shared" si="42"/>
        <v>10025.370142642374</v>
      </c>
      <c r="R78" s="210">
        <f t="shared" si="42"/>
        <v>9994.4525265121283</v>
      </c>
      <c r="S78" s="210">
        <f t="shared" si="42"/>
        <v>9963.6302583813649</v>
      </c>
      <c r="T78" s="210">
        <f t="shared" si="42"/>
        <v>9932.9030442028015</v>
      </c>
      <c r="U78" s="210">
        <f t="shared" si="42"/>
        <v>9902.2705908359803</v>
      </c>
      <c r="V78" s="210">
        <f t="shared" si="42"/>
        <v>9871.7326060444684</v>
      </c>
      <c r="W78" s="210">
        <f t="shared" si="42"/>
        <v>9841.2887984930712</v>
      </c>
      <c r="X78" s="210">
        <f t="shared" si="42"/>
        <v>9810.9388777450567</v>
      </c>
      <c r="Y78" s="210">
        <f t="shared" si="42"/>
        <v>9780.6825542593797</v>
      </c>
      <c r="Z78" s="210">
        <f t="shared" si="42"/>
        <v>9750.5195393879221</v>
      </c>
      <c r="AA78" s="210">
        <f t="shared" si="42"/>
        <v>9720.4495453727377</v>
      </c>
      <c r="AB78" s="210">
        <f t="shared" si="42"/>
        <v>9690.4722853433086</v>
      </c>
      <c r="AC78" s="210">
        <f t="shared" si="42"/>
        <v>9660.587473313808</v>
      </c>
      <c r="AD78" s="210">
        <f t="shared" si="42"/>
        <v>9630.7948241803697</v>
      </c>
      <c r="AE78" s="210">
        <f t="shared" si="42"/>
        <v>9601.0940537183724</v>
      </c>
      <c r="AF78" s="210">
        <f t="shared" si="42"/>
        <v>9571.4848785797258</v>
      </c>
      <c r="AG78" s="210">
        <f t="shared" si="42"/>
        <v>9541.9670162901657</v>
      </c>
    </row>
    <row r="79" spans="2:34" ht="13" outlineLevel="1" x14ac:dyDescent="0.3">
      <c r="D79" s="108" t="s">
        <v>246</v>
      </c>
      <c r="E79" s="197"/>
      <c r="F79" s="187"/>
      <c r="G79" s="198" t="s">
        <v>20</v>
      </c>
      <c r="H79" s="234">
        <f>INDEX('Benefit Inputs'!$D$5:$D$118,MATCH('Benefit Calculations'!D79,'Benefit Inputs'!$C$5:$C$118,0),MATCH('Benefit Calculations'!$I$88,'Benefit Inputs'!$D$2:$D$2,0))</f>
        <v>-3.0839376192944856E-3</v>
      </c>
      <c r="N79" s="261">
        <f>$H79</f>
        <v>-3.0839376192944856E-3</v>
      </c>
      <c r="O79" s="261">
        <f t="shared" ref="O79:AG79" si="43">$H79</f>
        <v>-3.0839376192944856E-3</v>
      </c>
      <c r="P79" s="261">
        <f t="shared" si="43"/>
        <v>-3.0839376192944856E-3</v>
      </c>
      <c r="Q79" s="261">
        <f t="shared" si="43"/>
        <v>-3.0839376192944856E-3</v>
      </c>
      <c r="R79" s="261">
        <f t="shared" si="43"/>
        <v>-3.0839376192944856E-3</v>
      </c>
      <c r="S79" s="261">
        <f t="shared" si="43"/>
        <v>-3.0839376192944856E-3</v>
      </c>
      <c r="T79" s="261">
        <f t="shared" si="43"/>
        <v>-3.0839376192944856E-3</v>
      </c>
      <c r="U79" s="261">
        <f t="shared" si="43"/>
        <v>-3.0839376192944856E-3</v>
      </c>
      <c r="V79" s="261">
        <f t="shared" si="43"/>
        <v>-3.0839376192944856E-3</v>
      </c>
      <c r="W79" s="261">
        <f t="shared" si="43"/>
        <v>-3.0839376192944856E-3</v>
      </c>
      <c r="X79" s="261">
        <f t="shared" si="43"/>
        <v>-3.0839376192944856E-3</v>
      </c>
      <c r="Y79" s="261">
        <f t="shared" si="43"/>
        <v>-3.0839376192944856E-3</v>
      </c>
      <c r="Z79" s="261">
        <f t="shared" si="43"/>
        <v>-3.0839376192944856E-3</v>
      </c>
      <c r="AA79" s="261">
        <f t="shared" si="43"/>
        <v>-3.0839376192944856E-3</v>
      </c>
      <c r="AB79" s="261">
        <f t="shared" si="43"/>
        <v>-3.0839376192944856E-3</v>
      </c>
      <c r="AC79" s="261">
        <f t="shared" si="43"/>
        <v>-3.0839376192944856E-3</v>
      </c>
      <c r="AD79" s="261">
        <f t="shared" si="43"/>
        <v>-3.0839376192944856E-3</v>
      </c>
      <c r="AE79" s="261">
        <f t="shared" si="43"/>
        <v>-3.0839376192944856E-3</v>
      </c>
      <c r="AF79" s="261">
        <f t="shared" si="43"/>
        <v>-3.0839376192944856E-3</v>
      </c>
      <c r="AG79" s="261">
        <f t="shared" si="43"/>
        <v>-3.0839376192944856E-3</v>
      </c>
    </row>
    <row r="80" spans="2:34" ht="13" outlineLevel="1" x14ac:dyDescent="0.3">
      <c r="C80" s="262" t="s">
        <v>39</v>
      </c>
      <c r="D80" s="125" t="s">
        <v>281</v>
      </c>
      <c r="E80" s="245"/>
      <c r="F80" s="245"/>
      <c r="G80" s="263" t="s">
        <v>20</v>
      </c>
      <c r="H80" s="264">
        <f>'Benefit Inputs'!D54</f>
        <v>0.95</v>
      </c>
      <c r="I80" s="229"/>
      <c r="N80" s="264">
        <f>$H$80</f>
        <v>0.95</v>
      </c>
      <c r="O80" s="264">
        <f t="shared" ref="O80:AG80" si="44">$H$80</f>
        <v>0.95</v>
      </c>
      <c r="P80" s="264">
        <f t="shared" si="44"/>
        <v>0.95</v>
      </c>
      <c r="Q80" s="264">
        <f t="shared" si="44"/>
        <v>0.95</v>
      </c>
      <c r="R80" s="264">
        <f t="shared" si="44"/>
        <v>0.95</v>
      </c>
      <c r="S80" s="264">
        <f t="shared" si="44"/>
        <v>0.95</v>
      </c>
      <c r="T80" s="264">
        <f t="shared" si="44"/>
        <v>0.95</v>
      </c>
      <c r="U80" s="264">
        <f t="shared" si="44"/>
        <v>0.95</v>
      </c>
      <c r="V80" s="264">
        <f t="shared" si="44"/>
        <v>0.95</v>
      </c>
      <c r="W80" s="264">
        <f t="shared" si="44"/>
        <v>0.95</v>
      </c>
      <c r="X80" s="264">
        <f t="shared" si="44"/>
        <v>0.95</v>
      </c>
      <c r="Y80" s="264">
        <f t="shared" si="44"/>
        <v>0.95</v>
      </c>
      <c r="Z80" s="264">
        <f t="shared" si="44"/>
        <v>0.95</v>
      </c>
      <c r="AA80" s="264">
        <f t="shared" si="44"/>
        <v>0.95</v>
      </c>
      <c r="AB80" s="264">
        <f t="shared" si="44"/>
        <v>0.95</v>
      </c>
      <c r="AC80" s="264">
        <f t="shared" si="44"/>
        <v>0.95</v>
      </c>
      <c r="AD80" s="264">
        <f t="shared" si="44"/>
        <v>0.95</v>
      </c>
      <c r="AE80" s="264">
        <f t="shared" si="44"/>
        <v>0.95</v>
      </c>
      <c r="AF80" s="264">
        <f t="shared" si="44"/>
        <v>0.95</v>
      </c>
      <c r="AG80" s="264">
        <f t="shared" si="44"/>
        <v>0.95</v>
      </c>
    </row>
    <row r="81" spans="2:34" ht="13" outlineLevel="1" x14ac:dyDescent="0.3">
      <c r="C81" s="208" t="s">
        <v>32</v>
      </c>
      <c r="D81" s="183" t="s">
        <v>311</v>
      </c>
      <c r="G81" s="265" t="s">
        <v>79</v>
      </c>
      <c r="H81" s="266">
        <f>H78*H80</f>
        <v>9642.5</v>
      </c>
      <c r="I81" s="229"/>
      <c r="N81" s="266">
        <f t="shared" ref="N81:AG81" si="45">N78*N80</f>
        <v>9612.7631315059516</v>
      </c>
      <c r="O81" s="266">
        <f t="shared" si="45"/>
        <v>9583.1179696593335</v>
      </c>
      <c r="P81" s="266">
        <f t="shared" si="45"/>
        <v>9553.5642316425638</v>
      </c>
      <c r="Q81" s="266">
        <f t="shared" si="45"/>
        <v>9524.1016355102547</v>
      </c>
      <c r="R81" s="266">
        <f t="shared" si="45"/>
        <v>9494.7299001865213</v>
      </c>
      <c r="S81" s="266">
        <f t="shared" si="45"/>
        <v>9465.4487454622958</v>
      </c>
      <c r="T81" s="266">
        <f t="shared" si="45"/>
        <v>9436.2578919926618</v>
      </c>
      <c r="U81" s="266">
        <f t="shared" si="45"/>
        <v>9407.1570612941814</v>
      </c>
      <c r="V81" s="266">
        <f t="shared" si="45"/>
        <v>9378.1459757422454</v>
      </c>
      <c r="W81" s="266">
        <f t="shared" si="45"/>
        <v>9349.2243585684173</v>
      </c>
      <c r="X81" s="266">
        <f t="shared" si="45"/>
        <v>9320.3919338578035</v>
      </c>
      <c r="Y81" s="266">
        <f t="shared" si="45"/>
        <v>9291.6484265464096</v>
      </c>
      <c r="Z81" s="266">
        <f t="shared" si="45"/>
        <v>9262.9935624185255</v>
      </c>
      <c r="AA81" s="266">
        <f t="shared" si="45"/>
        <v>9234.4270681040998</v>
      </c>
      <c r="AB81" s="266">
        <f t="shared" si="45"/>
        <v>9205.948671076143</v>
      </c>
      <c r="AC81" s="266">
        <f t="shared" si="45"/>
        <v>9177.5580996481167</v>
      </c>
      <c r="AD81" s="266">
        <f t="shared" si="45"/>
        <v>9149.2550829713509</v>
      </c>
      <c r="AE81" s="266">
        <f t="shared" si="45"/>
        <v>9121.0393510324539</v>
      </c>
      <c r="AF81" s="266">
        <f t="shared" si="45"/>
        <v>9092.9106346507397</v>
      </c>
      <c r="AG81" s="266">
        <f t="shared" si="45"/>
        <v>9064.8686654756566</v>
      </c>
    </row>
    <row r="82" spans="2:34" ht="13" outlineLevel="1" x14ac:dyDescent="0.3">
      <c r="C82" s="267" t="s">
        <v>39</v>
      </c>
      <c r="D82" s="211" t="s">
        <v>278</v>
      </c>
      <c r="E82" s="268"/>
      <c r="F82" s="268"/>
      <c r="G82" s="269" t="s">
        <v>207</v>
      </c>
      <c r="H82" s="270">
        <f>INDEX('Benefit Inputs'!$D$5:$D$118,MATCH('Benefit Calculations'!D82,'Benefit Inputs'!$C$5:$C$118,0),MATCH('Benefit Calculations'!$I$88,'Benefit Inputs'!$D$2:$D$2,0))</f>
        <v>54.04074364217864</v>
      </c>
      <c r="I82" s="258"/>
      <c r="J82" s="276"/>
      <c r="K82" s="276"/>
      <c r="L82" s="277"/>
      <c r="M82" s="211"/>
      <c r="N82" s="276">
        <f>$H82*(1+$H$83)</f>
        <v>55.553884464159644</v>
      </c>
      <c r="O82" s="276">
        <f>$H82*(1+$H$83)</f>
        <v>55.553884464159644</v>
      </c>
      <c r="P82" s="276">
        <f t="shared" ref="P82:AG82" si="46">$H82*(1+$H$83)</f>
        <v>55.553884464159644</v>
      </c>
      <c r="Q82" s="276">
        <f t="shared" si="46"/>
        <v>55.553884464159644</v>
      </c>
      <c r="R82" s="276">
        <f t="shared" si="46"/>
        <v>55.553884464159644</v>
      </c>
      <c r="S82" s="276">
        <f t="shared" si="46"/>
        <v>55.553884464159644</v>
      </c>
      <c r="T82" s="276">
        <f t="shared" si="46"/>
        <v>55.553884464159644</v>
      </c>
      <c r="U82" s="276">
        <f t="shared" si="46"/>
        <v>55.553884464159644</v>
      </c>
      <c r="V82" s="276">
        <f t="shared" si="46"/>
        <v>55.553884464159644</v>
      </c>
      <c r="W82" s="276">
        <f t="shared" si="46"/>
        <v>55.553884464159644</v>
      </c>
      <c r="X82" s="276">
        <f t="shared" si="46"/>
        <v>55.553884464159644</v>
      </c>
      <c r="Y82" s="276">
        <f t="shared" si="46"/>
        <v>55.553884464159644</v>
      </c>
      <c r="Z82" s="276">
        <f t="shared" si="46"/>
        <v>55.553884464159644</v>
      </c>
      <c r="AA82" s="276">
        <f t="shared" si="46"/>
        <v>55.553884464159644</v>
      </c>
      <c r="AB82" s="276">
        <f t="shared" si="46"/>
        <v>55.553884464159644</v>
      </c>
      <c r="AC82" s="276">
        <f t="shared" si="46"/>
        <v>55.553884464159644</v>
      </c>
      <c r="AD82" s="276">
        <f t="shared" si="46"/>
        <v>55.553884464159644</v>
      </c>
      <c r="AE82" s="276">
        <f t="shared" si="46"/>
        <v>55.553884464159644</v>
      </c>
      <c r="AF82" s="276">
        <f t="shared" si="46"/>
        <v>55.553884464159644</v>
      </c>
      <c r="AG82" s="276">
        <f t="shared" si="46"/>
        <v>55.553884464159644</v>
      </c>
    </row>
    <row r="83" spans="2:34" ht="13" outlineLevel="1" x14ac:dyDescent="0.3">
      <c r="C83" s="262" t="s">
        <v>39</v>
      </c>
      <c r="D83" s="125" t="s">
        <v>287</v>
      </c>
      <c r="E83" s="245"/>
      <c r="F83" s="245"/>
      <c r="G83" s="263" t="s">
        <v>20</v>
      </c>
      <c r="H83" s="247">
        <f>LaborCostGrowth</f>
        <v>2.8000000000000001E-2</v>
      </c>
      <c r="I83" s="229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  <c r="AG83" s="247"/>
    </row>
    <row r="84" spans="2:34" ht="13" outlineLevel="1" x14ac:dyDescent="0.3">
      <c r="C84" s="208" t="s">
        <v>32</v>
      </c>
      <c r="D84" s="183" t="s">
        <v>282</v>
      </c>
      <c r="G84" s="265" t="s">
        <v>35</v>
      </c>
      <c r="H84" s="266">
        <f>PRODUCT(H81:H82)</f>
        <v>521087.87056970753</v>
      </c>
      <c r="I84" s="229"/>
      <c r="N84" s="266">
        <f t="shared" ref="N84:AG84" si="47">PRODUCT(N81:N82)</f>
        <v>534026.33238901512</v>
      </c>
      <c r="O84" s="266">
        <f t="shared" si="47"/>
        <v>532379.42849286681</v>
      </c>
      <c r="P84" s="266">
        <f t="shared" si="47"/>
        <v>530737.60354559903</v>
      </c>
      <c r="Q84" s="266">
        <f t="shared" si="47"/>
        <v>529100.84188405063</v>
      </c>
      <c r="R84" s="266">
        <f t="shared" si="47"/>
        <v>527469.12789336406</v>
      </c>
      <c r="S84" s="266">
        <f t="shared" si="47"/>
        <v>525842.44600683718</v>
      </c>
      <c r="T84" s="266">
        <f t="shared" si="47"/>
        <v>524220.78070577496</v>
      </c>
      <c r="U84" s="266">
        <f t="shared" si="47"/>
        <v>522604.11651934049</v>
      </c>
      <c r="V84" s="266">
        <f t="shared" si="47"/>
        <v>520992.43802440842</v>
      </c>
      <c r="W84" s="266">
        <f t="shared" si="47"/>
        <v>519385.72984541691</v>
      </c>
      <c r="X84" s="266">
        <f t="shared" si="47"/>
        <v>517783.97665422189</v>
      </c>
      <c r="Y84" s="266">
        <f t="shared" si="47"/>
        <v>516187.16316995001</v>
      </c>
      <c r="Z84" s="266">
        <f t="shared" si="47"/>
        <v>514595.27415885334</v>
      </c>
      <c r="AA84" s="266">
        <f t="shared" si="47"/>
        <v>513008.29443416366</v>
      </c>
      <c r="AB84" s="266">
        <f t="shared" si="47"/>
        <v>511426.20885594806</v>
      </c>
      <c r="AC84" s="266">
        <f t="shared" si="47"/>
        <v>509849.00233096402</v>
      </c>
      <c r="AD84" s="266">
        <f t="shared" si="47"/>
        <v>508276.65981251578</v>
      </c>
      <c r="AE84" s="266">
        <f t="shared" si="47"/>
        <v>506709.16630031058</v>
      </c>
      <c r="AF84" s="266">
        <f t="shared" si="47"/>
        <v>505146.50684031576</v>
      </c>
      <c r="AG84" s="266">
        <f t="shared" si="47"/>
        <v>503588.66652461566</v>
      </c>
    </row>
    <row r="85" spans="2:34" ht="13" outlineLevel="1" collapsed="1" x14ac:dyDescent="0.3">
      <c r="H85" s="260"/>
    </row>
    <row r="86" spans="2:34" ht="13" outlineLevel="1" x14ac:dyDescent="0.3">
      <c r="D86" s="183" t="str">
        <f>D84</f>
        <v>Total avoided cost of disconnect notice trips per year</v>
      </c>
      <c r="H86" s="260">
        <f>H84</f>
        <v>521087.87056970753</v>
      </c>
      <c r="M86" s="211" t="s">
        <v>36</v>
      </c>
      <c r="N86" s="276">
        <f t="shared" ref="N86:AG86" si="48">N84</f>
        <v>534026.33238901512</v>
      </c>
      <c r="O86" s="276">
        <f t="shared" si="48"/>
        <v>532379.42849286681</v>
      </c>
      <c r="P86" s="276">
        <f t="shared" si="48"/>
        <v>530737.60354559903</v>
      </c>
      <c r="Q86" s="276">
        <f t="shared" si="48"/>
        <v>529100.84188405063</v>
      </c>
      <c r="R86" s="276">
        <f t="shared" si="48"/>
        <v>527469.12789336406</v>
      </c>
      <c r="S86" s="276">
        <f t="shared" si="48"/>
        <v>525842.44600683718</v>
      </c>
      <c r="T86" s="276">
        <f t="shared" si="48"/>
        <v>524220.78070577496</v>
      </c>
      <c r="U86" s="276">
        <f t="shared" si="48"/>
        <v>522604.11651934049</v>
      </c>
      <c r="V86" s="276">
        <f t="shared" si="48"/>
        <v>520992.43802440842</v>
      </c>
      <c r="W86" s="276">
        <f t="shared" si="48"/>
        <v>519385.72984541691</v>
      </c>
      <c r="X86" s="276">
        <f t="shared" si="48"/>
        <v>517783.97665422189</v>
      </c>
      <c r="Y86" s="276">
        <f t="shared" si="48"/>
        <v>516187.16316995001</v>
      </c>
      <c r="Z86" s="276">
        <f t="shared" si="48"/>
        <v>514595.27415885334</v>
      </c>
      <c r="AA86" s="276">
        <f t="shared" si="48"/>
        <v>513008.29443416366</v>
      </c>
      <c r="AB86" s="276">
        <f t="shared" si="48"/>
        <v>511426.20885594806</v>
      </c>
      <c r="AC86" s="276">
        <f t="shared" si="48"/>
        <v>509849.00233096402</v>
      </c>
      <c r="AD86" s="276">
        <f t="shared" si="48"/>
        <v>508276.65981251578</v>
      </c>
      <c r="AE86" s="276">
        <f t="shared" si="48"/>
        <v>506709.16630031058</v>
      </c>
      <c r="AF86" s="276">
        <f t="shared" si="48"/>
        <v>505146.50684031576</v>
      </c>
      <c r="AG86" s="276">
        <f t="shared" si="48"/>
        <v>503588.66652461566</v>
      </c>
    </row>
    <row r="87" spans="2:34" ht="13" outlineLevel="1" x14ac:dyDescent="0.3">
      <c r="M87" s="183" t="s">
        <v>112</v>
      </c>
      <c r="N87" s="186">
        <f t="array" ref="N87">INDEX('Deployment Schedule'!$F$24:$Z$40,MATCH('Benefit Calculations'!$B88,'Deployment Schedule'!$B$24:$B$40,0),MATCH(1,('Deployment Schedule'!$F$6:$Z$6='Benefit Calculations'!$I88)*('Deployment Schedule'!$F$9:$Z$9='Benefit Calculations'!N$2),0))</f>
        <v>0.34695187422394708</v>
      </c>
      <c r="O87" s="186">
        <f t="array" ref="O87">INDEX('Deployment Schedule'!$F$24:$Z$40,MATCH('Benefit Calculations'!$B88,'Deployment Schedule'!$B$24:$B$40,0),MATCH(1,('Deployment Schedule'!$F$6:$Z$6='Benefit Calculations'!$I88)*('Deployment Schedule'!$F$9:$Z$9='Benefit Calculations'!O$2),0))</f>
        <v>0.60637997948521072</v>
      </c>
      <c r="P87" s="186">
        <f t="array" ref="P87">INDEX('Deployment Schedule'!$F$24:$Z$40,MATCH('Benefit Calculations'!$B88,'Deployment Schedule'!$B$24:$B$40,0),MATCH(1,('Deployment Schedule'!$F$6:$Z$6='Benefit Calculations'!$I88)*('Deployment Schedule'!$F$9:$Z$9='Benefit Calculations'!P$2),0))</f>
        <v>0.87895074651038629</v>
      </c>
      <c r="Q87" s="186">
        <f t="array" ref="Q87">INDEX('Deployment Schedule'!$F$24:$Z$40,MATCH('Benefit Calculations'!$B88,'Deployment Schedule'!$B$24:$B$40,0),MATCH(1,('Deployment Schedule'!$F$6:$Z$6='Benefit Calculations'!$I88)*('Deployment Schedule'!$F$9:$Z$9='Benefit Calculations'!Q$2),0))</f>
        <v>0.99999999999999989</v>
      </c>
      <c r="R87" s="186">
        <f t="array" ref="R87">INDEX('Deployment Schedule'!$F$24:$Z$40,MATCH('Benefit Calculations'!$B88,'Deployment Schedule'!$B$24:$B$40,0),MATCH(1,('Deployment Schedule'!$F$6:$Z$6='Benefit Calculations'!$I88)*('Deployment Schedule'!$F$9:$Z$9='Benefit Calculations'!R$2),0))</f>
        <v>0.99999999999999989</v>
      </c>
      <c r="S87" s="186">
        <f t="array" ref="S87">INDEX('Deployment Schedule'!$F$24:$Z$40,MATCH('Benefit Calculations'!$B88,'Deployment Schedule'!$B$24:$B$40,0),MATCH(1,('Deployment Schedule'!$F$6:$Z$6='Benefit Calculations'!$I88)*('Deployment Schedule'!$F$9:$Z$9='Benefit Calculations'!S$2),0))</f>
        <v>0.99999999999999989</v>
      </c>
      <c r="T87" s="186">
        <f t="array" ref="T87">INDEX('Deployment Schedule'!$F$24:$Z$40,MATCH('Benefit Calculations'!$B88,'Deployment Schedule'!$B$24:$B$40,0),MATCH(1,('Deployment Schedule'!$F$6:$Z$6='Benefit Calculations'!$I88)*('Deployment Schedule'!$F$9:$Z$9='Benefit Calculations'!T$2),0))</f>
        <v>0.99999999999999989</v>
      </c>
      <c r="U87" s="186">
        <f t="array" ref="U87">INDEX('Deployment Schedule'!$F$24:$Z$40,MATCH('Benefit Calculations'!$B88,'Deployment Schedule'!$B$24:$B$40,0),MATCH(1,('Deployment Schedule'!$F$6:$Z$6='Benefit Calculations'!$I88)*('Deployment Schedule'!$F$9:$Z$9='Benefit Calculations'!U$2),0))</f>
        <v>0.99999999999999989</v>
      </c>
      <c r="V87" s="186">
        <f t="array" ref="V87">INDEX('Deployment Schedule'!$F$24:$Z$40,MATCH('Benefit Calculations'!$B88,'Deployment Schedule'!$B$24:$B$40,0),MATCH(1,('Deployment Schedule'!$F$6:$Z$6='Benefit Calculations'!$I88)*('Deployment Schedule'!$F$9:$Z$9='Benefit Calculations'!V$2),0))</f>
        <v>0.99999999999999989</v>
      </c>
      <c r="W87" s="186">
        <f t="array" ref="W87">INDEX('Deployment Schedule'!$F$24:$Z$40,MATCH('Benefit Calculations'!$B88,'Deployment Schedule'!$B$24:$B$40,0),MATCH(1,('Deployment Schedule'!$F$6:$Z$6='Benefit Calculations'!$I88)*('Deployment Schedule'!$F$9:$Z$9='Benefit Calculations'!W$2),0))</f>
        <v>0.99999999999999989</v>
      </c>
      <c r="X87" s="186">
        <f t="array" ref="X87">INDEX('Deployment Schedule'!$F$24:$Z$40,MATCH('Benefit Calculations'!$B88,'Deployment Schedule'!$B$24:$B$40,0),MATCH(1,('Deployment Schedule'!$F$6:$Z$6='Benefit Calculations'!$I88)*('Deployment Schedule'!$F$9:$Z$9='Benefit Calculations'!X$2),0))</f>
        <v>0.99999999999999989</v>
      </c>
      <c r="Y87" s="186">
        <f t="array" ref="Y87">INDEX('Deployment Schedule'!$F$24:$Z$40,MATCH('Benefit Calculations'!$B88,'Deployment Schedule'!$B$24:$B$40,0),MATCH(1,('Deployment Schedule'!$F$6:$Z$6='Benefit Calculations'!$I88)*('Deployment Schedule'!$F$9:$Z$9='Benefit Calculations'!Y$2),0))</f>
        <v>0.99999999999999989</v>
      </c>
      <c r="Z87" s="186">
        <f t="array" ref="Z87">INDEX('Deployment Schedule'!$F$24:$Z$40,MATCH('Benefit Calculations'!$B88,'Deployment Schedule'!$B$24:$B$40,0),MATCH(1,('Deployment Schedule'!$F$6:$Z$6='Benefit Calculations'!$I88)*('Deployment Schedule'!$F$9:$Z$9='Benefit Calculations'!Z$2),0))</f>
        <v>0.99999999999999989</v>
      </c>
      <c r="AA87" s="186">
        <f t="array" ref="AA87">INDEX('Deployment Schedule'!$F$24:$Z$40,MATCH('Benefit Calculations'!$B88,'Deployment Schedule'!$B$24:$B$40,0),MATCH(1,('Deployment Schedule'!$F$6:$Z$6='Benefit Calculations'!$I88)*('Deployment Schedule'!$F$9:$Z$9='Benefit Calculations'!AA$2),0))</f>
        <v>0.99999999999999989</v>
      </c>
      <c r="AB87" s="186">
        <f t="array" ref="AB87">INDEX('Deployment Schedule'!$F$24:$Z$40,MATCH('Benefit Calculations'!$B88,'Deployment Schedule'!$B$24:$B$40,0),MATCH(1,('Deployment Schedule'!$F$6:$Z$6='Benefit Calculations'!$I88)*('Deployment Schedule'!$F$9:$Z$9='Benefit Calculations'!AB$2),0))</f>
        <v>0.99999999999999989</v>
      </c>
      <c r="AC87" s="186">
        <f t="array" ref="AC87">INDEX('Deployment Schedule'!$F$24:$Z$40,MATCH('Benefit Calculations'!$B88,'Deployment Schedule'!$B$24:$B$40,0),MATCH(1,('Deployment Schedule'!$F$6:$Z$6='Benefit Calculations'!$I88)*('Deployment Schedule'!$F$9:$Z$9='Benefit Calculations'!AC$2),0))</f>
        <v>0.99999999999999989</v>
      </c>
      <c r="AD87" s="186">
        <f t="array" ref="AD87">INDEX('Deployment Schedule'!$F$24:$Z$40,MATCH('Benefit Calculations'!$B88,'Deployment Schedule'!$B$24:$B$40,0),MATCH(1,('Deployment Schedule'!$F$6:$Z$6='Benefit Calculations'!$I88)*('Deployment Schedule'!$F$9:$Z$9='Benefit Calculations'!AD$2),0))</f>
        <v>0.99999999999999989</v>
      </c>
      <c r="AE87" s="186">
        <f t="array" ref="AE87">INDEX('Deployment Schedule'!$F$24:$Z$40,MATCH('Benefit Calculations'!$B88,'Deployment Schedule'!$B$24:$B$40,0),MATCH(1,('Deployment Schedule'!$F$6:$Z$6='Benefit Calculations'!$I88)*('Deployment Schedule'!$F$9:$Z$9='Benefit Calculations'!AE$2),0))</f>
        <v>0.99999999999999989</v>
      </c>
      <c r="AF87" s="186">
        <f t="array" ref="AF87">INDEX('Deployment Schedule'!$F$24:$Z$40,MATCH('Benefit Calculations'!$B88,'Deployment Schedule'!$B$24:$B$40,0),MATCH(1,('Deployment Schedule'!$F$6:$Z$6='Benefit Calculations'!$I88)*('Deployment Schedule'!$F$9:$Z$9='Benefit Calculations'!AF$2),0))</f>
        <v>0.99999999999999989</v>
      </c>
      <c r="AG87" s="186">
        <f t="array" ref="AG87">INDEX('Deployment Schedule'!$F$24:$Z$40,MATCH('Benefit Calculations'!$B88,'Deployment Schedule'!$B$24:$B$40,0),MATCH(1,('Deployment Schedule'!$F$6:$Z$6='Benefit Calculations'!$I88)*('Deployment Schedule'!$F$9:$Z$9='Benefit Calculations'!AG$2),0))</f>
        <v>0.99999999999999989</v>
      </c>
    </row>
    <row r="88" spans="2:34" s="229" customFormat="1" ht="13" x14ac:dyDescent="0.3">
      <c r="B88" s="248">
        <v>1.04</v>
      </c>
      <c r="C88" s="249"/>
      <c r="D88" s="250" t="s">
        <v>426</v>
      </c>
      <c r="E88" s="251" t="s">
        <v>43</v>
      </c>
      <c r="F88" s="250" t="s">
        <v>156</v>
      </c>
      <c r="G88" s="252"/>
      <c r="H88" s="253">
        <f>H86</f>
        <v>521087.87056970753</v>
      </c>
      <c r="I88" s="278" t="s">
        <v>435</v>
      </c>
      <c r="J88" s="253">
        <f>SUM(N88:AG88)</f>
        <v>9750784.2766337506</v>
      </c>
      <c r="K88" s="253">
        <f>NPV(PreTaxWACC,N88:AG88)</f>
        <v>5040496.5121676857</v>
      </c>
      <c r="L88" s="279"/>
      <c r="M88" s="256" t="s">
        <v>38</v>
      </c>
      <c r="N88" s="257">
        <f t="shared" ref="N88:AG88" si="49">N86*N87</f>
        <v>185281.43690730934</v>
      </c>
      <c r="O88" s="257">
        <f t="shared" si="49"/>
        <v>322824.22692785278</v>
      </c>
      <c r="P88" s="257">
        <f t="shared" si="49"/>
        <v>466492.21283753769</v>
      </c>
      <c r="Q88" s="257">
        <f t="shared" si="49"/>
        <v>529100.84188405052</v>
      </c>
      <c r="R88" s="257">
        <f t="shared" si="49"/>
        <v>527469.12789336394</v>
      </c>
      <c r="S88" s="257">
        <f t="shared" si="49"/>
        <v>525842.44600683707</v>
      </c>
      <c r="T88" s="257">
        <f t="shared" si="49"/>
        <v>524220.7807057749</v>
      </c>
      <c r="U88" s="257">
        <f t="shared" si="49"/>
        <v>522604.11651934043</v>
      </c>
      <c r="V88" s="257">
        <f t="shared" si="49"/>
        <v>520992.43802440836</v>
      </c>
      <c r="W88" s="257">
        <f t="shared" si="49"/>
        <v>519385.72984541685</v>
      </c>
      <c r="X88" s="257">
        <f t="shared" si="49"/>
        <v>517783.97665422183</v>
      </c>
      <c r="Y88" s="257">
        <f t="shared" si="49"/>
        <v>516187.16316994996</v>
      </c>
      <c r="Z88" s="257">
        <f t="shared" si="49"/>
        <v>514595.27415885328</v>
      </c>
      <c r="AA88" s="257">
        <f t="shared" si="49"/>
        <v>513008.2944341636</v>
      </c>
      <c r="AB88" s="257">
        <f t="shared" si="49"/>
        <v>511426.208855948</v>
      </c>
      <c r="AC88" s="257">
        <f t="shared" si="49"/>
        <v>509849.00233096397</v>
      </c>
      <c r="AD88" s="257">
        <f t="shared" si="49"/>
        <v>508276.65981251572</v>
      </c>
      <c r="AE88" s="257">
        <f t="shared" si="49"/>
        <v>506709.16630031052</v>
      </c>
      <c r="AF88" s="257">
        <f t="shared" si="49"/>
        <v>505146.50684031571</v>
      </c>
      <c r="AG88" s="257">
        <f t="shared" si="49"/>
        <v>503588.6665246156</v>
      </c>
      <c r="AH88" s="258"/>
    </row>
    <row r="89" spans="2:34" ht="13" x14ac:dyDescent="0.3"/>
    <row r="90" spans="2:34" ht="13" outlineLevel="1" x14ac:dyDescent="0.3">
      <c r="D90" s="108" t="s">
        <v>246</v>
      </c>
      <c r="E90" s="197"/>
      <c r="F90" s="187"/>
      <c r="G90" s="198" t="s">
        <v>20</v>
      </c>
      <c r="H90" s="234">
        <f>INDEX('Benefit Inputs'!$D$5:$D$118,MATCH('Benefit Calculations'!D90,'Benefit Inputs'!$C$5:$C$118,0),MATCH('Benefit Calculations'!$I$112,'Benefit Inputs'!$D$2:$D$2,0))</f>
        <v>-3.0839376192944856E-3</v>
      </c>
      <c r="I90" s="229"/>
    </row>
    <row r="91" spans="2:34" ht="13" outlineLevel="1" x14ac:dyDescent="0.3">
      <c r="D91" s="280" t="s">
        <v>324</v>
      </c>
      <c r="G91" s="265" t="s">
        <v>61</v>
      </c>
      <c r="H91" s="260">
        <f>INDEX('Benefit Inputs'!$D$5:$D$118,MATCH('Benefit Calculations'!D91,'Benefit Inputs'!$C$5:$C$118,0),MATCH('Benefit Calculations'!$I$112,'Benefit Inputs'!$D$2:$D$2,0))</f>
        <v>528</v>
      </c>
      <c r="I91" s="229"/>
      <c r="N91" s="274">
        <f>H91*(1+$H$90)</f>
        <v>526.37168093701246</v>
      </c>
      <c r="O91" s="274">
        <f>N91*(1+$H$90)</f>
        <v>524.74838350843947</v>
      </c>
      <c r="P91" s="274">
        <f t="shared" ref="P91:AG91" si="50">O91*(1+$H$90)</f>
        <v>523.13009222787377</v>
      </c>
      <c r="Q91" s="274">
        <f t="shared" si="50"/>
        <v>521.51679165666724</v>
      </c>
      <c r="R91" s="274">
        <f t="shared" si="50"/>
        <v>519.90846640378345</v>
      </c>
      <c r="S91" s="274">
        <f t="shared" si="50"/>
        <v>518.30510112565116</v>
      </c>
      <c r="T91" s="274">
        <f t="shared" si="50"/>
        <v>516.70668052601752</v>
      </c>
      <c r="U91" s="274">
        <f t="shared" si="50"/>
        <v>515.11318935580255</v>
      </c>
      <c r="V91" s="274">
        <f t="shared" si="50"/>
        <v>513.52461241295339</v>
      </c>
      <c r="W91" s="274">
        <f t="shared" si="50"/>
        <v>511.94093454229949</v>
      </c>
      <c r="X91" s="274">
        <f t="shared" si="50"/>
        <v>510.36214063540774</v>
      </c>
      <c r="Y91" s="274">
        <f t="shared" si="50"/>
        <v>508.78821563043857</v>
      </c>
      <c r="Z91" s="274">
        <f t="shared" si="50"/>
        <v>507.21914451200217</v>
      </c>
      <c r="AA91" s="274">
        <f t="shared" si="50"/>
        <v>505.65491231101527</v>
      </c>
      <c r="AB91" s="274">
        <f t="shared" si="50"/>
        <v>504.09550410455824</v>
      </c>
      <c r="AC91" s="274">
        <f t="shared" si="50"/>
        <v>502.54090501573296</v>
      </c>
      <c r="AD91" s="274">
        <f t="shared" si="50"/>
        <v>500.99110021352067</v>
      </c>
      <c r="AE91" s="274">
        <f t="shared" si="50"/>
        <v>499.44607491264048</v>
      </c>
      <c r="AF91" s="274">
        <f t="shared" si="50"/>
        <v>497.90581437340842</v>
      </c>
      <c r="AG91" s="274">
        <f t="shared" si="50"/>
        <v>496.3703039015968</v>
      </c>
    </row>
    <row r="92" spans="2:34" ht="13" outlineLevel="1" x14ac:dyDescent="0.3">
      <c r="C92" s="243" t="s">
        <v>34</v>
      </c>
      <c r="D92" s="125" t="s">
        <v>45</v>
      </c>
      <c r="E92" s="245"/>
      <c r="F92" s="245"/>
      <c r="G92" s="263" t="s">
        <v>20</v>
      </c>
      <c r="H92" s="264">
        <f>INDEX('Benefit Inputs'!$D$5:$D$118,MATCH('Benefit Calculations'!D92,'Benefit Inputs'!$C$5:$C$118,0),MATCH('Benefit Calculations'!$I$112,'Benefit Inputs'!$D$2:$D$2,0))</f>
        <v>0.8</v>
      </c>
      <c r="I92" s="229"/>
      <c r="N92" s="264">
        <f>$H92</f>
        <v>0.8</v>
      </c>
      <c r="O92" s="264">
        <f t="shared" ref="O92:AG92" si="51">$H92</f>
        <v>0.8</v>
      </c>
      <c r="P92" s="264">
        <f t="shared" si="51"/>
        <v>0.8</v>
      </c>
      <c r="Q92" s="264">
        <f t="shared" si="51"/>
        <v>0.8</v>
      </c>
      <c r="R92" s="264">
        <f t="shared" si="51"/>
        <v>0.8</v>
      </c>
      <c r="S92" s="264">
        <f t="shared" si="51"/>
        <v>0.8</v>
      </c>
      <c r="T92" s="264">
        <f t="shared" si="51"/>
        <v>0.8</v>
      </c>
      <c r="U92" s="264">
        <f t="shared" si="51"/>
        <v>0.8</v>
      </c>
      <c r="V92" s="264">
        <f t="shared" si="51"/>
        <v>0.8</v>
      </c>
      <c r="W92" s="264">
        <f t="shared" si="51"/>
        <v>0.8</v>
      </c>
      <c r="X92" s="264">
        <f t="shared" si="51"/>
        <v>0.8</v>
      </c>
      <c r="Y92" s="264">
        <f t="shared" si="51"/>
        <v>0.8</v>
      </c>
      <c r="Z92" s="264">
        <f t="shared" si="51"/>
        <v>0.8</v>
      </c>
      <c r="AA92" s="264">
        <f t="shared" si="51"/>
        <v>0.8</v>
      </c>
      <c r="AB92" s="264">
        <f t="shared" si="51"/>
        <v>0.8</v>
      </c>
      <c r="AC92" s="264">
        <f t="shared" si="51"/>
        <v>0.8</v>
      </c>
      <c r="AD92" s="264">
        <f t="shared" si="51"/>
        <v>0.8</v>
      </c>
      <c r="AE92" s="264">
        <f t="shared" si="51"/>
        <v>0.8</v>
      </c>
      <c r="AF92" s="264">
        <f t="shared" si="51"/>
        <v>0.8</v>
      </c>
      <c r="AG92" s="264">
        <f t="shared" si="51"/>
        <v>0.8</v>
      </c>
    </row>
    <row r="93" spans="2:34" ht="13" outlineLevel="1" x14ac:dyDescent="0.3">
      <c r="C93" s="205" t="s">
        <v>32</v>
      </c>
      <c r="D93" s="183" t="s">
        <v>326</v>
      </c>
      <c r="G93" s="265" t="s">
        <v>325</v>
      </c>
      <c r="H93" s="274">
        <f>H91*H92</f>
        <v>422.40000000000003</v>
      </c>
      <c r="I93" s="229"/>
      <c r="N93" s="274">
        <f t="shared" ref="N93:AG93" si="52">N91*N92</f>
        <v>421.09734474960999</v>
      </c>
      <c r="O93" s="274">
        <f t="shared" si="52"/>
        <v>419.79870680675162</v>
      </c>
      <c r="P93" s="274">
        <f t="shared" si="52"/>
        <v>418.50407378229903</v>
      </c>
      <c r="Q93" s="274">
        <f t="shared" si="52"/>
        <v>417.21343332533382</v>
      </c>
      <c r="R93" s="274">
        <f t="shared" si="52"/>
        <v>415.92677312302681</v>
      </c>
      <c r="S93" s="274">
        <f t="shared" si="52"/>
        <v>414.64408090052098</v>
      </c>
      <c r="T93" s="274">
        <f t="shared" si="52"/>
        <v>413.36534442081404</v>
      </c>
      <c r="U93" s="274">
        <f t="shared" si="52"/>
        <v>412.09055148464205</v>
      </c>
      <c r="V93" s="274">
        <f t="shared" si="52"/>
        <v>410.81968993036276</v>
      </c>
      <c r="W93" s="274">
        <f t="shared" si="52"/>
        <v>409.5527476338396</v>
      </c>
      <c r="X93" s="274">
        <f t="shared" si="52"/>
        <v>408.2897125083262</v>
      </c>
      <c r="Y93" s="274">
        <f t="shared" si="52"/>
        <v>407.03057250435086</v>
      </c>
      <c r="Z93" s="274">
        <f t="shared" si="52"/>
        <v>405.77531560960176</v>
      </c>
      <c r="AA93" s="274">
        <f t="shared" si="52"/>
        <v>404.52392984881226</v>
      </c>
      <c r="AB93" s="274">
        <f t="shared" si="52"/>
        <v>403.27640328364663</v>
      </c>
      <c r="AC93" s="274">
        <f t="shared" si="52"/>
        <v>402.03272401258641</v>
      </c>
      <c r="AD93" s="274">
        <f t="shared" si="52"/>
        <v>400.79288017081655</v>
      </c>
      <c r="AE93" s="274">
        <f t="shared" si="52"/>
        <v>399.55685993011241</v>
      </c>
      <c r="AF93" s="274">
        <f t="shared" si="52"/>
        <v>398.32465149872678</v>
      </c>
      <c r="AG93" s="274">
        <f t="shared" si="52"/>
        <v>397.09624312127744</v>
      </c>
    </row>
    <row r="94" spans="2:34" ht="13" outlineLevel="1" x14ac:dyDescent="0.3">
      <c r="G94" s="265"/>
      <c r="H94" s="274"/>
      <c r="I94" s="229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1"/>
      <c r="AE94" s="281"/>
      <c r="AF94" s="281"/>
      <c r="AG94" s="281"/>
    </row>
    <row r="95" spans="2:34" s="211" customFormat="1" ht="13" outlineLevel="1" x14ac:dyDescent="0.3">
      <c r="B95" s="275"/>
      <c r="C95" s="205"/>
      <c r="D95" s="211" t="s">
        <v>287</v>
      </c>
      <c r="E95" s="268"/>
      <c r="F95" s="268"/>
      <c r="G95" s="269" t="s">
        <v>20</v>
      </c>
      <c r="H95" s="282">
        <f>LaborCostGrowth</f>
        <v>2.8000000000000001E-2</v>
      </c>
      <c r="I95" s="258"/>
      <c r="J95" s="276"/>
      <c r="K95" s="276"/>
      <c r="L95" s="277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2"/>
    </row>
    <row r="96" spans="2:34" ht="13" outlineLevel="1" x14ac:dyDescent="0.3">
      <c r="D96" s="183" t="s">
        <v>292</v>
      </c>
      <c r="G96" s="265" t="s">
        <v>35</v>
      </c>
      <c r="H96" s="240">
        <f>INDEX('Benefit Inputs'!$D$5:$D$118,MATCH('Benefit Calculations'!D96,'Benefit Inputs'!$C$5:$C$118,0),MATCH('Benefit Calculations'!$I$112,'Benefit Inputs'!$D$2:$D$2,0))</f>
        <v>78374.483148799991</v>
      </c>
      <c r="I96" s="229"/>
      <c r="N96" s="210">
        <f>H96*(1+$H95)</f>
        <v>80568.968676966397</v>
      </c>
      <c r="O96" s="210">
        <f>N96*(1+$H95)</f>
        <v>82824.899799921463</v>
      </c>
      <c r="P96" s="210">
        <f t="shared" ref="P96:AG96" si="53">O96*(1+$H95)</f>
        <v>85143.99699431927</v>
      </c>
      <c r="Q96" s="210">
        <f t="shared" si="53"/>
        <v>87528.02891016021</v>
      </c>
      <c r="R96" s="210">
        <f t="shared" si="53"/>
        <v>89978.813719644691</v>
      </c>
      <c r="S96" s="210">
        <f t="shared" si="53"/>
        <v>92498.220503794742</v>
      </c>
      <c r="T96" s="210">
        <f t="shared" si="53"/>
        <v>95088.170677900998</v>
      </c>
      <c r="U96" s="210">
        <f t="shared" si="53"/>
        <v>97750.639456882229</v>
      </c>
      <c r="V96" s="210">
        <f t="shared" si="53"/>
        <v>100487.65736167494</v>
      </c>
      <c r="W96" s="210">
        <f t="shared" si="53"/>
        <v>103301.31176780183</v>
      </c>
      <c r="X96" s="210">
        <f t="shared" si="53"/>
        <v>106193.74849730029</v>
      </c>
      <c r="Y96" s="210">
        <f t="shared" si="53"/>
        <v>109167.17345522469</v>
      </c>
      <c r="Z96" s="210">
        <f t="shared" si="53"/>
        <v>112223.85431197099</v>
      </c>
      <c r="AA96" s="210">
        <f t="shared" si="53"/>
        <v>115366.12223270618</v>
      </c>
      <c r="AB96" s="210">
        <f t="shared" si="53"/>
        <v>118596.37365522196</v>
      </c>
      <c r="AC96" s="210">
        <f t="shared" si="53"/>
        <v>121917.07211756818</v>
      </c>
      <c r="AD96" s="210">
        <f t="shared" si="53"/>
        <v>125330.75013686009</v>
      </c>
      <c r="AE96" s="210">
        <f t="shared" si="53"/>
        <v>128840.01114069218</v>
      </c>
      <c r="AF96" s="210">
        <f t="shared" si="53"/>
        <v>132447.53145263155</v>
      </c>
      <c r="AG96" s="210">
        <f t="shared" si="53"/>
        <v>136156.06233330525</v>
      </c>
    </row>
    <row r="97" spans="2:34" ht="13" outlineLevel="1" x14ac:dyDescent="0.3">
      <c r="C97" s="243" t="s">
        <v>34</v>
      </c>
      <c r="D97" s="283" t="s">
        <v>291</v>
      </c>
      <c r="E97" s="245"/>
      <c r="F97" s="245"/>
      <c r="G97" s="263" t="s">
        <v>20</v>
      </c>
      <c r="H97" s="247">
        <f>INDEX('Benefit Inputs'!$D$5:$D$118,MATCH('Benefit Calculations'!D97,'Benefit Inputs'!$C$5:$C$118,0),MATCH('Benefit Calculations'!$I$112,'Benefit Inputs'!$D$2:$D$2,0))</f>
        <v>0.3523</v>
      </c>
      <c r="I97" s="229"/>
      <c r="N97" s="247">
        <f>$H$97</f>
        <v>0.3523</v>
      </c>
      <c r="O97" s="247">
        <f t="shared" ref="O97:AG97" si="54">$H$97</f>
        <v>0.3523</v>
      </c>
      <c r="P97" s="247">
        <f t="shared" si="54"/>
        <v>0.3523</v>
      </c>
      <c r="Q97" s="247">
        <f t="shared" si="54"/>
        <v>0.3523</v>
      </c>
      <c r="R97" s="247">
        <f t="shared" si="54"/>
        <v>0.3523</v>
      </c>
      <c r="S97" s="247">
        <f t="shared" si="54"/>
        <v>0.3523</v>
      </c>
      <c r="T97" s="247">
        <f t="shared" si="54"/>
        <v>0.3523</v>
      </c>
      <c r="U97" s="247">
        <f t="shared" si="54"/>
        <v>0.3523</v>
      </c>
      <c r="V97" s="247">
        <f t="shared" si="54"/>
        <v>0.3523</v>
      </c>
      <c r="W97" s="247">
        <f t="shared" si="54"/>
        <v>0.3523</v>
      </c>
      <c r="X97" s="247">
        <f t="shared" si="54"/>
        <v>0.3523</v>
      </c>
      <c r="Y97" s="247">
        <f t="shared" si="54"/>
        <v>0.3523</v>
      </c>
      <c r="Z97" s="247">
        <f t="shared" si="54"/>
        <v>0.3523</v>
      </c>
      <c r="AA97" s="247">
        <f t="shared" si="54"/>
        <v>0.3523</v>
      </c>
      <c r="AB97" s="247">
        <f t="shared" si="54"/>
        <v>0.3523</v>
      </c>
      <c r="AC97" s="247">
        <f t="shared" si="54"/>
        <v>0.3523</v>
      </c>
      <c r="AD97" s="247">
        <f t="shared" si="54"/>
        <v>0.3523</v>
      </c>
      <c r="AE97" s="247">
        <f t="shared" si="54"/>
        <v>0.3523</v>
      </c>
      <c r="AF97" s="247">
        <f t="shared" si="54"/>
        <v>0.3523</v>
      </c>
      <c r="AG97" s="247">
        <f t="shared" si="54"/>
        <v>0.3523</v>
      </c>
    </row>
    <row r="98" spans="2:34" ht="13" outlineLevel="1" x14ac:dyDescent="0.3">
      <c r="C98" s="267" t="s">
        <v>32</v>
      </c>
      <c r="D98" s="183" t="s">
        <v>327</v>
      </c>
      <c r="E98" s="268"/>
      <c r="F98" s="268"/>
      <c r="G98" s="269"/>
      <c r="H98" s="273">
        <f>H96*(1+H97)</f>
        <v>105985.81356212223</v>
      </c>
      <c r="I98" s="229"/>
      <c r="N98" s="273">
        <f t="shared" ref="N98:AG98" si="55">N96*(1+N97)</f>
        <v>108953.41634186167</v>
      </c>
      <c r="O98" s="273">
        <f t="shared" si="55"/>
        <v>112004.11199943379</v>
      </c>
      <c r="P98" s="273">
        <f t="shared" si="55"/>
        <v>115140.22713541795</v>
      </c>
      <c r="Q98" s="273">
        <f t="shared" si="55"/>
        <v>118364.15349520966</v>
      </c>
      <c r="R98" s="273">
        <f t="shared" si="55"/>
        <v>121678.34979307553</v>
      </c>
      <c r="S98" s="273">
        <f t="shared" si="55"/>
        <v>125085.34358728163</v>
      </c>
      <c r="T98" s="273">
        <f t="shared" si="55"/>
        <v>128587.73320772553</v>
      </c>
      <c r="U98" s="273">
        <f t="shared" si="55"/>
        <v>132188.18973754183</v>
      </c>
      <c r="V98" s="273">
        <f t="shared" si="55"/>
        <v>135889.45905019302</v>
      </c>
      <c r="W98" s="273">
        <f t="shared" si="55"/>
        <v>139694.36390359842</v>
      </c>
      <c r="X98" s="273">
        <f t="shared" si="55"/>
        <v>143605.80609289918</v>
      </c>
      <c r="Y98" s="273">
        <f t="shared" si="55"/>
        <v>147626.76866350035</v>
      </c>
      <c r="Z98" s="273">
        <f t="shared" si="55"/>
        <v>151760.3181860784</v>
      </c>
      <c r="AA98" s="273">
        <f t="shared" si="55"/>
        <v>156009.60709528858</v>
      </c>
      <c r="AB98" s="273">
        <f t="shared" si="55"/>
        <v>160377.87609395667</v>
      </c>
      <c r="AC98" s="273">
        <f t="shared" si="55"/>
        <v>164868.45662458747</v>
      </c>
      <c r="AD98" s="273">
        <f t="shared" si="55"/>
        <v>169484.7734100759</v>
      </c>
      <c r="AE98" s="273">
        <f t="shared" si="55"/>
        <v>174230.34706555805</v>
      </c>
      <c r="AF98" s="273">
        <f t="shared" si="55"/>
        <v>179108.79678339366</v>
      </c>
      <c r="AG98" s="273">
        <f t="shared" si="55"/>
        <v>184123.8430933287</v>
      </c>
    </row>
    <row r="99" spans="2:34" ht="13" outlineLevel="1" x14ac:dyDescent="0.3">
      <c r="C99" s="267"/>
      <c r="E99" s="268"/>
      <c r="F99" s="268"/>
      <c r="G99" s="269"/>
      <c r="H99" s="273"/>
      <c r="I99" s="229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3"/>
      <c r="AF99" s="273"/>
      <c r="AG99" s="273"/>
    </row>
    <row r="100" spans="2:34" ht="13" outlineLevel="1" x14ac:dyDescent="0.3">
      <c r="C100" s="284"/>
      <c r="D100" s="285" t="s">
        <v>300</v>
      </c>
      <c r="E100" s="268"/>
      <c r="F100" s="268"/>
      <c r="G100" s="269" t="s">
        <v>20</v>
      </c>
      <c r="H100" s="282">
        <f>NonLaborCostGrowth</f>
        <v>2.5999999999999999E-2</v>
      </c>
      <c r="I100" s="229"/>
    </row>
    <row r="101" spans="2:34" ht="13" outlineLevel="1" x14ac:dyDescent="0.3">
      <c r="C101" s="286" t="s">
        <v>64</v>
      </c>
      <c r="D101" s="125" t="s">
        <v>51</v>
      </c>
      <c r="E101" s="245"/>
      <c r="F101" s="245"/>
      <c r="G101" s="263" t="s">
        <v>35</v>
      </c>
      <c r="H101" s="287">
        <f>INDEX('Benefit Inputs'!$D$5:$D$118,MATCH('Benefit Calculations'!D101,'Benefit Inputs'!$C$5:$C$118,0),MATCH('Benefit Calculations'!$I$112,'Benefit Inputs'!$D$2:$D$2,0))</f>
        <v>18559</v>
      </c>
      <c r="I101" s="229"/>
      <c r="N101" s="271">
        <f>H101*(1+$H100)</f>
        <v>19041.534</v>
      </c>
      <c r="O101" s="271">
        <f>N101*(1+$H100)</f>
        <v>19536.613883999999</v>
      </c>
      <c r="P101" s="271">
        <f t="shared" ref="P101:AG101" si="56">O101*(1+$H100)</f>
        <v>20044.565844983998</v>
      </c>
      <c r="Q101" s="271">
        <f t="shared" si="56"/>
        <v>20565.724556953581</v>
      </c>
      <c r="R101" s="271">
        <f t="shared" si="56"/>
        <v>21100.433395434375</v>
      </c>
      <c r="S101" s="271">
        <f t="shared" si="56"/>
        <v>21649.044663715667</v>
      </c>
      <c r="T101" s="271">
        <f t="shared" si="56"/>
        <v>22211.919824972276</v>
      </c>
      <c r="U101" s="271">
        <f t="shared" si="56"/>
        <v>22789.429740421554</v>
      </c>
      <c r="V101" s="271">
        <f t="shared" si="56"/>
        <v>23381.954913672515</v>
      </c>
      <c r="W101" s="271">
        <f t="shared" si="56"/>
        <v>23989.885741427999</v>
      </c>
      <c r="X101" s="271">
        <f t="shared" si="56"/>
        <v>24613.622770705129</v>
      </c>
      <c r="Y101" s="271">
        <f t="shared" si="56"/>
        <v>25253.576962743464</v>
      </c>
      <c r="Z101" s="271">
        <f t="shared" si="56"/>
        <v>25910.169963774795</v>
      </c>
      <c r="AA101" s="271">
        <f t="shared" si="56"/>
        <v>26583.834382832942</v>
      </c>
      <c r="AB101" s="271">
        <f t="shared" si="56"/>
        <v>27275.0140767866</v>
      </c>
      <c r="AC101" s="271">
        <f t="shared" si="56"/>
        <v>27984.164442783051</v>
      </c>
      <c r="AD101" s="271">
        <f t="shared" si="56"/>
        <v>28711.752718295411</v>
      </c>
      <c r="AE101" s="271">
        <f t="shared" si="56"/>
        <v>29458.258288971094</v>
      </c>
      <c r="AF101" s="271">
        <f t="shared" si="56"/>
        <v>30224.173004484343</v>
      </c>
      <c r="AG101" s="271">
        <f t="shared" si="56"/>
        <v>31010.001502600935</v>
      </c>
    </row>
    <row r="102" spans="2:34" ht="13" outlineLevel="1" x14ac:dyDescent="0.3">
      <c r="C102" s="205" t="s">
        <v>32</v>
      </c>
      <c r="D102" s="183" t="s">
        <v>328</v>
      </c>
      <c r="G102" s="265"/>
      <c r="H102" s="288">
        <f>H98+H101</f>
        <v>124544.81356212223</v>
      </c>
      <c r="I102" s="229"/>
      <c r="N102" s="210">
        <f t="shared" ref="N102:AG102" si="57">N98+N101</f>
        <v>127994.95034186167</v>
      </c>
      <c r="O102" s="210">
        <f t="shared" si="57"/>
        <v>131540.7258834338</v>
      </c>
      <c r="P102" s="210">
        <f t="shared" si="57"/>
        <v>135184.79298040195</v>
      </c>
      <c r="Q102" s="210">
        <f t="shared" si="57"/>
        <v>138929.87805216323</v>
      </c>
      <c r="R102" s="210">
        <f t="shared" si="57"/>
        <v>142778.7831885099</v>
      </c>
      <c r="S102" s="210">
        <f t="shared" si="57"/>
        <v>146734.38825099729</v>
      </c>
      <c r="T102" s="210">
        <f t="shared" si="57"/>
        <v>150799.6530326978</v>
      </c>
      <c r="U102" s="210">
        <f t="shared" si="57"/>
        <v>154977.6194779634</v>
      </c>
      <c r="V102" s="210">
        <f t="shared" si="57"/>
        <v>159271.41396386555</v>
      </c>
      <c r="W102" s="210">
        <f t="shared" si="57"/>
        <v>163684.24964502643</v>
      </c>
      <c r="X102" s="210">
        <f t="shared" si="57"/>
        <v>168219.42886360432</v>
      </c>
      <c r="Y102" s="210">
        <f t="shared" si="57"/>
        <v>172880.3456262438</v>
      </c>
      <c r="Z102" s="210">
        <f t="shared" si="57"/>
        <v>177670.48814985319</v>
      </c>
      <c r="AA102" s="210">
        <f t="shared" si="57"/>
        <v>182593.44147812153</v>
      </c>
      <c r="AB102" s="210">
        <f t="shared" si="57"/>
        <v>187652.89017074328</v>
      </c>
      <c r="AC102" s="210">
        <f t="shared" si="57"/>
        <v>192852.62106737052</v>
      </c>
      <c r="AD102" s="210">
        <f t="shared" si="57"/>
        <v>198196.5261283713</v>
      </c>
      <c r="AE102" s="210">
        <f t="shared" si="57"/>
        <v>203688.60535452914</v>
      </c>
      <c r="AF102" s="210">
        <f t="shared" si="57"/>
        <v>209332.96978787798</v>
      </c>
      <c r="AG102" s="210">
        <f t="shared" si="57"/>
        <v>215133.84459592964</v>
      </c>
    </row>
    <row r="103" spans="2:34" ht="13" outlineLevel="1" x14ac:dyDescent="0.3">
      <c r="G103" s="265"/>
      <c r="H103" s="288"/>
      <c r="I103" s="229"/>
    </row>
    <row r="104" spans="2:34" ht="13" outlineLevel="1" x14ac:dyDescent="0.3">
      <c r="C104" s="277" t="s">
        <v>30</v>
      </c>
      <c r="D104" s="211" t="s">
        <v>46</v>
      </c>
      <c r="E104" s="268"/>
      <c r="F104" s="268"/>
      <c r="G104" s="269" t="s">
        <v>62</v>
      </c>
      <c r="H104" s="289">
        <f>INDEX('Benefit Inputs'!$D$5:$D$118,MATCH('Benefit Calculations'!D104,'Benefit Inputs'!$C$5:$C$118,0),MATCH('Benefit Calculations'!$I$112,'Benefit Inputs'!$D$2:$D$2,0))</f>
        <v>250</v>
      </c>
      <c r="I104" s="258"/>
      <c r="J104" s="276"/>
      <c r="K104" s="276"/>
      <c r="L104" s="277"/>
      <c r="M104" s="211"/>
      <c r="N104" s="289">
        <f>$H104</f>
        <v>250</v>
      </c>
      <c r="O104" s="289">
        <f>$H104</f>
        <v>250</v>
      </c>
      <c r="P104" s="289">
        <f t="shared" ref="P104:AG104" si="58">$H104</f>
        <v>250</v>
      </c>
      <c r="Q104" s="289">
        <f t="shared" si="58"/>
        <v>250</v>
      </c>
      <c r="R104" s="289">
        <f t="shared" si="58"/>
        <v>250</v>
      </c>
      <c r="S104" s="289">
        <f t="shared" si="58"/>
        <v>250</v>
      </c>
      <c r="T104" s="289">
        <f t="shared" si="58"/>
        <v>250</v>
      </c>
      <c r="U104" s="289">
        <f t="shared" si="58"/>
        <v>250</v>
      </c>
      <c r="V104" s="289">
        <f t="shared" si="58"/>
        <v>250</v>
      </c>
      <c r="W104" s="289">
        <f t="shared" si="58"/>
        <v>250</v>
      </c>
      <c r="X104" s="289">
        <f t="shared" si="58"/>
        <v>250</v>
      </c>
      <c r="Y104" s="289">
        <f t="shared" si="58"/>
        <v>250</v>
      </c>
      <c r="Z104" s="289">
        <f t="shared" si="58"/>
        <v>250</v>
      </c>
      <c r="AA104" s="289">
        <f t="shared" si="58"/>
        <v>250</v>
      </c>
      <c r="AB104" s="289">
        <f t="shared" si="58"/>
        <v>250</v>
      </c>
      <c r="AC104" s="289">
        <f t="shared" si="58"/>
        <v>250</v>
      </c>
      <c r="AD104" s="289">
        <f t="shared" si="58"/>
        <v>250</v>
      </c>
      <c r="AE104" s="289">
        <f t="shared" si="58"/>
        <v>250</v>
      </c>
      <c r="AF104" s="289">
        <f t="shared" si="58"/>
        <v>250</v>
      </c>
      <c r="AG104" s="289">
        <f t="shared" si="58"/>
        <v>250</v>
      </c>
    </row>
    <row r="105" spans="2:34" ht="13" outlineLevel="1" x14ac:dyDescent="0.3">
      <c r="C105" s="243" t="s">
        <v>34</v>
      </c>
      <c r="D105" s="125" t="s">
        <v>48</v>
      </c>
      <c r="E105" s="245"/>
      <c r="F105" s="245"/>
      <c r="G105" s="263" t="s">
        <v>63</v>
      </c>
      <c r="H105" s="290">
        <f>INDEX('Benefit Inputs'!$D$5:$D$118,MATCH('Benefit Calculations'!D105,'Benefit Inputs'!$C$5:$C$118,0),MATCH('Benefit Calculations'!$I$112,'Benefit Inputs'!$D$2:$D$2,0))</f>
        <v>3</v>
      </c>
      <c r="I105" s="229"/>
      <c r="N105" s="271">
        <f>$H105</f>
        <v>3</v>
      </c>
      <c r="O105" s="271">
        <f>$H105</f>
        <v>3</v>
      </c>
      <c r="P105" s="271">
        <f t="shared" ref="P105:AG105" si="59">$H105</f>
        <v>3</v>
      </c>
      <c r="Q105" s="271">
        <f t="shared" si="59"/>
        <v>3</v>
      </c>
      <c r="R105" s="271">
        <f t="shared" si="59"/>
        <v>3</v>
      </c>
      <c r="S105" s="271">
        <f t="shared" si="59"/>
        <v>3</v>
      </c>
      <c r="T105" s="271">
        <f t="shared" si="59"/>
        <v>3</v>
      </c>
      <c r="U105" s="271">
        <f t="shared" si="59"/>
        <v>3</v>
      </c>
      <c r="V105" s="271">
        <f t="shared" si="59"/>
        <v>3</v>
      </c>
      <c r="W105" s="271">
        <f t="shared" si="59"/>
        <v>3</v>
      </c>
      <c r="X105" s="271">
        <f t="shared" si="59"/>
        <v>3</v>
      </c>
      <c r="Y105" s="271">
        <f t="shared" si="59"/>
        <v>3</v>
      </c>
      <c r="Z105" s="271">
        <f t="shared" si="59"/>
        <v>3</v>
      </c>
      <c r="AA105" s="271">
        <f t="shared" si="59"/>
        <v>3</v>
      </c>
      <c r="AB105" s="271">
        <f t="shared" si="59"/>
        <v>3</v>
      </c>
      <c r="AC105" s="271">
        <f t="shared" si="59"/>
        <v>3</v>
      </c>
      <c r="AD105" s="271">
        <f t="shared" si="59"/>
        <v>3</v>
      </c>
      <c r="AE105" s="271">
        <f t="shared" si="59"/>
        <v>3</v>
      </c>
      <c r="AF105" s="271">
        <f t="shared" si="59"/>
        <v>3</v>
      </c>
      <c r="AG105" s="271">
        <f t="shared" si="59"/>
        <v>3</v>
      </c>
    </row>
    <row r="106" spans="2:34" ht="13" outlineLevel="1" x14ac:dyDescent="0.3">
      <c r="C106" s="205" t="s">
        <v>32</v>
      </c>
      <c r="D106" s="291" t="s">
        <v>329</v>
      </c>
      <c r="G106" s="292" t="s">
        <v>47</v>
      </c>
      <c r="H106" s="260">
        <f>H104*H105</f>
        <v>750</v>
      </c>
      <c r="I106" s="293"/>
      <c r="N106" s="260">
        <f t="shared" ref="N106:AG106" si="60">N104*N105</f>
        <v>750</v>
      </c>
      <c r="O106" s="260">
        <f t="shared" si="60"/>
        <v>750</v>
      </c>
      <c r="P106" s="260">
        <f t="shared" si="60"/>
        <v>750</v>
      </c>
      <c r="Q106" s="260">
        <f t="shared" si="60"/>
        <v>750</v>
      </c>
      <c r="R106" s="260">
        <f t="shared" si="60"/>
        <v>750</v>
      </c>
      <c r="S106" s="260">
        <f t="shared" si="60"/>
        <v>750</v>
      </c>
      <c r="T106" s="260">
        <f t="shared" si="60"/>
        <v>750</v>
      </c>
      <c r="U106" s="260">
        <f t="shared" si="60"/>
        <v>750</v>
      </c>
      <c r="V106" s="260">
        <f t="shared" si="60"/>
        <v>750</v>
      </c>
      <c r="W106" s="260">
        <f t="shared" si="60"/>
        <v>750</v>
      </c>
      <c r="X106" s="260">
        <f t="shared" si="60"/>
        <v>750</v>
      </c>
      <c r="Y106" s="260">
        <f t="shared" si="60"/>
        <v>750</v>
      </c>
      <c r="Z106" s="260">
        <f t="shared" si="60"/>
        <v>750</v>
      </c>
      <c r="AA106" s="260">
        <f t="shared" si="60"/>
        <v>750</v>
      </c>
      <c r="AB106" s="260">
        <f t="shared" si="60"/>
        <v>750</v>
      </c>
      <c r="AC106" s="260">
        <f t="shared" si="60"/>
        <v>750</v>
      </c>
      <c r="AD106" s="260">
        <f t="shared" si="60"/>
        <v>750</v>
      </c>
      <c r="AE106" s="260">
        <f t="shared" si="60"/>
        <v>750</v>
      </c>
      <c r="AF106" s="260">
        <f t="shared" si="60"/>
        <v>750</v>
      </c>
      <c r="AG106" s="260">
        <f t="shared" si="60"/>
        <v>750</v>
      </c>
    </row>
    <row r="107" spans="2:34" ht="13" outlineLevel="1" x14ac:dyDescent="0.3">
      <c r="D107" s="211"/>
      <c r="G107" s="292"/>
      <c r="H107" s="260"/>
      <c r="I107" s="293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</row>
    <row r="108" spans="2:34" ht="13" outlineLevel="1" x14ac:dyDescent="0.3">
      <c r="C108" s="205" t="s">
        <v>32</v>
      </c>
      <c r="D108" s="183" t="s">
        <v>49</v>
      </c>
      <c r="G108" s="294" t="s">
        <v>50</v>
      </c>
      <c r="H108" s="295">
        <f>H93/H106</f>
        <v>0.56320000000000003</v>
      </c>
      <c r="I108" s="296"/>
      <c r="N108" s="295">
        <f>N93/N106</f>
        <v>0.56146312633281337</v>
      </c>
      <c r="O108" s="295">
        <f t="shared" ref="O108:AG108" si="61">O93/O106</f>
        <v>0.55973160907566888</v>
      </c>
      <c r="P108" s="295">
        <f t="shared" si="61"/>
        <v>0.55800543170973205</v>
      </c>
      <c r="Q108" s="295">
        <f t="shared" si="61"/>
        <v>0.55628457776711182</v>
      </c>
      <c r="R108" s="295">
        <f t="shared" si="61"/>
        <v>0.55456903083070241</v>
      </c>
      <c r="S108" s="295">
        <f t="shared" si="61"/>
        <v>0.55285877453402799</v>
      </c>
      <c r="T108" s="295">
        <f t="shared" si="61"/>
        <v>0.55115379256108543</v>
      </c>
      <c r="U108" s="295">
        <f t="shared" si="61"/>
        <v>0.5494540686461894</v>
      </c>
      <c r="V108" s="295">
        <f t="shared" si="61"/>
        <v>0.54775958657381696</v>
      </c>
      <c r="W108" s="295">
        <f t="shared" si="61"/>
        <v>0.54607033017845286</v>
      </c>
      <c r="X108" s="295">
        <f t="shared" si="61"/>
        <v>0.54438628334443495</v>
      </c>
      <c r="Y108" s="295">
        <f t="shared" si="61"/>
        <v>0.54270743000580113</v>
      </c>
      <c r="Z108" s="295">
        <f t="shared" si="61"/>
        <v>0.54103375414613564</v>
      </c>
      <c r="AA108" s="295">
        <f t="shared" si="61"/>
        <v>0.53936523979841633</v>
      </c>
      <c r="AB108" s="295">
        <f t="shared" si="61"/>
        <v>0.53770187104486222</v>
      </c>
      <c r="AC108" s="295">
        <f t="shared" si="61"/>
        <v>0.53604363201678185</v>
      </c>
      <c r="AD108" s="295">
        <f t="shared" si="61"/>
        <v>0.53439050689442202</v>
      </c>
      <c r="AE108" s="295">
        <f t="shared" si="61"/>
        <v>0.53274247990681656</v>
      </c>
      <c r="AF108" s="295">
        <f t="shared" si="61"/>
        <v>0.53109953533163567</v>
      </c>
      <c r="AG108" s="295">
        <f t="shared" si="61"/>
        <v>0.5294616574950366</v>
      </c>
    </row>
    <row r="109" spans="2:34" ht="13" outlineLevel="1" x14ac:dyDescent="0.3">
      <c r="G109" s="294"/>
      <c r="H109" s="295"/>
      <c r="I109" s="296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</row>
    <row r="110" spans="2:34" ht="13" outlineLevel="1" x14ac:dyDescent="0.3">
      <c r="C110" s="205" t="s">
        <v>32</v>
      </c>
      <c r="D110" s="183" t="s">
        <v>53</v>
      </c>
      <c r="G110" s="207" t="s">
        <v>52</v>
      </c>
      <c r="H110" s="276">
        <f>H102*H108</f>
        <v>70143.638998187249</v>
      </c>
      <c r="M110" s="211" t="s">
        <v>36</v>
      </c>
      <c r="N110" s="276">
        <f>N102*N108</f>
        <v>71864.444973754857</v>
      </c>
      <c r="O110" s="276">
        <f t="shared" ref="O110:AG110" si="62">O102*O108</f>
        <v>73627.502157715891</v>
      </c>
      <c r="P110" s="276">
        <f t="shared" si="62"/>
        <v>75433.848767619944</v>
      </c>
      <c r="Q110" s="276">
        <f t="shared" si="62"/>
        <v>77284.548551483953</v>
      </c>
      <c r="R110" s="276">
        <f t="shared" si="62"/>
        <v>79180.691416038928</v>
      </c>
      <c r="S110" s="276">
        <f t="shared" si="62"/>
        <v>81123.394070446637</v>
      </c>
      <c r="T110" s="276">
        <f t="shared" si="62"/>
        <v>83113.800685867172</v>
      </c>
      <c r="U110" s="276">
        <f t="shared" si="62"/>
        <v>85153.083571267925</v>
      </c>
      <c r="V110" s="276">
        <f t="shared" si="62"/>
        <v>87242.443865874244</v>
      </c>
      <c r="W110" s="276">
        <f t="shared" si="62"/>
        <v>89383.112248671881</v>
      </c>
      <c r="X110" s="276">
        <f t="shared" si="62"/>
        <v>91576.349665381116</v>
      </c>
      <c r="Y110" s="276">
        <f t="shared" si="62"/>
        <v>93823.448073333406</v>
      </c>
      <c r="Z110" s="276">
        <f t="shared" si="62"/>
        <v>96125.731204691576</v>
      </c>
      <c r="AA110" s="276">
        <f t="shared" si="62"/>
        <v>98484.555348465117</v>
      </c>
      <c r="AB110" s="276">
        <f t="shared" si="62"/>
        <v>100901.3101517847</v>
      </c>
      <c r="AC110" s="276">
        <f t="shared" si="62"/>
        <v>103377.41944090943</v>
      </c>
      <c r="AD110" s="276">
        <f t="shared" si="62"/>
        <v>105914.3420624539</v>
      </c>
      <c r="AE110" s="276">
        <f t="shared" si="62"/>
        <v>108513.57274533273</v>
      </c>
      <c r="AF110" s="276">
        <f t="shared" si="62"/>
        <v>111176.64298393333</v>
      </c>
      <c r="AG110" s="276">
        <f t="shared" si="62"/>
        <v>113905.12194304053</v>
      </c>
    </row>
    <row r="111" spans="2:34" ht="13" outlineLevel="1" x14ac:dyDescent="0.3">
      <c r="C111" s="205" t="s">
        <v>34</v>
      </c>
      <c r="D111" s="183" t="s">
        <v>112</v>
      </c>
      <c r="M111" s="183" t="s">
        <v>112</v>
      </c>
      <c r="N111" s="186">
        <f t="array" ref="N111">INDEX('Deployment Schedule'!$F$24:$Z$40,MATCH('Benefit Calculations'!$B112,'Deployment Schedule'!$B$24:$B$40,0),MATCH(1,('Deployment Schedule'!$F$6:$Z$6='Benefit Calculations'!$I112)*('Deployment Schedule'!$F$9:$Z$9='Benefit Calculations'!N$2),0))</f>
        <v>0.34695187422394708</v>
      </c>
      <c r="O111" s="186">
        <f t="array" ref="O111">INDEX('Deployment Schedule'!$F$24:$Z$40,MATCH('Benefit Calculations'!$B112,'Deployment Schedule'!$B$24:$B$40,0),MATCH(1,('Deployment Schedule'!$F$6:$Z$6='Benefit Calculations'!$I112)*('Deployment Schedule'!$F$9:$Z$9='Benefit Calculations'!O$2),0))</f>
        <v>0.60637997948521072</v>
      </c>
      <c r="P111" s="186">
        <f t="array" ref="P111">INDEX('Deployment Schedule'!$F$24:$Z$40,MATCH('Benefit Calculations'!$B112,'Deployment Schedule'!$B$24:$B$40,0),MATCH(1,('Deployment Schedule'!$F$6:$Z$6='Benefit Calculations'!$I112)*('Deployment Schedule'!$F$9:$Z$9='Benefit Calculations'!P$2),0))</f>
        <v>0.87895074651038629</v>
      </c>
      <c r="Q111" s="186">
        <f t="array" ref="Q111">INDEX('Deployment Schedule'!$F$24:$Z$40,MATCH('Benefit Calculations'!$B112,'Deployment Schedule'!$B$24:$B$40,0),MATCH(1,('Deployment Schedule'!$F$6:$Z$6='Benefit Calculations'!$I112)*('Deployment Schedule'!$F$9:$Z$9='Benefit Calculations'!Q$2),0))</f>
        <v>0.99999999999999989</v>
      </c>
      <c r="R111" s="186">
        <f t="array" ref="R111">INDEX('Deployment Schedule'!$F$24:$Z$40,MATCH('Benefit Calculations'!$B112,'Deployment Schedule'!$B$24:$B$40,0),MATCH(1,('Deployment Schedule'!$F$6:$Z$6='Benefit Calculations'!$I112)*('Deployment Schedule'!$F$9:$Z$9='Benefit Calculations'!R$2),0))</f>
        <v>0.99999999999999989</v>
      </c>
      <c r="S111" s="186">
        <f t="array" ref="S111">INDEX('Deployment Schedule'!$F$24:$Z$40,MATCH('Benefit Calculations'!$B112,'Deployment Schedule'!$B$24:$B$40,0),MATCH(1,('Deployment Schedule'!$F$6:$Z$6='Benefit Calculations'!$I112)*('Deployment Schedule'!$F$9:$Z$9='Benefit Calculations'!S$2),0))</f>
        <v>0.99999999999999989</v>
      </c>
      <c r="T111" s="186">
        <f t="array" ref="T111">INDEX('Deployment Schedule'!$F$24:$Z$40,MATCH('Benefit Calculations'!$B112,'Deployment Schedule'!$B$24:$B$40,0),MATCH(1,('Deployment Schedule'!$F$6:$Z$6='Benefit Calculations'!$I112)*('Deployment Schedule'!$F$9:$Z$9='Benefit Calculations'!T$2),0))</f>
        <v>0.99999999999999989</v>
      </c>
      <c r="U111" s="186">
        <f t="array" ref="U111">INDEX('Deployment Schedule'!$F$24:$Z$40,MATCH('Benefit Calculations'!$B112,'Deployment Schedule'!$B$24:$B$40,0),MATCH(1,('Deployment Schedule'!$F$6:$Z$6='Benefit Calculations'!$I112)*('Deployment Schedule'!$F$9:$Z$9='Benefit Calculations'!U$2),0))</f>
        <v>0.99999999999999989</v>
      </c>
      <c r="V111" s="186">
        <f t="array" ref="V111">INDEX('Deployment Schedule'!$F$24:$Z$40,MATCH('Benefit Calculations'!$B112,'Deployment Schedule'!$B$24:$B$40,0),MATCH(1,('Deployment Schedule'!$F$6:$Z$6='Benefit Calculations'!$I112)*('Deployment Schedule'!$F$9:$Z$9='Benefit Calculations'!V$2),0))</f>
        <v>0.99999999999999989</v>
      </c>
      <c r="W111" s="186">
        <f t="array" ref="W111">INDEX('Deployment Schedule'!$F$24:$Z$40,MATCH('Benefit Calculations'!$B112,'Deployment Schedule'!$B$24:$B$40,0),MATCH(1,('Deployment Schedule'!$F$6:$Z$6='Benefit Calculations'!$I112)*('Deployment Schedule'!$F$9:$Z$9='Benefit Calculations'!W$2),0))</f>
        <v>0.99999999999999989</v>
      </c>
      <c r="X111" s="186">
        <f t="array" ref="X111">INDEX('Deployment Schedule'!$F$24:$Z$40,MATCH('Benefit Calculations'!$B112,'Deployment Schedule'!$B$24:$B$40,0),MATCH(1,('Deployment Schedule'!$F$6:$Z$6='Benefit Calculations'!$I112)*('Deployment Schedule'!$F$9:$Z$9='Benefit Calculations'!X$2),0))</f>
        <v>0.99999999999999989</v>
      </c>
      <c r="Y111" s="186">
        <f t="array" ref="Y111">INDEX('Deployment Schedule'!$F$24:$Z$40,MATCH('Benefit Calculations'!$B112,'Deployment Schedule'!$B$24:$B$40,0),MATCH(1,('Deployment Schedule'!$F$6:$Z$6='Benefit Calculations'!$I112)*('Deployment Schedule'!$F$9:$Z$9='Benefit Calculations'!Y$2),0))</f>
        <v>0.99999999999999989</v>
      </c>
      <c r="Z111" s="186">
        <f t="array" ref="Z111">INDEX('Deployment Schedule'!$F$24:$Z$40,MATCH('Benefit Calculations'!$B112,'Deployment Schedule'!$B$24:$B$40,0),MATCH(1,('Deployment Schedule'!$F$6:$Z$6='Benefit Calculations'!$I112)*('Deployment Schedule'!$F$9:$Z$9='Benefit Calculations'!Z$2),0))</f>
        <v>0.99999999999999989</v>
      </c>
      <c r="AA111" s="186">
        <f t="array" ref="AA111">INDEX('Deployment Schedule'!$F$24:$Z$40,MATCH('Benefit Calculations'!$B112,'Deployment Schedule'!$B$24:$B$40,0),MATCH(1,('Deployment Schedule'!$F$6:$Z$6='Benefit Calculations'!$I112)*('Deployment Schedule'!$F$9:$Z$9='Benefit Calculations'!AA$2),0))</f>
        <v>0.99999999999999989</v>
      </c>
      <c r="AB111" s="186">
        <f t="array" ref="AB111">INDEX('Deployment Schedule'!$F$24:$Z$40,MATCH('Benefit Calculations'!$B112,'Deployment Schedule'!$B$24:$B$40,0),MATCH(1,('Deployment Schedule'!$F$6:$Z$6='Benefit Calculations'!$I112)*('Deployment Schedule'!$F$9:$Z$9='Benefit Calculations'!AB$2),0))</f>
        <v>0.99999999999999989</v>
      </c>
      <c r="AC111" s="186">
        <f t="array" ref="AC111">INDEX('Deployment Schedule'!$F$24:$Z$40,MATCH('Benefit Calculations'!$B112,'Deployment Schedule'!$B$24:$B$40,0),MATCH(1,('Deployment Schedule'!$F$6:$Z$6='Benefit Calculations'!$I112)*('Deployment Schedule'!$F$9:$Z$9='Benefit Calculations'!AC$2),0))</f>
        <v>0.99999999999999989</v>
      </c>
      <c r="AD111" s="186">
        <f t="array" ref="AD111">INDEX('Deployment Schedule'!$F$24:$Z$40,MATCH('Benefit Calculations'!$B112,'Deployment Schedule'!$B$24:$B$40,0),MATCH(1,('Deployment Schedule'!$F$6:$Z$6='Benefit Calculations'!$I112)*('Deployment Schedule'!$F$9:$Z$9='Benefit Calculations'!AD$2),0))</f>
        <v>0.99999999999999989</v>
      </c>
      <c r="AE111" s="186">
        <f t="array" ref="AE111">INDEX('Deployment Schedule'!$F$24:$Z$40,MATCH('Benefit Calculations'!$B112,'Deployment Schedule'!$B$24:$B$40,0),MATCH(1,('Deployment Schedule'!$F$6:$Z$6='Benefit Calculations'!$I112)*('Deployment Schedule'!$F$9:$Z$9='Benefit Calculations'!AE$2),0))</f>
        <v>0.99999999999999989</v>
      </c>
      <c r="AF111" s="186">
        <f t="array" ref="AF111">INDEX('Deployment Schedule'!$F$24:$Z$40,MATCH('Benefit Calculations'!$B112,'Deployment Schedule'!$B$24:$B$40,0),MATCH(1,('Deployment Schedule'!$F$6:$Z$6='Benefit Calculations'!$I112)*('Deployment Schedule'!$F$9:$Z$9='Benefit Calculations'!AF$2),0))</f>
        <v>0.99999999999999989</v>
      </c>
      <c r="AG111" s="186">
        <f t="array" ref="AG111">INDEX('Deployment Schedule'!$F$24:$Z$40,MATCH('Benefit Calculations'!$B112,'Deployment Schedule'!$B$24:$B$40,0),MATCH(1,('Deployment Schedule'!$F$6:$Z$6='Benefit Calculations'!$I112)*('Deployment Schedule'!$F$9:$Z$9='Benefit Calculations'!AG$2),0))</f>
        <v>0.99999999999999989</v>
      </c>
    </row>
    <row r="112" spans="2:34" s="229" customFormat="1" ht="13" x14ac:dyDescent="0.3">
      <c r="B112" s="248">
        <v>1.05</v>
      </c>
      <c r="C112" s="249"/>
      <c r="D112" s="250" t="s">
        <v>168</v>
      </c>
      <c r="E112" s="251" t="s">
        <v>43</v>
      </c>
      <c r="F112" s="250" t="s">
        <v>156</v>
      </c>
      <c r="G112" s="252"/>
      <c r="H112" s="297">
        <f>H102*H108</f>
        <v>70143.638998187249</v>
      </c>
      <c r="I112" s="278" t="s">
        <v>435</v>
      </c>
      <c r="J112" s="253">
        <f>SUM(N112:AG112)</f>
        <v>1742161.9528370786</v>
      </c>
      <c r="K112" s="253">
        <f>NPV(PreTaxWACC,N112:AG112)</f>
        <v>853635.57564784179</v>
      </c>
      <c r="L112" s="279"/>
      <c r="M112" s="256" t="s">
        <v>38</v>
      </c>
      <c r="N112" s="257">
        <f>N110*N111</f>
        <v>24933.503873707959</v>
      </c>
      <c r="O112" s="257">
        <f t="shared" ref="O112:AG112" si="63">O110*O111</f>
        <v>44646.243247943072</v>
      </c>
      <c r="P112" s="257">
        <f t="shared" si="63"/>
        <v>66302.637686451126</v>
      </c>
      <c r="Q112" s="257">
        <f t="shared" si="63"/>
        <v>77284.548551483938</v>
      </c>
      <c r="R112" s="257">
        <f t="shared" si="63"/>
        <v>79180.691416038913</v>
      </c>
      <c r="S112" s="257">
        <f t="shared" si="63"/>
        <v>81123.394070446622</v>
      </c>
      <c r="T112" s="257">
        <f t="shared" si="63"/>
        <v>83113.800685867158</v>
      </c>
      <c r="U112" s="257">
        <f t="shared" si="63"/>
        <v>85153.083571267911</v>
      </c>
      <c r="V112" s="257">
        <f t="shared" si="63"/>
        <v>87242.443865874229</v>
      </c>
      <c r="W112" s="257">
        <f t="shared" si="63"/>
        <v>89383.112248671867</v>
      </c>
      <c r="X112" s="257">
        <f t="shared" si="63"/>
        <v>91576.349665381102</v>
      </c>
      <c r="Y112" s="257">
        <f t="shared" si="63"/>
        <v>93823.448073333391</v>
      </c>
      <c r="Z112" s="257">
        <f t="shared" si="63"/>
        <v>96125.731204691561</v>
      </c>
      <c r="AA112" s="257">
        <f t="shared" si="63"/>
        <v>98484.555348465103</v>
      </c>
      <c r="AB112" s="257">
        <f t="shared" si="63"/>
        <v>100901.31015178468</v>
      </c>
      <c r="AC112" s="257">
        <f t="shared" si="63"/>
        <v>103377.41944090942</v>
      </c>
      <c r="AD112" s="257">
        <f t="shared" si="63"/>
        <v>105914.34206245388</v>
      </c>
      <c r="AE112" s="257">
        <f t="shared" si="63"/>
        <v>108513.57274533271</v>
      </c>
      <c r="AF112" s="257">
        <f t="shared" si="63"/>
        <v>111176.64298393331</v>
      </c>
      <c r="AG112" s="257">
        <f t="shared" si="63"/>
        <v>113905.12194304052</v>
      </c>
      <c r="AH112" s="258"/>
    </row>
    <row r="113" spans="2:34" ht="13" x14ac:dyDescent="0.3">
      <c r="D113" s="298"/>
      <c r="J113" s="236"/>
      <c r="K113" s="236"/>
      <c r="L113" s="237"/>
      <c r="M113" s="299"/>
      <c r="N113" s="276"/>
    </row>
    <row r="114" spans="2:34" s="211" customFormat="1" ht="13" outlineLevel="1" x14ac:dyDescent="0.3">
      <c r="B114" s="275"/>
      <c r="C114" s="277"/>
      <c r="D114" s="300" t="s">
        <v>293</v>
      </c>
      <c r="E114" s="268"/>
      <c r="F114" s="268"/>
      <c r="G114" s="301"/>
      <c r="H114" s="282">
        <f>INDEX('Benefit Inputs'!$D$5:$D$118,MATCH('Benefit Calculations'!D114,'Benefit Inputs'!$C$5:$C$118,0),MATCH('Benefit Calculations'!$I$123,'Benefit Inputs'!$D$2:$D$2,0))</f>
        <v>0.03</v>
      </c>
      <c r="I114" s="302"/>
      <c r="J114" s="303"/>
      <c r="K114" s="303"/>
      <c r="L114" s="304"/>
      <c r="M114" s="299"/>
      <c r="N114" s="276"/>
    </row>
    <row r="115" spans="2:34" s="211" customFormat="1" ht="13" outlineLevel="1" x14ac:dyDescent="0.3">
      <c r="B115" s="275"/>
      <c r="C115" s="277"/>
      <c r="D115" s="300" t="s">
        <v>101</v>
      </c>
      <c r="E115" s="268"/>
      <c r="F115" s="268"/>
      <c r="G115" s="301"/>
      <c r="H115" s="305">
        <f>INDEX('Benefit Inputs'!$D$5:$D$118,MATCH('Benefit Calculations'!D115,'Benefit Inputs'!$C$5:$C$118,0),MATCH('Benefit Calculations'!$I$123,'Benefit Inputs'!$D$2:$D$2,0))</f>
        <v>4263280</v>
      </c>
      <c r="I115" s="302"/>
      <c r="J115" s="303"/>
      <c r="K115" s="303"/>
      <c r="L115" s="304"/>
      <c r="M115" s="299"/>
      <c r="N115" s="276">
        <f>H115*(1+$H$114)</f>
        <v>4391178.4000000004</v>
      </c>
      <c r="O115" s="276">
        <f t="shared" ref="O115:AG115" si="64">N115*(1+$H$114)</f>
        <v>4522913.7520000003</v>
      </c>
      <c r="P115" s="276">
        <f t="shared" si="64"/>
        <v>4658601.1645600004</v>
      </c>
      <c r="Q115" s="276">
        <f t="shared" si="64"/>
        <v>4798359.199496801</v>
      </c>
      <c r="R115" s="276">
        <f t="shared" si="64"/>
        <v>4942309.9754817048</v>
      </c>
      <c r="S115" s="276">
        <f t="shared" si="64"/>
        <v>5090579.2747461563</v>
      </c>
      <c r="T115" s="276">
        <f t="shared" si="64"/>
        <v>5243296.6529885409</v>
      </c>
      <c r="U115" s="276">
        <f t="shared" si="64"/>
        <v>5400595.5525781969</v>
      </c>
      <c r="V115" s="276">
        <f t="shared" si="64"/>
        <v>5562613.4191555427</v>
      </c>
      <c r="W115" s="276">
        <f t="shared" si="64"/>
        <v>5729491.8217302095</v>
      </c>
      <c r="X115" s="276">
        <f t="shared" si="64"/>
        <v>5901376.5763821164</v>
      </c>
      <c r="Y115" s="276">
        <f t="shared" si="64"/>
        <v>6078417.8736735797</v>
      </c>
      <c r="Z115" s="276">
        <f t="shared" si="64"/>
        <v>6260770.4098837869</v>
      </c>
      <c r="AA115" s="276">
        <f t="shared" si="64"/>
        <v>6448593.5221803011</v>
      </c>
      <c r="AB115" s="276">
        <f t="shared" si="64"/>
        <v>6642051.3278457103</v>
      </c>
      <c r="AC115" s="276">
        <f t="shared" si="64"/>
        <v>6841312.8676810814</v>
      </c>
      <c r="AD115" s="276">
        <f t="shared" si="64"/>
        <v>7046552.2537115142</v>
      </c>
      <c r="AE115" s="276">
        <f t="shared" si="64"/>
        <v>7257948.8213228602</v>
      </c>
      <c r="AF115" s="276">
        <f t="shared" si="64"/>
        <v>7475687.2859625462</v>
      </c>
      <c r="AG115" s="276">
        <f t="shared" si="64"/>
        <v>7699957.9045414226</v>
      </c>
    </row>
    <row r="116" spans="2:34" s="211" customFormat="1" ht="13" outlineLevel="1" x14ac:dyDescent="0.3">
      <c r="B116" s="275"/>
      <c r="C116" s="277"/>
      <c r="D116" s="300" t="s">
        <v>203</v>
      </c>
      <c r="E116" s="268"/>
      <c r="F116" s="268"/>
      <c r="G116" s="301"/>
      <c r="H116" s="305">
        <f>INDEX('Benefit Inputs'!$D$5:$D$118,MATCH('Benefit Calculations'!D116,'Benefit Inputs'!$C$5:$C$118,0),MATCH('Benefit Calculations'!$I$123,'Benefit Inputs'!$D$2:$D$2,0))</f>
        <v>5777136</v>
      </c>
      <c r="I116" s="302"/>
      <c r="J116" s="303"/>
      <c r="K116" s="303"/>
      <c r="L116" s="304"/>
      <c r="M116" s="299"/>
      <c r="N116" s="276">
        <f>H116*(1+$H$114)</f>
        <v>5950450.0800000001</v>
      </c>
      <c r="O116" s="276">
        <f t="shared" ref="O116:AG116" si="65">N116*(1+$H$114)</f>
        <v>6128963.5824000007</v>
      </c>
      <c r="P116" s="276">
        <f t="shared" si="65"/>
        <v>6312832.4898720011</v>
      </c>
      <c r="Q116" s="276">
        <f t="shared" si="65"/>
        <v>6502217.4645681614</v>
      </c>
      <c r="R116" s="276">
        <f t="shared" si="65"/>
        <v>6697283.9885052061</v>
      </c>
      <c r="S116" s="276">
        <f t="shared" si="65"/>
        <v>6898202.508160362</v>
      </c>
      <c r="T116" s="276">
        <f t="shared" si="65"/>
        <v>7105148.5834051734</v>
      </c>
      <c r="U116" s="276">
        <f t="shared" si="65"/>
        <v>7318303.0409073289</v>
      </c>
      <c r="V116" s="276">
        <f t="shared" si="65"/>
        <v>7537852.1321345493</v>
      </c>
      <c r="W116" s="276">
        <f t="shared" si="65"/>
        <v>7763987.6960985856</v>
      </c>
      <c r="X116" s="276">
        <f t="shared" si="65"/>
        <v>7996907.3269815436</v>
      </c>
      <c r="Y116" s="276">
        <f t="shared" si="65"/>
        <v>8236814.54679099</v>
      </c>
      <c r="Z116" s="276">
        <f t="shared" si="65"/>
        <v>8483918.98319472</v>
      </c>
      <c r="AA116" s="276">
        <f t="shared" si="65"/>
        <v>8738436.5526905619</v>
      </c>
      <c r="AB116" s="276">
        <f t="shared" si="65"/>
        <v>9000589.6492712796</v>
      </c>
      <c r="AC116" s="276">
        <f t="shared" si="65"/>
        <v>9270607.338749418</v>
      </c>
      <c r="AD116" s="276">
        <f t="shared" si="65"/>
        <v>9548725.558911901</v>
      </c>
      <c r="AE116" s="276">
        <f t="shared" si="65"/>
        <v>9835187.3256792575</v>
      </c>
      <c r="AF116" s="276">
        <f t="shared" si="65"/>
        <v>10130242.945449635</v>
      </c>
      <c r="AG116" s="276">
        <f t="shared" si="65"/>
        <v>10434150.233813126</v>
      </c>
    </row>
    <row r="117" spans="2:34" s="211" customFormat="1" ht="13" outlineLevel="1" x14ac:dyDescent="0.3">
      <c r="B117" s="275"/>
      <c r="C117" s="277"/>
      <c r="D117" s="300"/>
      <c r="E117" s="268"/>
      <c r="F117" s="268"/>
      <c r="G117" s="301"/>
      <c r="H117" s="305"/>
      <c r="I117" s="302"/>
      <c r="J117" s="303"/>
      <c r="K117" s="303"/>
      <c r="L117" s="304"/>
      <c r="M117" s="299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</row>
    <row r="118" spans="2:34" s="211" customFormat="1" ht="13" outlineLevel="1" x14ac:dyDescent="0.3">
      <c r="B118" s="275"/>
      <c r="C118" s="277"/>
      <c r="D118" s="306" t="s">
        <v>333</v>
      </c>
      <c r="E118" s="268"/>
      <c r="F118" s="268"/>
      <c r="G118" s="301"/>
      <c r="H118" s="282">
        <f>INDEX('Benefit Inputs'!$D$5:$D$118,MATCH('Benefit Calculations'!D118,'Benefit Inputs'!$C$5:$C$118,0),MATCH('Benefit Calculations'!$I$123,'Benefit Inputs'!$D$2:$D$2,0))</f>
        <v>0.15</v>
      </c>
      <c r="I118" s="302"/>
      <c r="J118" s="303"/>
      <c r="K118" s="303"/>
      <c r="L118" s="304"/>
      <c r="M118" s="299"/>
      <c r="N118" s="282">
        <f>$H118</f>
        <v>0.15</v>
      </c>
      <c r="O118" s="282">
        <f t="shared" ref="O118:AG119" si="66">$H118</f>
        <v>0.15</v>
      </c>
      <c r="P118" s="282">
        <f t="shared" si="66"/>
        <v>0.15</v>
      </c>
      <c r="Q118" s="282">
        <f t="shared" si="66"/>
        <v>0.15</v>
      </c>
      <c r="R118" s="282">
        <f t="shared" si="66"/>
        <v>0.15</v>
      </c>
      <c r="S118" s="282">
        <f t="shared" si="66"/>
        <v>0.15</v>
      </c>
      <c r="T118" s="282">
        <f t="shared" si="66"/>
        <v>0.15</v>
      </c>
      <c r="U118" s="282">
        <f t="shared" si="66"/>
        <v>0.15</v>
      </c>
      <c r="V118" s="282">
        <f t="shared" si="66"/>
        <v>0.15</v>
      </c>
      <c r="W118" s="282">
        <f t="shared" si="66"/>
        <v>0.15</v>
      </c>
      <c r="X118" s="282">
        <f t="shared" si="66"/>
        <v>0.15</v>
      </c>
      <c r="Y118" s="282">
        <f t="shared" si="66"/>
        <v>0.15</v>
      </c>
      <c r="Z118" s="282">
        <f t="shared" si="66"/>
        <v>0.15</v>
      </c>
      <c r="AA118" s="282">
        <f t="shared" si="66"/>
        <v>0.15</v>
      </c>
      <c r="AB118" s="282">
        <f t="shared" si="66"/>
        <v>0.15</v>
      </c>
      <c r="AC118" s="282">
        <f t="shared" si="66"/>
        <v>0.15</v>
      </c>
      <c r="AD118" s="282">
        <f t="shared" si="66"/>
        <v>0.15</v>
      </c>
      <c r="AE118" s="282">
        <f t="shared" si="66"/>
        <v>0.15</v>
      </c>
      <c r="AF118" s="282">
        <f t="shared" si="66"/>
        <v>0.15</v>
      </c>
      <c r="AG118" s="282">
        <f t="shared" si="66"/>
        <v>0.15</v>
      </c>
    </row>
    <row r="119" spans="2:34" s="211" customFormat="1" ht="13" outlineLevel="1" x14ac:dyDescent="0.3">
      <c r="B119" s="275"/>
      <c r="C119" s="277"/>
      <c r="D119" s="306" t="s">
        <v>334</v>
      </c>
      <c r="E119" s="268"/>
      <c r="F119" s="268"/>
      <c r="G119" s="301"/>
      <c r="H119" s="282">
        <f>INDEX('Benefit Inputs'!$D$5:$D$118,MATCH('Benefit Calculations'!D119,'Benefit Inputs'!$C$5:$C$118,0),MATCH('Benefit Calculations'!$I$123,'Benefit Inputs'!$D$2:$D$2,0))</f>
        <v>0.1</v>
      </c>
      <c r="I119" s="302"/>
      <c r="J119" s="303"/>
      <c r="K119" s="303"/>
      <c r="L119" s="304"/>
      <c r="M119" s="299"/>
      <c r="N119" s="282">
        <f>$H119</f>
        <v>0.1</v>
      </c>
      <c r="O119" s="282">
        <f t="shared" si="66"/>
        <v>0.1</v>
      </c>
      <c r="P119" s="282">
        <f t="shared" si="66"/>
        <v>0.1</v>
      </c>
      <c r="Q119" s="282">
        <f t="shared" si="66"/>
        <v>0.1</v>
      </c>
      <c r="R119" s="282">
        <f t="shared" si="66"/>
        <v>0.1</v>
      </c>
      <c r="S119" s="282">
        <f t="shared" si="66"/>
        <v>0.1</v>
      </c>
      <c r="T119" s="282">
        <f t="shared" si="66"/>
        <v>0.1</v>
      </c>
      <c r="U119" s="282">
        <f t="shared" si="66"/>
        <v>0.1</v>
      </c>
      <c r="V119" s="282">
        <f t="shared" si="66"/>
        <v>0.1</v>
      </c>
      <c r="W119" s="282">
        <f t="shared" si="66"/>
        <v>0.1</v>
      </c>
      <c r="X119" s="282">
        <f t="shared" si="66"/>
        <v>0.1</v>
      </c>
      <c r="Y119" s="282">
        <f t="shared" si="66"/>
        <v>0.1</v>
      </c>
      <c r="Z119" s="282">
        <f t="shared" si="66"/>
        <v>0.1</v>
      </c>
      <c r="AA119" s="282">
        <f t="shared" si="66"/>
        <v>0.1</v>
      </c>
      <c r="AB119" s="282">
        <f t="shared" si="66"/>
        <v>0.1</v>
      </c>
      <c r="AC119" s="282">
        <f t="shared" si="66"/>
        <v>0.1</v>
      </c>
      <c r="AD119" s="282">
        <f t="shared" si="66"/>
        <v>0.1</v>
      </c>
      <c r="AE119" s="282">
        <f t="shared" si="66"/>
        <v>0.1</v>
      </c>
      <c r="AF119" s="282">
        <f t="shared" si="66"/>
        <v>0.1</v>
      </c>
      <c r="AG119" s="282">
        <f t="shared" si="66"/>
        <v>0.1</v>
      </c>
    </row>
    <row r="120" spans="2:34" s="211" customFormat="1" ht="13" outlineLevel="1" x14ac:dyDescent="0.3">
      <c r="B120" s="275"/>
      <c r="C120" s="277"/>
      <c r="D120" s="300"/>
      <c r="E120" s="268"/>
      <c r="F120" s="268"/>
      <c r="G120" s="301"/>
      <c r="H120" s="267"/>
      <c r="I120" s="302"/>
      <c r="J120" s="303"/>
      <c r="K120" s="303"/>
      <c r="L120" s="304"/>
      <c r="M120" s="299"/>
      <c r="N120" s="276"/>
    </row>
    <row r="121" spans="2:34" s="211" customFormat="1" ht="13" outlineLevel="1" x14ac:dyDescent="0.3">
      <c r="B121" s="275"/>
      <c r="D121" s="300" t="s">
        <v>294</v>
      </c>
      <c r="H121" s="240">
        <f>SUMPRODUCT(H115:H116,H118:H119)</f>
        <v>1217205.6000000001</v>
      </c>
      <c r="I121" s="302"/>
      <c r="J121" s="303"/>
      <c r="K121" s="303"/>
      <c r="L121" s="304"/>
      <c r="M121" s="211" t="s">
        <v>36</v>
      </c>
      <c r="N121" s="240">
        <f>SUMPRODUCT(N115:N116,N118:N119)</f>
        <v>1253721.7680000002</v>
      </c>
      <c r="O121" s="240">
        <f t="shared" ref="O121:AG121" si="67">SUMPRODUCT(O115:O116,O118:O119)</f>
        <v>1291333.4210400002</v>
      </c>
      <c r="P121" s="240">
        <f t="shared" si="67"/>
        <v>1330073.4236712004</v>
      </c>
      <c r="Q121" s="240">
        <f t="shared" si="67"/>
        <v>1369975.6263813362</v>
      </c>
      <c r="R121" s="240">
        <f t="shared" si="67"/>
        <v>1411074.8951727762</v>
      </c>
      <c r="S121" s="240">
        <f t="shared" si="67"/>
        <v>1453407.1420279597</v>
      </c>
      <c r="T121" s="240">
        <f t="shared" si="67"/>
        <v>1497009.3562887986</v>
      </c>
      <c r="U121" s="240">
        <f t="shared" si="67"/>
        <v>1541919.6369774626</v>
      </c>
      <c r="V121" s="240">
        <f t="shared" si="67"/>
        <v>1588177.2260867865</v>
      </c>
      <c r="W121" s="240">
        <f t="shared" si="67"/>
        <v>1635822.54286939</v>
      </c>
      <c r="X121" s="240">
        <f t="shared" si="67"/>
        <v>1684897.2191554718</v>
      </c>
      <c r="Y121" s="240">
        <f t="shared" si="67"/>
        <v>1735444.135730136</v>
      </c>
      <c r="Z121" s="240">
        <f t="shared" si="67"/>
        <v>1787507.4598020401</v>
      </c>
      <c r="AA121" s="240">
        <f t="shared" si="67"/>
        <v>1841132.6835961014</v>
      </c>
      <c r="AB121" s="240">
        <f t="shared" si="67"/>
        <v>1896366.6641039846</v>
      </c>
      <c r="AC121" s="240">
        <f t="shared" si="67"/>
        <v>1953257.6640271042</v>
      </c>
      <c r="AD121" s="240">
        <f t="shared" si="67"/>
        <v>2011855.3939479173</v>
      </c>
      <c r="AE121" s="240">
        <f t="shared" si="67"/>
        <v>2072211.0557663548</v>
      </c>
      <c r="AF121" s="240">
        <f t="shared" si="67"/>
        <v>2134377.3874393455</v>
      </c>
      <c r="AG121" s="240">
        <f t="shared" si="67"/>
        <v>2198408.709062526</v>
      </c>
    </row>
    <row r="122" spans="2:34" ht="13" outlineLevel="1" x14ac:dyDescent="0.3">
      <c r="C122" s="205" t="s">
        <v>34</v>
      </c>
      <c r="D122" s="183" t="s">
        <v>112</v>
      </c>
      <c r="M122" s="183" t="s">
        <v>112</v>
      </c>
      <c r="N122" s="186">
        <f t="array" ref="N122">INDEX('Deployment Schedule'!$F$34:$Z$40,MATCH('Benefit Calculations'!$B123,'Deployment Schedule'!$B$34:$B$40,0),MATCH(1,('Deployment Schedule'!$F$6:$Z$6='Benefit Calculations'!$I123)*('Deployment Schedule'!$F$9:$Z$9='Benefit Calculations'!N$2),0))</f>
        <v>0.17347593711197354</v>
      </c>
      <c r="O122" s="186">
        <f t="array" ref="O122">INDEX('Deployment Schedule'!$F$34:$Z$40,MATCH('Benefit Calculations'!$B123,'Deployment Schedule'!$B$34:$B$40,0),MATCH(1,('Deployment Schedule'!$F$6:$Z$6='Benefit Calculations'!$I123)*('Deployment Schedule'!$F$9:$Z$9='Benefit Calculations'!O$2),0))</f>
        <v>0.47666592685457887</v>
      </c>
      <c r="P122" s="186">
        <f t="array" ref="P122">INDEX('Deployment Schedule'!$F$34:$Z$40,MATCH('Benefit Calculations'!$B123,'Deployment Schedule'!$B$34:$B$40,0),MATCH(1,('Deployment Schedule'!$F$6:$Z$6='Benefit Calculations'!$I123)*('Deployment Schedule'!$F$9:$Z$9='Benefit Calculations'!P$2),0))</f>
        <v>0.74266536299779851</v>
      </c>
      <c r="Q122" s="186">
        <f t="array" ref="Q122">INDEX('Deployment Schedule'!$F$34:$Z$40,MATCH('Benefit Calculations'!$B123,'Deployment Schedule'!$B$34:$B$40,0),MATCH(1,('Deployment Schedule'!$F$6:$Z$6='Benefit Calculations'!$I123)*('Deployment Schedule'!$F$9:$Z$9='Benefit Calculations'!Q$2),0))</f>
        <v>0.93947537325519304</v>
      </c>
      <c r="R122" s="186">
        <f t="array" ref="R122">INDEX('Deployment Schedule'!$F$34:$Z$40,MATCH('Benefit Calculations'!$B123,'Deployment Schedule'!$B$34:$B$40,0),MATCH(1,('Deployment Schedule'!$F$6:$Z$6='Benefit Calculations'!$I123)*('Deployment Schedule'!$F$9:$Z$9='Benefit Calculations'!R$2),0))</f>
        <v>0.99999999999999989</v>
      </c>
      <c r="S122" s="186">
        <f t="array" ref="S122">INDEX('Deployment Schedule'!$F$34:$Z$40,MATCH('Benefit Calculations'!$B123,'Deployment Schedule'!$B$34:$B$40,0),MATCH(1,('Deployment Schedule'!$F$6:$Z$6='Benefit Calculations'!$I123)*('Deployment Schedule'!$F$9:$Z$9='Benefit Calculations'!S$2),0))</f>
        <v>0.99999999999999989</v>
      </c>
      <c r="T122" s="186">
        <f t="array" ref="T122">INDEX('Deployment Schedule'!$F$34:$Z$40,MATCH('Benefit Calculations'!$B123,'Deployment Schedule'!$B$34:$B$40,0),MATCH(1,('Deployment Schedule'!$F$6:$Z$6='Benefit Calculations'!$I123)*('Deployment Schedule'!$F$9:$Z$9='Benefit Calculations'!T$2),0))</f>
        <v>0.99999999999999989</v>
      </c>
      <c r="U122" s="186">
        <f t="array" ref="U122">INDEX('Deployment Schedule'!$F$34:$Z$40,MATCH('Benefit Calculations'!$B123,'Deployment Schedule'!$B$34:$B$40,0),MATCH(1,('Deployment Schedule'!$F$6:$Z$6='Benefit Calculations'!$I123)*('Deployment Schedule'!$F$9:$Z$9='Benefit Calculations'!U$2),0))</f>
        <v>0.99999999999999989</v>
      </c>
      <c r="V122" s="186">
        <f t="array" ref="V122">INDEX('Deployment Schedule'!$F$34:$Z$40,MATCH('Benefit Calculations'!$B123,'Deployment Schedule'!$B$34:$B$40,0),MATCH(1,('Deployment Schedule'!$F$6:$Z$6='Benefit Calculations'!$I123)*('Deployment Schedule'!$F$9:$Z$9='Benefit Calculations'!V$2),0))</f>
        <v>0.99999999999999989</v>
      </c>
      <c r="W122" s="186">
        <f t="array" ref="W122">INDEX('Deployment Schedule'!$F$34:$Z$40,MATCH('Benefit Calculations'!$B123,'Deployment Schedule'!$B$34:$B$40,0),MATCH(1,('Deployment Schedule'!$F$6:$Z$6='Benefit Calculations'!$I123)*('Deployment Schedule'!$F$9:$Z$9='Benefit Calculations'!W$2),0))</f>
        <v>0.99999999999999989</v>
      </c>
      <c r="X122" s="186">
        <f t="array" ref="X122">INDEX('Deployment Schedule'!$F$34:$Z$40,MATCH('Benefit Calculations'!$B123,'Deployment Schedule'!$B$34:$B$40,0),MATCH(1,('Deployment Schedule'!$F$6:$Z$6='Benefit Calculations'!$I123)*('Deployment Schedule'!$F$9:$Z$9='Benefit Calculations'!X$2),0))</f>
        <v>0.99999999999999989</v>
      </c>
      <c r="Y122" s="186">
        <f t="array" ref="Y122">INDEX('Deployment Schedule'!$F$34:$Z$40,MATCH('Benefit Calculations'!$B123,'Deployment Schedule'!$B$34:$B$40,0),MATCH(1,('Deployment Schedule'!$F$6:$Z$6='Benefit Calculations'!$I123)*('Deployment Schedule'!$F$9:$Z$9='Benefit Calculations'!Y$2),0))</f>
        <v>0.99999999999999989</v>
      </c>
      <c r="Z122" s="186">
        <f t="array" ref="Z122">INDEX('Deployment Schedule'!$F$34:$Z$40,MATCH('Benefit Calculations'!$B123,'Deployment Schedule'!$B$34:$B$40,0),MATCH(1,('Deployment Schedule'!$F$6:$Z$6='Benefit Calculations'!$I123)*('Deployment Schedule'!$F$9:$Z$9='Benefit Calculations'!Z$2),0))</f>
        <v>0.99999999999999989</v>
      </c>
      <c r="AA122" s="186">
        <f t="array" ref="AA122">INDEX('Deployment Schedule'!$F$34:$Z$40,MATCH('Benefit Calculations'!$B123,'Deployment Schedule'!$B$34:$B$40,0),MATCH(1,('Deployment Schedule'!$F$6:$Z$6='Benefit Calculations'!$I123)*('Deployment Schedule'!$F$9:$Z$9='Benefit Calculations'!AA$2),0))</f>
        <v>0.99999999999999989</v>
      </c>
      <c r="AB122" s="186">
        <f t="array" ref="AB122">INDEX('Deployment Schedule'!$F$34:$Z$40,MATCH('Benefit Calculations'!$B123,'Deployment Schedule'!$B$34:$B$40,0),MATCH(1,('Deployment Schedule'!$F$6:$Z$6='Benefit Calculations'!$I123)*('Deployment Schedule'!$F$9:$Z$9='Benefit Calculations'!AB$2),0))</f>
        <v>0.99999999999999989</v>
      </c>
      <c r="AC122" s="186">
        <f t="array" ref="AC122">INDEX('Deployment Schedule'!$F$34:$Z$40,MATCH('Benefit Calculations'!$B123,'Deployment Schedule'!$B$34:$B$40,0),MATCH(1,('Deployment Schedule'!$F$6:$Z$6='Benefit Calculations'!$I123)*('Deployment Schedule'!$F$9:$Z$9='Benefit Calculations'!AC$2),0))</f>
        <v>0.99999999999999989</v>
      </c>
      <c r="AD122" s="186">
        <f t="array" ref="AD122">INDEX('Deployment Schedule'!$F$34:$Z$40,MATCH('Benefit Calculations'!$B123,'Deployment Schedule'!$B$34:$B$40,0),MATCH(1,('Deployment Schedule'!$F$6:$Z$6='Benefit Calculations'!$I123)*('Deployment Schedule'!$F$9:$Z$9='Benefit Calculations'!AD$2),0))</f>
        <v>0.99999999999999989</v>
      </c>
      <c r="AE122" s="186">
        <f t="array" ref="AE122">INDEX('Deployment Schedule'!$F$34:$Z$40,MATCH('Benefit Calculations'!$B123,'Deployment Schedule'!$B$34:$B$40,0),MATCH(1,('Deployment Schedule'!$F$6:$Z$6='Benefit Calculations'!$I123)*('Deployment Schedule'!$F$9:$Z$9='Benefit Calculations'!AE$2),0))</f>
        <v>0.99999999999999989</v>
      </c>
      <c r="AF122" s="186">
        <f t="array" ref="AF122">INDEX('Deployment Schedule'!$F$34:$Z$40,MATCH('Benefit Calculations'!$B123,'Deployment Schedule'!$B$34:$B$40,0),MATCH(1,('Deployment Schedule'!$F$6:$Z$6='Benefit Calculations'!$I123)*('Deployment Schedule'!$F$9:$Z$9='Benefit Calculations'!AF$2),0))</f>
        <v>0.99999999999999989</v>
      </c>
      <c r="AG122" s="186">
        <f t="array" ref="AG122">INDEX('Deployment Schedule'!$F$34:$Z$40,MATCH('Benefit Calculations'!$B123,'Deployment Schedule'!$B$34:$B$40,0),MATCH(1,('Deployment Schedule'!$F$6:$Z$6='Benefit Calculations'!$I123)*('Deployment Schedule'!$F$9:$Z$9='Benefit Calculations'!AG$2),0))</f>
        <v>0.99999999999999989</v>
      </c>
    </row>
    <row r="123" spans="2:34" s="229" customFormat="1" ht="13" x14ac:dyDescent="0.3">
      <c r="B123" s="248">
        <v>1.06</v>
      </c>
      <c r="C123" s="249"/>
      <c r="D123" s="250" t="s">
        <v>174</v>
      </c>
      <c r="E123" s="251" t="s">
        <v>43</v>
      </c>
      <c r="F123" s="251" t="s">
        <v>156</v>
      </c>
      <c r="G123" s="252"/>
      <c r="H123" s="257">
        <f>H121</f>
        <v>1217205.6000000001</v>
      </c>
      <c r="I123" s="278" t="s">
        <v>435</v>
      </c>
      <c r="J123" s="253">
        <f>SUM(N123:AG123)</f>
        <v>31550752.197603572</v>
      </c>
      <c r="K123" s="253">
        <f>NPV(PreTaxWACC,N123:AG123)</f>
        <v>15050356.866050126</v>
      </c>
      <c r="L123" s="279"/>
      <c r="M123" s="256" t="s">
        <v>38</v>
      </c>
      <c r="N123" s="257">
        <f>PRODUCT(N121:N122)</f>
        <v>217490.55858148032</v>
      </c>
      <c r="O123" s="257">
        <f t="shared" ref="O123:AG123" si="68">PRODUCT(O121:O122)</f>
        <v>615534.64201832586</v>
      </c>
      <c r="P123" s="257">
        <f t="shared" si="68"/>
        <v>987799.46200449672</v>
      </c>
      <c r="Q123" s="257">
        <f t="shared" si="68"/>
        <v>1287058.3629451226</v>
      </c>
      <c r="R123" s="257">
        <f t="shared" si="68"/>
        <v>1411074.895172776</v>
      </c>
      <c r="S123" s="257">
        <f t="shared" si="68"/>
        <v>1453407.1420279595</v>
      </c>
      <c r="T123" s="257">
        <f t="shared" si="68"/>
        <v>1497009.3562887984</v>
      </c>
      <c r="U123" s="257">
        <f t="shared" si="68"/>
        <v>1541919.6369774623</v>
      </c>
      <c r="V123" s="257">
        <f t="shared" si="68"/>
        <v>1588177.2260867862</v>
      </c>
      <c r="W123" s="257">
        <f t="shared" si="68"/>
        <v>1635822.5428693898</v>
      </c>
      <c r="X123" s="257">
        <f t="shared" si="68"/>
        <v>1684897.2191554715</v>
      </c>
      <c r="Y123" s="257">
        <f t="shared" si="68"/>
        <v>1735444.1357301357</v>
      </c>
      <c r="Z123" s="257">
        <f t="shared" si="68"/>
        <v>1787507.4598020399</v>
      </c>
      <c r="AA123" s="257">
        <f t="shared" si="68"/>
        <v>1841132.6835961011</v>
      </c>
      <c r="AB123" s="257">
        <f t="shared" si="68"/>
        <v>1896366.6641039844</v>
      </c>
      <c r="AC123" s="257">
        <f t="shared" si="68"/>
        <v>1953257.6640271039</v>
      </c>
      <c r="AD123" s="257">
        <f t="shared" si="68"/>
        <v>2011855.393947917</v>
      </c>
      <c r="AE123" s="257">
        <f t="shared" si="68"/>
        <v>2072211.0557663545</v>
      </c>
      <c r="AF123" s="257">
        <f t="shared" si="68"/>
        <v>2134377.387439345</v>
      </c>
      <c r="AG123" s="257">
        <f t="shared" si="68"/>
        <v>2198408.7090625255</v>
      </c>
      <c r="AH123" s="258"/>
    </row>
    <row r="124" spans="2:34" ht="13" x14ac:dyDescent="0.3">
      <c r="B124" s="275"/>
      <c r="C124" s="307"/>
      <c r="D124" s="258"/>
      <c r="E124" s="268"/>
      <c r="F124" s="268"/>
      <c r="G124" s="308"/>
      <c r="H124" s="303"/>
      <c r="I124" s="302"/>
      <c r="J124" s="303"/>
      <c r="K124" s="303"/>
      <c r="L124" s="275"/>
      <c r="M124" s="309"/>
      <c r="N124" s="310"/>
      <c r="O124" s="310"/>
      <c r="P124" s="310"/>
      <c r="Q124" s="310"/>
      <c r="R124" s="310"/>
      <c r="S124" s="310"/>
      <c r="T124" s="310"/>
      <c r="U124" s="310"/>
      <c r="V124" s="310"/>
      <c r="W124" s="310"/>
      <c r="X124" s="310"/>
      <c r="Y124" s="310"/>
      <c r="Z124" s="310"/>
      <c r="AA124" s="310"/>
      <c r="AB124" s="310"/>
      <c r="AC124" s="310"/>
      <c r="AD124" s="310"/>
      <c r="AE124" s="310"/>
      <c r="AF124" s="310"/>
      <c r="AG124" s="310"/>
    </row>
    <row r="125" spans="2:34" ht="13" outlineLevel="1" x14ac:dyDescent="0.3">
      <c r="B125" s="275"/>
      <c r="C125" s="307"/>
      <c r="D125" s="280" t="s">
        <v>338</v>
      </c>
      <c r="E125" s="268"/>
      <c r="F125" s="268"/>
      <c r="G125" s="269" t="s">
        <v>19</v>
      </c>
      <c r="H125" s="311">
        <f>INDEX('Benefit Inputs'!$D$5:$D$362,MATCH($D125,'Benefit Inputs'!$C$5:$C$362,0),MATCH($I$138,'Benefit Inputs'!$D$2:$D$2,0))</f>
        <v>276</v>
      </c>
      <c r="I125" s="302"/>
      <c r="J125" s="303"/>
      <c r="K125" s="303"/>
      <c r="L125" s="275"/>
      <c r="M125" s="309"/>
      <c r="N125" s="276">
        <f>$H125</f>
        <v>276</v>
      </c>
      <c r="O125" s="276">
        <f t="shared" ref="O125:AG125" si="69">$H125</f>
        <v>276</v>
      </c>
      <c r="P125" s="276">
        <f t="shared" si="69"/>
        <v>276</v>
      </c>
      <c r="Q125" s="276">
        <f t="shared" si="69"/>
        <v>276</v>
      </c>
      <c r="R125" s="276">
        <f t="shared" si="69"/>
        <v>276</v>
      </c>
      <c r="S125" s="276">
        <f t="shared" si="69"/>
        <v>276</v>
      </c>
      <c r="T125" s="276">
        <f t="shared" si="69"/>
        <v>276</v>
      </c>
      <c r="U125" s="276">
        <f t="shared" si="69"/>
        <v>276</v>
      </c>
      <c r="V125" s="276">
        <f t="shared" si="69"/>
        <v>276</v>
      </c>
      <c r="W125" s="276">
        <f t="shared" si="69"/>
        <v>276</v>
      </c>
      <c r="X125" s="276">
        <f t="shared" si="69"/>
        <v>276</v>
      </c>
      <c r="Y125" s="276">
        <f t="shared" si="69"/>
        <v>276</v>
      </c>
      <c r="Z125" s="276">
        <f t="shared" si="69"/>
        <v>276</v>
      </c>
      <c r="AA125" s="276">
        <f t="shared" si="69"/>
        <v>276</v>
      </c>
      <c r="AB125" s="276">
        <f t="shared" si="69"/>
        <v>276</v>
      </c>
      <c r="AC125" s="276">
        <f t="shared" si="69"/>
        <v>276</v>
      </c>
      <c r="AD125" s="276">
        <f t="shared" si="69"/>
        <v>276</v>
      </c>
      <c r="AE125" s="276">
        <f t="shared" si="69"/>
        <v>276</v>
      </c>
      <c r="AF125" s="276">
        <f t="shared" si="69"/>
        <v>276</v>
      </c>
      <c r="AG125" s="276">
        <f t="shared" si="69"/>
        <v>276</v>
      </c>
    </row>
    <row r="126" spans="2:34" ht="13" outlineLevel="1" x14ac:dyDescent="0.3">
      <c r="C126" s="243" t="s">
        <v>34</v>
      </c>
      <c r="D126" s="201" t="s">
        <v>367</v>
      </c>
      <c r="E126" s="245"/>
      <c r="F126" s="245"/>
      <c r="G126" s="246" t="s">
        <v>20</v>
      </c>
      <c r="H126" s="312">
        <f>INDEX('Benefit Inputs'!$D$5:$D$362,MATCH($D126,'Benefit Inputs'!$C$5:$C$362,0),MATCH($I$138,'Benefit Inputs'!$D$2:$D$2,0))</f>
        <v>0.05</v>
      </c>
      <c r="N126" s="247">
        <f>$H126</f>
        <v>0.05</v>
      </c>
      <c r="O126" s="247">
        <f t="shared" ref="O126:AG126" si="70">$H126</f>
        <v>0.05</v>
      </c>
      <c r="P126" s="247">
        <f t="shared" si="70"/>
        <v>0.05</v>
      </c>
      <c r="Q126" s="247">
        <f t="shared" si="70"/>
        <v>0.05</v>
      </c>
      <c r="R126" s="247">
        <f t="shared" si="70"/>
        <v>0.05</v>
      </c>
      <c r="S126" s="247">
        <f t="shared" si="70"/>
        <v>0.05</v>
      </c>
      <c r="T126" s="247">
        <f t="shared" si="70"/>
        <v>0.05</v>
      </c>
      <c r="U126" s="247">
        <f t="shared" si="70"/>
        <v>0.05</v>
      </c>
      <c r="V126" s="247">
        <f t="shared" si="70"/>
        <v>0.05</v>
      </c>
      <c r="W126" s="247">
        <f t="shared" si="70"/>
        <v>0.05</v>
      </c>
      <c r="X126" s="247">
        <f t="shared" si="70"/>
        <v>0.05</v>
      </c>
      <c r="Y126" s="247">
        <f t="shared" si="70"/>
        <v>0.05</v>
      </c>
      <c r="Z126" s="247">
        <f t="shared" si="70"/>
        <v>0.05</v>
      </c>
      <c r="AA126" s="247">
        <f t="shared" si="70"/>
        <v>0.05</v>
      </c>
      <c r="AB126" s="247">
        <f t="shared" si="70"/>
        <v>0.05</v>
      </c>
      <c r="AC126" s="247">
        <f t="shared" si="70"/>
        <v>0.05</v>
      </c>
      <c r="AD126" s="247">
        <f t="shared" si="70"/>
        <v>0.05</v>
      </c>
      <c r="AE126" s="247">
        <f t="shared" si="70"/>
        <v>0.05</v>
      </c>
      <c r="AF126" s="247">
        <f t="shared" si="70"/>
        <v>0.05</v>
      </c>
      <c r="AG126" s="247">
        <f t="shared" si="70"/>
        <v>0.05</v>
      </c>
    </row>
    <row r="127" spans="2:34" ht="13" outlineLevel="1" x14ac:dyDescent="0.3">
      <c r="C127" s="277"/>
      <c r="D127" s="108" t="s">
        <v>370</v>
      </c>
      <c r="E127" s="268"/>
      <c r="F127" s="268"/>
      <c r="G127" s="301" t="s">
        <v>19</v>
      </c>
      <c r="H127" s="274">
        <f>H125*H126</f>
        <v>13.8</v>
      </c>
      <c r="N127" s="274">
        <f>N125*N126</f>
        <v>13.8</v>
      </c>
      <c r="O127" s="274">
        <f>O125*O126</f>
        <v>13.8</v>
      </c>
      <c r="P127" s="274">
        <f>MIN($O127,P125)</f>
        <v>13.8</v>
      </c>
      <c r="Q127" s="274">
        <f t="shared" ref="Q127:AG127" si="71">MIN($O127,Q125)</f>
        <v>13.8</v>
      </c>
      <c r="R127" s="274">
        <f t="shared" si="71"/>
        <v>13.8</v>
      </c>
      <c r="S127" s="274">
        <f t="shared" si="71"/>
        <v>13.8</v>
      </c>
      <c r="T127" s="274">
        <f t="shared" si="71"/>
        <v>13.8</v>
      </c>
      <c r="U127" s="274">
        <f t="shared" si="71"/>
        <v>13.8</v>
      </c>
      <c r="V127" s="274">
        <f t="shared" si="71"/>
        <v>13.8</v>
      </c>
      <c r="W127" s="274">
        <f t="shared" si="71"/>
        <v>13.8</v>
      </c>
      <c r="X127" s="274">
        <f t="shared" si="71"/>
        <v>13.8</v>
      </c>
      <c r="Y127" s="274">
        <f t="shared" si="71"/>
        <v>13.8</v>
      </c>
      <c r="Z127" s="274">
        <f t="shared" si="71"/>
        <v>13.8</v>
      </c>
      <c r="AA127" s="274">
        <f t="shared" si="71"/>
        <v>13.8</v>
      </c>
      <c r="AB127" s="274">
        <f t="shared" si="71"/>
        <v>13.8</v>
      </c>
      <c r="AC127" s="274">
        <f t="shared" si="71"/>
        <v>13.8</v>
      </c>
      <c r="AD127" s="274">
        <f t="shared" si="71"/>
        <v>13.8</v>
      </c>
      <c r="AE127" s="274">
        <f t="shared" si="71"/>
        <v>13.8</v>
      </c>
      <c r="AF127" s="274">
        <f t="shared" si="71"/>
        <v>13.8</v>
      </c>
      <c r="AG127" s="274">
        <f t="shared" si="71"/>
        <v>13.8</v>
      </c>
    </row>
    <row r="128" spans="2:34" ht="13" outlineLevel="1" x14ac:dyDescent="0.3">
      <c r="C128" s="277" t="s">
        <v>184</v>
      </c>
      <c r="D128" s="108" t="s">
        <v>369</v>
      </c>
      <c r="E128" s="268"/>
      <c r="F128" s="268"/>
      <c r="G128" s="301" t="s">
        <v>141</v>
      </c>
      <c r="H128" s="313">
        <f>INDEX('Benefit Inputs'!$D$5:$D$362,MATCH($D128,'Benefit Inputs'!$C$5:$C$362,0),MATCH($I$138,'Benefit Inputs'!$D$2:$D$2,0))</f>
        <v>598</v>
      </c>
      <c r="N128" s="210">
        <f>$H128*(1+NonLaborCostGrowth)</f>
        <v>613.548</v>
      </c>
      <c r="O128" s="210">
        <f t="shared" ref="O128:AG128" si="72">N128*(1+NonLaborCostGrowth)</f>
        <v>629.50024800000006</v>
      </c>
      <c r="P128" s="210">
        <f t="shared" si="72"/>
        <v>645.86725444800004</v>
      </c>
      <c r="Q128" s="210">
        <f t="shared" si="72"/>
        <v>662.65980306364804</v>
      </c>
      <c r="R128" s="210">
        <f t="shared" si="72"/>
        <v>679.8889579433029</v>
      </c>
      <c r="S128" s="210">
        <f t="shared" si="72"/>
        <v>697.56607084982875</v>
      </c>
      <c r="T128" s="210">
        <f t="shared" si="72"/>
        <v>715.7027886919243</v>
      </c>
      <c r="U128" s="210">
        <f t="shared" si="72"/>
        <v>734.31106119791434</v>
      </c>
      <c r="V128" s="210">
        <f t="shared" si="72"/>
        <v>753.40314878906008</v>
      </c>
      <c r="W128" s="210">
        <f t="shared" si="72"/>
        <v>772.99163065757568</v>
      </c>
      <c r="X128" s="210">
        <f t="shared" si="72"/>
        <v>793.08941305467272</v>
      </c>
      <c r="Y128" s="210">
        <f t="shared" si="72"/>
        <v>813.70973779409428</v>
      </c>
      <c r="Z128" s="210">
        <f t="shared" si="72"/>
        <v>834.86619097674077</v>
      </c>
      <c r="AA128" s="210">
        <f t="shared" si="72"/>
        <v>856.57271194213604</v>
      </c>
      <c r="AB128" s="210">
        <f t="shared" si="72"/>
        <v>878.84360245263156</v>
      </c>
      <c r="AC128" s="210">
        <f t="shared" si="72"/>
        <v>901.69353611639997</v>
      </c>
      <c r="AD128" s="210">
        <f t="shared" si="72"/>
        <v>925.13756805542641</v>
      </c>
      <c r="AE128" s="210">
        <f t="shared" si="72"/>
        <v>949.19114482486748</v>
      </c>
      <c r="AF128" s="210">
        <f t="shared" si="72"/>
        <v>973.87011459031407</v>
      </c>
      <c r="AG128" s="210">
        <f t="shared" si="72"/>
        <v>999.19073756966225</v>
      </c>
    </row>
    <row r="129" spans="1:34" ht="13" outlineLevel="1" collapsed="1" x14ac:dyDescent="0.3">
      <c r="B129" s="275"/>
      <c r="C129" s="286" t="s">
        <v>368</v>
      </c>
      <c r="D129" s="283" t="s">
        <v>339</v>
      </c>
      <c r="E129" s="245"/>
      <c r="F129" s="245"/>
      <c r="G129" s="263" t="s">
        <v>141</v>
      </c>
      <c r="H129" s="314">
        <f>INDEX('Benefit Inputs'!$D$5:$D$362,MATCH($D129,'Benefit Inputs'!$C$5:$C$362,0),MATCH($I$138,'Benefit Inputs'!$D$2:$D$2,0))</f>
        <v>45</v>
      </c>
      <c r="I129" s="302"/>
      <c r="J129" s="303"/>
      <c r="K129" s="303"/>
      <c r="L129" s="275"/>
      <c r="M129" s="309"/>
      <c r="N129" s="315">
        <f>H129*(1+LaborCostGrowth)</f>
        <v>46.26</v>
      </c>
      <c r="O129" s="315">
        <f t="shared" ref="O129:AG129" si="73">N129*(1+LaborCostGrowth)</f>
        <v>47.555279999999996</v>
      </c>
      <c r="P129" s="315">
        <f t="shared" si="73"/>
        <v>48.886827839999995</v>
      </c>
      <c r="Q129" s="315">
        <f t="shared" si="73"/>
        <v>50.255659019519996</v>
      </c>
      <c r="R129" s="315">
        <f t="shared" si="73"/>
        <v>51.662817472066557</v>
      </c>
      <c r="S129" s="315">
        <f t="shared" si="73"/>
        <v>53.109376361284419</v>
      </c>
      <c r="T129" s="315">
        <f t="shared" si="73"/>
        <v>54.596438899400383</v>
      </c>
      <c r="U129" s="315">
        <f t="shared" si="73"/>
        <v>56.125139188583596</v>
      </c>
      <c r="V129" s="315">
        <f t="shared" si="73"/>
        <v>57.69664308586394</v>
      </c>
      <c r="W129" s="315">
        <f t="shared" si="73"/>
        <v>59.312149092268129</v>
      </c>
      <c r="X129" s="315">
        <f t="shared" si="73"/>
        <v>60.972889266851638</v>
      </c>
      <c r="Y129" s="315">
        <f t="shared" si="73"/>
        <v>62.680130166323487</v>
      </c>
      <c r="Z129" s="315">
        <f t="shared" si="73"/>
        <v>64.435173810980544</v>
      </c>
      <c r="AA129" s="315">
        <f t="shared" si="73"/>
        <v>66.239358677688003</v>
      </c>
      <c r="AB129" s="315">
        <f t="shared" si="73"/>
        <v>68.094060720663265</v>
      </c>
      <c r="AC129" s="315">
        <f t="shared" si="73"/>
        <v>70.000694420841839</v>
      </c>
      <c r="AD129" s="315">
        <f t="shared" si="73"/>
        <v>71.960713864625419</v>
      </c>
      <c r="AE129" s="315">
        <f t="shared" si="73"/>
        <v>73.975613852834925</v>
      </c>
      <c r="AF129" s="315">
        <f t="shared" si="73"/>
        <v>76.046931040714298</v>
      </c>
      <c r="AG129" s="315">
        <f t="shared" si="73"/>
        <v>78.176245109854307</v>
      </c>
    </row>
    <row r="130" spans="1:34" ht="13" outlineLevel="1" collapsed="1" x14ac:dyDescent="0.3">
      <c r="B130" s="277"/>
      <c r="C130" s="316" t="s">
        <v>32</v>
      </c>
      <c r="D130" s="280" t="s">
        <v>371</v>
      </c>
      <c r="E130" s="317"/>
      <c r="F130" s="317"/>
      <c r="G130" s="269" t="s">
        <v>364</v>
      </c>
      <c r="H130" s="318">
        <f>H127*(H128+H129)</f>
        <v>8873.4</v>
      </c>
      <c r="I130" s="267"/>
      <c r="J130" s="318"/>
      <c r="K130" s="318"/>
      <c r="L130" s="277"/>
      <c r="M130" s="299"/>
      <c r="N130" s="318">
        <f t="shared" ref="N130:AG130" si="74">N127*(N128+N129)</f>
        <v>9105.3504000000012</v>
      </c>
      <c r="O130" s="318">
        <f t="shared" si="74"/>
        <v>9343.3662864000016</v>
      </c>
      <c r="P130" s="318">
        <f t="shared" si="74"/>
        <v>9587.6063355744009</v>
      </c>
      <c r="Q130" s="318">
        <f t="shared" si="74"/>
        <v>9838.2333767477194</v>
      </c>
      <c r="R130" s="318">
        <f t="shared" si="74"/>
        <v>10095.414500732099</v>
      </c>
      <c r="S130" s="318">
        <f t="shared" si="74"/>
        <v>10359.321171513362</v>
      </c>
      <c r="T130" s="318">
        <f t="shared" si="74"/>
        <v>10630.129340760281</v>
      </c>
      <c r="U130" s="318">
        <f t="shared" si="74"/>
        <v>10908.019565333672</v>
      </c>
      <c r="V130" s="318">
        <f t="shared" si="74"/>
        <v>11193.177127873952</v>
      </c>
      <c r="W130" s="318">
        <f t="shared" si="74"/>
        <v>11485.792160547844</v>
      </c>
      <c r="X130" s="318">
        <f t="shared" si="74"/>
        <v>11786.059772037037</v>
      </c>
      <c r="Y130" s="318">
        <f t="shared" si="74"/>
        <v>12094.180177853765</v>
      </c>
      <c r="Z130" s="318">
        <f t="shared" si="74"/>
        <v>12410.358834070556</v>
      </c>
      <c r="AA130" s="318">
        <f t="shared" si="74"/>
        <v>12734.806574553571</v>
      </c>
      <c r="AB130" s="318">
        <f t="shared" si="74"/>
        <v>13067.739751791469</v>
      </c>
      <c r="AC130" s="318">
        <f t="shared" si="74"/>
        <v>13409.380381413937</v>
      </c>
      <c r="AD130" s="318">
        <f t="shared" si="74"/>
        <v>13759.956290496715</v>
      </c>
      <c r="AE130" s="318">
        <f t="shared" si="74"/>
        <v>14119.701269752295</v>
      </c>
      <c r="AF130" s="318">
        <f t="shared" si="74"/>
        <v>14488.855229708193</v>
      </c>
      <c r="AG130" s="318">
        <f t="shared" si="74"/>
        <v>14867.664360977327</v>
      </c>
    </row>
    <row r="131" spans="1:34" ht="13" outlineLevel="1" x14ac:dyDescent="0.3">
      <c r="B131" s="275"/>
      <c r="C131" s="307"/>
      <c r="D131" s="280"/>
      <c r="E131" s="268"/>
      <c r="F131" s="268"/>
      <c r="G131" s="308"/>
      <c r="H131" s="318"/>
      <c r="I131" s="302"/>
      <c r="J131" s="303"/>
      <c r="K131" s="303"/>
      <c r="L131" s="275"/>
      <c r="M131" s="309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</row>
    <row r="132" spans="1:34" ht="13" outlineLevel="1" x14ac:dyDescent="0.3">
      <c r="B132" s="277"/>
      <c r="C132" s="316"/>
      <c r="D132" s="280" t="s">
        <v>372</v>
      </c>
      <c r="E132" s="317"/>
      <c r="F132" s="317"/>
      <c r="G132" s="269" t="s">
        <v>19</v>
      </c>
      <c r="H132" s="318">
        <f>H125</f>
        <v>276</v>
      </c>
      <c r="I132" s="267"/>
      <c r="J132" s="318"/>
      <c r="K132" s="318"/>
      <c r="L132" s="277"/>
      <c r="M132" s="299"/>
      <c r="N132" s="266">
        <f>N125</f>
        <v>276</v>
      </c>
      <c r="O132" s="266">
        <f t="shared" ref="O132:AG132" si="75">O125</f>
        <v>276</v>
      </c>
      <c r="P132" s="266">
        <f t="shared" si="75"/>
        <v>276</v>
      </c>
      <c r="Q132" s="266">
        <f t="shared" si="75"/>
        <v>276</v>
      </c>
      <c r="R132" s="266">
        <f t="shared" si="75"/>
        <v>276</v>
      </c>
      <c r="S132" s="266">
        <f t="shared" si="75"/>
        <v>276</v>
      </c>
      <c r="T132" s="266">
        <f t="shared" si="75"/>
        <v>276</v>
      </c>
      <c r="U132" s="266">
        <f t="shared" si="75"/>
        <v>276</v>
      </c>
      <c r="V132" s="266">
        <f t="shared" si="75"/>
        <v>276</v>
      </c>
      <c r="W132" s="266">
        <f t="shared" si="75"/>
        <v>276</v>
      </c>
      <c r="X132" s="266">
        <f t="shared" si="75"/>
        <v>276</v>
      </c>
      <c r="Y132" s="266">
        <f t="shared" si="75"/>
        <v>276</v>
      </c>
      <c r="Z132" s="266">
        <f t="shared" si="75"/>
        <v>276</v>
      </c>
      <c r="AA132" s="266">
        <f t="shared" si="75"/>
        <v>276</v>
      </c>
      <c r="AB132" s="266">
        <f t="shared" si="75"/>
        <v>276</v>
      </c>
      <c r="AC132" s="266">
        <f t="shared" si="75"/>
        <v>276</v>
      </c>
      <c r="AD132" s="266">
        <f t="shared" si="75"/>
        <v>276</v>
      </c>
      <c r="AE132" s="266">
        <f t="shared" si="75"/>
        <v>276</v>
      </c>
      <c r="AF132" s="266">
        <f t="shared" si="75"/>
        <v>276</v>
      </c>
      <c r="AG132" s="266">
        <f t="shared" si="75"/>
        <v>276</v>
      </c>
    </row>
    <row r="133" spans="1:34" ht="13" outlineLevel="1" x14ac:dyDescent="0.3">
      <c r="B133" s="277"/>
      <c r="C133" s="316"/>
      <c r="D133" s="149" t="s">
        <v>104</v>
      </c>
      <c r="E133" s="125"/>
      <c r="F133" s="319"/>
      <c r="G133" s="263" t="s">
        <v>374</v>
      </c>
      <c r="H133" s="320">
        <f>N133</f>
        <v>180</v>
      </c>
      <c r="I133" s="267"/>
      <c r="J133" s="318"/>
      <c r="K133" s="318"/>
      <c r="L133" s="277"/>
      <c r="M133" s="299"/>
      <c r="N133" s="320">
        <f>INDEX('Benefit Inputs'!$D$5:$D$2344,MATCH($D133,'Benefit Inputs'!$C$5:$C$344,0),MATCH($I$138,'Benefit Inputs'!$D$2:$D$2,0))</f>
        <v>180</v>
      </c>
      <c r="O133" s="287">
        <f t="shared" ref="O133:AG133" si="76">N133*(1+NonLaborCostGrowth)</f>
        <v>184.68</v>
      </c>
      <c r="P133" s="287">
        <f t="shared" si="76"/>
        <v>189.48168000000001</v>
      </c>
      <c r="Q133" s="287">
        <f t="shared" si="76"/>
        <v>194.40820368000001</v>
      </c>
      <c r="R133" s="287">
        <f t="shared" si="76"/>
        <v>199.46281697568003</v>
      </c>
      <c r="S133" s="287">
        <f t="shared" si="76"/>
        <v>204.64885021704771</v>
      </c>
      <c r="T133" s="287">
        <f t="shared" si="76"/>
        <v>209.96972032269096</v>
      </c>
      <c r="U133" s="287">
        <f t="shared" si="76"/>
        <v>215.42893305108092</v>
      </c>
      <c r="V133" s="287">
        <f t="shared" si="76"/>
        <v>221.03008531040902</v>
      </c>
      <c r="W133" s="287">
        <f t="shared" si="76"/>
        <v>226.77686752847967</v>
      </c>
      <c r="X133" s="287">
        <f t="shared" si="76"/>
        <v>232.67306608422015</v>
      </c>
      <c r="Y133" s="287">
        <f t="shared" si="76"/>
        <v>238.72256580240989</v>
      </c>
      <c r="Z133" s="287">
        <f t="shared" si="76"/>
        <v>244.92935251327256</v>
      </c>
      <c r="AA133" s="287">
        <f t="shared" si="76"/>
        <v>251.29751567861766</v>
      </c>
      <c r="AB133" s="287">
        <f t="shared" si="76"/>
        <v>257.83125108626172</v>
      </c>
      <c r="AC133" s="287">
        <f t="shared" si="76"/>
        <v>264.5348636145045</v>
      </c>
      <c r="AD133" s="287">
        <f t="shared" si="76"/>
        <v>271.41277006848162</v>
      </c>
      <c r="AE133" s="287">
        <f t="shared" si="76"/>
        <v>278.46950209026215</v>
      </c>
      <c r="AF133" s="287">
        <f t="shared" si="76"/>
        <v>285.70970914460895</v>
      </c>
      <c r="AG133" s="287">
        <f t="shared" si="76"/>
        <v>293.13816158236881</v>
      </c>
    </row>
    <row r="134" spans="1:34" ht="13" outlineLevel="1" x14ac:dyDescent="0.3">
      <c r="B134" s="277"/>
      <c r="C134" s="316"/>
      <c r="D134" s="280" t="s">
        <v>373</v>
      </c>
      <c r="E134" s="317"/>
      <c r="F134" s="317"/>
      <c r="G134" s="269" t="s">
        <v>364</v>
      </c>
      <c r="H134" s="318">
        <f>H132*H133</f>
        <v>49680</v>
      </c>
      <c r="I134" s="267"/>
      <c r="J134" s="318"/>
      <c r="K134" s="318"/>
      <c r="L134" s="277"/>
      <c r="M134" s="299"/>
      <c r="N134" s="318">
        <f>N132*N133</f>
        <v>49680</v>
      </c>
      <c r="O134" s="318">
        <f t="shared" ref="O134:AG134" si="77">O132*O133</f>
        <v>50971.68</v>
      </c>
      <c r="P134" s="318">
        <f t="shared" si="77"/>
        <v>52296.943680000004</v>
      </c>
      <c r="Q134" s="318">
        <f t="shared" si="77"/>
        <v>53656.664215680001</v>
      </c>
      <c r="R134" s="318">
        <f t="shared" si="77"/>
        <v>55051.737485287689</v>
      </c>
      <c r="S134" s="318">
        <f t="shared" si="77"/>
        <v>56483.082659905165</v>
      </c>
      <c r="T134" s="318">
        <f t="shared" si="77"/>
        <v>57951.642809062709</v>
      </c>
      <c r="U134" s="318">
        <f t="shared" si="77"/>
        <v>59458.385522098331</v>
      </c>
      <c r="V134" s="318">
        <f t="shared" si="77"/>
        <v>61004.30354567289</v>
      </c>
      <c r="W134" s="318">
        <f t="shared" si="77"/>
        <v>62590.415437860385</v>
      </c>
      <c r="X134" s="318">
        <f t="shared" si="77"/>
        <v>64217.76623924476</v>
      </c>
      <c r="Y134" s="318">
        <f t="shared" si="77"/>
        <v>65887.428161465126</v>
      </c>
      <c r="Z134" s="318">
        <f t="shared" si="77"/>
        <v>67600.501293663227</v>
      </c>
      <c r="AA134" s="318">
        <f t="shared" si="77"/>
        <v>69358.114327298477</v>
      </c>
      <c r="AB134" s="318">
        <f t="shared" si="77"/>
        <v>71161.425299808237</v>
      </c>
      <c r="AC134" s="318">
        <f t="shared" si="77"/>
        <v>73011.62235760325</v>
      </c>
      <c r="AD134" s="318">
        <f t="shared" si="77"/>
        <v>74909.92453890093</v>
      </c>
      <c r="AE134" s="318">
        <f t="shared" si="77"/>
        <v>76857.582576912348</v>
      </c>
      <c r="AF134" s="318">
        <f t="shared" si="77"/>
        <v>78855.879723912076</v>
      </c>
      <c r="AG134" s="318">
        <f t="shared" si="77"/>
        <v>80906.132596733791</v>
      </c>
    </row>
    <row r="135" spans="1:34" ht="13" outlineLevel="1" x14ac:dyDescent="0.3">
      <c r="B135" s="275"/>
      <c r="C135" s="307"/>
      <c r="D135" s="280"/>
      <c r="E135" s="268"/>
      <c r="F135" s="268"/>
      <c r="G135" s="308"/>
      <c r="H135" s="318"/>
      <c r="I135" s="302"/>
      <c r="J135" s="303"/>
      <c r="K135" s="303"/>
      <c r="L135" s="275"/>
      <c r="M135" s="309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</row>
    <row r="136" spans="1:34" ht="13" outlineLevel="1" x14ac:dyDescent="0.3">
      <c r="B136" s="275"/>
      <c r="C136" s="307"/>
      <c r="D136" s="280" t="s">
        <v>375</v>
      </c>
      <c r="E136" s="268"/>
      <c r="F136" s="268"/>
      <c r="G136" s="308"/>
      <c r="H136" s="303"/>
      <c r="I136" s="302"/>
      <c r="J136" s="303"/>
      <c r="K136" s="303"/>
      <c r="L136" s="275"/>
      <c r="M136" s="309"/>
      <c r="N136" s="318">
        <f>N130+N134</f>
        <v>58785.350400000003</v>
      </c>
      <c r="O136" s="318">
        <f t="shared" ref="O136:AG136" si="78">O130+O134</f>
        <v>60315.0462864</v>
      </c>
      <c r="P136" s="318">
        <f t="shared" si="78"/>
        <v>61884.550015574408</v>
      </c>
      <c r="Q136" s="318">
        <f t="shared" si="78"/>
        <v>63494.897592427718</v>
      </c>
      <c r="R136" s="318">
        <f t="shared" si="78"/>
        <v>65147.151986019788</v>
      </c>
      <c r="S136" s="318">
        <f t="shared" si="78"/>
        <v>66842.403831418531</v>
      </c>
      <c r="T136" s="318">
        <f t="shared" si="78"/>
        <v>68581.772149822995</v>
      </c>
      <c r="U136" s="318">
        <f t="shared" si="78"/>
        <v>70366.405087432009</v>
      </c>
      <c r="V136" s="318">
        <f t="shared" si="78"/>
        <v>72197.480673546845</v>
      </c>
      <c r="W136" s="318">
        <f t="shared" si="78"/>
        <v>74076.207598408233</v>
      </c>
      <c r="X136" s="318">
        <f t="shared" si="78"/>
        <v>76003.826011281795</v>
      </c>
      <c r="Y136" s="318">
        <f t="shared" si="78"/>
        <v>77981.608339318889</v>
      </c>
      <c r="Z136" s="318">
        <f t="shared" si="78"/>
        <v>80010.860127733788</v>
      </c>
      <c r="AA136" s="318">
        <f t="shared" si="78"/>
        <v>82092.920901852049</v>
      </c>
      <c r="AB136" s="318">
        <f t="shared" si="78"/>
        <v>84229.165051599703</v>
      </c>
      <c r="AC136" s="318">
        <f t="shared" si="78"/>
        <v>86421.002739017189</v>
      </c>
      <c r="AD136" s="318">
        <f t="shared" si="78"/>
        <v>88669.880829397647</v>
      </c>
      <c r="AE136" s="318">
        <f t="shared" si="78"/>
        <v>90977.28384666465</v>
      </c>
      <c r="AF136" s="318">
        <f t="shared" si="78"/>
        <v>93344.734953620267</v>
      </c>
      <c r="AG136" s="318">
        <f t="shared" si="78"/>
        <v>95773.796957711122</v>
      </c>
    </row>
    <row r="137" spans="1:34" ht="13" outlineLevel="1" x14ac:dyDescent="0.3">
      <c r="B137" s="275"/>
      <c r="C137" s="307"/>
      <c r="D137" s="258"/>
      <c r="E137" s="268"/>
      <c r="F137" s="268"/>
      <c r="G137" s="308"/>
      <c r="H137" s="303"/>
      <c r="I137" s="302"/>
      <c r="J137" s="303"/>
      <c r="K137" s="303"/>
      <c r="L137" s="275"/>
      <c r="M137" s="309"/>
      <c r="N137" s="186">
        <f t="array" ref="N137">INDEX('Deployment Schedule'!$F$24:$Z$40,MATCH('Benefit Calculations'!$B138,'Deployment Schedule'!$B$24:$B$40,0),MATCH(1,('Deployment Schedule'!$F$6:$Z$6='Benefit Calculations'!$I138)*('Deployment Schedule'!$F$9:$Z$9='Benefit Calculations'!N$2),0))</f>
        <v>0.17347593711197354</v>
      </c>
      <c r="O137" s="186">
        <f t="array" ref="O137">INDEX('Deployment Schedule'!$F$24:$Z$40,MATCH('Benefit Calculations'!$B138,'Deployment Schedule'!$B$24:$B$40,0),MATCH(1,('Deployment Schedule'!$F$6:$Z$6='Benefit Calculations'!$I138)*('Deployment Schedule'!$F$9:$Z$9='Benefit Calculations'!O$2),0))</f>
        <v>0.47666592685457887</v>
      </c>
      <c r="P137" s="186">
        <f t="array" ref="P137">INDEX('Deployment Schedule'!$F$24:$Z$40,MATCH('Benefit Calculations'!$B138,'Deployment Schedule'!$B$24:$B$40,0),MATCH(1,('Deployment Schedule'!$F$6:$Z$6='Benefit Calculations'!$I138)*('Deployment Schedule'!$F$9:$Z$9='Benefit Calculations'!P$2),0))</f>
        <v>0.74266536299779851</v>
      </c>
      <c r="Q137" s="186">
        <f t="array" ref="Q137">INDEX('Deployment Schedule'!$F$24:$Z$40,MATCH('Benefit Calculations'!$B138,'Deployment Schedule'!$B$24:$B$40,0),MATCH(1,('Deployment Schedule'!$F$6:$Z$6='Benefit Calculations'!$I138)*('Deployment Schedule'!$F$9:$Z$9='Benefit Calculations'!Q$2),0))</f>
        <v>0.93947537325519304</v>
      </c>
      <c r="R137" s="186">
        <f t="array" ref="R137">INDEX('Deployment Schedule'!$F$24:$Z$40,MATCH('Benefit Calculations'!$B138,'Deployment Schedule'!$B$24:$B$40,0),MATCH(1,('Deployment Schedule'!$F$6:$Z$6='Benefit Calculations'!$I138)*('Deployment Schedule'!$F$9:$Z$9='Benefit Calculations'!R$2),0))</f>
        <v>0.99999999999999989</v>
      </c>
      <c r="S137" s="186">
        <f t="array" ref="S137">INDEX('Deployment Schedule'!$F$24:$Z$40,MATCH('Benefit Calculations'!$B138,'Deployment Schedule'!$B$24:$B$40,0),MATCH(1,('Deployment Schedule'!$F$6:$Z$6='Benefit Calculations'!$I138)*('Deployment Schedule'!$F$9:$Z$9='Benefit Calculations'!S$2),0))</f>
        <v>0.99999999999999989</v>
      </c>
      <c r="T137" s="186">
        <f t="array" ref="T137">INDEX('Deployment Schedule'!$F$24:$Z$40,MATCH('Benefit Calculations'!$B138,'Deployment Schedule'!$B$24:$B$40,0),MATCH(1,('Deployment Schedule'!$F$6:$Z$6='Benefit Calculations'!$I138)*('Deployment Schedule'!$F$9:$Z$9='Benefit Calculations'!T$2),0))</f>
        <v>0.99999999999999989</v>
      </c>
      <c r="U137" s="186">
        <f t="array" ref="U137">INDEX('Deployment Schedule'!$F$24:$Z$40,MATCH('Benefit Calculations'!$B138,'Deployment Schedule'!$B$24:$B$40,0),MATCH(1,('Deployment Schedule'!$F$6:$Z$6='Benefit Calculations'!$I138)*('Deployment Schedule'!$F$9:$Z$9='Benefit Calculations'!U$2),0))</f>
        <v>0.99999999999999989</v>
      </c>
      <c r="V137" s="186">
        <f t="array" ref="V137">INDEX('Deployment Schedule'!$F$24:$Z$40,MATCH('Benefit Calculations'!$B138,'Deployment Schedule'!$B$24:$B$40,0),MATCH(1,('Deployment Schedule'!$F$6:$Z$6='Benefit Calculations'!$I138)*('Deployment Schedule'!$F$9:$Z$9='Benefit Calculations'!V$2),0))</f>
        <v>0.99999999999999989</v>
      </c>
      <c r="W137" s="186">
        <f t="array" ref="W137">INDEX('Deployment Schedule'!$F$24:$Z$40,MATCH('Benefit Calculations'!$B138,'Deployment Schedule'!$B$24:$B$40,0),MATCH(1,('Deployment Schedule'!$F$6:$Z$6='Benefit Calculations'!$I138)*('Deployment Schedule'!$F$9:$Z$9='Benefit Calculations'!W$2),0))</f>
        <v>0.99999999999999989</v>
      </c>
      <c r="X137" s="186">
        <f t="array" ref="X137">INDEX('Deployment Schedule'!$F$24:$Z$40,MATCH('Benefit Calculations'!$B138,'Deployment Schedule'!$B$24:$B$40,0),MATCH(1,('Deployment Schedule'!$F$6:$Z$6='Benefit Calculations'!$I138)*('Deployment Schedule'!$F$9:$Z$9='Benefit Calculations'!X$2),0))</f>
        <v>0.99999999999999989</v>
      </c>
      <c r="Y137" s="186">
        <f t="array" ref="Y137">INDEX('Deployment Schedule'!$F$24:$Z$40,MATCH('Benefit Calculations'!$B138,'Deployment Schedule'!$B$24:$B$40,0),MATCH(1,('Deployment Schedule'!$F$6:$Z$6='Benefit Calculations'!$I138)*('Deployment Schedule'!$F$9:$Z$9='Benefit Calculations'!Y$2),0))</f>
        <v>0.99999999999999989</v>
      </c>
      <c r="Z137" s="186">
        <f t="array" ref="Z137">INDEX('Deployment Schedule'!$F$24:$Z$40,MATCH('Benefit Calculations'!$B138,'Deployment Schedule'!$B$24:$B$40,0),MATCH(1,('Deployment Schedule'!$F$6:$Z$6='Benefit Calculations'!$I138)*('Deployment Schedule'!$F$9:$Z$9='Benefit Calculations'!Z$2),0))</f>
        <v>0.99999999999999989</v>
      </c>
      <c r="AA137" s="186">
        <f t="array" ref="AA137">INDEX('Deployment Schedule'!$F$24:$Z$40,MATCH('Benefit Calculations'!$B138,'Deployment Schedule'!$B$24:$B$40,0),MATCH(1,('Deployment Schedule'!$F$6:$Z$6='Benefit Calculations'!$I138)*('Deployment Schedule'!$F$9:$Z$9='Benefit Calculations'!AA$2),0))</f>
        <v>0.99999999999999989</v>
      </c>
      <c r="AB137" s="186">
        <f t="array" ref="AB137">INDEX('Deployment Schedule'!$F$24:$Z$40,MATCH('Benefit Calculations'!$B138,'Deployment Schedule'!$B$24:$B$40,0),MATCH(1,('Deployment Schedule'!$F$6:$Z$6='Benefit Calculations'!$I138)*('Deployment Schedule'!$F$9:$Z$9='Benefit Calculations'!AB$2),0))</f>
        <v>0.99999999999999989</v>
      </c>
      <c r="AC137" s="186">
        <f t="array" ref="AC137">INDEX('Deployment Schedule'!$F$24:$Z$40,MATCH('Benefit Calculations'!$B138,'Deployment Schedule'!$B$24:$B$40,0),MATCH(1,('Deployment Schedule'!$F$6:$Z$6='Benefit Calculations'!$I138)*('Deployment Schedule'!$F$9:$Z$9='Benefit Calculations'!AC$2),0))</f>
        <v>0.99999999999999989</v>
      </c>
      <c r="AD137" s="186">
        <f t="array" ref="AD137">INDEX('Deployment Schedule'!$F$24:$Z$40,MATCH('Benefit Calculations'!$B138,'Deployment Schedule'!$B$24:$B$40,0),MATCH(1,('Deployment Schedule'!$F$6:$Z$6='Benefit Calculations'!$I138)*('Deployment Schedule'!$F$9:$Z$9='Benefit Calculations'!AD$2),0))</f>
        <v>0.99999999999999989</v>
      </c>
      <c r="AE137" s="186">
        <f t="array" ref="AE137">INDEX('Deployment Schedule'!$F$24:$Z$40,MATCH('Benefit Calculations'!$B138,'Deployment Schedule'!$B$24:$B$40,0),MATCH(1,('Deployment Schedule'!$F$6:$Z$6='Benefit Calculations'!$I138)*('Deployment Schedule'!$F$9:$Z$9='Benefit Calculations'!AE$2),0))</f>
        <v>0.99999999999999989</v>
      </c>
      <c r="AF137" s="186">
        <f t="array" ref="AF137">INDEX('Deployment Schedule'!$F$24:$Z$40,MATCH('Benefit Calculations'!$B138,'Deployment Schedule'!$B$24:$B$40,0),MATCH(1,('Deployment Schedule'!$F$6:$Z$6='Benefit Calculations'!$I138)*('Deployment Schedule'!$F$9:$Z$9='Benefit Calculations'!AF$2),0))</f>
        <v>0.99999999999999989</v>
      </c>
      <c r="AG137" s="186">
        <f t="array" ref="AG137">INDEX('Deployment Schedule'!$F$24:$Z$40,MATCH('Benefit Calculations'!$B138,'Deployment Schedule'!$B$24:$B$40,0),MATCH(1,('Deployment Schedule'!$F$6:$Z$6='Benefit Calculations'!$I138)*('Deployment Schedule'!$F$9:$Z$9='Benefit Calculations'!AG$2),0))</f>
        <v>0.99999999999999989</v>
      </c>
    </row>
    <row r="138" spans="1:34" ht="13" x14ac:dyDescent="0.3">
      <c r="B138" s="248">
        <v>1.07</v>
      </c>
      <c r="C138" s="321"/>
      <c r="D138" s="250" t="s">
        <v>341</v>
      </c>
      <c r="E138" s="251" t="s">
        <v>37</v>
      </c>
      <c r="F138" s="251" t="s">
        <v>80</v>
      </c>
      <c r="G138" s="252"/>
      <c r="H138" s="253">
        <f>H130+H134</f>
        <v>58553.4</v>
      </c>
      <c r="I138" s="278" t="s">
        <v>435</v>
      </c>
      <c r="J138" s="253">
        <f>SUM(N138:AG138)</f>
        <v>1417275.8766920432</v>
      </c>
      <c r="K138" s="253">
        <f>NPV(PreTaxWACC,N138:AG138)</f>
        <v>681003.16698313621</v>
      </c>
      <c r="L138" s="249"/>
      <c r="M138" s="256" t="s">
        <v>38</v>
      </c>
      <c r="N138" s="257">
        <f t="shared" ref="N138:AG138" si="79">PRODUCT(N136:N137)</f>
        <v>10197.843749095729</v>
      </c>
      <c r="O138" s="257">
        <f t="shared" si="79"/>
        <v>28750.12744138368</v>
      </c>
      <c r="P138" s="257">
        <f t="shared" si="79"/>
        <v>45959.511801271983</v>
      </c>
      <c r="Q138" s="257">
        <f t="shared" si="79"/>
        <v>59651.89261544629</v>
      </c>
      <c r="R138" s="257">
        <f t="shared" si="79"/>
        <v>65147.15198601978</v>
      </c>
      <c r="S138" s="257">
        <f t="shared" si="79"/>
        <v>66842.403831418516</v>
      </c>
      <c r="T138" s="257">
        <f t="shared" si="79"/>
        <v>68581.77214982298</v>
      </c>
      <c r="U138" s="257">
        <f t="shared" si="79"/>
        <v>70366.405087431995</v>
      </c>
      <c r="V138" s="257">
        <f t="shared" si="79"/>
        <v>72197.48067354683</v>
      </c>
      <c r="W138" s="257">
        <f t="shared" si="79"/>
        <v>74076.207598408218</v>
      </c>
      <c r="X138" s="257">
        <f t="shared" si="79"/>
        <v>76003.826011281781</v>
      </c>
      <c r="Y138" s="257">
        <f t="shared" si="79"/>
        <v>77981.608339318875</v>
      </c>
      <c r="Z138" s="257">
        <f t="shared" si="79"/>
        <v>80010.860127733773</v>
      </c>
      <c r="AA138" s="257">
        <f t="shared" si="79"/>
        <v>82092.920901852034</v>
      </c>
      <c r="AB138" s="257">
        <f t="shared" si="79"/>
        <v>84229.165051599688</v>
      </c>
      <c r="AC138" s="257">
        <f t="shared" si="79"/>
        <v>86421.002739017174</v>
      </c>
      <c r="AD138" s="257">
        <f t="shared" si="79"/>
        <v>88669.880829397633</v>
      </c>
      <c r="AE138" s="257">
        <f t="shared" si="79"/>
        <v>90977.283846664635</v>
      </c>
      <c r="AF138" s="257">
        <f t="shared" si="79"/>
        <v>93344.734953620253</v>
      </c>
      <c r="AG138" s="257">
        <f t="shared" si="79"/>
        <v>95773.796957711107</v>
      </c>
    </row>
    <row r="139" spans="1:34" s="229" customFormat="1" ht="13" x14ac:dyDescent="0.3">
      <c r="B139" s="204"/>
      <c r="C139" s="204"/>
      <c r="E139" s="206"/>
      <c r="F139" s="206"/>
      <c r="G139" s="230"/>
      <c r="H139" s="209"/>
      <c r="I139" s="209"/>
      <c r="J139" s="322"/>
      <c r="K139" s="323"/>
      <c r="L139" s="204"/>
      <c r="N139" s="233"/>
      <c r="AH139" s="258"/>
    </row>
    <row r="140" spans="1:34" s="193" customFormat="1" ht="13" x14ac:dyDescent="0.3">
      <c r="A140" s="187"/>
      <c r="B140" s="188" t="s">
        <v>146</v>
      </c>
      <c r="C140" s="188"/>
      <c r="D140" s="189"/>
      <c r="E140" s="202"/>
      <c r="F140" s="189"/>
      <c r="G140" s="191"/>
      <c r="H140" s="202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</row>
    <row r="141" spans="1:34" ht="13" x14ac:dyDescent="0.3">
      <c r="D141" s="124"/>
      <c r="J141" s="236"/>
      <c r="K141" s="236"/>
      <c r="L141" s="237"/>
      <c r="M141" s="238"/>
    </row>
    <row r="142" spans="1:34" ht="13" outlineLevel="1" x14ac:dyDescent="0.3">
      <c r="C142" s="183"/>
      <c r="D142" s="324" t="s">
        <v>58</v>
      </c>
      <c r="F142" s="229"/>
      <c r="G142" s="265" t="s">
        <v>21</v>
      </c>
      <c r="H142" s="325">
        <f>AG142</f>
        <v>5164900.1224630997</v>
      </c>
      <c r="I142" s="229"/>
      <c r="J142" s="326"/>
      <c r="K142" s="326"/>
      <c r="L142" s="327"/>
      <c r="N142" s="274">
        <f>INDEX('Energy Forecasts'!$D$12:$AX$12,1,MATCH(N$4,'Energy Forecasts'!$D$3:$AX$3,0))</f>
        <v>5324098.2044375604</v>
      </c>
      <c r="O142" s="274">
        <f>INDEX('Energy Forecasts'!$D$12:$AX$12,1,MATCH(O$4,'Energy Forecasts'!$D$3:$AX$3,0))</f>
        <v>5314195.0808066307</v>
      </c>
      <c r="P142" s="274">
        <f>INDEX('Energy Forecasts'!$D$12:$AX$12,1,MATCH(P$4,'Energy Forecasts'!$D$3:$AX$3,0))</f>
        <v>5296783.8059907798</v>
      </c>
      <c r="Q142" s="274">
        <f>INDEX('Energy Forecasts'!$D$12:$AX$12,1,MATCH(Q$4,'Energy Forecasts'!$D$3:$AX$3,0))</f>
        <v>5297216.5157039501</v>
      </c>
      <c r="R142" s="274">
        <f>INDEX('Energy Forecasts'!$D$12:$AX$12,1,MATCH(R$4,'Energy Forecasts'!$D$3:$AX$3,0))</f>
        <v>5285107.2857421897</v>
      </c>
      <c r="S142" s="274">
        <f>INDEX('Energy Forecasts'!$D$12:$AX$12,1,MATCH(S$4,'Energy Forecasts'!$D$3:$AX$3,0))</f>
        <v>5275071.2137330007</v>
      </c>
      <c r="T142" s="274">
        <f>INDEX('Energy Forecasts'!$D$12:$AX$12,1,MATCH(T$4,'Energy Forecasts'!$D$3:$AX$3,0))</f>
        <v>5266501.97621358</v>
      </c>
      <c r="U142" s="274">
        <f>INDEX('Energy Forecasts'!$D$12:$AX$12,1,MATCH(U$4,'Energy Forecasts'!$D$3:$AX$3,0))</f>
        <v>5263081.4024371505</v>
      </c>
      <c r="V142" s="274">
        <f>INDEX('Energy Forecasts'!$D$12:$AX$12,1,MATCH(V$4,'Energy Forecasts'!$D$3:$AX$3,0))</f>
        <v>5253398.0856220704</v>
      </c>
      <c r="W142" s="274">
        <f>INDEX('Energy Forecasts'!$D$12:$AX$12,1,MATCH(W$4,'Energy Forecasts'!$D$3:$AX$3,0))</f>
        <v>5248362.2343508899</v>
      </c>
      <c r="X142" s="274">
        <f>INDEX('Energy Forecasts'!$D$12:$AX$12,1,MATCH(X$4,'Energy Forecasts'!$D$3:$AX$3,0))</f>
        <v>5240987.0059951404</v>
      </c>
      <c r="Y142" s="274">
        <f>INDEX('Energy Forecasts'!$D$12:$AX$12,1,MATCH(Y$4,'Energy Forecasts'!$D$3:$AX$3,0))</f>
        <v>5235819.1907958202</v>
      </c>
      <c r="Z142" s="274">
        <f>INDEX('Energy Forecasts'!$D$12:$AX$12,1,MATCH(Z$4,'Energy Forecasts'!$D$3:$AX$3,0))</f>
        <v>5227914.3795016203</v>
      </c>
      <c r="AA142" s="274">
        <f>INDEX('Energy Forecasts'!$D$12:$AX$12,1,MATCH(AA$4,'Energy Forecasts'!$D$3:$AX$3,0))</f>
        <v>5218991.1955522206</v>
      </c>
      <c r="AB142" s="274">
        <f>INDEX('Energy Forecasts'!$D$12:$AX$12,1,MATCH(AB$4,'Energy Forecasts'!$D$3:$AX$3,0))</f>
        <v>5209113.4183874</v>
      </c>
      <c r="AC142" s="274">
        <f>INDEX('Energy Forecasts'!$D$12:$AX$12,1,MATCH(AC$4,'Energy Forecasts'!$D$3:$AX$3,0))</f>
        <v>5202932.3920809701</v>
      </c>
      <c r="AD142" s="274">
        <f>INDEX('Energy Forecasts'!$D$12:$AX$12,1,MATCH(AD$4,'Energy Forecasts'!$D$3:$AX$3,0))</f>
        <v>5192459.3865717202</v>
      </c>
      <c r="AE142" s="274">
        <f>INDEX('Energy Forecasts'!$D$12:$AX$12,1,MATCH(AE$4,'Energy Forecasts'!$D$3:$AX$3,0))</f>
        <v>5182853.7399509</v>
      </c>
      <c r="AF142" s="274">
        <f>INDEX('Energy Forecasts'!$D$12:$AX$12,1,MATCH(AF$4,'Energy Forecasts'!$D$3:$AX$3,0))</f>
        <v>5173869.1437048092</v>
      </c>
      <c r="AG142" s="274">
        <f>INDEX('Energy Forecasts'!$D$12:$AX$12,1,MATCH(AG$4,'Energy Forecasts'!$D$3:$AX$3,0))</f>
        <v>5164900.1224630997</v>
      </c>
    </row>
    <row r="143" spans="1:34" ht="13" outlineLevel="1" x14ac:dyDescent="0.3">
      <c r="C143" s="243" t="s">
        <v>30</v>
      </c>
      <c r="D143" s="328" t="s">
        <v>456</v>
      </c>
      <c r="E143" s="245"/>
      <c r="F143" s="329"/>
      <c r="G143" s="263" t="s">
        <v>21</v>
      </c>
      <c r="H143" s="330">
        <f>INDEX('Benefit Inputs'!$D$5:$D$118,MATCH('Benefit Calculations'!D143,'Benefit Inputs'!$C$5:$C$118,0),MATCH('Benefit Calculations'!$I$166,'Benefit Inputs'!$D$2:$D$2,0))</f>
        <v>1600</v>
      </c>
      <c r="I143" s="229"/>
      <c r="J143" s="326"/>
      <c r="K143" s="326"/>
      <c r="L143" s="331"/>
      <c r="N143" s="330">
        <f>$H$143</f>
        <v>1600</v>
      </c>
      <c r="O143" s="330">
        <f t="shared" ref="O143:AG143" si="80">$H$143</f>
        <v>1600</v>
      </c>
      <c r="P143" s="330">
        <f t="shared" si="80"/>
        <v>1600</v>
      </c>
      <c r="Q143" s="330">
        <f t="shared" si="80"/>
        <v>1600</v>
      </c>
      <c r="R143" s="330">
        <f t="shared" si="80"/>
        <v>1600</v>
      </c>
      <c r="S143" s="330">
        <f t="shared" si="80"/>
        <v>1600</v>
      </c>
      <c r="T143" s="330">
        <f t="shared" si="80"/>
        <v>1600</v>
      </c>
      <c r="U143" s="330">
        <f t="shared" si="80"/>
        <v>1600</v>
      </c>
      <c r="V143" s="330">
        <f t="shared" si="80"/>
        <v>1600</v>
      </c>
      <c r="W143" s="330">
        <f t="shared" si="80"/>
        <v>1600</v>
      </c>
      <c r="X143" s="330">
        <f t="shared" si="80"/>
        <v>1600</v>
      </c>
      <c r="Y143" s="330">
        <f t="shared" si="80"/>
        <v>1600</v>
      </c>
      <c r="Z143" s="330">
        <f t="shared" si="80"/>
        <v>1600</v>
      </c>
      <c r="AA143" s="330">
        <f t="shared" si="80"/>
        <v>1600</v>
      </c>
      <c r="AB143" s="330">
        <f t="shared" si="80"/>
        <v>1600</v>
      </c>
      <c r="AC143" s="330">
        <f t="shared" si="80"/>
        <v>1600</v>
      </c>
      <c r="AD143" s="330">
        <f t="shared" si="80"/>
        <v>1600</v>
      </c>
      <c r="AE143" s="330">
        <f t="shared" si="80"/>
        <v>1600</v>
      </c>
      <c r="AF143" s="330">
        <f t="shared" si="80"/>
        <v>1600</v>
      </c>
      <c r="AG143" s="330">
        <f t="shared" si="80"/>
        <v>1600</v>
      </c>
    </row>
    <row r="144" spans="1:34" ht="13" outlineLevel="1" x14ac:dyDescent="0.3">
      <c r="C144" s="205" t="s">
        <v>32</v>
      </c>
      <c r="D144" s="332" t="s">
        <v>458</v>
      </c>
      <c r="F144" s="229"/>
      <c r="G144" s="265" t="s">
        <v>20</v>
      </c>
      <c r="H144" s="234">
        <f>H143/H142</f>
        <v>3.0978333792773766E-4</v>
      </c>
      <c r="I144" s="229"/>
      <c r="J144" s="326"/>
      <c r="K144" s="326"/>
      <c r="L144" s="333"/>
      <c r="N144" s="234">
        <f>N143/N142</f>
        <v>3.0052037707839848E-4</v>
      </c>
      <c r="O144" s="234">
        <f t="shared" ref="O144:AG144" si="81">O143/O142</f>
        <v>3.0108040364922761E-4</v>
      </c>
      <c r="P144" s="234">
        <f t="shared" si="81"/>
        <v>3.0207009736556823E-4</v>
      </c>
      <c r="Q144" s="234">
        <f t="shared" si="81"/>
        <v>3.0204542239432609E-4</v>
      </c>
      <c r="R144" s="234">
        <f t="shared" si="81"/>
        <v>3.0273746841741008E-4</v>
      </c>
      <c r="S144" s="234">
        <f t="shared" si="81"/>
        <v>3.033134407426759E-4</v>
      </c>
      <c r="T144" s="234">
        <f t="shared" si="81"/>
        <v>3.0380696850138483E-4</v>
      </c>
      <c r="U144" s="234">
        <f t="shared" si="81"/>
        <v>3.0400441825944311E-4</v>
      </c>
      <c r="V144" s="234">
        <f t="shared" si="81"/>
        <v>3.0456477387065165E-4</v>
      </c>
      <c r="W144" s="234">
        <f t="shared" si="81"/>
        <v>3.0485700653965739E-4</v>
      </c>
      <c r="X144" s="234">
        <f t="shared" si="81"/>
        <v>3.0528600780153957E-4</v>
      </c>
      <c r="Y144" s="234">
        <f t="shared" si="81"/>
        <v>3.055873286863459E-4</v>
      </c>
      <c r="Z144" s="234">
        <f t="shared" si="81"/>
        <v>3.0604938869571328E-4</v>
      </c>
      <c r="AA144" s="234">
        <f t="shared" si="81"/>
        <v>3.0657265744452061E-4</v>
      </c>
      <c r="AB144" s="234">
        <f t="shared" si="81"/>
        <v>3.0715399560167701E-4</v>
      </c>
      <c r="AC144" s="234">
        <f t="shared" si="81"/>
        <v>3.0751889116130957E-4</v>
      </c>
      <c r="AD144" s="234">
        <f t="shared" si="81"/>
        <v>3.0813914580396691E-4</v>
      </c>
      <c r="AE144" s="234">
        <f t="shared" si="81"/>
        <v>3.0871023576581916E-4</v>
      </c>
      <c r="AF144" s="234">
        <f t="shared" si="81"/>
        <v>3.0924632138150702E-4</v>
      </c>
      <c r="AG144" s="234">
        <f t="shared" si="81"/>
        <v>3.0978333792773766E-4</v>
      </c>
    </row>
    <row r="145" spans="2:34" ht="13" outlineLevel="1" x14ac:dyDescent="0.3">
      <c r="D145" s="332"/>
      <c r="F145" s="229"/>
      <c r="G145" s="265"/>
      <c r="H145" s="234"/>
      <c r="I145" s="229"/>
      <c r="J145" s="326"/>
      <c r="K145" s="326"/>
      <c r="L145" s="333"/>
      <c r="N145" s="234"/>
      <c r="O145" s="234"/>
      <c r="P145" s="234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34"/>
    </row>
    <row r="146" spans="2:34" ht="13" outlineLevel="1" x14ac:dyDescent="0.3">
      <c r="D146" s="280" t="s">
        <v>58</v>
      </c>
      <c r="F146" s="229"/>
      <c r="G146" s="265" t="s">
        <v>21</v>
      </c>
      <c r="H146" s="325">
        <f>AG146</f>
        <v>5164900.1224630997</v>
      </c>
      <c r="I146" s="229"/>
      <c r="J146" s="326"/>
      <c r="K146" s="326"/>
      <c r="L146" s="333"/>
      <c r="N146" s="274">
        <f>INDEX('Energy Forecasts'!$D$12:$AX$12,1,MATCH(N$4,'Energy Forecasts'!$D$3:$AX$3,0))</f>
        <v>5324098.2044375604</v>
      </c>
      <c r="O146" s="274">
        <f>INDEX('Energy Forecasts'!$D$12:$AX$12,1,MATCH(O$4,'Energy Forecasts'!$D$3:$AX$3,0))</f>
        <v>5314195.0808066307</v>
      </c>
      <c r="P146" s="274">
        <f>INDEX('Energy Forecasts'!$D$12:$AX$12,1,MATCH(P$4,'Energy Forecasts'!$D$3:$AX$3,0))</f>
        <v>5296783.8059907798</v>
      </c>
      <c r="Q146" s="274">
        <f>INDEX('Energy Forecasts'!$D$12:$AX$12,1,MATCH(Q$4,'Energy Forecasts'!$D$3:$AX$3,0))</f>
        <v>5297216.5157039501</v>
      </c>
      <c r="R146" s="274">
        <f>INDEX('Energy Forecasts'!$D$12:$AX$12,1,MATCH(R$4,'Energy Forecasts'!$D$3:$AX$3,0))</f>
        <v>5285107.2857421897</v>
      </c>
      <c r="S146" s="274">
        <f>INDEX('Energy Forecasts'!$D$12:$AX$12,1,MATCH(S$4,'Energy Forecasts'!$D$3:$AX$3,0))</f>
        <v>5275071.2137330007</v>
      </c>
      <c r="T146" s="274">
        <f>INDEX('Energy Forecasts'!$D$12:$AX$12,1,MATCH(T$4,'Energy Forecasts'!$D$3:$AX$3,0))</f>
        <v>5266501.97621358</v>
      </c>
      <c r="U146" s="274">
        <f>INDEX('Energy Forecasts'!$D$12:$AX$12,1,MATCH(U$4,'Energy Forecasts'!$D$3:$AX$3,0))</f>
        <v>5263081.4024371505</v>
      </c>
      <c r="V146" s="274">
        <f>INDEX('Energy Forecasts'!$D$12:$AX$12,1,MATCH(V$4,'Energy Forecasts'!$D$3:$AX$3,0))</f>
        <v>5253398.0856220704</v>
      </c>
      <c r="W146" s="274">
        <f>INDEX('Energy Forecasts'!$D$12:$AX$12,1,MATCH(W$4,'Energy Forecasts'!$D$3:$AX$3,0))</f>
        <v>5248362.2343508899</v>
      </c>
      <c r="X146" s="274">
        <f>INDEX('Energy Forecasts'!$D$12:$AX$12,1,MATCH(X$4,'Energy Forecasts'!$D$3:$AX$3,0))</f>
        <v>5240987.0059951404</v>
      </c>
      <c r="Y146" s="274">
        <f>INDEX('Energy Forecasts'!$D$12:$AX$12,1,MATCH(Y$4,'Energy Forecasts'!$D$3:$AX$3,0))</f>
        <v>5235819.1907958202</v>
      </c>
      <c r="Z146" s="274">
        <f>INDEX('Energy Forecasts'!$D$12:$AX$12,1,MATCH(Z$4,'Energy Forecasts'!$D$3:$AX$3,0))</f>
        <v>5227914.3795016203</v>
      </c>
      <c r="AA146" s="274">
        <f>INDEX('Energy Forecasts'!$D$12:$AX$12,1,MATCH(AA$4,'Energy Forecasts'!$D$3:$AX$3,0))</f>
        <v>5218991.1955522206</v>
      </c>
      <c r="AB146" s="274">
        <f>INDEX('Energy Forecasts'!$D$12:$AX$12,1,MATCH(AB$4,'Energy Forecasts'!$D$3:$AX$3,0))</f>
        <v>5209113.4183874</v>
      </c>
      <c r="AC146" s="274">
        <f>INDEX('Energy Forecasts'!$D$12:$AX$12,1,MATCH(AC$4,'Energy Forecasts'!$D$3:$AX$3,0))</f>
        <v>5202932.3920809701</v>
      </c>
      <c r="AD146" s="274">
        <f>INDEX('Energy Forecasts'!$D$12:$AX$12,1,MATCH(AD$4,'Energy Forecasts'!$D$3:$AX$3,0))</f>
        <v>5192459.3865717202</v>
      </c>
      <c r="AE146" s="274">
        <f>INDEX('Energy Forecasts'!$D$12:$AX$12,1,MATCH(AE$4,'Energy Forecasts'!$D$3:$AX$3,0))</f>
        <v>5182853.7399509</v>
      </c>
      <c r="AF146" s="274">
        <f>INDEX('Energy Forecasts'!$D$12:$AX$12,1,MATCH(AF$4,'Energy Forecasts'!$D$3:$AX$3,0))</f>
        <v>5173869.1437048092</v>
      </c>
      <c r="AG146" s="274">
        <f>INDEX('Energy Forecasts'!$D$12:$AX$12,1,MATCH(AG$4,'Energy Forecasts'!$D$3:$AX$3,0))</f>
        <v>5164900.1224630997</v>
      </c>
    </row>
    <row r="147" spans="2:34" ht="13" outlineLevel="1" x14ac:dyDescent="0.3">
      <c r="C147" s="205" t="s">
        <v>34</v>
      </c>
      <c r="D147" s="280" t="str">
        <f>IF('Not Used'!$E$9="High","% Loss due to Non-Technical Losses (High)","% Loss due to Non-Technical Losses (Low)")</f>
        <v>% Loss due to Non-Technical Losses (Low)</v>
      </c>
      <c r="F147" s="229"/>
      <c r="G147" s="269" t="s">
        <v>20</v>
      </c>
      <c r="H147" s="334">
        <f>IF('Not Used'!$E$9="Base",0.5%,1%)</f>
        <v>5.0000000000000001E-3</v>
      </c>
      <c r="I147" s="335"/>
      <c r="J147" s="326"/>
      <c r="K147" s="326"/>
      <c r="L147" s="333"/>
      <c r="N147" s="336">
        <f t="shared" ref="N147:AG147" si="82">$H$147</f>
        <v>5.0000000000000001E-3</v>
      </c>
      <c r="O147" s="336">
        <f t="shared" si="82"/>
        <v>5.0000000000000001E-3</v>
      </c>
      <c r="P147" s="336">
        <f t="shared" si="82"/>
        <v>5.0000000000000001E-3</v>
      </c>
      <c r="Q147" s="336">
        <f t="shared" si="82"/>
        <v>5.0000000000000001E-3</v>
      </c>
      <c r="R147" s="336">
        <f t="shared" si="82"/>
        <v>5.0000000000000001E-3</v>
      </c>
      <c r="S147" s="336">
        <f t="shared" si="82"/>
        <v>5.0000000000000001E-3</v>
      </c>
      <c r="T147" s="336">
        <f t="shared" si="82"/>
        <v>5.0000000000000001E-3</v>
      </c>
      <c r="U147" s="336">
        <f t="shared" si="82"/>
        <v>5.0000000000000001E-3</v>
      </c>
      <c r="V147" s="336">
        <f t="shared" si="82"/>
        <v>5.0000000000000001E-3</v>
      </c>
      <c r="W147" s="336">
        <f t="shared" si="82"/>
        <v>5.0000000000000001E-3</v>
      </c>
      <c r="X147" s="336">
        <f t="shared" si="82"/>
        <v>5.0000000000000001E-3</v>
      </c>
      <c r="Y147" s="336">
        <f t="shared" si="82"/>
        <v>5.0000000000000001E-3</v>
      </c>
      <c r="Z147" s="336">
        <f t="shared" si="82"/>
        <v>5.0000000000000001E-3</v>
      </c>
      <c r="AA147" s="336">
        <f t="shared" si="82"/>
        <v>5.0000000000000001E-3</v>
      </c>
      <c r="AB147" s="336">
        <f t="shared" si="82"/>
        <v>5.0000000000000001E-3</v>
      </c>
      <c r="AC147" s="336">
        <f t="shared" si="82"/>
        <v>5.0000000000000001E-3</v>
      </c>
      <c r="AD147" s="336">
        <f t="shared" si="82"/>
        <v>5.0000000000000001E-3</v>
      </c>
      <c r="AE147" s="336">
        <f t="shared" si="82"/>
        <v>5.0000000000000001E-3</v>
      </c>
      <c r="AF147" s="336">
        <f t="shared" si="82"/>
        <v>5.0000000000000001E-3</v>
      </c>
      <c r="AG147" s="336">
        <f t="shared" si="82"/>
        <v>5.0000000000000001E-3</v>
      </c>
    </row>
    <row r="148" spans="2:34" ht="13" outlineLevel="1" x14ac:dyDescent="0.3">
      <c r="C148" s="243" t="s">
        <v>13</v>
      </c>
      <c r="D148" s="328" t="s">
        <v>456</v>
      </c>
      <c r="E148" s="245"/>
      <c r="F148" s="329"/>
      <c r="G148" s="263" t="s">
        <v>21</v>
      </c>
      <c r="H148" s="330">
        <f>H143</f>
        <v>1600</v>
      </c>
      <c r="I148" s="229"/>
      <c r="J148" s="326"/>
      <c r="K148" s="326"/>
      <c r="L148" s="333"/>
      <c r="N148" s="330">
        <f t="shared" ref="N148:AG148" si="83">$H$148</f>
        <v>1600</v>
      </c>
      <c r="O148" s="330">
        <f t="shared" si="83"/>
        <v>1600</v>
      </c>
      <c r="P148" s="330">
        <f t="shared" si="83"/>
        <v>1600</v>
      </c>
      <c r="Q148" s="330">
        <f t="shared" si="83"/>
        <v>1600</v>
      </c>
      <c r="R148" s="330">
        <f t="shared" si="83"/>
        <v>1600</v>
      </c>
      <c r="S148" s="330">
        <f t="shared" si="83"/>
        <v>1600</v>
      </c>
      <c r="T148" s="330">
        <f t="shared" si="83"/>
        <v>1600</v>
      </c>
      <c r="U148" s="330">
        <f t="shared" si="83"/>
        <v>1600</v>
      </c>
      <c r="V148" s="330">
        <f t="shared" si="83"/>
        <v>1600</v>
      </c>
      <c r="W148" s="330">
        <f t="shared" si="83"/>
        <v>1600</v>
      </c>
      <c r="X148" s="330">
        <f t="shared" si="83"/>
        <v>1600</v>
      </c>
      <c r="Y148" s="330">
        <f t="shared" si="83"/>
        <v>1600</v>
      </c>
      <c r="Z148" s="330">
        <f t="shared" si="83"/>
        <v>1600</v>
      </c>
      <c r="AA148" s="330">
        <f t="shared" si="83"/>
        <v>1600</v>
      </c>
      <c r="AB148" s="330">
        <f t="shared" si="83"/>
        <v>1600</v>
      </c>
      <c r="AC148" s="330">
        <f t="shared" si="83"/>
        <v>1600</v>
      </c>
      <c r="AD148" s="330">
        <f t="shared" si="83"/>
        <v>1600</v>
      </c>
      <c r="AE148" s="330">
        <f t="shared" si="83"/>
        <v>1600</v>
      </c>
      <c r="AF148" s="330">
        <f t="shared" si="83"/>
        <v>1600</v>
      </c>
      <c r="AG148" s="330">
        <f t="shared" si="83"/>
        <v>1600</v>
      </c>
    </row>
    <row r="149" spans="2:34" ht="13" outlineLevel="1" x14ac:dyDescent="0.3">
      <c r="C149" s="205" t="s">
        <v>32</v>
      </c>
      <c r="D149" s="332" t="s">
        <v>154</v>
      </c>
      <c r="F149" s="229"/>
      <c r="G149" s="265" t="s">
        <v>21</v>
      </c>
      <c r="H149" s="325">
        <f>PRODUCT(H147,H146)-H148</f>
        <v>24224.5006123155</v>
      </c>
      <c r="I149" s="229"/>
      <c r="J149" s="326"/>
      <c r="K149" s="326"/>
      <c r="L149" s="333"/>
      <c r="N149" s="325">
        <f>PRODUCT(N147,N146)-N148</f>
        <v>25020.491022187802</v>
      </c>
      <c r="O149" s="325">
        <f t="shared" ref="O149:AG149" si="84">PRODUCT(O147,O146)-O148</f>
        <v>24970.975404033154</v>
      </c>
      <c r="P149" s="325">
        <f t="shared" si="84"/>
        <v>24883.9190299539</v>
      </c>
      <c r="Q149" s="325">
        <f t="shared" si="84"/>
        <v>24886.082578519752</v>
      </c>
      <c r="R149" s="325">
        <f t="shared" si="84"/>
        <v>24825.536428710948</v>
      </c>
      <c r="S149" s="325">
        <f t="shared" si="84"/>
        <v>24775.356068665005</v>
      </c>
      <c r="T149" s="325">
        <f t="shared" si="84"/>
        <v>24732.509881067901</v>
      </c>
      <c r="U149" s="325">
        <f t="shared" si="84"/>
        <v>24715.407012185751</v>
      </c>
      <c r="V149" s="325">
        <f t="shared" si="84"/>
        <v>24666.990428110352</v>
      </c>
      <c r="W149" s="325">
        <f t="shared" si="84"/>
        <v>24641.811171754449</v>
      </c>
      <c r="X149" s="325">
        <f t="shared" si="84"/>
        <v>24604.935029975702</v>
      </c>
      <c r="Y149" s="325">
        <f t="shared" si="84"/>
        <v>24579.0959539791</v>
      </c>
      <c r="Z149" s="325">
        <f t="shared" si="84"/>
        <v>24539.571897508104</v>
      </c>
      <c r="AA149" s="325">
        <f t="shared" si="84"/>
        <v>24494.955977761103</v>
      </c>
      <c r="AB149" s="325">
        <f t="shared" si="84"/>
        <v>24445.567091937002</v>
      </c>
      <c r="AC149" s="325">
        <f t="shared" si="84"/>
        <v>24414.66196040485</v>
      </c>
      <c r="AD149" s="325">
        <f t="shared" si="84"/>
        <v>24362.2969328586</v>
      </c>
      <c r="AE149" s="325">
        <f t="shared" si="84"/>
        <v>24314.268699754499</v>
      </c>
      <c r="AF149" s="325">
        <f t="shared" si="84"/>
        <v>24269.345718524048</v>
      </c>
      <c r="AG149" s="325">
        <f t="shared" si="84"/>
        <v>24224.5006123155</v>
      </c>
    </row>
    <row r="150" spans="2:34" ht="13" outlineLevel="1" x14ac:dyDescent="0.3">
      <c r="D150" s="332"/>
      <c r="F150" s="229"/>
      <c r="G150" s="265"/>
      <c r="H150" s="325"/>
      <c r="I150" s="229"/>
      <c r="J150" s="326"/>
      <c r="K150" s="326"/>
      <c r="L150" s="333"/>
      <c r="N150" s="183"/>
    </row>
    <row r="151" spans="2:34" ht="13" outlineLevel="1" x14ac:dyDescent="0.3">
      <c r="C151" s="243" t="s">
        <v>34</v>
      </c>
      <c r="D151" s="337" t="s">
        <v>148</v>
      </c>
      <c r="E151" s="245"/>
      <c r="F151" s="329"/>
      <c r="G151" s="263" t="s">
        <v>20</v>
      </c>
      <c r="H151" s="338">
        <f>INDEX('Benefit Inputs'!$D$5:$D$118,MATCH('Benefit Calculations'!D151,'Benefit Inputs'!$C$5:$C$118,0),MATCH('Benefit Calculations'!$I$166,'Benefit Inputs'!$D$2:$D$2,0))</f>
        <v>0.5</v>
      </c>
      <c r="I151" s="229"/>
      <c r="J151" s="326"/>
      <c r="K151" s="326"/>
      <c r="L151" s="333"/>
      <c r="N151" s="339">
        <f t="shared" ref="N151:AG151" si="85">$H$151</f>
        <v>0.5</v>
      </c>
      <c r="O151" s="339">
        <f t="shared" si="85"/>
        <v>0.5</v>
      </c>
      <c r="P151" s="339">
        <f t="shared" si="85"/>
        <v>0.5</v>
      </c>
      <c r="Q151" s="339">
        <f t="shared" si="85"/>
        <v>0.5</v>
      </c>
      <c r="R151" s="339">
        <f t="shared" si="85"/>
        <v>0.5</v>
      </c>
      <c r="S151" s="339">
        <f t="shared" si="85"/>
        <v>0.5</v>
      </c>
      <c r="T151" s="339">
        <f t="shared" si="85"/>
        <v>0.5</v>
      </c>
      <c r="U151" s="339">
        <f t="shared" si="85"/>
        <v>0.5</v>
      </c>
      <c r="V151" s="339">
        <f t="shared" si="85"/>
        <v>0.5</v>
      </c>
      <c r="W151" s="339">
        <f t="shared" si="85"/>
        <v>0.5</v>
      </c>
      <c r="X151" s="339">
        <f t="shared" si="85"/>
        <v>0.5</v>
      </c>
      <c r="Y151" s="339">
        <f t="shared" si="85"/>
        <v>0.5</v>
      </c>
      <c r="Z151" s="339">
        <f t="shared" si="85"/>
        <v>0.5</v>
      </c>
      <c r="AA151" s="339">
        <f t="shared" si="85"/>
        <v>0.5</v>
      </c>
      <c r="AB151" s="339">
        <f t="shared" si="85"/>
        <v>0.5</v>
      </c>
      <c r="AC151" s="339">
        <f t="shared" si="85"/>
        <v>0.5</v>
      </c>
      <c r="AD151" s="339">
        <f t="shared" si="85"/>
        <v>0.5</v>
      </c>
      <c r="AE151" s="339">
        <f t="shared" si="85"/>
        <v>0.5</v>
      </c>
      <c r="AF151" s="339">
        <f t="shared" si="85"/>
        <v>0.5</v>
      </c>
      <c r="AG151" s="339">
        <f t="shared" si="85"/>
        <v>0.5</v>
      </c>
    </row>
    <row r="152" spans="2:34" ht="13" outlineLevel="1" x14ac:dyDescent="0.3">
      <c r="C152" s="205" t="s">
        <v>32</v>
      </c>
      <c r="D152" s="332" t="s">
        <v>459</v>
      </c>
      <c r="F152" s="229"/>
      <c r="G152" s="265" t="s">
        <v>21</v>
      </c>
      <c r="H152" s="274">
        <f>PRODUCT(H149:H151)</f>
        <v>12112.25030615775</v>
      </c>
      <c r="I152" s="340"/>
      <c r="J152" s="341"/>
      <c r="K152" s="341"/>
      <c r="L152" s="341"/>
      <c r="M152" s="274"/>
      <c r="N152" s="274">
        <f>PRODUCT(N149:N151)</f>
        <v>12510.245511093901</v>
      </c>
      <c r="O152" s="274">
        <f t="shared" ref="O152:AG152" si="86">PRODUCT(O149:O151)</f>
        <v>12485.487702016577</v>
      </c>
      <c r="P152" s="274">
        <f t="shared" si="86"/>
        <v>12441.95951497695</v>
      </c>
      <c r="Q152" s="274">
        <f t="shared" si="86"/>
        <v>12443.041289259876</v>
      </c>
      <c r="R152" s="274">
        <f t="shared" si="86"/>
        <v>12412.768214355474</v>
      </c>
      <c r="S152" s="274">
        <f t="shared" si="86"/>
        <v>12387.678034332503</v>
      </c>
      <c r="T152" s="274">
        <f t="shared" si="86"/>
        <v>12366.254940533951</v>
      </c>
      <c r="U152" s="274">
        <f t="shared" si="86"/>
        <v>12357.703506092876</v>
      </c>
      <c r="V152" s="274">
        <f t="shared" si="86"/>
        <v>12333.495214055176</v>
      </c>
      <c r="W152" s="274">
        <f t="shared" si="86"/>
        <v>12320.905585877224</v>
      </c>
      <c r="X152" s="274">
        <f t="shared" si="86"/>
        <v>12302.467514987851</v>
      </c>
      <c r="Y152" s="274">
        <f t="shared" si="86"/>
        <v>12289.54797698955</v>
      </c>
      <c r="Z152" s="274">
        <f t="shared" si="86"/>
        <v>12269.785948754052</v>
      </c>
      <c r="AA152" s="274">
        <f t="shared" si="86"/>
        <v>12247.477988880551</v>
      </c>
      <c r="AB152" s="274">
        <f t="shared" si="86"/>
        <v>12222.783545968501</v>
      </c>
      <c r="AC152" s="274">
        <f t="shared" si="86"/>
        <v>12207.330980202425</v>
      </c>
      <c r="AD152" s="274">
        <f t="shared" si="86"/>
        <v>12181.1484664293</v>
      </c>
      <c r="AE152" s="274">
        <f t="shared" si="86"/>
        <v>12157.134349877249</v>
      </c>
      <c r="AF152" s="274">
        <f t="shared" si="86"/>
        <v>12134.672859262024</v>
      </c>
      <c r="AG152" s="274">
        <f t="shared" si="86"/>
        <v>12112.25030615775</v>
      </c>
    </row>
    <row r="153" spans="2:34" ht="13" outlineLevel="1" x14ac:dyDescent="0.3">
      <c r="D153" s="332"/>
      <c r="F153" s="229"/>
      <c r="G153" s="265"/>
      <c r="H153" s="183"/>
      <c r="I153" s="229"/>
      <c r="J153" s="342"/>
      <c r="K153" s="342"/>
      <c r="L153" s="343"/>
      <c r="N153" s="183"/>
    </row>
    <row r="154" spans="2:34" ht="13" outlineLevel="1" x14ac:dyDescent="0.3">
      <c r="D154" s="344" t="s">
        <v>93</v>
      </c>
      <c r="F154" s="229"/>
      <c r="G154" s="265" t="s">
        <v>20</v>
      </c>
      <c r="H154" s="345">
        <f>INDEX('Benefit Inputs'!$D$5:$D$118,MATCH('Benefit Calculations'!D154,'Benefit Inputs'!$C$5:$C$118,0),MATCH('Benefit Calculations'!$I$166,'Benefit Inputs'!$D$2:$D$2,0))</f>
        <v>0.25</v>
      </c>
      <c r="I154" s="229"/>
      <c r="L154" s="183"/>
      <c r="N154" s="336">
        <f t="shared" ref="N154:AG154" si="87">$H$154</f>
        <v>0.25</v>
      </c>
      <c r="O154" s="336">
        <f t="shared" si="87"/>
        <v>0.25</v>
      </c>
      <c r="P154" s="336">
        <f t="shared" si="87"/>
        <v>0.25</v>
      </c>
      <c r="Q154" s="336">
        <f t="shared" si="87"/>
        <v>0.25</v>
      </c>
      <c r="R154" s="336">
        <f t="shared" si="87"/>
        <v>0.25</v>
      </c>
      <c r="S154" s="336">
        <f t="shared" si="87"/>
        <v>0.25</v>
      </c>
      <c r="T154" s="336">
        <f t="shared" si="87"/>
        <v>0.25</v>
      </c>
      <c r="U154" s="336">
        <f t="shared" si="87"/>
        <v>0.25</v>
      </c>
      <c r="V154" s="336">
        <f t="shared" si="87"/>
        <v>0.25</v>
      </c>
      <c r="W154" s="336">
        <f t="shared" si="87"/>
        <v>0.25</v>
      </c>
      <c r="X154" s="336">
        <f t="shared" si="87"/>
        <v>0.25</v>
      </c>
      <c r="Y154" s="336">
        <f t="shared" si="87"/>
        <v>0.25</v>
      </c>
      <c r="Z154" s="336">
        <f t="shared" si="87"/>
        <v>0.25</v>
      </c>
      <c r="AA154" s="336">
        <f t="shared" si="87"/>
        <v>0.25</v>
      </c>
      <c r="AB154" s="336">
        <f t="shared" si="87"/>
        <v>0.25</v>
      </c>
      <c r="AC154" s="336">
        <f t="shared" si="87"/>
        <v>0.25</v>
      </c>
      <c r="AD154" s="336">
        <f t="shared" si="87"/>
        <v>0.25</v>
      </c>
      <c r="AE154" s="336">
        <f t="shared" si="87"/>
        <v>0.25</v>
      </c>
      <c r="AF154" s="336">
        <f t="shared" si="87"/>
        <v>0.25</v>
      </c>
      <c r="AG154" s="336">
        <f t="shared" si="87"/>
        <v>0.25</v>
      </c>
    </row>
    <row r="155" spans="2:34" s="165" customFormat="1" ht="13" outlineLevel="1" x14ac:dyDescent="0.3">
      <c r="B155" s="680"/>
      <c r="C155" s="681" t="s">
        <v>34</v>
      </c>
      <c r="D155" s="682" t="s">
        <v>40</v>
      </c>
      <c r="E155" s="683"/>
      <c r="F155" s="684"/>
      <c r="G155" s="685" t="s">
        <v>181</v>
      </c>
      <c r="H155" s="686">
        <f>AG155</f>
        <v>22.870446279196901</v>
      </c>
      <c r="I155" s="580"/>
      <c r="J155" s="687"/>
      <c r="K155" s="687"/>
      <c r="N155" s="688">
        <f>INDEX('Price Forecasts'!$B$10:$B$31,MATCH('Benefit Calculations'!N$4,'Price Forecasts'!$A$10:$A$31,0))</f>
        <v>15.5695729836841</v>
      </c>
      <c r="O155" s="688">
        <f>INDEX('Price Forecasts'!$B$10:$B$31,MATCH('Benefit Calculations'!O$4,'Price Forecasts'!$A$10:$A$31,0))</f>
        <v>15.792586123513599</v>
      </c>
      <c r="P155" s="688">
        <f>INDEX('Price Forecasts'!$B$10:$B$31,MATCH('Benefit Calculations'!P$4,'Price Forecasts'!$A$10:$A$31,0))</f>
        <v>16.158572739926001</v>
      </c>
      <c r="Q155" s="688">
        <f>INDEX('Price Forecasts'!$B$10:$B$31,MATCH('Benefit Calculations'!Q$4,'Price Forecasts'!$A$10:$A$31,0))</f>
        <v>16.486434596797299</v>
      </c>
      <c r="R155" s="688">
        <f>INDEX('Price Forecasts'!$B$10:$B$31,MATCH('Benefit Calculations'!R$4,'Price Forecasts'!$A$10:$A$31,0))</f>
        <v>16.9002667189135</v>
      </c>
      <c r="S155" s="688">
        <f>INDEX('Price Forecasts'!$B$10:$B$31,MATCH('Benefit Calculations'!S$4,'Price Forecasts'!$A$10:$A$31,0))</f>
        <v>17.206840906291699</v>
      </c>
      <c r="T155" s="688">
        <f>INDEX('Price Forecasts'!$B$10:$B$31,MATCH('Benefit Calculations'!T$4,'Price Forecasts'!$A$10:$A$31,0))</f>
        <v>17.530428655055399</v>
      </c>
      <c r="U155" s="688">
        <f>INDEX('Price Forecasts'!$B$10:$B$31,MATCH('Benefit Calculations'!U$4,'Price Forecasts'!$A$10:$A$31,0))</f>
        <v>17.9517653454356</v>
      </c>
      <c r="V155" s="688">
        <f>INDEX('Price Forecasts'!$B$10:$B$31,MATCH('Benefit Calculations'!V$4,'Price Forecasts'!$A$10:$A$31,0))</f>
        <v>18.315689411245401</v>
      </c>
      <c r="W155" s="688">
        <f>INDEX('Price Forecasts'!$B$10:$B$31,MATCH('Benefit Calculations'!W$4,'Price Forecasts'!$A$10:$A$31,0))</f>
        <v>18.693530470114599</v>
      </c>
      <c r="X155" s="688">
        <f>INDEX('Price Forecasts'!$B$10:$B$31,MATCH('Benefit Calculations'!X$4,'Price Forecasts'!$A$10:$A$31,0))</f>
        <v>19.072598912954401</v>
      </c>
      <c r="Y155" s="688">
        <f>INDEX('Price Forecasts'!$B$10:$B$31,MATCH('Benefit Calculations'!Y$4,'Price Forecasts'!$A$10:$A$31,0))</f>
        <v>19.468567105861101</v>
      </c>
      <c r="Z155" s="688">
        <f>INDEX('Price Forecasts'!$B$10:$B$31,MATCH('Benefit Calculations'!Z$4,'Price Forecasts'!$A$10:$A$31,0))</f>
        <v>19.842552193555399</v>
      </c>
      <c r="AA155" s="688">
        <f>INDEX('Price Forecasts'!$B$10:$B$31,MATCH('Benefit Calculations'!AA$4,'Price Forecasts'!$A$10:$A$31,0))</f>
        <v>20.143750154835299</v>
      </c>
      <c r="AB155" s="688">
        <f>INDEX('Price Forecasts'!$B$10:$B$31,MATCH('Benefit Calculations'!AB$4,'Price Forecasts'!$A$10:$A$31,0))</f>
        <v>20.6687818407603</v>
      </c>
      <c r="AC155" s="688">
        <f>INDEX('Price Forecasts'!$B$10:$B$31,MATCH('Benefit Calculations'!AC$4,'Price Forecasts'!$A$10:$A$31,0))</f>
        <v>21.1687446428712</v>
      </c>
      <c r="AD155" s="688">
        <f>INDEX('Price Forecasts'!$B$10:$B$31,MATCH('Benefit Calculations'!AD$4,'Price Forecasts'!$A$10:$A$31,0))</f>
        <v>21.592928654279198</v>
      </c>
      <c r="AE155" s="688">
        <f>INDEX('Price Forecasts'!$B$10:$B$31,MATCH('Benefit Calculations'!AE$4,'Price Forecasts'!$A$10:$A$31,0))</f>
        <v>22.113672513154299</v>
      </c>
      <c r="AF155" s="688">
        <f>INDEX('Price Forecasts'!$B$10:$B$31,MATCH('Benefit Calculations'!AF$4,'Price Forecasts'!$A$10:$A$31,0))</f>
        <v>22.399431238944899</v>
      </c>
      <c r="AG155" s="688">
        <f>INDEX('Price Forecasts'!$B$10:$B$31,MATCH('Benefit Calculations'!AG$4,'Price Forecasts'!$A$10:$A$31,0))</f>
        <v>22.870446279196901</v>
      </c>
      <c r="AH155" s="285"/>
    </row>
    <row r="156" spans="2:34" ht="13" outlineLevel="1" x14ac:dyDescent="0.3">
      <c r="B156" s="205"/>
      <c r="C156" s="205" t="s">
        <v>32</v>
      </c>
      <c r="D156" s="344" t="s">
        <v>149</v>
      </c>
      <c r="E156" s="346"/>
      <c r="F156" s="183"/>
      <c r="G156" s="265"/>
      <c r="H156" s="241">
        <f>H152*H154*H155*10</f>
        <v>692531.42486791767</v>
      </c>
      <c r="I156" s="183"/>
      <c r="L156" s="183"/>
      <c r="N156" s="241">
        <f>N152*N154*N155*10</f>
        <v>486947.95132195723</v>
      </c>
      <c r="O156" s="241">
        <f t="shared" ref="O156:AG156" si="88">O152*O154*O155*10</f>
        <v>492945.34957041673</v>
      </c>
      <c r="P156" s="241">
        <f t="shared" si="88"/>
        <v>502610.76962492371</v>
      </c>
      <c r="Q156" s="241">
        <f t="shared" si="88"/>
        <v>512853.4660015782</v>
      </c>
      <c r="R156" s="241">
        <f t="shared" si="88"/>
        <v>524447.73385664786</v>
      </c>
      <c r="S156" s="241">
        <f t="shared" si="88"/>
        <v>532882.01283780916</v>
      </c>
      <c r="T156" s="241">
        <f t="shared" si="88"/>
        <v>541964.37491314195</v>
      </c>
      <c r="U156" s="241">
        <f t="shared" si="88"/>
        <v>554606.48387461528</v>
      </c>
      <c r="V156" s="241">
        <f t="shared" si="88"/>
        <v>564741.16923929052</v>
      </c>
      <c r="W156" s="241">
        <f t="shared" si="88"/>
        <v>575803.05997250264</v>
      </c>
      <c r="X156" s="241">
        <f t="shared" si="88"/>
        <v>586600.07138253527</v>
      </c>
      <c r="Y156" s="241">
        <f t="shared" si="88"/>
        <v>598149.72372680157</v>
      </c>
      <c r="Z156" s="241">
        <f t="shared" si="88"/>
        <v>608659.67022976233</v>
      </c>
      <c r="AA156" s="241">
        <f t="shared" si="88"/>
        <v>616775.34158713627</v>
      </c>
      <c r="AB156" s="241">
        <f t="shared" si="88"/>
        <v>631575.11649614386</v>
      </c>
      <c r="AC156" s="241">
        <f t="shared" si="88"/>
        <v>646034.68072728929</v>
      </c>
      <c r="AD156" s="241">
        <f t="shared" si="88"/>
        <v>657566.67440697597</v>
      </c>
      <c r="AE156" s="241">
        <f t="shared" si="88"/>
        <v>672097.21927901125</v>
      </c>
      <c r="AF156" s="241">
        <f t="shared" si="88"/>
        <v>679524.42579532648</v>
      </c>
      <c r="AG156" s="241">
        <f t="shared" si="88"/>
        <v>692531.42486791767</v>
      </c>
    </row>
    <row r="157" spans="2:34" ht="13" outlineLevel="1" x14ac:dyDescent="0.3">
      <c r="D157" s="332"/>
      <c r="F157" s="229"/>
      <c r="G157" s="265"/>
      <c r="H157" s="347"/>
      <c r="I157" s="229"/>
      <c r="L157" s="183"/>
      <c r="N157" s="183"/>
    </row>
    <row r="158" spans="2:34" ht="13" outlineLevel="1" x14ac:dyDescent="0.3">
      <c r="D158" s="332" t="s">
        <v>147</v>
      </c>
      <c r="F158" s="229"/>
      <c r="G158" s="265" t="s">
        <v>21</v>
      </c>
      <c r="H158" s="274">
        <f>H152</f>
        <v>12112.25030615775</v>
      </c>
      <c r="I158" s="229"/>
      <c r="L158" s="183"/>
      <c r="N158" s="274">
        <f>N152</f>
        <v>12510.245511093901</v>
      </c>
      <c r="O158" s="274">
        <f t="shared" ref="O158:AG158" si="89">O152</f>
        <v>12485.487702016577</v>
      </c>
      <c r="P158" s="274">
        <f t="shared" si="89"/>
        <v>12441.95951497695</v>
      </c>
      <c r="Q158" s="274">
        <f t="shared" si="89"/>
        <v>12443.041289259876</v>
      </c>
      <c r="R158" s="274">
        <f t="shared" si="89"/>
        <v>12412.768214355474</v>
      </c>
      <c r="S158" s="274">
        <f t="shared" si="89"/>
        <v>12387.678034332503</v>
      </c>
      <c r="T158" s="274">
        <f t="shared" si="89"/>
        <v>12366.254940533951</v>
      </c>
      <c r="U158" s="274">
        <f t="shared" si="89"/>
        <v>12357.703506092876</v>
      </c>
      <c r="V158" s="274">
        <f t="shared" si="89"/>
        <v>12333.495214055176</v>
      </c>
      <c r="W158" s="274">
        <f t="shared" si="89"/>
        <v>12320.905585877224</v>
      </c>
      <c r="X158" s="274">
        <f t="shared" si="89"/>
        <v>12302.467514987851</v>
      </c>
      <c r="Y158" s="274">
        <f t="shared" si="89"/>
        <v>12289.54797698955</v>
      </c>
      <c r="Z158" s="274">
        <f t="shared" si="89"/>
        <v>12269.785948754052</v>
      </c>
      <c r="AA158" s="274">
        <f t="shared" si="89"/>
        <v>12247.477988880551</v>
      </c>
      <c r="AB158" s="274">
        <f t="shared" si="89"/>
        <v>12222.783545968501</v>
      </c>
      <c r="AC158" s="274">
        <f t="shared" si="89"/>
        <v>12207.330980202425</v>
      </c>
      <c r="AD158" s="274">
        <f t="shared" si="89"/>
        <v>12181.1484664293</v>
      </c>
      <c r="AE158" s="274">
        <f t="shared" si="89"/>
        <v>12157.134349877249</v>
      </c>
      <c r="AF158" s="274">
        <f t="shared" si="89"/>
        <v>12134.672859262024</v>
      </c>
      <c r="AG158" s="274">
        <f t="shared" si="89"/>
        <v>12112.25030615775</v>
      </c>
    </row>
    <row r="159" spans="2:34" ht="13" outlineLevel="1" x14ac:dyDescent="0.3">
      <c r="D159" s="332" t="s">
        <v>92</v>
      </c>
      <c r="F159" s="229"/>
      <c r="G159" s="265" t="s">
        <v>20</v>
      </c>
      <c r="H159" s="186">
        <f>INDEX('Benefit Inputs'!$D$5:$D$118,MATCH('Benefit Calculations'!D159,'Benefit Inputs'!$C$5:$C$118,0),MATCH('Benefit Calculations'!$I$166,'Benefit Inputs'!$D$2:$D$2,0))</f>
        <v>0.75</v>
      </c>
      <c r="I159" s="229"/>
      <c r="L159" s="183"/>
      <c r="N159" s="186">
        <f t="shared" ref="N159:AG159" si="90">$H$159</f>
        <v>0.75</v>
      </c>
      <c r="O159" s="186">
        <f t="shared" si="90"/>
        <v>0.75</v>
      </c>
      <c r="P159" s="186">
        <f t="shared" si="90"/>
        <v>0.75</v>
      </c>
      <c r="Q159" s="186">
        <f t="shared" si="90"/>
        <v>0.75</v>
      </c>
      <c r="R159" s="186">
        <f t="shared" si="90"/>
        <v>0.75</v>
      </c>
      <c r="S159" s="186">
        <f t="shared" si="90"/>
        <v>0.75</v>
      </c>
      <c r="T159" s="186">
        <f t="shared" si="90"/>
        <v>0.75</v>
      </c>
      <c r="U159" s="186">
        <f t="shared" si="90"/>
        <v>0.75</v>
      </c>
      <c r="V159" s="186">
        <f t="shared" si="90"/>
        <v>0.75</v>
      </c>
      <c r="W159" s="186">
        <f t="shared" si="90"/>
        <v>0.75</v>
      </c>
      <c r="X159" s="186">
        <f t="shared" si="90"/>
        <v>0.75</v>
      </c>
      <c r="Y159" s="186">
        <f t="shared" si="90"/>
        <v>0.75</v>
      </c>
      <c r="Z159" s="186">
        <f t="shared" si="90"/>
        <v>0.75</v>
      </c>
      <c r="AA159" s="186">
        <f t="shared" si="90"/>
        <v>0.75</v>
      </c>
      <c r="AB159" s="186">
        <f t="shared" si="90"/>
        <v>0.75</v>
      </c>
      <c r="AC159" s="186">
        <f t="shared" si="90"/>
        <v>0.75</v>
      </c>
      <c r="AD159" s="186">
        <f t="shared" si="90"/>
        <v>0.75</v>
      </c>
      <c r="AE159" s="186">
        <f t="shared" si="90"/>
        <v>0.75</v>
      </c>
      <c r="AF159" s="186">
        <f t="shared" si="90"/>
        <v>0.75</v>
      </c>
      <c r="AG159" s="186">
        <f t="shared" si="90"/>
        <v>0.75</v>
      </c>
    </row>
    <row r="160" spans="2:34" ht="13" outlineLevel="1" x14ac:dyDescent="0.3">
      <c r="C160" s="239" t="s">
        <v>30</v>
      </c>
      <c r="D160" s="332" t="s">
        <v>415</v>
      </c>
      <c r="E160" s="346"/>
      <c r="F160" s="183"/>
      <c r="G160" s="265" t="s">
        <v>34</v>
      </c>
      <c r="H160" s="348">
        <f>AG160</f>
        <v>0.94349072186943495</v>
      </c>
      <c r="I160" s="335"/>
      <c r="L160" s="183"/>
      <c r="N160" s="349">
        <f>1-(('Energy Forecasts'!D$9/'Energy Forecasts'!D$12*0.07993)+('Energy Forecasts'!D$10+'Energy Forecasts'!D$11)/'Energy Forecasts'!D$12*0.04484)</f>
        <v>0.9428843734404071</v>
      </c>
      <c r="O160" s="349">
        <f>1-(('Energy Forecasts'!E$9/'Energy Forecasts'!E$12*0.07993)+('Energy Forecasts'!E$10+'Energy Forecasts'!E$11)/'Energy Forecasts'!E$12*0.04484)</f>
        <v>0.94272083758377379</v>
      </c>
      <c r="P160" s="349">
        <f>1-(('Energy Forecasts'!F$9/'Energy Forecasts'!F$12*0.07993)+('Energy Forecasts'!F$10+'Energy Forecasts'!F$11)/'Energy Forecasts'!F$12*0.04484)</f>
        <v>0.94270974833077048</v>
      </c>
      <c r="Q160" s="349">
        <f>1-(('Energy Forecasts'!G$9/'Energy Forecasts'!G$12*0.07993)+('Energy Forecasts'!G$10+'Energy Forecasts'!G$11)/'Energy Forecasts'!G$12*0.04484)</f>
        <v>0.94273537341837155</v>
      </c>
      <c r="R160" s="349">
        <f>1-(('Energy Forecasts'!H$9/'Energy Forecasts'!H$12*0.07993)+('Energy Forecasts'!H$10+'Energy Forecasts'!H$11)/'Energy Forecasts'!H$12*0.04484)</f>
        <v>0.942804900575127</v>
      </c>
      <c r="S160" s="349">
        <f>1-(('Energy Forecasts'!I$9/'Energy Forecasts'!I$12*0.07993)+('Energy Forecasts'!I$10+'Energy Forecasts'!I$11)/'Energy Forecasts'!I$12*0.04484)</f>
        <v>0.94285099834174813</v>
      </c>
      <c r="T160" s="349">
        <f>1-(('Energy Forecasts'!J$9/'Energy Forecasts'!J$12*0.07993)+('Energy Forecasts'!J$10+'Energy Forecasts'!J$11)/'Energy Forecasts'!J$12*0.04484)</f>
        <v>0.9429041918446055</v>
      </c>
      <c r="U160" s="349">
        <f>1-(('Energy Forecasts'!K$9/'Energy Forecasts'!K$12*0.07993)+('Energy Forecasts'!K$10+'Energy Forecasts'!K$11)/'Energy Forecasts'!K$12*0.04484)</f>
        <v>0.94295561021542762</v>
      </c>
      <c r="V160" s="349">
        <f>1-(('Energy Forecasts'!L$9/'Energy Forecasts'!L$12*0.07993)+('Energy Forecasts'!L$10+'Energy Forecasts'!L$11)/'Energy Forecasts'!L$12*0.04484)</f>
        <v>0.94300432515240762</v>
      </c>
      <c r="W160" s="349">
        <f>1-(('Energy Forecasts'!M$9/'Energy Forecasts'!M$12*0.07993)+('Energy Forecasts'!M$10+'Energy Forecasts'!M$11)/'Energy Forecasts'!M$12*0.04484)</f>
        <v>0.94304753736475333</v>
      </c>
      <c r="X160" s="349">
        <f>1-(('Energy Forecasts'!N$9/'Energy Forecasts'!N$12*0.07993)+('Energy Forecasts'!N$10+'Energy Forecasts'!N$11)/'Energy Forecasts'!N$12*0.04484)</f>
        <v>0.94309864363695151</v>
      </c>
      <c r="Y160" s="349">
        <f>1-(('Energy Forecasts'!O$9/'Energy Forecasts'!O$12*0.07993)+('Energy Forecasts'!O$10+'Energy Forecasts'!O$11)/'Energy Forecasts'!O$12*0.04484)</f>
        <v>0.94314443104525802</v>
      </c>
      <c r="Z160" s="349">
        <f>1-(('Energy Forecasts'!P$9/'Energy Forecasts'!P$12*0.07993)+('Energy Forecasts'!P$10+'Energy Forecasts'!P$11)/'Energy Forecasts'!P$12*0.04484)</f>
        <v>0.94319023912328614</v>
      </c>
      <c r="AA160" s="349">
        <f>1-(('Energy Forecasts'!Q$9/'Energy Forecasts'!Q$12*0.07993)+('Energy Forecasts'!Q$10+'Energy Forecasts'!Q$11)/'Energy Forecasts'!Q$12*0.04484)</f>
        <v>0.94323109705632047</v>
      </c>
      <c r="AB160" s="349">
        <f>1-(('Energy Forecasts'!R$9/'Energy Forecasts'!R$12*0.07993)+('Energy Forecasts'!R$10+'Energy Forecasts'!R$11)/'Energy Forecasts'!R$12*0.04484)</f>
        <v>0.94327674206238754</v>
      </c>
      <c r="AC160" s="349">
        <f>1-(('Energy Forecasts'!S$9/'Energy Forecasts'!S$12*0.07993)+('Energy Forecasts'!S$10+'Energy Forecasts'!S$11)/'Energy Forecasts'!S$12*0.04484)</f>
        <v>0.94331936116168658</v>
      </c>
      <c r="AD160" s="349">
        <f>1-(('Energy Forecasts'!T$9/'Energy Forecasts'!T$12*0.07993)+('Energy Forecasts'!T$10+'Energy Forecasts'!T$11)/'Energy Forecasts'!T$12*0.04484)</f>
        <v>0.94336554713139975</v>
      </c>
      <c r="AE160" s="349">
        <f>1-(('Energy Forecasts'!U$9/'Energy Forecasts'!U$12*0.07993)+('Energy Forecasts'!U$10+'Energy Forecasts'!U$11)/'Energy Forecasts'!U$12*0.04484)</f>
        <v>0.94339945269320702</v>
      </c>
      <c r="AF160" s="349">
        <f>1-(('Energy Forecasts'!V$9/'Energy Forecasts'!V$12*0.07993)+('Energy Forecasts'!V$10+'Energy Forecasts'!V$11)/'Energy Forecasts'!V$12*0.04484)</f>
        <v>0.94344432030199177</v>
      </c>
      <c r="AG160" s="349">
        <f>1-(('Energy Forecasts'!W$9/'Energy Forecasts'!W$12*0.07993)+('Energy Forecasts'!W$10+'Energy Forecasts'!W$11)/'Energy Forecasts'!W$12*0.04484)</f>
        <v>0.94349072186943495</v>
      </c>
    </row>
    <row r="161" spans="2:34" s="165" customFormat="1" ht="13" outlineLevel="1" x14ac:dyDescent="0.3">
      <c r="B161" s="680"/>
      <c r="C161" s="681" t="s">
        <v>34</v>
      </c>
      <c r="D161" s="682" t="s">
        <v>91</v>
      </c>
      <c r="E161" s="683"/>
      <c r="F161" s="684"/>
      <c r="G161" s="685" t="s">
        <v>98</v>
      </c>
      <c r="H161" s="689">
        <f>AG161</f>
        <v>42.383259852003597</v>
      </c>
      <c r="I161" s="690"/>
      <c r="J161" s="171"/>
      <c r="K161" s="687"/>
      <c r="N161" s="691">
        <f>INDEX('Annual_Prices-Nominal'!$D$4:$D$25,MATCH('Benefit Calculations'!N$4,'Annual_Prices-Nominal'!$A$4:$A$25,0))</f>
        <v>29.7457359018265</v>
      </c>
      <c r="O161" s="691">
        <f>INDEX('Annual_Prices-Nominal'!$D$4:$D$25,MATCH('Benefit Calculations'!O$4,'Annual_Prices-Nominal'!$A$4:$A$25,0))</f>
        <v>29.561122005707801</v>
      </c>
      <c r="P161" s="691">
        <f>INDEX('Annual_Prices-Nominal'!$D$4:$D$25,MATCH('Benefit Calculations'!P$4,'Annual_Prices-Nominal'!$A$4:$A$25,0))</f>
        <v>30.467319077868801</v>
      </c>
      <c r="Q161" s="691">
        <f>INDEX('Annual_Prices-Nominal'!$D$4:$D$25,MATCH('Benefit Calculations'!Q$4,'Annual_Prices-Nominal'!$A$4:$A$25,0))</f>
        <v>31.020483374429201</v>
      </c>
      <c r="R161" s="691">
        <f>INDEX('Annual_Prices-Nominal'!$D$4:$D$25,MATCH('Benefit Calculations'!R$4,'Annual_Prices-Nominal'!$A$4:$A$25,0))</f>
        <v>32.332703901826498</v>
      </c>
      <c r="S161" s="691">
        <f>INDEX('Annual_Prices-Nominal'!$D$4:$D$25,MATCH('Benefit Calculations'!S$4,'Annual_Prices-Nominal'!$A$4:$A$25,0))</f>
        <v>32.718779376712298</v>
      </c>
      <c r="T161" s="691">
        <f>INDEX('Annual_Prices-Nominal'!$D$4:$D$25,MATCH('Benefit Calculations'!T$4,'Annual_Prices-Nominal'!$A$4:$A$25,0))</f>
        <v>33.261945227686702</v>
      </c>
      <c r="U161" s="691">
        <f>INDEX('Annual_Prices-Nominal'!$D$4:$D$25,MATCH('Benefit Calculations'!U$4,'Annual_Prices-Nominal'!$A$4:$A$25,0))</f>
        <v>34.600379918949798</v>
      </c>
      <c r="V161" s="691">
        <f>INDEX('Annual_Prices-Nominal'!$D$4:$D$25,MATCH('Benefit Calculations'!V$4,'Annual_Prices-Nominal'!$A$4:$A$25,0))</f>
        <v>35.388769198630101</v>
      </c>
      <c r="W161" s="691">
        <f>INDEX('Annual_Prices-Nominal'!$D$4:$D$25,MATCH('Benefit Calculations'!W$4,'Annual_Prices-Nominal'!$A$4:$A$25,0))</f>
        <v>36.1978755547945</v>
      </c>
      <c r="X161" s="691">
        <f>INDEX('Annual_Prices-Nominal'!$D$4:$D$25,MATCH('Benefit Calculations'!X$4,'Annual_Prices-Nominal'!$A$4:$A$25,0))</f>
        <v>36.905505845856098</v>
      </c>
      <c r="Y161" s="691">
        <f>INDEX('Annual_Prices-Nominal'!$D$4:$D$25,MATCH('Benefit Calculations'!Y$4,'Annual_Prices-Nominal'!$A$4:$A$25,0))</f>
        <v>37.6945560410959</v>
      </c>
      <c r="Z161" s="691">
        <f>INDEX('Annual_Prices-Nominal'!$D$4:$D$25,MATCH('Benefit Calculations'!Z$4,'Annual_Prices-Nominal'!$A$4:$A$25,0))</f>
        <v>38.193143771689499</v>
      </c>
      <c r="AA161" s="691">
        <f>INDEX('Annual_Prices-Nominal'!$D$4:$D$25,MATCH('Benefit Calculations'!AA$4,'Annual_Prices-Nominal'!$A$4:$A$25,0))</f>
        <v>38.0284233515982</v>
      </c>
      <c r="AB161" s="691">
        <f>INDEX('Annual_Prices-Nominal'!$D$4:$D$25,MATCH('Benefit Calculations'!AB$4,'Annual_Prices-Nominal'!$A$4:$A$25,0))</f>
        <v>39.650663130692202</v>
      </c>
      <c r="AC161" s="691">
        <f>INDEX('Annual_Prices-Nominal'!$D$4:$D$25,MATCH('Benefit Calculations'!AC$4,'Annual_Prices-Nominal'!$A$4:$A$25,0))</f>
        <v>41.000718801369899</v>
      </c>
      <c r="AD161" s="691">
        <f>INDEX('Annual_Prices-Nominal'!$D$4:$D$25,MATCH('Benefit Calculations'!AD$4,'Annual_Prices-Nominal'!$A$4:$A$25,0))</f>
        <v>41.665210352739699</v>
      </c>
      <c r="AE161" s="691">
        <f>INDEX('Annual_Prices-Nominal'!$D$4:$D$25,MATCH('Benefit Calculations'!AE$4,'Annual_Prices-Nominal'!$A$4:$A$25,0))</f>
        <v>43.0477326221461</v>
      </c>
      <c r="AF161" s="691">
        <f>INDEX('Annual_Prices-Nominal'!$D$4:$D$25,MATCH('Benefit Calculations'!AF$4,'Annual_Prices-Nominal'!$A$4:$A$25,0))</f>
        <v>42.383259852003597</v>
      </c>
      <c r="AG161" s="691">
        <f>INDEX('Annual_Prices-Nominal'!$D$4:$D$25,MATCH('Benefit Calculations'!AG$4,'Annual_Prices-Nominal'!$A$4:$A$25,0))</f>
        <v>42.383259852003597</v>
      </c>
      <c r="AH161" s="285"/>
    </row>
    <row r="162" spans="2:34" ht="13" outlineLevel="1" x14ac:dyDescent="0.3">
      <c r="B162" s="205"/>
      <c r="C162" s="277" t="s">
        <v>32</v>
      </c>
      <c r="D162" s="344" t="s">
        <v>150</v>
      </c>
      <c r="E162" s="346"/>
      <c r="F162" s="183"/>
      <c r="G162" s="265" t="s">
        <v>35</v>
      </c>
      <c r="H162" s="241">
        <f>H158*H159/H160*H161</f>
        <v>408077.66326087539</v>
      </c>
      <c r="I162" s="210"/>
      <c r="J162" s="350"/>
      <c r="L162" s="183"/>
      <c r="N162" s="241">
        <f>N158*N159/N160*N161</f>
        <v>296001.13454170717</v>
      </c>
      <c r="O162" s="241">
        <f t="shared" ref="O162:AG162" si="91">O158*O159/O160*O161</f>
        <v>293632.81038164021</v>
      </c>
      <c r="P162" s="241">
        <f t="shared" si="91"/>
        <v>301582.60628571722</v>
      </c>
      <c r="Q162" s="241">
        <f t="shared" si="91"/>
        <v>307076.48693706596</v>
      </c>
      <c r="R162" s="241">
        <f t="shared" si="91"/>
        <v>319264.11209143267</v>
      </c>
      <c r="S162" s="241">
        <f t="shared" si="91"/>
        <v>322407.54793804709</v>
      </c>
      <c r="T162" s="241">
        <f t="shared" si="91"/>
        <v>327174.56719990791</v>
      </c>
      <c r="U162" s="241">
        <f t="shared" si="91"/>
        <v>340085.92101610138</v>
      </c>
      <c r="V162" s="241">
        <f t="shared" si="91"/>
        <v>347135.64182650967</v>
      </c>
      <c r="W162" s="241">
        <f t="shared" si="91"/>
        <v>354693.63111288357</v>
      </c>
      <c r="X162" s="241">
        <f t="shared" si="91"/>
        <v>361066.77959099459</v>
      </c>
      <c r="Y162" s="241">
        <f t="shared" si="91"/>
        <v>368381.32078956719</v>
      </c>
      <c r="Z162" s="241">
        <f t="shared" si="91"/>
        <v>372635.6142300191</v>
      </c>
      <c r="AA162" s="241">
        <f t="shared" si="91"/>
        <v>370337.88384739822</v>
      </c>
      <c r="AB162" s="241">
        <f t="shared" si="91"/>
        <v>385338.77542735287</v>
      </c>
      <c r="AC162" s="241">
        <f t="shared" si="91"/>
        <v>397937.3519521741</v>
      </c>
      <c r="AD162" s="241">
        <f t="shared" si="91"/>
        <v>403499.56180960394</v>
      </c>
      <c r="AE162" s="241">
        <f t="shared" si="91"/>
        <v>416051.54697541421</v>
      </c>
      <c r="AF162" s="241">
        <f t="shared" si="91"/>
        <v>408853.21630469739</v>
      </c>
      <c r="AG162" s="241">
        <f t="shared" si="91"/>
        <v>408077.66326087539</v>
      </c>
    </row>
    <row r="163" spans="2:34" ht="13" outlineLevel="1" x14ac:dyDescent="0.3">
      <c r="E163" s="346"/>
      <c r="F163" s="183"/>
      <c r="G163" s="308"/>
      <c r="H163" s="183"/>
      <c r="I163" s="229"/>
      <c r="L163" s="183"/>
      <c r="N163" s="183"/>
    </row>
    <row r="164" spans="2:34" ht="13" outlineLevel="1" x14ac:dyDescent="0.3">
      <c r="B164" s="205"/>
      <c r="D164" s="211" t="s">
        <v>335</v>
      </c>
      <c r="E164" s="346"/>
      <c r="F164" s="183"/>
      <c r="G164" s="351" t="s">
        <v>41</v>
      </c>
      <c r="H164" s="210">
        <f>SUM(AG162,AG156)</f>
        <v>1100609.0881287931</v>
      </c>
      <c r="I164" s="240"/>
      <c r="M164" s="211" t="s">
        <v>36</v>
      </c>
      <c r="N164" s="276">
        <f>N156+N162</f>
        <v>782949.0858636644</v>
      </c>
      <c r="O164" s="276">
        <f t="shared" ref="O164:AG164" si="92">O156+O162</f>
        <v>786578.15995205694</v>
      </c>
      <c r="P164" s="276">
        <f t="shared" si="92"/>
        <v>804193.37591064093</v>
      </c>
      <c r="Q164" s="276">
        <f t="shared" si="92"/>
        <v>819929.95293864422</v>
      </c>
      <c r="R164" s="276">
        <f t="shared" si="92"/>
        <v>843711.84594808053</v>
      </c>
      <c r="S164" s="276">
        <f t="shared" si="92"/>
        <v>855289.56077585625</v>
      </c>
      <c r="T164" s="276">
        <f t="shared" si="92"/>
        <v>869138.94211304979</v>
      </c>
      <c r="U164" s="276">
        <f t="shared" si="92"/>
        <v>894692.40489071666</v>
      </c>
      <c r="V164" s="276">
        <f t="shared" si="92"/>
        <v>911876.81106580026</v>
      </c>
      <c r="W164" s="276">
        <f t="shared" si="92"/>
        <v>930496.69108538621</v>
      </c>
      <c r="X164" s="276">
        <f t="shared" si="92"/>
        <v>947666.85097352986</v>
      </c>
      <c r="Y164" s="276">
        <f t="shared" si="92"/>
        <v>966531.04451636877</v>
      </c>
      <c r="Z164" s="276">
        <f t="shared" si="92"/>
        <v>981295.28445978137</v>
      </c>
      <c r="AA164" s="276">
        <f t="shared" si="92"/>
        <v>987113.22543453448</v>
      </c>
      <c r="AB164" s="276">
        <f t="shared" si="92"/>
        <v>1016913.8919234967</v>
      </c>
      <c r="AC164" s="276">
        <f t="shared" si="92"/>
        <v>1043972.0326794634</v>
      </c>
      <c r="AD164" s="276">
        <f t="shared" si="92"/>
        <v>1061066.23621658</v>
      </c>
      <c r="AE164" s="276">
        <f t="shared" si="92"/>
        <v>1088148.7662544255</v>
      </c>
      <c r="AF164" s="276">
        <f t="shared" si="92"/>
        <v>1088377.6421000238</v>
      </c>
      <c r="AG164" s="276">
        <f t="shared" si="92"/>
        <v>1100609.0881287931</v>
      </c>
    </row>
    <row r="165" spans="2:34" ht="13" outlineLevel="1" x14ac:dyDescent="0.3">
      <c r="C165" s="205" t="s">
        <v>34</v>
      </c>
      <c r="D165" s="183" t="s">
        <v>112</v>
      </c>
      <c r="M165" s="183" t="s">
        <v>112</v>
      </c>
      <c r="N165" s="186">
        <f t="array" ref="N165">INDEX('Deployment Schedule'!$F$24:$Z$40,MATCH('Benefit Calculations'!$B166,'Deployment Schedule'!$B$24:$B$40,0),MATCH(1,('Deployment Schedule'!$F$6:$Z$6='Benefit Calculations'!$I166)*('Deployment Schedule'!$F$9:$Z$9='Benefit Calculations'!N$2),0))</f>
        <v>0.34695187422394708</v>
      </c>
      <c r="O165" s="186">
        <f t="array" ref="O165">INDEX('Deployment Schedule'!$F$24:$Z$40,MATCH('Benefit Calculations'!$B166,'Deployment Schedule'!$B$24:$B$40,0),MATCH(1,('Deployment Schedule'!$F$6:$Z$6='Benefit Calculations'!$I166)*('Deployment Schedule'!$F$9:$Z$9='Benefit Calculations'!O$2),0))</f>
        <v>0.60637997948521072</v>
      </c>
      <c r="P165" s="186">
        <f t="array" ref="P165">INDEX('Deployment Schedule'!$F$24:$Z$40,MATCH('Benefit Calculations'!$B166,'Deployment Schedule'!$B$24:$B$40,0),MATCH(1,('Deployment Schedule'!$F$6:$Z$6='Benefit Calculations'!$I166)*('Deployment Schedule'!$F$9:$Z$9='Benefit Calculations'!P$2),0))</f>
        <v>0.87895074651038629</v>
      </c>
      <c r="Q165" s="186">
        <f t="array" ref="Q165">INDEX('Deployment Schedule'!$F$24:$Z$40,MATCH('Benefit Calculations'!$B166,'Deployment Schedule'!$B$24:$B$40,0),MATCH(1,('Deployment Schedule'!$F$6:$Z$6='Benefit Calculations'!$I166)*('Deployment Schedule'!$F$9:$Z$9='Benefit Calculations'!Q$2),0))</f>
        <v>0.99999999999999989</v>
      </c>
      <c r="R165" s="186">
        <f t="array" ref="R165">INDEX('Deployment Schedule'!$F$24:$Z$40,MATCH('Benefit Calculations'!$B166,'Deployment Schedule'!$B$24:$B$40,0),MATCH(1,('Deployment Schedule'!$F$6:$Z$6='Benefit Calculations'!$I166)*('Deployment Schedule'!$F$9:$Z$9='Benefit Calculations'!R$2),0))</f>
        <v>0.99999999999999989</v>
      </c>
      <c r="S165" s="186">
        <f t="array" ref="S165">INDEX('Deployment Schedule'!$F$24:$Z$40,MATCH('Benefit Calculations'!$B166,'Deployment Schedule'!$B$24:$B$40,0),MATCH(1,('Deployment Schedule'!$F$6:$Z$6='Benefit Calculations'!$I166)*('Deployment Schedule'!$F$9:$Z$9='Benefit Calculations'!S$2),0))</f>
        <v>0.99999999999999989</v>
      </c>
      <c r="T165" s="186">
        <f t="array" ref="T165">INDEX('Deployment Schedule'!$F$24:$Z$40,MATCH('Benefit Calculations'!$B166,'Deployment Schedule'!$B$24:$B$40,0),MATCH(1,('Deployment Schedule'!$F$6:$Z$6='Benefit Calculations'!$I166)*('Deployment Schedule'!$F$9:$Z$9='Benefit Calculations'!T$2),0))</f>
        <v>0.99999999999999989</v>
      </c>
      <c r="U165" s="186">
        <f t="array" ref="U165">INDEX('Deployment Schedule'!$F$24:$Z$40,MATCH('Benefit Calculations'!$B166,'Deployment Schedule'!$B$24:$B$40,0),MATCH(1,('Deployment Schedule'!$F$6:$Z$6='Benefit Calculations'!$I166)*('Deployment Schedule'!$F$9:$Z$9='Benefit Calculations'!U$2),0))</f>
        <v>0.99999999999999989</v>
      </c>
      <c r="V165" s="186">
        <f t="array" ref="V165">INDEX('Deployment Schedule'!$F$24:$Z$40,MATCH('Benefit Calculations'!$B166,'Deployment Schedule'!$B$24:$B$40,0),MATCH(1,('Deployment Schedule'!$F$6:$Z$6='Benefit Calculations'!$I166)*('Deployment Schedule'!$F$9:$Z$9='Benefit Calculations'!V$2),0))</f>
        <v>0.99999999999999989</v>
      </c>
      <c r="W165" s="186">
        <f t="array" ref="W165">INDEX('Deployment Schedule'!$F$24:$Z$40,MATCH('Benefit Calculations'!$B166,'Deployment Schedule'!$B$24:$B$40,0),MATCH(1,('Deployment Schedule'!$F$6:$Z$6='Benefit Calculations'!$I166)*('Deployment Schedule'!$F$9:$Z$9='Benefit Calculations'!W$2),0))</f>
        <v>0.99999999999999989</v>
      </c>
      <c r="X165" s="186">
        <f t="array" ref="X165">INDEX('Deployment Schedule'!$F$24:$Z$40,MATCH('Benefit Calculations'!$B166,'Deployment Schedule'!$B$24:$B$40,0),MATCH(1,('Deployment Schedule'!$F$6:$Z$6='Benefit Calculations'!$I166)*('Deployment Schedule'!$F$9:$Z$9='Benefit Calculations'!X$2),0))</f>
        <v>0.99999999999999989</v>
      </c>
      <c r="Y165" s="186">
        <f t="array" ref="Y165">INDEX('Deployment Schedule'!$F$24:$Z$40,MATCH('Benefit Calculations'!$B166,'Deployment Schedule'!$B$24:$B$40,0),MATCH(1,('Deployment Schedule'!$F$6:$Z$6='Benefit Calculations'!$I166)*('Deployment Schedule'!$F$9:$Z$9='Benefit Calculations'!Y$2),0))</f>
        <v>0.99999999999999989</v>
      </c>
      <c r="Z165" s="186">
        <f t="array" ref="Z165">INDEX('Deployment Schedule'!$F$24:$Z$40,MATCH('Benefit Calculations'!$B166,'Deployment Schedule'!$B$24:$B$40,0),MATCH(1,('Deployment Schedule'!$F$6:$Z$6='Benefit Calculations'!$I166)*('Deployment Schedule'!$F$9:$Z$9='Benefit Calculations'!Z$2),0))</f>
        <v>0.99999999999999989</v>
      </c>
      <c r="AA165" s="186">
        <f t="array" ref="AA165">INDEX('Deployment Schedule'!$F$24:$Z$40,MATCH('Benefit Calculations'!$B166,'Deployment Schedule'!$B$24:$B$40,0),MATCH(1,('Deployment Schedule'!$F$6:$Z$6='Benefit Calculations'!$I166)*('Deployment Schedule'!$F$9:$Z$9='Benefit Calculations'!AA$2),0))</f>
        <v>0.99999999999999989</v>
      </c>
      <c r="AB165" s="186">
        <f t="array" ref="AB165">INDEX('Deployment Schedule'!$F$24:$Z$40,MATCH('Benefit Calculations'!$B166,'Deployment Schedule'!$B$24:$B$40,0),MATCH(1,('Deployment Schedule'!$F$6:$Z$6='Benefit Calculations'!$I166)*('Deployment Schedule'!$F$9:$Z$9='Benefit Calculations'!AB$2),0))</f>
        <v>0.99999999999999989</v>
      </c>
      <c r="AC165" s="186">
        <f t="array" ref="AC165">INDEX('Deployment Schedule'!$F$24:$Z$40,MATCH('Benefit Calculations'!$B166,'Deployment Schedule'!$B$24:$B$40,0),MATCH(1,('Deployment Schedule'!$F$6:$Z$6='Benefit Calculations'!$I166)*('Deployment Schedule'!$F$9:$Z$9='Benefit Calculations'!AC$2),0))</f>
        <v>0.99999999999999989</v>
      </c>
      <c r="AD165" s="186">
        <f t="array" ref="AD165">INDEX('Deployment Schedule'!$F$24:$Z$40,MATCH('Benefit Calculations'!$B166,'Deployment Schedule'!$B$24:$B$40,0),MATCH(1,('Deployment Schedule'!$F$6:$Z$6='Benefit Calculations'!$I166)*('Deployment Schedule'!$F$9:$Z$9='Benefit Calculations'!AD$2),0))</f>
        <v>0.99999999999999989</v>
      </c>
      <c r="AE165" s="186">
        <f t="array" ref="AE165">INDEX('Deployment Schedule'!$F$24:$Z$40,MATCH('Benefit Calculations'!$B166,'Deployment Schedule'!$B$24:$B$40,0),MATCH(1,('Deployment Schedule'!$F$6:$Z$6='Benefit Calculations'!$I166)*('Deployment Schedule'!$F$9:$Z$9='Benefit Calculations'!AE$2),0))</f>
        <v>0.99999999999999989</v>
      </c>
      <c r="AF165" s="186">
        <f t="array" ref="AF165">INDEX('Deployment Schedule'!$F$24:$Z$40,MATCH('Benefit Calculations'!$B166,'Deployment Schedule'!$B$24:$B$40,0),MATCH(1,('Deployment Schedule'!$F$6:$Z$6='Benefit Calculations'!$I166)*('Deployment Schedule'!$F$9:$Z$9='Benefit Calculations'!AF$2),0))</f>
        <v>0.99999999999999989</v>
      </c>
      <c r="AG165" s="186">
        <f t="array" ref="AG165">INDEX('Deployment Schedule'!$F$24:$Z$40,MATCH('Benefit Calculations'!$B166,'Deployment Schedule'!$B$24:$B$40,0),MATCH(1,('Deployment Schedule'!$F$6:$Z$6='Benefit Calculations'!$I166)*('Deployment Schedule'!$F$9:$Z$9='Benefit Calculations'!AG$2),0))</f>
        <v>0.99999999999999989</v>
      </c>
    </row>
    <row r="166" spans="2:34" s="229" customFormat="1" ht="13" x14ac:dyDescent="0.3">
      <c r="B166" s="248">
        <v>2.0099999999999998</v>
      </c>
      <c r="C166" s="249"/>
      <c r="D166" s="250" t="s">
        <v>151</v>
      </c>
      <c r="E166" s="352" t="s">
        <v>37</v>
      </c>
      <c r="F166" s="251" t="s">
        <v>146</v>
      </c>
      <c r="G166" s="252"/>
      <c r="H166" s="257">
        <f>H164</f>
        <v>1100609.0881287931</v>
      </c>
      <c r="I166" s="278" t="s">
        <v>435</v>
      </c>
      <c r="J166" s="253">
        <f>SUM(N166:AG166)</f>
        <v>17862287.54085746</v>
      </c>
      <c r="K166" s="253">
        <f>NPV(PreTaxWACC,N166:AG166)</f>
        <v>8841732.9578733258</v>
      </c>
      <c r="L166" s="279"/>
      <c r="M166" s="256" t="s">
        <v>38</v>
      </c>
      <c r="N166" s="257">
        <f>N164*N165</f>
        <v>271645.65276232443</v>
      </c>
      <c r="O166" s="257">
        <f t="shared" ref="O166:AG166" si="93">O164*O165</f>
        <v>476965.24849524308</v>
      </c>
      <c r="P166" s="257">
        <f t="shared" si="93"/>
        <v>706846.36809536559</v>
      </c>
      <c r="Q166" s="257">
        <f t="shared" si="93"/>
        <v>819929.9529386441</v>
      </c>
      <c r="R166" s="257">
        <f t="shared" si="93"/>
        <v>843711.84594808042</v>
      </c>
      <c r="S166" s="257">
        <f t="shared" si="93"/>
        <v>855289.56077585614</v>
      </c>
      <c r="T166" s="257">
        <f t="shared" si="93"/>
        <v>869138.94211304968</v>
      </c>
      <c r="U166" s="257">
        <f t="shared" si="93"/>
        <v>894692.40489071654</v>
      </c>
      <c r="V166" s="257">
        <f t="shared" si="93"/>
        <v>911876.81106580014</v>
      </c>
      <c r="W166" s="257">
        <f t="shared" si="93"/>
        <v>930496.69108538609</v>
      </c>
      <c r="X166" s="257">
        <f t="shared" si="93"/>
        <v>947666.85097352974</v>
      </c>
      <c r="Y166" s="257">
        <f t="shared" si="93"/>
        <v>966531.04451636865</v>
      </c>
      <c r="Z166" s="257">
        <f t="shared" si="93"/>
        <v>981295.28445978125</v>
      </c>
      <c r="AA166" s="257">
        <f t="shared" si="93"/>
        <v>987113.22543453437</v>
      </c>
      <c r="AB166" s="257">
        <f t="shared" si="93"/>
        <v>1016913.8919234966</v>
      </c>
      <c r="AC166" s="257">
        <f t="shared" si="93"/>
        <v>1043972.0326794633</v>
      </c>
      <c r="AD166" s="257">
        <f t="shared" si="93"/>
        <v>1061066.2362165798</v>
      </c>
      <c r="AE166" s="257">
        <f t="shared" si="93"/>
        <v>1088148.7662544253</v>
      </c>
      <c r="AF166" s="257">
        <f t="shared" si="93"/>
        <v>1088377.6421000236</v>
      </c>
      <c r="AG166" s="257">
        <f t="shared" si="93"/>
        <v>1100609.0881287928</v>
      </c>
      <c r="AH166" s="258"/>
    </row>
    <row r="167" spans="2:34" s="229" customFormat="1" ht="13" x14ac:dyDescent="0.3">
      <c r="B167" s="275"/>
      <c r="C167" s="275"/>
      <c r="D167" s="258"/>
      <c r="E167" s="353"/>
      <c r="F167" s="268"/>
      <c r="G167" s="308"/>
      <c r="H167" s="310"/>
      <c r="I167" s="354"/>
      <c r="J167" s="303"/>
      <c r="K167" s="303"/>
      <c r="L167" s="304"/>
      <c r="M167" s="309"/>
      <c r="N167" s="310"/>
      <c r="O167" s="310"/>
      <c r="P167" s="310"/>
      <c r="Q167" s="310"/>
      <c r="R167" s="310"/>
      <c r="S167" s="310"/>
      <c r="T167" s="310"/>
      <c r="U167" s="310"/>
      <c r="V167" s="310"/>
      <c r="W167" s="310"/>
      <c r="X167" s="310"/>
      <c r="Y167" s="310"/>
      <c r="Z167" s="310"/>
      <c r="AA167" s="310"/>
      <c r="AB167" s="310"/>
      <c r="AC167" s="310"/>
      <c r="AD167" s="310"/>
      <c r="AE167" s="310"/>
      <c r="AF167" s="310"/>
      <c r="AG167" s="310"/>
      <c r="AH167" s="258"/>
    </row>
    <row r="168" spans="2:34" ht="13" outlineLevel="1" x14ac:dyDescent="0.3">
      <c r="D168" s="355" t="s">
        <v>246</v>
      </c>
      <c r="G168" s="207" t="s">
        <v>20</v>
      </c>
      <c r="H168" s="261">
        <f>INDEX('Benefit Inputs'!$D$5:$D$118,MATCH('Benefit Calculations'!D168,'Benefit Inputs'!$C$5:$C$118,0),MATCH('Benefit Calculations'!$I$178,'Benefit Inputs'!$D$2:$D$2,0))</f>
        <v>-3.0839376192944856E-3</v>
      </c>
      <c r="N168" s="261"/>
      <c r="O168" s="261"/>
      <c r="P168" s="261"/>
      <c r="Q168" s="261"/>
      <c r="R168" s="261"/>
      <c r="S168" s="261"/>
      <c r="T168" s="261"/>
      <c r="U168" s="261"/>
      <c r="V168" s="261"/>
      <c r="W168" s="261"/>
      <c r="X168" s="261"/>
      <c r="Y168" s="261"/>
      <c r="Z168" s="261"/>
      <c r="AA168" s="261"/>
      <c r="AB168" s="261"/>
      <c r="AC168" s="261"/>
      <c r="AD168" s="261"/>
      <c r="AE168" s="261"/>
      <c r="AF168" s="261"/>
      <c r="AG168" s="261"/>
    </row>
    <row r="169" spans="2:34" s="229" customFormat="1" ht="13" outlineLevel="1" x14ac:dyDescent="0.3">
      <c r="B169" s="204"/>
      <c r="C169" s="205"/>
      <c r="D169" s="183" t="s">
        <v>95</v>
      </c>
      <c r="E169" s="206"/>
      <c r="F169" s="206"/>
      <c r="G169" s="265" t="s">
        <v>29</v>
      </c>
      <c r="H169" s="274">
        <f>INDEX('Benefit Inputs'!$D$5:$D$118,MATCH('Benefit Calculations'!D169,'Benefit Inputs'!$C$5:$C$118,0),MATCH('Benefit Calculations'!$I$178,'Benefit Inputs'!$D$2:$D$2,0))</f>
        <v>2078</v>
      </c>
      <c r="I169" s="209"/>
      <c r="J169" s="236"/>
      <c r="K169" s="236"/>
      <c r="L169" s="237"/>
      <c r="M169" s="356"/>
      <c r="N169" s="274">
        <f>H169*(1+$H168)</f>
        <v>2071.5915776271058</v>
      </c>
      <c r="O169" s="274">
        <f t="shared" ref="O169:AG169" si="94">N169*(1+$H168)</f>
        <v>2065.2029184290482</v>
      </c>
      <c r="P169" s="274">
        <f t="shared" si="94"/>
        <v>2058.8339614574279</v>
      </c>
      <c r="Q169" s="274">
        <f t="shared" si="94"/>
        <v>2052.484645951808</v>
      </c>
      <c r="R169" s="274">
        <f t="shared" si="94"/>
        <v>2046.1549113391329</v>
      </c>
      <c r="S169" s="274">
        <f t="shared" si="94"/>
        <v>2039.8446972331501</v>
      </c>
      <c r="T169" s="274">
        <f t="shared" si="94"/>
        <v>2033.5539434338343</v>
      </c>
      <c r="U169" s="274">
        <f t="shared" si="94"/>
        <v>2027.2825899268141</v>
      </c>
      <c r="V169" s="274">
        <f t="shared" si="94"/>
        <v>2021.030576882798</v>
      </c>
      <c r="W169" s="274">
        <f t="shared" si="94"/>
        <v>2014.7978446570046</v>
      </c>
      <c r="X169" s="274">
        <f t="shared" si="94"/>
        <v>2008.5843337885933</v>
      </c>
      <c r="Y169" s="274">
        <f t="shared" si="94"/>
        <v>2002.3899850000971</v>
      </c>
      <c r="Z169" s="274">
        <f t="shared" si="94"/>
        <v>1996.2147391968567</v>
      </c>
      <c r="AA169" s="274">
        <f t="shared" si="94"/>
        <v>1990.0585374664574</v>
      </c>
      <c r="AB169" s="274">
        <f t="shared" si="94"/>
        <v>1983.9213210781666</v>
      </c>
      <c r="AC169" s="274">
        <f t="shared" si="94"/>
        <v>1977.8030314823732</v>
      </c>
      <c r="AD169" s="274">
        <f t="shared" si="94"/>
        <v>1971.7036103100299</v>
      </c>
      <c r="AE169" s="274">
        <f t="shared" si="94"/>
        <v>1965.622999372096</v>
      </c>
      <c r="AF169" s="274">
        <f t="shared" si="94"/>
        <v>1959.5611406589819</v>
      </c>
      <c r="AG169" s="274">
        <f t="shared" si="94"/>
        <v>1953.517976339996</v>
      </c>
      <c r="AH169" s="258"/>
    </row>
    <row r="170" spans="2:34" s="229" customFormat="1" ht="13" outlineLevel="1" x14ac:dyDescent="0.3">
      <c r="B170" s="204"/>
      <c r="C170" s="277" t="s">
        <v>39</v>
      </c>
      <c r="D170" s="211" t="s">
        <v>158</v>
      </c>
      <c r="E170" s="268"/>
      <c r="F170" s="268"/>
      <c r="G170" s="269" t="s">
        <v>20</v>
      </c>
      <c r="H170" s="282">
        <f>INDEX('Benefit Inputs'!$D$5:$D$118,MATCH('Benefit Calculations'!D170,'Benefit Inputs'!$C$5:$C$118,0),MATCH('Benefit Calculations'!$I$178,'Benefit Inputs'!$D$2:$D$2,0))</f>
        <v>0.8</v>
      </c>
      <c r="I170" s="209"/>
      <c r="J170" s="236"/>
      <c r="K170" s="236"/>
      <c r="L170" s="237"/>
      <c r="M170" s="356"/>
      <c r="N170" s="282">
        <f>$H170</f>
        <v>0.8</v>
      </c>
      <c r="O170" s="282">
        <f>$H170</f>
        <v>0.8</v>
      </c>
      <c r="P170" s="282">
        <f t="shared" ref="P170:AG171" si="95">$H170</f>
        <v>0.8</v>
      </c>
      <c r="Q170" s="282">
        <f t="shared" si="95"/>
        <v>0.8</v>
      </c>
      <c r="R170" s="282">
        <f t="shared" si="95"/>
        <v>0.8</v>
      </c>
      <c r="S170" s="282">
        <f t="shared" si="95"/>
        <v>0.8</v>
      </c>
      <c r="T170" s="282">
        <f t="shared" si="95"/>
        <v>0.8</v>
      </c>
      <c r="U170" s="282">
        <f t="shared" si="95"/>
        <v>0.8</v>
      </c>
      <c r="V170" s="282">
        <f t="shared" si="95"/>
        <v>0.8</v>
      </c>
      <c r="W170" s="282">
        <f t="shared" si="95"/>
        <v>0.8</v>
      </c>
      <c r="X170" s="282">
        <f t="shared" si="95"/>
        <v>0.8</v>
      </c>
      <c r="Y170" s="282">
        <f t="shared" si="95"/>
        <v>0.8</v>
      </c>
      <c r="Z170" s="282">
        <f t="shared" si="95"/>
        <v>0.8</v>
      </c>
      <c r="AA170" s="282">
        <f t="shared" si="95"/>
        <v>0.8</v>
      </c>
      <c r="AB170" s="282">
        <f t="shared" si="95"/>
        <v>0.8</v>
      </c>
      <c r="AC170" s="282">
        <f t="shared" si="95"/>
        <v>0.8</v>
      </c>
      <c r="AD170" s="282">
        <f t="shared" si="95"/>
        <v>0.8</v>
      </c>
      <c r="AE170" s="282">
        <f t="shared" si="95"/>
        <v>0.8</v>
      </c>
      <c r="AF170" s="282">
        <f t="shared" si="95"/>
        <v>0.8</v>
      </c>
      <c r="AG170" s="282">
        <f t="shared" si="95"/>
        <v>0.8</v>
      </c>
      <c r="AH170" s="258"/>
    </row>
    <row r="171" spans="2:34" s="229" customFormat="1" ht="13" outlineLevel="1" x14ac:dyDescent="0.3">
      <c r="B171" s="204"/>
      <c r="C171" s="243" t="s">
        <v>39</v>
      </c>
      <c r="D171" s="125" t="s">
        <v>96</v>
      </c>
      <c r="E171" s="245"/>
      <c r="F171" s="245"/>
      <c r="G171" s="263" t="s">
        <v>20</v>
      </c>
      <c r="H171" s="247">
        <f>INDEX('Benefit Inputs'!$D$5:$D$118,MATCH('Benefit Calculations'!D171,'Benefit Inputs'!$C$5:$C$118,0),MATCH('Benefit Calculations'!$I$178,'Benefit Inputs'!$D$2:$D$2,0))</f>
        <v>1</v>
      </c>
      <c r="I171" s="209"/>
      <c r="J171" s="236"/>
      <c r="K171" s="236"/>
      <c r="L171" s="237"/>
      <c r="M171" s="299"/>
      <c r="N171" s="247">
        <f>$H171</f>
        <v>1</v>
      </c>
      <c r="O171" s="247">
        <f>$H171</f>
        <v>1</v>
      </c>
      <c r="P171" s="247">
        <f t="shared" si="95"/>
        <v>1</v>
      </c>
      <c r="Q171" s="247">
        <f t="shared" si="95"/>
        <v>1</v>
      </c>
      <c r="R171" s="247">
        <f t="shared" si="95"/>
        <v>1</v>
      </c>
      <c r="S171" s="247">
        <f t="shared" si="95"/>
        <v>1</v>
      </c>
      <c r="T171" s="247">
        <f t="shared" si="95"/>
        <v>1</v>
      </c>
      <c r="U171" s="247">
        <f t="shared" si="95"/>
        <v>1</v>
      </c>
      <c r="V171" s="247">
        <f t="shared" si="95"/>
        <v>1</v>
      </c>
      <c r="W171" s="247">
        <f t="shared" si="95"/>
        <v>1</v>
      </c>
      <c r="X171" s="247">
        <f t="shared" si="95"/>
        <v>1</v>
      </c>
      <c r="Y171" s="247">
        <f t="shared" si="95"/>
        <v>1</v>
      </c>
      <c r="Z171" s="247">
        <f t="shared" si="95"/>
        <v>1</v>
      </c>
      <c r="AA171" s="247">
        <f t="shared" si="95"/>
        <v>1</v>
      </c>
      <c r="AB171" s="247">
        <f t="shared" si="95"/>
        <v>1</v>
      </c>
      <c r="AC171" s="247">
        <f t="shared" si="95"/>
        <v>1</v>
      </c>
      <c r="AD171" s="247">
        <f t="shared" si="95"/>
        <v>1</v>
      </c>
      <c r="AE171" s="247">
        <f t="shared" si="95"/>
        <v>1</v>
      </c>
      <c r="AF171" s="247">
        <f t="shared" si="95"/>
        <v>1</v>
      </c>
      <c r="AG171" s="247">
        <f t="shared" si="95"/>
        <v>1</v>
      </c>
      <c r="AH171" s="258"/>
    </row>
    <row r="172" spans="2:34" s="229" customFormat="1" ht="13" outlineLevel="1" x14ac:dyDescent="0.3">
      <c r="B172" s="204"/>
      <c r="C172" s="205" t="s">
        <v>32</v>
      </c>
      <c r="D172" s="183" t="s">
        <v>416</v>
      </c>
      <c r="E172" s="206"/>
      <c r="F172" s="206"/>
      <c r="G172" s="265" t="s">
        <v>29</v>
      </c>
      <c r="H172" s="274">
        <f>H169*H170*H171</f>
        <v>1662.4</v>
      </c>
      <c r="I172" s="209"/>
      <c r="J172" s="236"/>
      <c r="K172" s="236"/>
      <c r="L172" s="237"/>
      <c r="M172" s="299"/>
      <c r="N172" s="274">
        <f t="shared" ref="N172:AG172" si="96">N169*N170*N171</f>
        <v>1657.2732621016848</v>
      </c>
      <c r="O172" s="274">
        <f t="shared" si="96"/>
        <v>1652.1623347432387</v>
      </c>
      <c r="P172" s="274">
        <f t="shared" si="96"/>
        <v>1647.0671691659425</v>
      </c>
      <c r="Q172" s="274">
        <f t="shared" si="96"/>
        <v>1641.9877167614466</v>
      </c>
      <c r="R172" s="274">
        <f t="shared" si="96"/>
        <v>1636.9239290713065</v>
      </c>
      <c r="S172" s="274">
        <f t="shared" si="96"/>
        <v>1631.8757577865201</v>
      </c>
      <c r="T172" s="274">
        <f t="shared" si="96"/>
        <v>1626.8431547470675</v>
      </c>
      <c r="U172" s="274">
        <f t="shared" si="96"/>
        <v>1621.8260719414513</v>
      </c>
      <c r="V172" s="274">
        <f t="shared" si="96"/>
        <v>1616.8244615062385</v>
      </c>
      <c r="W172" s="274">
        <f t="shared" si="96"/>
        <v>1611.8382757256038</v>
      </c>
      <c r="X172" s="274">
        <f t="shared" si="96"/>
        <v>1606.8674670308746</v>
      </c>
      <c r="Y172" s="274">
        <f t="shared" si="96"/>
        <v>1601.9119880000778</v>
      </c>
      <c r="Z172" s="274">
        <f t="shared" si="96"/>
        <v>1596.9717913574855</v>
      </c>
      <c r="AA172" s="274">
        <f t="shared" si="96"/>
        <v>1592.046829973166</v>
      </c>
      <c r="AB172" s="274">
        <f t="shared" si="96"/>
        <v>1587.1370568625334</v>
      </c>
      <c r="AC172" s="274">
        <f t="shared" si="96"/>
        <v>1582.2424251858986</v>
      </c>
      <c r="AD172" s="274">
        <f t="shared" si="96"/>
        <v>1577.3628882480241</v>
      </c>
      <c r="AE172" s="274">
        <f t="shared" si="96"/>
        <v>1572.4983994976769</v>
      </c>
      <c r="AF172" s="274">
        <f t="shared" si="96"/>
        <v>1567.6489125271855</v>
      </c>
      <c r="AG172" s="274">
        <f t="shared" si="96"/>
        <v>1562.8143810719969</v>
      </c>
      <c r="AH172" s="258"/>
    </row>
    <row r="173" spans="2:34" ht="13" outlineLevel="1" x14ac:dyDescent="0.3">
      <c r="C173" s="239" t="s">
        <v>30</v>
      </c>
      <c r="D173" s="332" t="s">
        <v>415</v>
      </c>
      <c r="E173" s="346"/>
      <c r="F173" s="183"/>
      <c r="G173" s="265" t="s">
        <v>34</v>
      </c>
      <c r="H173" s="348">
        <f>N173</f>
        <v>0.9428843734404071</v>
      </c>
      <c r="I173" s="229"/>
      <c r="L173" s="183"/>
      <c r="N173" s="349">
        <f>1-(('Energy Forecasts'!D$9/'Energy Forecasts'!D$12*0.07993)+('Energy Forecasts'!D$10+'Energy Forecasts'!D$11)/'Energy Forecasts'!D$12*0.04484)</f>
        <v>0.9428843734404071</v>
      </c>
      <c r="O173" s="349">
        <f>1-(('Energy Forecasts'!E$9/'Energy Forecasts'!E$12*0.07993)+('Energy Forecasts'!E$10+'Energy Forecasts'!E$11)/'Energy Forecasts'!E$12*0.04484)</f>
        <v>0.94272083758377379</v>
      </c>
      <c r="P173" s="349">
        <f>1-(('Energy Forecasts'!F$9/'Energy Forecasts'!F$12*0.07993)+('Energy Forecasts'!F$10+'Energy Forecasts'!F$11)/'Energy Forecasts'!F$12*0.04484)</f>
        <v>0.94270974833077048</v>
      </c>
      <c r="Q173" s="349">
        <f>1-(('Energy Forecasts'!G$9/'Energy Forecasts'!G$12*0.07993)+('Energy Forecasts'!G$10+'Energy Forecasts'!G$11)/'Energy Forecasts'!G$12*0.04484)</f>
        <v>0.94273537341837155</v>
      </c>
      <c r="R173" s="349">
        <f>1-(('Energy Forecasts'!H$9/'Energy Forecasts'!H$12*0.07993)+('Energy Forecasts'!H$10+'Energy Forecasts'!H$11)/'Energy Forecasts'!H$12*0.04484)</f>
        <v>0.942804900575127</v>
      </c>
      <c r="S173" s="349">
        <f>1-(('Energy Forecasts'!I$9/'Energy Forecasts'!I$12*0.07993)+('Energy Forecasts'!I$10+'Energy Forecasts'!I$11)/'Energy Forecasts'!I$12*0.04484)</f>
        <v>0.94285099834174813</v>
      </c>
      <c r="T173" s="349">
        <f>1-(('Energy Forecasts'!J$9/'Energy Forecasts'!J$12*0.07993)+('Energy Forecasts'!J$10+'Energy Forecasts'!J$11)/'Energy Forecasts'!J$12*0.04484)</f>
        <v>0.9429041918446055</v>
      </c>
      <c r="U173" s="349">
        <f>1-(('Energy Forecasts'!K$9/'Energy Forecasts'!K$12*0.07993)+('Energy Forecasts'!K$10+'Energy Forecasts'!K$11)/'Energy Forecasts'!K$12*0.04484)</f>
        <v>0.94295561021542762</v>
      </c>
      <c r="V173" s="349">
        <f>1-(('Energy Forecasts'!L$9/'Energy Forecasts'!L$12*0.07993)+('Energy Forecasts'!L$10+'Energy Forecasts'!L$11)/'Energy Forecasts'!L$12*0.04484)</f>
        <v>0.94300432515240762</v>
      </c>
      <c r="W173" s="349">
        <f>1-(('Energy Forecasts'!M$9/'Energy Forecasts'!M$12*0.07993)+('Energy Forecasts'!M$10+'Energy Forecasts'!M$11)/'Energy Forecasts'!M$12*0.04484)</f>
        <v>0.94304753736475333</v>
      </c>
      <c r="X173" s="349">
        <f>1-(('Energy Forecasts'!N$9/'Energy Forecasts'!N$12*0.07993)+('Energy Forecasts'!N$10+'Energy Forecasts'!N$11)/'Energy Forecasts'!N$12*0.04484)</f>
        <v>0.94309864363695151</v>
      </c>
      <c r="Y173" s="349">
        <f>1-(('Energy Forecasts'!O$9/'Energy Forecasts'!O$12*0.07993)+('Energy Forecasts'!O$10+'Energy Forecasts'!O$11)/'Energy Forecasts'!O$12*0.04484)</f>
        <v>0.94314443104525802</v>
      </c>
      <c r="Z173" s="349">
        <f>1-(('Energy Forecasts'!P$9/'Energy Forecasts'!P$12*0.07993)+('Energy Forecasts'!P$10+'Energy Forecasts'!P$11)/'Energy Forecasts'!P$12*0.04484)</f>
        <v>0.94319023912328614</v>
      </c>
      <c r="AA173" s="349">
        <f>1-(('Energy Forecasts'!Q$9/'Energy Forecasts'!Q$12*0.07993)+('Energy Forecasts'!Q$10+'Energy Forecasts'!Q$11)/'Energy Forecasts'!Q$12*0.04484)</f>
        <v>0.94323109705632047</v>
      </c>
      <c r="AB173" s="349">
        <f>1-(('Energy Forecasts'!R$9/'Energy Forecasts'!R$12*0.07993)+('Energy Forecasts'!R$10+'Energy Forecasts'!R$11)/'Energy Forecasts'!R$12*0.04484)</f>
        <v>0.94327674206238754</v>
      </c>
      <c r="AC173" s="349">
        <f>1-(('Energy Forecasts'!S$9/'Energy Forecasts'!S$12*0.07993)+('Energy Forecasts'!S$10+'Energy Forecasts'!S$11)/'Energy Forecasts'!S$12*0.04484)</f>
        <v>0.94331936116168658</v>
      </c>
      <c r="AD173" s="349">
        <f>1-(('Energy Forecasts'!T$9/'Energy Forecasts'!T$12*0.07993)+('Energy Forecasts'!T$10+'Energy Forecasts'!T$11)/'Energy Forecasts'!T$12*0.04484)</f>
        <v>0.94336554713139975</v>
      </c>
      <c r="AE173" s="349">
        <f>1-(('Energy Forecasts'!U$9/'Energy Forecasts'!U$12*0.07993)+('Energy Forecasts'!U$10+'Energy Forecasts'!U$11)/'Energy Forecasts'!U$12*0.04484)</f>
        <v>0.94339945269320702</v>
      </c>
      <c r="AF173" s="349">
        <f>1-(('Energy Forecasts'!V$9/'Energy Forecasts'!V$12*0.07993)+('Energy Forecasts'!V$10+'Energy Forecasts'!V$11)/'Energy Forecasts'!V$12*0.04484)</f>
        <v>0.94344432030199177</v>
      </c>
      <c r="AG173" s="349">
        <f>1-(('Energy Forecasts'!W$9/'Energy Forecasts'!W$12*0.07993)+('Energy Forecasts'!W$10+'Energy Forecasts'!W$11)/'Energy Forecasts'!W$12*0.04484)</f>
        <v>0.94349072186943495</v>
      </c>
    </row>
    <row r="174" spans="2:34" ht="13" outlineLevel="1" x14ac:dyDescent="0.3">
      <c r="C174" s="239" t="s">
        <v>32</v>
      </c>
      <c r="D174" s="183" t="s">
        <v>417</v>
      </c>
      <c r="E174" s="346"/>
      <c r="F174" s="183"/>
      <c r="G174" s="265" t="s">
        <v>29</v>
      </c>
      <c r="H174" s="325">
        <f>H172/H173</f>
        <v>1763.1005951813754</v>
      </c>
      <c r="I174" s="229"/>
      <c r="L174" s="183"/>
      <c r="N174" s="325">
        <f t="shared" ref="N174:AG174" si="97">N172/N173</f>
        <v>1757.663302929295</v>
      </c>
      <c r="O174" s="325">
        <f t="shared" si="97"/>
        <v>1752.5467443551879</v>
      </c>
      <c r="P174" s="325">
        <f t="shared" si="97"/>
        <v>1747.1625514452967</v>
      </c>
      <c r="Q174" s="325">
        <f t="shared" si="97"/>
        <v>1741.7270668518318</v>
      </c>
      <c r="R174" s="325">
        <f t="shared" si="97"/>
        <v>1736.227641660279</v>
      </c>
      <c r="S174" s="325">
        <f t="shared" si="97"/>
        <v>1730.7885982584774</v>
      </c>
      <c r="T174" s="325">
        <f t="shared" si="97"/>
        <v>1725.3536136735916</v>
      </c>
      <c r="U174" s="325">
        <f t="shared" si="97"/>
        <v>1719.9389391945278</v>
      </c>
      <c r="V174" s="325">
        <f t="shared" si="97"/>
        <v>1714.5461779774218</v>
      </c>
      <c r="W174" s="325">
        <f t="shared" si="97"/>
        <v>1709.1803030732847</v>
      </c>
      <c r="X174" s="325">
        <f t="shared" si="97"/>
        <v>1703.8169632332149</v>
      </c>
      <c r="Y174" s="325">
        <f t="shared" si="97"/>
        <v>1698.4800368536639</v>
      </c>
      <c r="Z174" s="325">
        <f t="shared" si="97"/>
        <v>1693.1597944036212</v>
      </c>
      <c r="AA174" s="325">
        <f t="shared" si="97"/>
        <v>1687.8650788144071</v>
      </c>
      <c r="AB174" s="325">
        <f t="shared" si="97"/>
        <v>1682.5783845707938</v>
      </c>
      <c r="AC174" s="325">
        <f t="shared" si="97"/>
        <v>1677.3136334627818</v>
      </c>
      <c r="AD174" s="325">
        <f t="shared" si="97"/>
        <v>1672.0590369708677</v>
      </c>
      <c r="AE174" s="325">
        <f t="shared" si="97"/>
        <v>1666.8426031078614</v>
      </c>
      <c r="AF174" s="325">
        <f t="shared" si="97"/>
        <v>1661.6231385286087</v>
      </c>
      <c r="AG174" s="325">
        <f t="shared" si="97"/>
        <v>1656.4173285937909</v>
      </c>
    </row>
    <row r="175" spans="2:34" s="580" customFormat="1" ht="13" outlineLevel="1" x14ac:dyDescent="0.3">
      <c r="B175" s="680"/>
      <c r="C175" s="681" t="s">
        <v>39</v>
      </c>
      <c r="D175" s="682" t="s">
        <v>91</v>
      </c>
      <c r="E175" s="683"/>
      <c r="F175" s="684"/>
      <c r="G175" s="685" t="s">
        <v>98</v>
      </c>
      <c r="H175" s="689">
        <f>AG175</f>
        <v>42.383259852003597</v>
      </c>
      <c r="I175" s="692"/>
      <c r="J175" s="693"/>
      <c r="K175" s="693"/>
      <c r="L175" s="694"/>
      <c r="M175" s="695"/>
      <c r="N175" s="696">
        <f>INDEX('Annual_Prices-Nominal'!$D$4:$D$25,MATCH('Benefit Calculations'!N$4,'Annual_Prices-Nominal'!$A$4:$A$25,0))</f>
        <v>29.7457359018265</v>
      </c>
      <c r="O175" s="696">
        <f>INDEX('Annual_Prices-Nominal'!$D$4:$D$25,MATCH('Benefit Calculations'!O$4,'Annual_Prices-Nominal'!$A$4:$A$25,0))</f>
        <v>29.561122005707801</v>
      </c>
      <c r="P175" s="696">
        <f>INDEX('Annual_Prices-Nominal'!$D$4:$D$25,MATCH('Benefit Calculations'!P$4,'Annual_Prices-Nominal'!$A$4:$A$25,0))</f>
        <v>30.467319077868801</v>
      </c>
      <c r="Q175" s="696">
        <f>INDEX('Annual_Prices-Nominal'!$D$4:$D$25,MATCH('Benefit Calculations'!Q$4,'Annual_Prices-Nominal'!$A$4:$A$25,0))</f>
        <v>31.020483374429201</v>
      </c>
      <c r="R175" s="696">
        <f>INDEX('Annual_Prices-Nominal'!$D$4:$D$25,MATCH('Benefit Calculations'!R$4,'Annual_Prices-Nominal'!$A$4:$A$25,0))</f>
        <v>32.332703901826498</v>
      </c>
      <c r="S175" s="696">
        <f>INDEX('Annual_Prices-Nominal'!$D$4:$D$25,MATCH('Benefit Calculations'!S$4,'Annual_Prices-Nominal'!$A$4:$A$25,0))</f>
        <v>32.718779376712298</v>
      </c>
      <c r="T175" s="696">
        <f>INDEX('Annual_Prices-Nominal'!$D$4:$D$25,MATCH('Benefit Calculations'!T$4,'Annual_Prices-Nominal'!$A$4:$A$25,0))</f>
        <v>33.261945227686702</v>
      </c>
      <c r="U175" s="696">
        <f>INDEX('Annual_Prices-Nominal'!$D$4:$D$25,MATCH('Benefit Calculations'!U$4,'Annual_Prices-Nominal'!$A$4:$A$25,0))</f>
        <v>34.600379918949798</v>
      </c>
      <c r="V175" s="696">
        <f>INDEX('Annual_Prices-Nominal'!$D$4:$D$25,MATCH('Benefit Calculations'!V$4,'Annual_Prices-Nominal'!$A$4:$A$25,0))</f>
        <v>35.388769198630101</v>
      </c>
      <c r="W175" s="696">
        <f>INDEX('Annual_Prices-Nominal'!$D$4:$D$25,MATCH('Benefit Calculations'!W$4,'Annual_Prices-Nominal'!$A$4:$A$25,0))</f>
        <v>36.1978755547945</v>
      </c>
      <c r="X175" s="696">
        <f>INDEX('Annual_Prices-Nominal'!$D$4:$D$25,MATCH('Benefit Calculations'!X$4,'Annual_Prices-Nominal'!$A$4:$A$25,0))</f>
        <v>36.905505845856098</v>
      </c>
      <c r="Y175" s="696">
        <f>INDEX('Annual_Prices-Nominal'!$D$4:$D$25,MATCH('Benefit Calculations'!Y$4,'Annual_Prices-Nominal'!$A$4:$A$25,0))</f>
        <v>37.6945560410959</v>
      </c>
      <c r="Z175" s="696">
        <f>INDEX('Annual_Prices-Nominal'!$D$4:$D$25,MATCH('Benefit Calculations'!Z$4,'Annual_Prices-Nominal'!$A$4:$A$25,0))</f>
        <v>38.193143771689499</v>
      </c>
      <c r="AA175" s="696">
        <f>INDEX('Annual_Prices-Nominal'!$D$4:$D$25,MATCH('Benefit Calculations'!AA$4,'Annual_Prices-Nominal'!$A$4:$A$25,0))</f>
        <v>38.0284233515982</v>
      </c>
      <c r="AB175" s="696">
        <f>INDEX('Annual_Prices-Nominal'!$D$4:$D$25,MATCH('Benefit Calculations'!AB$4,'Annual_Prices-Nominal'!$A$4:$A$25,0))</f>
        <v>39.650663130692202</v>
      </c>
      <c r="AC175" s="696">
        <f>INDEX('Annual_Prices-Nominal'!$D$4:$D$25,MATCH('Benefit Calculations'!AC$4,'Annual_Prices-Nominal'!$A$4:$A$25,0))</f>
        <v>41.000718801369899</v>
      </c>
      <c r="AD175" s="696">
        <f>INDEX('Annual_Prices-Nominal'!$D$4:$D$25,MATCH('Benefit Calculations'!AD$4,'Annual_Prices-Nominal'!$A$4:$A$25,0))</f>
        <v>41.665210352739699</v>
      </c>
      <c r="AE175" s="696">
        <f>INDEX('Annual_Prices-Nominal'!$D$4:$D$25,MATCH('Benefit Calculations'!AE$4,'Annual_Prices-Nominal'!$A$4:$A$25,0))</f>
        <v>43.0477326221461</v>
      </c>
      <c r="AF175" s="696">
        <f>INDEX('Annual_Prices-Nominal'!$D$4:$D$25,MATCH('Benefit Calculations'!AF$4,'Annual_Prices-Nominal'!$A$4:$A$25,0))</f>
        <v>42.383259852003597</v>
      </c>
      <c r="AG175" s="696">
        <f>INDEX('Annual_Prices-Nominal'!$D$4:$D$25,MATCH('Benefit Calculations'!AG$4,'Annual_Prices-Nominal'!$A$4:$A$25,0))</f>
        <v>42.383259852003597</v>
      </c>
      <c r="AH175" s="369"/>
    </row>
    <row r="176" spans="2:34" s="229" customFormat="1" ht="13" outlineLevel="1" x14ac:dyDescent="0.3">
      <c r="B176" s="204"/>
      <c r="C176" s="205" t="s">
        <v>32</v>
      </c>
      <c r="D176" s="285" t="s">
        <v>97</v>
      </c>
      <c r="E176" s="206"/>
      <c r="F176" s="206"/>
      <c r="G176" s="265" t="s">
        <v>35</v>
      </c>
      <c r="H176" s="210">
        <f>H174*H175</f>
        <v>74725.950670794438</v>
      </c>
      <c r="I176" s="209"/>
      <c r="J176" s="236"/>
      <c r="K176" s="236"/>
      <c r="L176" s="237"/>
      <c r="M176" s="211" t="s">
        <v>36</v>
      </c>
      <c r="N176" s="210">
        <f>N174*N175</f>
        <v>52282.988413266874</v>
      </c>
      <c r="O176" s="210">
        <f t="shared" ref="O176:AG176" si="98">O174*O175</f>
        <v>51807.248130589709</v>
      </c>
      <c r="P176" s="210">
        <f t="shared" si="98"/>
        <v>53231.358935787219</v>
      </c>
      <c r="Q176" s="210">
        <f t="shared" si="98"/>
        <v>54029.215520070582</v>
      </c>
      <c r="R176" s="210">
        <f t="shared" si="98"/>
        <v>56136.934243968324</v>
      </c>
      <c r="S176" s="210">
        <f t="shared" si="98"/>
        <v>56629.290294148253</v>
      </c>
      <c r="T176" s="210">
        <f t="shared" si="98"/>
        <v>57388.617396402326</v>
      </c>
      <c r="U176" s="210">
        <f t="shared" si="98"/>
        <v>59510.540733526163</v>
      </c>
      <c r="V176" s="210">
        <f t="shared" si="98"/>
        <v>60675.678972836351</v>
      </c>
      <c r="W176" s="210">
        <f t="shared" si="98"/>
        <v>61868.695911352705</v>
      </c>
      <c r="X176" s="210">
        <f t="shared" si="98"/>
        <v>62880.226896872198</v>
      </c>
      <c r="Y176" s="210">
        <f t="shared" si="98"/>
        <v>64023.450933863067</v>
      </c>
      <c r="Z176" s="210">
        <f t="shared" si="98"/>
        <v>64667.095456101735</v>
      </c>
      <c r="AA176" s="210">
        <f t="shared" si="98"/>
        <v>64186.84777753293</v>
      </c>
      <c r="AB176" s="210">
        <f t="shared" si="98"/>
        <v>66715.34871760082</v>
      </c>
      <c r="AC176" s="210">
        <f t="shared" si="98"/>
        <v>68771.064627311542</v>
      </c>
      <c r="AD176" s="210">
        <f t="shared" si="98"/>
        <v>69666.691497590567</v>
      </c>
      <c r="AE176" s="210">
        <f t="shared" si="98"/>
        <v>71753.7947017892</v>
      </c>
      <c r="AF176" s="210">
        <f t="shared" si="98"/>
        <v>70425.0052563598</v>
      </c>
      <c r="AG176" s="210">
        <f t="shared" si="98"/>
        <v>70204.366061152265</v>
      </c>
      <c r="AH176" s="258"/>
    </row>
    <row r="177" spans="1:34" s="229" customFormat="1" ht="13" outlineLevel="1" x14ac:dyDescent="0.3">
      <c r="B177" s="204"/>
      <c r="C177" s="205" t="s">
        <v>34</v>
      </c>
      <c r="D177" s="183" t="s">
        <v>112</v>
      </c>
      <c r="E177" s="206"/>
      <c r="F177" s="206"/>
      <c r="G177" s="265" t="s">
        <v>20</v>
      </c>
      <c r="H177" s="357"/>
      <c r="I177" s="209"/>
      <c r="J177" s="236"/>
      <c r="K177" s="236"/>
      <c r="L177" s="237"/>
      <c r="M177" s="183" t="s">
        <v>112</v>
      </c>
      <c r="N177" s="186">
        <f t="array" ref="N177">INDEX('Deployment Schedule'!$F$24:$Z$40,MATCH('Benefit Calculations'!$B178,'Deployment Schedule'!$B$24:$B$40,0),MATCH(1,('Deployment Schedule'!$F$6:$Z$6='Benefit Calculations'!$I178)*('Deployment Schedule'!$F$9:$Z$9='Benefit Calculations'!N$2),0))</f>
        <v>0.34695187422394708</v>
      </c>
      <c r="O177" s="186">
        <f t="array" ref="O177">INDEX('Deployment Schedule'!$F$24:$Z$40,MATCH('Benefit Calculations'!$B178,'Deployment Schedule'!$B$24:$B$40,0),MATCH(1,('Deployment Schedule'!$F$6:$Z$6='Benefit Calculations'!$I178)*('Deployment Schedule'!$F$9:$Z$9='Benefit Calculations'!O$2),0))</f>
        <v>0.60637997948521072</v>
      </c>
      <c r="P177" s="186">
        <f t="array" ref="P177">INDEX('Deployment Schedule'!$F$24:$Z$40,MATCH('Benefit Calculations'!$B178,'Deployment Schedule'!$B$24:$B$40,0),MATCH(1,('Deployment Schedule'!$F$6:$Z$6='Benefit Calculations'!$I178)*('Deployment Schedule'!$F$9:$Z$9='Benefit Calculations'!P$2),0))</f>
        <v>0.87895074651038629</v>
      </c>
      <c r="Q177" s="186">
        <f t="array" ref="Q177">INDEX('Deployment Schedule'!$F$24:$Z$40,MATCH('Benefit Calculations'!$B178,'Deployment Schedule'!$B$24:$B$40,0),MATCH(1,('Deployment Schedule'!$F$6:$Z$6='Benefit Calculations'!$I178)*('Deployment Schedule'!$F$9:$Z$9='Benefit Calculations'!Q$2),0))</f>
        <v>0.99999999999999989</v>
      </c>
      <c r="R177" s="186">
        <f t="array" ref="R177">INDEX('Deployment Schedule'!$F$24:$Z$40,MATCH('Benefit Calculations'!$B178,'Deployment Schedule'!$B$24:$B$40,0),MATCH(1,('Deployment Schedule'!$F$6:$Z$6='Benefit Calculations'!$I178)*('Deployment Schedule'!$F$9:$Z$9='Benefit Calculations'!R$2),0))</f>
        <v>0.99999999999999989</v>
      </c>
      <c r="S177" s="186">
        <f t="array" ref="S177">INDEX('Deployment Schedule'!$F$24:$Z$40,MATCH('Benefit Calculations'!$B178,'Deployment Schedule'!$B$24:$B$40,0),MATCH(1,('Deployment Schedule'!$F$6:$Z$6='Benefit Calculations'!$I178)*('Deployment Schedule'!$F$9:$Z$9='Benefit Calculations'!S$2),0))</f>
        <v>0.99999999999999989</v>
      </c>
      <c r="T177" s="186">
        <f t="array" ref="T177">INDEX('Deployment Schedule'!$F$24:$Z$40,MATCH('Benefit Calculations'!$B178,'Deployment Schedule'!$B$24:$B$40,0),MATCH(1,('Deployment Schedule'!$F$6:$Z$6='Benefit Calculations'!$I178)*('Deployment Schedule'!$F$9:$Z$9='Benefit Calculations'!T$2),0))</f>
        <v>0.99999999999999989</v>
      </c>
      <c r="U177" s="186">
        <f t="array" ref="U177">INDEX('Deployment Schedule'!$F$24:$Z$40,MATCH('Benefit Calculations'!$B178,'Deployment Schedule'!$B$24:$B$40,0),MATCH(1,('Deployment Schedule'!$F$6:$Z$6='Benefit Calculations'!$I178)*('Deployment Schedule'!$F$9:$Z$9='Benefit Calculations'!U$2),0))</f>
        <v>0.99999999999999989</v>
      </c>
      <c r="V177" s="186">
        <f t="array" ref="V177">INDEX('Deployment Schedule'!$F$24:$Z$40,MATCH('Benefit Calculations'!$B178,'Deployment Schedule'!$B$24:$B$40,0),MATCH(1,('Deployment Schedule'!$F$6:$Z$6='Benefit Calculations'!$I178)*('Deployment Schedule'!$F$9:$Z$9='Benefit Calculations'!V$2),0))</f>
        <v>0.99999999999999989</v>
      </c>
      <c r="W177" s="186">
        <f t="array" ref="W177">INDEX('Deployment Schedule'!$F$24:$Z$40,MATCH('Benefit Calculations'!$B178,'Deployment Schedule'!$B$24:$B$40,0),MATCH(1,('Deployment Schedule'!$F$6:$Z$6='Benefit Calculations'!$I178)*('Deployment Schedule'!$F$9:$Z$9='Benefit Calculations'!W$2),0))</f>
        <v>0.99999999999999989</v>
      </c>
      <c r="X177" s="186">
        <f t="array" ref="X177">INDEX('Deployment Schedule'!$F$24:$Z$40,MATCH('Benefit Calculations'!$B178,'Deployment Schedule'!$B$24:$B$40,0),MATCH(1,('Deployment Schedule'!$F$6:$Z$6='Benefit Calculations'!$I178)*('Deployment Schedule'!$F$9:$Z$9='Benefit Calculations'!X$2),0))</f>
        <v>0.99999999999999989</v>
      </c>
      <c r="Y177" s="186">
        <f t="array" ref="Y177">INDEX('Deployment Schedule'!$F$24:$Z$40,MATCH('Benefit Calculations'!$B178,'Deployment Schedule'!$B$24:$B$40,0),MATCH(1,('Deployment Schedule'!$F$6:$Z$6='Benefit Calculations'!$I178)*('Deployment Schedule'!$F$9:$Z$9='Benefit Calculations'!Y$2),0))</f>
        <v>0.99999999999999989</v>
      </c>
      <c r="Z177" s="186">
        <f t="array" ref="Z177">INDEX('Deployment Schedule'!$F$24:$Z$40,MATCH('Benefit Calculations'!$B178,'Deployment Schedule'!$B$24:$B$40,0),MATCH(1,('Deployment Schedule'!$F$6:$Z$6='Benefit Calculations'!$I178)*('Deployment Schedule'!$F$9:$Z$9='Benefit Calculations'!Z$2),0))</f>
        <v>0.99999999999999989</v>
      </c>
      <c r="AA177" s="186">
        <f t="array" ref="AA177">INDEX('Deployment Schedule'!$F$24:$Z$40,MATCH('Benefit Calculations'!$B178,'Deployment Schedule'!$B$24:$B$40,0),MATCH(1,('Deployment Schedule'!$F$6:$Z$6='Benefit Calculations'!$I178)*('Deployment Schedule'!$F$9:$Z$9='Benefit Calculations'!AA$2),0))</f>
        <v>0.99999999999999989</v>
      </c>
      <c r="AB177" s="186">
        <f t="array" ref="AB177">INDEX('Deployment Schedule'!$F$24:$Z$40,MATCH('Benefit Calculations'!$B178,'Deployment Schedule'!$B$24:$B$40,0),MATCH(1,('Deployment Schedule'!$F$6:$Z$6='Benefit Calculations'!$I178)*('Deployment Schedule'!$F$9:$Z$9='Benefit Calculations'!AB$2),0))</f>
        <v>0.99999999999999989</v>
      </c>
      <c r="AC177" s="186">
        <f t="array" ref="AC177">INDEX('Deployment Schedule'!$F$24:$Z$40,MATCH('Benefit Calculations'!$B178,'Deployment Schedule'!$B$24:$B$40,0),MATCH(1,('Deployment Schedule'!$F$6:$Z$6='Benefit Calculations'!$I178)*('Deployment Schedule'!$F$9:$Z$9='Benefit Calculations'!AC$2),0))</f>
        <v>0.99999999999999989</v>
      </c>
      <c r="AD177" s="186">
        <f t="array" ref="AD177">INDEX('Deployment Schedule'!$F$24:$Z$40,MATCH('Benefit Calculations'!$B178,'Deployment Schedule'!$B$24:$B$40,0),MATCH(1,('Deployment Schedule'!$F$6:$Z$6='Benefit Calculations'!$I178)*('Deployment Schedule'!$F$9:$Z$9='Benefit Calculations'!AD$2),0))</f>
        <v>0.99999999999999989</v>
      </c>
      <c r="AE177" s="186">
        <f t="array" ref="AE177">INDEX('Deployment Schedule'!$F$24:$Z$40,MATCH('Benefit Calculations'!$B178,'Deployment Schedule'!$B$24:$B$40,0),MATCH(1,('Deployment Schedule'!$F$6:$Z$6='Benefit Calculations'!$I178)*('Deployment Schedule'!$F$9:$Z$9='Benefit Calculations'!AE$2),0))</f>
        <v>0.99999999999999989</v>
      </c>
      <c r="AF177" s="186">
        <f t="array" ref="AF177">INDEX('Deployment Schedule'!$F$24:$Z$40,MATCH('Benefit Calculations'!$B178,'Deployment Schedule'!$B$24:$B$40,0),MATCH(1,('Deployment Schedule'!$F$6:$Z$6='Benefit Calculations'!$I178)*('Deployment Schedule'!$F$9:$Z$9='Benefit Calculations'!AF$2),0))</f>
        <v>0.99999999999999989</v>
      </c>
      <c r="AG177" s="186">
        <f t="array" ref="AG177">INDEX('Deployment Schedule'!$F$24:$Z$40,MATCH('Benefit Calculations'!$B178,'Deployment Schedule'!$B$24:$B$40,0),MATCH(1,('Deployment Schedule'!$F$6:$Z$6='Benefit Calculations'!$I178)*('Deployment Schedule'!$F$9:$Z$9='Benefit Calculations'!AG$2),0))</f>
        <v>0.99999999999999989</v>
      </c>
      <c r="AH177" s="258"/>
    </row>
    <row r="178" spans="1:34" s="229" customFormat="1" ht="13" x14ac:dyDescent="0.3">
      <c r="B178" s="248">
        <v>2.02</v>
      </c>
      <c r="C178" s="249"/>
      <c r="D178" s="358" t="s">
        <v>425</v>
      </c>
      <c r="E178" s="251" t="s">
        <v>37</v>
      </c>
      <c r="F178" s="251" t="s">
        <v>146</v>
      </c>
      <c r="G178" s="252"/>
      <c r="H178" s="257">
        <f>H176</f>
        <v>74725.950670794438</v>
      </c>
      <c r="I178" s="278" t="s">
        <v>435</v>
      </c>
      <c r="J178" s="253">
        <f>SUM(N178:AG178)</f>
        <v>1175875.1665514749</v>
      </c>
      <c r="K178" s="253">
        <f>NPV(PreTaxWACC,N178:AG178)</f>
        <v>583441.81098935916</v>
      </c>
      <c r="L178" s="279"/>
      <c r="M178" s="256" t="s">
        <v>38</v>
      </c>
      <c r="N178" s="257">
        <f t="shared" ref="N178:AG178" si="99">N176*N177</f>
        <v>18139.68082001185</v>
      </c>
      <c r="O178" s="257">
        <f t="shared" si="99"/>
        <v>31414.878058612208</v>
      </c>
      <c r="P178" s="257">
        <f t="shared" si="99"/>
        <v>46787.742674372501</v>
      </c>
      <c r="Q178" s="257">
        <f t="shared" si="99"/>
        <v>54029.215520070575</v>
      </c>
      <c r="R178" s="257">
        <f t="shared" si="99"/>
        <v>56136.934243968317</v>
      </c>
      <c r="S178" s="257">
        <f t="shared" si="99"/>
        <v>56629.290294148246</v>
      </c>
      <c r="T178" s="257">
        <f t="shared" si="99"/>
        <v>57388.617396402318</v>
      </c>
      <c r="U178" s="257">
        <f t="shared" si="99"/>
        <v>59510.540733526155</v>
      </c>
      <c r="V178" s="257">
        <f t="shared" si="99"/>
        <v>60675.678972836344</v>
      </c>
      <c r="W178" s="257">
        <f t="shared" si="99"/>
        <v>61868.695911352697</v>
      </c>
      <c r="X178" s="257">
        <f t="shared" si="99"/>
        <v>62880.226896872191</v>
      </c>
      <c r="Y178" s="257">
        <f t="shared" si="99"/>
        <v>64023.45093386306</v>
      </c>
      <c r="Z178" s="257">
        <f t="shared" si="99"/>
        <v>64667.095456101728</v>
      </c>
      <c r="AA178" s="257">
        <f t="shared" si="99"/>
        <v>64186.847777532923</v>
      </c>
      <c r="AB178" s="257">
        <f t="shared" si="99"/>
        <v>66715.348717600806</v>
      </c>
      <c r="AC178" s="257">
        <f t="shared" si="99"/>
        <v>68771.064627311527</v>
      </c>
      <c r="AD178" s="257">
        <f t="shared" si="99"/>
        <v>69666.691497590553</v>
      </c>
      <c r="AE178" s="257">
        <f t="shared" si="99"/>
        <v>71753.794701789186</v>
      </c>
      <c r="AF178" s="257">
        <f t="shared" si="99"/>
        <v>70425.005256359786</v>
      </c>
      <c r="AG178" s="257">
        <f t="shared" si="99"/>
        <v>70204.36606115225</v>
      </c>
      <c r="AH178" s="258"/>
    </row>
    <row r="179" spans="1:34" s="229" customFormat="1" ht="13" x14ac:dyDescent="0.3">
      <c r="B179" s="204"/>
      <c r="C179" s="204"/>
      <c r="E179" s="206"/>
      <c r="F179" s="206"/>
      <c r="G179" s="359"/>
      <c r="H179" s="208"/>
      <c r="I179" s="209"/>
      <c r="J179" s="236"/>
      <c r="K179" s="236"/>
      <c r="L179" s="360"/>
      <c r="M179" s="299"/>
      <c r="N179" s="276"/>
      <c r="AH179" s="258"/>
    </row>
    <row r="180" spans="1:34" s="193" customFormat="1" ht="13" x14ac:dyDescent="0.3">
      <c r="A180" s="187"/>
      <c r="B180" s="188" t="s">
        <v>455</v>
      </c>
      <c r="C180" s="189"/>
      <c r="D180" s="189"/>
      <c r="E180" s="202"/>
      <c r="F180" s="189"/>
      <c r="G180" s="191"/>
      <c r="H180" s="202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</row>
    <row r="181" spans="1:34" ht="13" x14ac:dyDescent="0.3">
      <c r="C181" s="183"/>
      <c r="E181" s="346"/>
      <c r="F181" s="183"/>
      <c r="G181" s="265"/>
      <c r="H181" s="183"/>
      <c r="I181" s="183"/>
      <c r="J181" s="183"/>
      <c r="K181" s="183"/>
      <c r="L181" s="183"/>
      <c r="N181" s="183"/>
    </row>
    <row r="182" spans="1:34" ht="13" outlineLevel="1" x14ac:dyDescent="0.3">
      <c r="C182" s="183"/>
      <c r="D182" s="196"/>
      <c r="E182" s="346"/>
      <c r="F182" s="183"/>
      <c r="G182" s="265"/>
      <c r="H182" s="183"/>
      <c r="I182" s="183"/>
      <c r="J182" s="183"/>
      <c r="K182" s="183"/>
      <c r="L182" s="183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</row>
    <row r="183" spans="1:34" ht="13" outlineLevel="1" x14ac:dyDescent="0.3">
      <c r="C183" s="183"/>
      <c r="D183" s="196" t="s">
        <v>476</v>
      </c>
      <c r="E183" s="346"/>
      <c r="F183" s="183"/>
      <c r="G183" s="265"/>
      <c r="H183" s="183"/>
      <c r="I183" s="183"/>
      <c r="J183" s="183"/>
      <c r="K183" s="183"/>
      <c r="L183" s="183"/>
      <c r="N183" s="274">
        <f>'Cust Engagment Portal Benefits'!G29</f>
        <v>251912.35084518406</v>
      </c>
      <c r="O183" s="274">
        <f>'Cust Engagment Portal Benefits'!H29</f>
        <v>309672.80158836587</v>
      </c>
      <c r="P183" s="274">
        <f>'Cust Engagment Portal Benefits'!I29</f>
        <v>299384.73808569909</v>
      </c>
      <c r="Q183" s="274">
        <f>'Cust Engagment Portal Benefits'!J29</f>
        <v>327431.50052869937</v>
      </c>
      <c r="R183" s="274">
        <f>'Cust Engagment Portal Benefits'!K29</f>
        <v>331279.78382135706</v>
      </c>
      <c r="S183" s="274">
        <f>'Cust Engagment Portal Benefits'!L29</f>
        <v>339743.83608062984</v>
      </c>
      <c r="T183" s="274">
        <f>'Cust Engagment Portal Benefits'!M29</f>
        <v>343066.02916577877</v>
      </c>
      <c r="U183" s="274">
        <f>'Cust Engagment Portal Benefits'!N29</f>
        <v>346806.36025880818</v>
      </c>
      <c r="V183" s="274">
        <f>'Cust Engagment Portal Benefits'!O29</f>
        <v>355736.33143085189</v>
      </c>
      <c r="W183" s="274">
        <f>'Cust Engagment Portal Benefits'!P29</f>
        <v>360863.11100678425</v>
      </c>
      <c r="X183" s="274">
        <f>'Cust Engagment Portal Benefits'!Q29</f>
        <v>366804.40647938644</v>
      </c>
      <c r="Y183" s="274">
        <f>'Cust Engagment Portal Benefits'!R29</f>
        <v>371842.74477634777</v>
      </c>
      <c r="Z183" s="274">
        <f>'Cust Engagment Portal Benefits'!S29</f>
        <v>377431.2930004904</v>
      </c>
      <c r="AA183" s="274">
        <f>'Cust Engagment Portal Benefits'!T29</f>
        <v>381324.6761045407</v>
      </c>
      <c r="AB183" s="274">
        <f>'Cust Engagment Portal Benefits'!U29</f>
        <v>381607.59700993553</v>
      </c>
      <c r="AC183" s="274">
        <f>'Cust Engagment Portal Benefits'!V29</f>
        <v>391988.75351980375</v>
      </c>
      <c r="AD183" s="274">
        <f>'Cust Engagment Portal Benefits'!W29</f>
        <v>400654.25649802736</v>
      </c>
      <c r="AE183" s="274">
        <f>'Cust Engagment Portal Benefits'!X29</f>
        <v>405242.54817922448</v>
      </c>
      <c r="AF183" s="274">
        <f>'Cust Engagment Portal Benefits'!Y29</f>
        <v>415515.57458987506</v>
      </c>
      <c r="AG183" s="274">
        <f>'Cust Engagment Portal Benefits'!Z29</f>
        <v>414161.67329633725</v>
      </c>
    </row>
    <row r="184" spans="1:34" ht="13" outlineLevel="1" x14ac:dyDescent="0.3">
      <c r="D184" s="183" t="s">
        <v>112</v>
      </c>
      <c r="M184" s="183" t="s">
        <v>112</v>
      </c>
      <c r="N184" s="186">
        <f t="array" ref="N184">INDEX('Deployment Schedule'!$F$34:$Z$40,MATCH('Benefit Calculations'!$B185,'Deployment Schedule'!$B$34:$B$40,0),MATCH(1,('Deployment Schedule'!$F$6:$Z$6='Benefit Calculations'!$I185)*('Deployment Schedule'!$F$9:$Z$9='Benefit Calculations'!N$2),0))</f>
        <v>0.17347593711197354</v>
      </c>
      <c r="O184" s="186">
        <f t="array" ref="O184">INDEX('Deployment Schedule'!$F$34:$Z$40,MATCH('Benefit Calculations'!$B185,'Deployment Schedule'!$B$34:$B$40,0),MATCH(1,('Deployment Schedule'!$F$6:$Z$6='Benefit Calculations'!$I185)*('Deployment Schedule'!$F$9:$Z$9='Benefit Calculations'!O$2),0))</f>
        <v>0.47666592685457887</v>
      </c>
      <c r="P184" s="186">
        <f t="array" ref="P184">INDEX('Deployment Schedule'!$F$34:$Z$40,MATCH('Benefit Calculations'!$B185,'Deployment Schedule'!$B$34:$B$40,0),MATCH(1,('Deployment Schedule'!$F$6:$Z$6='Benefit Calculations'!$I185)*('Deployment Schedule'!$F$9:$Z$9='Benefit Calculations'!P$2),0))</f>
        <v>0.74266536299779851</v>
      </c>
      <c r="Q184" s="186">
        <f t="array" ref="Q184">INDEX('Deployment Schedule'!$F$34:$Z$40,MATCH('Benefit Calculations'!$B185,'Deployment Schedule'!$B$34:$B$40,0),MATCH(1,('Deployment Schedule'!$F$6:$Z$6='Benefit Calculations'!$I185)*('Deployment Schedule'!$F$9:$Z$9='Benefit Calculations'!Q$2),0))</f>
        <v>0.93947537325519304</v>
      </c>
      <c r="R184" s="186">
        <f t="array" ref="R184">INDEX('Deployment Schedule'!$F$34:$Z$40,MATCH('Benefit Calculations'!$B185,'Deployment Schedule'!$B$34:$B$40,0),MATCH(1,('Deployment Schedule'!$F$6:$Z$6='Benefit Calculations'!$I185)*('Deployment Schedule'!$F$9:$Z$9='Benefit Calculations'!R$2),0))</f>
        <v>0.99999999999999989</v>
      </c>
      <c r="S184" s="186">
        <f t="array" ref="S184">INDEX('Deployment Schedule'!$F$34:$Z$40,MATCH('Benefit Calculations'!$B185,'Deployment Schedule'!$B$34:$B$40,0),MATCH(1,('Deployment Schedule'!$F$6:$Z$6='Benefit Calculations'!$I185)*('Deployment Schedule'!$F$9:$Z$9='Benefit Calculations'!S$2),0))</f>
        <v>0.99999999999999989</v>
      </c>
      <c r="T184" s="186">
        <f t="array" ref="T184">INDEX('Deployment Schedule'!$F$34:$Z$40,MATCH('Benefit Calculations'!$B185,'Deployment Schedule'!$B$34:$B$40,0),MATCH(1,('Deployment Schedule'!$F$6:$Z$6='Benefit Calculations'!$I185)*('Deployment Schedule'!$F$9:$Z$9='Benefit Calculations'!T$2),0))</f>
        <v>0.99999999999999989</v>
      </c>
      <c r="U184" s="186">
        <f t="array" ref="U184">INDEX('Deployment Schedule'!$F$34:$Z$40,MATCH('Benefit Calculations'!$B185,'Deployment Schedule'!$B$34:$B$40,0),MATCH(1,('Deployment Schedule'!$F$6:$Z$6='Benefit Calculations'!$I185)*('Deployment Schedule'!$F$9:$Z$9='Benefit Calculations'!U$2),0))</f>
        <v>0.99999999999999989</v>
      </c>
      <c r="V184" s="186">
        <f t="array" ref="V184">INDEX('Deployment Schedule'!$F$34:$Z$40,MATCH('Benefit Calculations'!$B185,'Deployment Schedule'!$B$34:$B$40,0),MATCH(1,('Deployment Schedule'!$F$6:$Z$6='Benefit Calculations'!$I185)*('Deployment Schedule'!$F$9:$Z$9='Benefit Calculations'!V$2),0))</f>
        <v>0.99999999999999989</v>
      </c>
      <c r="W184" s="186">
        <f t="array" ref="W184">INDEX('Deployment Schedule'!$F$34:$Z$40,MATCH('Benefit Calculations'!$B185,'Deployment Schedule'!$B$34:$B$40,0),MATCH(1,('Deployment Schedule'!$F$6:$Z$6='Benefit Calculations'!$I185)*('Deployment Schedule'!$F$9:$Z$9='Benefit Calculations'!W$2),0))</f>
        <v>0.99999999999999989</v>
      </c>
      <c r="X184" s="186">
        <f t="array" ref="X184">INDEX('Deployment Schedule'!$F$34:$Z$40,MATCH('Benefit Calculations'!$B185,'Deployment Schedule'!$B$34:$B$40,0),MATCH(1,('Deployment Schedule'!$F$6:$Z$6='Benefit Calculations'!$I185)*('Deployment Schedule'!$F$9:$Z$9='Benefit Calculations'!X$2),0))</f>
        <v>0.99999999999999989</v>
      </c>
      <c r="Y184" s="186">
        <f t="array" ref="Y184">INDEX('Deployment Schedule'!$F$34:$Z$40,MATCH('Benefit Calculations'!$B185,'Deployment Schedule'!$B$34:$B$40,0),MATCH(1,('Deployment Schedule'!$F$6:$Z$6='Benefit Calculations'!$I185)*('Deployment Schedule'!$F$9:$Z$9='Benefit Calculations'!Y$2),0))</f>
        <v>0.99999999999999989</v>
      </c>
      <c r="Z184" s="186">
        <f t="array" ref="Z184">INDEX('Deployment Schedule'!$F$34:$Z$40,MATCH('Benefit Calculations'!$B185,'Deployment Schedule'!$B$34:$B$40,0),MATCH(1,('Deployment Schedule'!$F$6:$Z$6='Benefit Calculations'!$I185)*('Deployment Schedule'!$F$9:$Z$9='Benefit Calculations'!Z$2),0))</f>
        <v>0.99999999999999989</v>
      </c>
      <c r="AA184" s="186">
        <f t="array" ref="AA184">INDEX('Deployment Schedule'!$F$34:$Z$40,MATCH('Benefit Calculations'!$B185,'Deployment Schedule'!$B$34:$B$40,0),MATCH(1,('Deployment Schedule'!$F$6:$Z$6='Benefit Calculations'!$I185)*('Deployment Schedule'!$F$9:$Z$9='Benefit Calculations'!AA$2),0))</f>
        <v>0.99999999999999989</v>
      </c>
      <c r="AB184" s="186">
        <f t="array" ref="AB184">INDEX('Deployment Schedule'!$F$34:$Z$40,MATCH('Benefit Calculations'!$B185,'Deployment Schedule'!$B$34:$B$40,0),MATCH(1,('Deployment Schedule'!$F$6:$Z$6='Benefit Calculations'!$I185)*('Deployment Schedule'!$F$9:$Z$9='Benefit Calculations'!AB$2),0))</f>
        <v>0.99999999999999989</v>
      </c>
      <c r="AC184" s="186">
        <f t="array" ref="AC184">INDEX('Deployment Schedule'!$F$34:$Z$40,MATCH('Benefit Calculations'!$B185,'Deployment Schedule'!$B$34:$B$40,0),MATCH(1,('Deployment Schedule'!$F$6:$Z$6='Benefit Calculations'!$I185)*('Deployment Schedule'!$F$9:$Z$9='Benefit Calculations'!AC$2),0))</f>
        <v>0.99999999999999989</v>
      </c>
      <c r="AD184" s="186">
        <f t="array" ref="AD184">INDEX('Deployment Schedule'!$F$34:$Z$40,MATCH('Benefit Calculations'!$B185,'Deployment Schedule'!$B$34:$B$40,0),MATCH(1,('Deployment Schedule'!$F$6:$Z$6='Benefit Calculations'!$I185)*('Deployment Schedule'!$F$9:$Z$9='Benefit Calculations'!AD$2),0))</f>
        <v>0.99999999999999989</v>
      </c>
      <c r="AE184" s="186">
        <f t="array" ref="AE184">INDEX('Deployment Schedule'!$F$34:$Z$40,MATCH('Benefit Calculations'!$B185,'Deployment Schedule'!$B$34:$B$40,0),MATCH(1,('Deployment Schedule'!$F$6:$Z$6='Benefit Calculations'!$I185)*('Deployment Schedule'!$F$9:$Z$9='Benefit Calculations'!AE$2),0))</f>
        <v>0.99999999999999989</v>
      </c>
      <c r="AF184" s="186">
        <f t="array" ref="AF184">INDEX('Deployment Schedule'!$F$34:$Z$40,MATCH('Benefit Calculations'!$B185,'Deployment Schedule'!$B$34:$B$40,0),MATCH(1,('Deployment Schedule'!$F$6:$Z$6='Benefit Calculations'!$I185)*('Deployment Schedule'!$F$9:$Z$9='Benefit Calculations'!AF$2),0))</f>
        <v>0.99999999999999989</v>
      </c>
      <c r="AG184" s="186">
        <f t="array" ref="AG184">INDEX('Deployment Schedule'!$F$34:$Z$40,MATCH('Benefit Calculations'!$B185,'Deployment Schedule'!$B$34:$B$40,0),MATCH(1,('Deployment Schedule'!$F$6:$Z$6='Benefit Calculations'!$I185)*('Deployment Schedule'!$F$9:$Z$9='Benefit Calculations'!AG$2),0))</f>
        <v>0.99999999999999989</v>
      </c>
    </row>
    <row r="185" spans="1:34" s="229" customFormat="1" ht="13" x14ac:dyDescent="0.3">
      <c r="B185" s="248">
        <v>3.01</v>
      </c>
      <c r="C185" s="249"/>
      <c r="D185" s="361" t="s">
        <v>347</v>
      </c>
      <c r="E185" s="251" t="s">
        <v>37</v>
      </c>
      <c r="F185" s="251" t="s">
        <v>376</v>
      </c>
      <c r="G185" s="252"/>
      <c r="H185" s="362"/>
      <c r="I185" s="278" t="s">
        <v>435</v>
      </c>
      <c r="J185" s="253">
        <f>SUM(N185:AG185)</f>
        <v>6705336.6857030224</v>
      </c>
      <c r="K185" s="253">
        <f>NPV(PreTaxWACC,N185:AG185)</f>
        <v>3274570.3776712609</v>
      </c>
      <c r="L185" s="363"/>
      <c r="M185" s="256" t="s">
        <v>38</v>
      </c>
      <c r="N185" s="257">
        <f>N184*N183</f>
        <v>43700.731132948567</v>
      </c>
      <c r="O185" s="257">
        <f t="shared" ref="O185:AG185" si="100">O184*O183</f>
        <v>147610.47299077251</v>
      </c>
      <c r="P185" s="257">
        <f t="shared" si="100"/>
        <v>222342.67518641654</v>
      </c>
      <c r="Q185" s="257">
        <f t="shared" si="100"/>
        <v>307613.8311747078</v>
      </c>
      <c r="R185" s="257">
        <f t="shared" si="100"/>
        <v>331279.78382135701</v>
      </c>
      <c r="S185" s="257">
        <f t="shared" si="100"/>
        <v>339743.83608062979</v>
      </c>
      <c r="T185" s="257">
        <f t="shared" si="100"/>
        <v>343066.02916577872</v>
      </c>
      <c r="U185" s="257">
        <f t="shared" si="100"/>
        <v>346806.36025880813</v>
      </c>
      <c r="V185" s="257">
        <f t="shared" si="100"/>
        <v>355736.33143085183</v>
      </c>
      <c r="W185" s="257">
        <f t="shared" si="100"/>
        <v>360863.11100678419</v>
      </c>
      <c r="X185" s="257">
        <f t="shared" si="100"/>
        <v>366804.40647938638</v>
      </c>
      <c r="Y185" s="257">
        <f t="shared" si="100"/>
        <v>371842.74477634771</v>
      </c>
      <c r="Z185" s="257">
        <f t="shared" si="100"/>
        <v>377431.29300049035</v>
      </c>
      <c r="AA185" s="257">
        <f t="shared" si="100"/>
        <v>381324.67610454065</v>
      </c>
      <c r="AB185" s="257">
        <f t="shared" si="100"/>
        <v>381607.59700993547</v>
      </c>
      <c r="AC185" s="257">
        <f t="shared" si="100"/>
        <v>391988.75351980369</v>
      </c>
      <c r="AD185" s="257">
        <f t="shared" si="100"/>
        <v>400654.2564980273</v>
      </c>
      <c r="AE185" s="257">
        <f t="shared" si="100"/>
        <v>405242.54817922442</v>
      </c>
      <c r="AF185" s="257">
        <f t="shared" si="100"/>
        <v>415515.574589875</v>
      </c>
      <c r="AG185" s="257">
        <f t="shared" si="100"/>
        <v>414161.67329633719</v>
      </c>
      <c r="AH185" s="258"/>
    </row>
    <row r="186" spans="1:34" s="229" customFormat="1" ht="13" x14ac:dyDescent="0.3">
      <c r="B186" s="275"/>
      <c r="C186" s="275"/>
      <c r="D186" s="364"/>
      <c r="E186" s="268"/>
      <c r="F186" s="268"/>
      <c r="G186" s="308"/>
      <c r="H186" s="342"/>
      <c r="I186" s="302"/>
      <c r="J186" s="303"/>
      <c r="K186" s="303"/>
      <c r="L186" s="365"/>
      <c r="M186" s="309"/>
      <c r="N186" s="310"/>
      <c r="O186" s="310"/>
      <c r="P186" s="310"/>
      <c r="Q186" s="310"/>
      <c r="R186" s="310"/>
      <c r="S186" s="310"/>
      <c r="T186" s="310"/>
      <c r="U186" s="310"/>
      <c r="V186" s="310"/>
      <c r="W186" s="310"/>
      <c r="X186" s="310"/>
      <c r="Y186" s="310"/>
      <c r="Z186" s="310"/>
      <c r="AA186" s="310"/>
      <c r="AB186" s="310"/>
      <c r="AC186" s="310"/>
      <c r="AD186" s="310"/>
      <c r="AE186" s="310"/>
      <c r="AF186" s="310"/>
      <c r="AG186" s="310"/>
      <c r="AH186" s="258"/>
    </row>
    <row r="187" spans="1:34" ht="13" outlineLevel="1" x14ac:dyDescent="0.3">
      <c r="B187" s="277"/>
      <c r="C187" s="277"/>
      <c r="D187" s="196" t="s">
        <v>477</v>
      </c>
      <c r="E187" s="317"/>
      <c r="F187" s="317"/>
      <c r="G187" s="269"/>
      <c r="H187" s="366"/>
      <c r="I187" s="267"/>
      <c r="J187" s="318"/>
      <c r="K187" s="318"/>
      <c r="L187" s="367"/>
      <c r="M187" s="299"/>
      <c r="N187" s="276">
        <f>'Cust Engagment Portal Benefits'!G58</f>
        <v>123556.78331612918</v>
      </c>
      <c r="O187" s="276">
        <f>'Cust Engagment Portal Benefits'!H58</f>
        <v>128804.08597770111</v>
      </c>
      <c r="P187" s="276">
        <f>'Cust Engagment Portal Benefits'!I58</f>
        <v>126730.96966449356</v>
      </c>
      <c r="Q187" s="276">
        <f>'Cust Engagment Portal Benefits'!J58</f>
        <v>135196.75254459996</v>
      </c>
      <c r="R187" s="276">
        <f>'Cust Engagment Portal Benefits'!K58</f>
        <v>137677.69620063977</v>
      </c>
      <c r="S187" s="276">
        <f>'Cust Engagment Portal Benefits'!L58</f>
        <v>142789.68505658393</v>
      </c>
      <c r="T187" s="276">
        <f>'Cust Engagment Portal Benefits'!M58</f>
        <v>144805.54220912603</v>
      </c>
      <c r="U187" s="276">
        <f>'Cust Engagment Portal Benefits'!N58</f>
        <v>147327.90050215699</v>
      </c>
      <c r="V187" s="276">
        <f>'Cust Engagment Portal Benefits'!O58</f>
        <v>152651.35335944168</v>
      </c>
      <c r="W187" s="276">
        <f>'Cust Engagment Portal Benefits'!P58</f>
        <v>156029.61858130572</v>
      </c>
      <c r="X187" s="276">
        <f>'Cust Engagment Portal Benefits'!Q58</f>
        <v>159523.20777743772</v>
      </c>
      <c r="Y187" s="276">
        <f>'Cust Engagment Portal Benefits'!R58</f>
        <v>162679.02886841015</v>
      </c>
      <c r="Z187" s="276">
        <f>'Cust Engagment Portal Benefits'!S58</f>
        <v>166088.22107798766</v>
      </c>
      <c r="AA187" s="276">
        <f>'Cust Engagment Portal Benefits'!T58</f>
        <v>168582.01439015529</v>
      </c>
      <c r="AB187" s="276">
        <f>'Cust Engagment Portal Benefits'!U58</f>
        <v>168712.47459996902</v>
      </c>
      <c r="AC187" s="276">
        <f>'Cust Engagment Portal Benefits'!V58</f>
        <v>175026.08661078432</v>
      </c>
      <c r="AD187" s="276">
        <f>'Cust Engagment Portal Benefits'!W58</f>
        <v>180434.76706483049</v>
      </c>
      <c r="AE187" s="276">
        <f>'Cust Engagment Portal Benefits'!X58</f>
        <v>183547.72026993119</v>
      </c>
      <c r="AF187" s="276">
        <f>'Cust Engagment Portal Benefits'!Y58</f>
        <v>188730.66981801263</v>
      </c>
      <c r="AG187" s="276">
        <f>'Cust Engagment Portal Benefits'!Z58</f>
        <v>186859.3360258218</v>
      </c>
    </row>
    <row r="188" spans="1:34" ht="13" outlineLevel="1" x14ac:dyDescent="0.3">
      <c r="B188" s="277"/>
      <c r="C188" s="277"/>
      <c r="D188" s="183" t="s">
        <v>112</v>
      </c>
      <c r="E188" s="317"/>
      <c r="F188" s="317"/>
      <c r="G188" s="269"/>
      <c r="H188" s="366"/>
      <c r="I188" s="267"/>
      <c r="J188" s="318"/>
      <c r="K188" s="318"/>
      <c r="L188" s="367"/>
      <c r="M188" s="183" t="s">
        <v>112</v>
      </c>
      <c r="N188" s="186">
        <f>N184</f>
        <v>0.17347593711197354</v>
      </c>
      <c r="O188" s="186">
        <f t="shared" ref="O188:AG188" si="101">O184</f>
        <v>0.47666592685457887</v>
      </c>
      <c r="P188" s="186">
        <f t="shared" si="101"/>
        <v>0.74266536299779851</v>
      </c>
      <c r="Q188" s="186">
        <f t="shared" si="101"/>
        <v>0.93947537325519304</v>
      </c>
      <c r="R188" s="186">
        <f t="shared" si="101"/>
        <v>0.99999999999999989</v>
      </c>
      <c r="S188" s="186">
        <f t="shared" si="101"/>
        <v>0.99999999999999989</v>
      </c>
      <c r="T188" s="186">
        <f t="shared" si="101"/>
        <v>0.99999999999999989</v>
      </c>
      <c r="U188" s="186">
        <f t="shared" si="101"/>
        <v>0.99999999999999989</v>
      </c>
      <c r="V188" s="186">
        <f t="shared" si="101"/>
        <v>0.99999999999999989</v>
      </c>
      <c r="W188" s="186">
        <f t="shared" si="101"/>
        <v>0.99999999999999989</v>
      </c>
      <c r="X188" s="186">
        <f t="shared" si="101"/>
        <v>0.99999999999999989</v>
      </c>
      <c r="Y188" s="186">
        <f t="shared" si="101"/>
        <v>0.99999999999999989</v>
      </c>
      <c r="Z188" s="186">
        <f t="shared" si="101"/>
        <v>0.99999999999999989</v>
      </c>
      <c r="AA188" s="186">
        <f t="shared" si="101"/>
        <v>0.99999999999999989</v>
      </c>
      <c r="AB188" s="186">
        <f t="shared" si="101"/>
        <v>0.99999999999999989</v>
      </c>
      <c r="AC188" s="186">
        <f t="shared" si="101"/>
        <v>0.99999999999999989</v>
      </c>
      <c r="AD188" s="186">
        <f t="shared" si="101"/>
        <v>0.99999999999999989</v>
      </c>
      <c r="AE188" s="186">
        <f t="shared" si="101"/>
        <v>0.99999999999999989</v>
      </c>
      <c r="AF188" s="186">
        <f t="shared" si="101"/>
        <v>0.99999999999999989</v>
      </c>
      <c r="AG188" s="186">
        <f t="shared" si="101"/>
        <v>0.99999999999999989</v>
      </c>
    </row>
    <row r="189" spans="1:34" s="229" customFormat="1" ht="13" x14ac:dyDescent="0.3">
      <c r="B189" s="248">
        <v>3.02</v>
      </c>
      <c r="C189" s="249"/>
      <c r="D189" s="361" t="s">
        <v>391</v>
      </c>
      <c r="E189" s="251" t="s">
        <v>37</v>
      </c>
      <c r="F189" s="251" t="s">
        <v>376</v>
      </c>
      <c r="G189" s="252"/>
      <c r="H189" s="362"/>
      <c r="I189" s="278" t="s">
        <v>435</v>
      </c>
      <c r="J189" s="253">
        <f>SUM(N189:AG189)</f>
        <v>2925428.6913587903</v>
      </c>
      <c r="K189" s="253">
        <f>NPV(PreTaxWACC,N189:AG189)</f>
        <v>1415519.2270409169</v>
      </c>
      <c r="L189" s="363"/>
      <c r="M189" s="256" t="s">
        <v>38</v>
      </c>
      <c r="N189" s="257">
        <f>N188*N187</f>
        <v>21434.128772306565</v>
      </c>
      <c r="O189" s="257">
        <f t="shared" ref="O189:AG189" si="102">O188*O187</f>
        <v>61396.519025217764</v>
      </c>
      <c r="P189" s="257">
        <f t="shared" si="102"/>
        <v>94118.701588944095</v>
      </c>
      <c r="Q189" s="257">
        <f t="shared" si="102"/>
        <v>127014.01955972803</v>
      </c>
      <c r="R189" s="257">
        <f t="shared" si="102"/>
        <v>137677.69620063974</v>
      </c>
      <c r="S189" s="257">
        <f t="shared" si="102"/>
        <v>142789.6850565839</v>
      </c>
      <c r="T189" s="257">
        <f t="shared" si="102"/>
        <v>144805.542209126</v>
      </c>
      <c r="U189" s="257">
        <f t="shared" si="102"/>
        <v>147327.90050215696</v>
      </c>
      <c r="V189" s="257">
        <f t="shared" si="102"/>
        <v>152651.35335944165</v>
      </c>
      <c r="W189" s="257">
        <f t="shared" si="102"/>
        <v>156029.61858130569</v>
      </c>
      <c r="X189" s="257">
        <f t="shared" si="102"/>
        <v>159523.2077774377</v>
      </c>
      <c r="Y189" s="257">
        <f t="shared" si="102"/>
        <v>162679.02886841013</v>
      </c>
      <c r="Z189" s="257">
        <f t="shared" si="102"/>
        <v>166088.22107798763</v>
      </c>
      <c r="AA189" s="257">
        <f t="shared" si="102"/>
        <v>168582.01439015527</v>
      </c>
      <c r="AB189" s="257">
        <f t="shared" si="102"/>
        <v>168712.47459996899</v>
      </c>
      <c r="AC189" s="257">
        <f t="shared" si="102"/>
        <v>175026.08661078429</v>
      </c>
      <c r="AD189" s="257">
        <f t="shared" si="102"/>
        <v>180434.76706483046</v>
      </c>
      <c r="AE189" s="257">
        <f t="shared" si="102"/>
        <v>183547.72026993116</v>
      </c>
      <c r="AF189" s="257">
        <f t="shared" si="102"/>
        <v>188730.6698180126</v>
      </c>
      <c r="AG189" s="257">
        <f t="shared" si="102"/>
        <v>186859.33602582177</v>
      </c>
      <c r="AH189" s="258"/>
    </row>
    <row r="190" spans="1:34" s="229" customFormat="1" ht="13" x14ac:dyDescent="0.3">
      <c r="B190" s="275"/>
      <c r="C190" s="275"/>
      <c r="D190" s="364"/>
      <c r="E190" s="268"/>
      <c r="F190" s="268"/>
      <c r="G190" s="308"/>
      <c r="H190" s="342"/>
      <c r="I190" s="302"/>
      <c r="J190" s="303"/>
      <c r="K190" s="303"/>
      <c r="L190" s="365"/>
      <c r="M190" s="309"/>
      <c r="N190" s="310"/>
      <c r="O190" s="310"/>
      <c r="P190" s="310"/>
      <c r="Q190" s="310"/>
      <c r="R190" s="310"/>
      <c r="S190" s="310"/>
      <c r="T190" s="310"/>
      <c r="U190" s="310"/>
      <c r="V190" s="310"/>
      <c r="W190" s="310"/>
      <c r="X190" s="310"/>
      <c r="Y190" s="310"/>
      <c r="Z190" s="310"/>
      <c r="AA190" s="310"/>
      <c r="AB190" s="310"/>
      <c r="AC190" s="310"/>
      <c r="AD190" s="310"/>
      <c r="AE190" s="310"/>
      <c r="AF190" s="310"/>
      <c r="AG190" s="310"/>
      <c r="AH190" s="258"/>
    </row>
    <row r="191" spans="1:34" s="193" customFormat="1" ht="13" x14ac:dyDescent="0.3">
      <c r="A191" s="187"/>
      <c r="B191" s="188" t="s">
        <v>80</v>
      </c>
      <c r="C191" s="188"/>
      <c r="D191" s="189"/>
      <c r="E191" s="202"/>
      <c r="F191" s="189"/>
      <c r="G191" s="191"/>
      <c r="H191" s="202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</row>
    <row r="192" spans="1:34" ht="13" x14ac:dyDescent="0.3">
      <c r="J192" s="186"/>
    </row>
    <row r="193" spans="2:33" ht="13" x14ac:dyDescent="0.3">
      <c r="B193" s="248">
        <v>4.01</v>
      </c>
      <c r="C193" s="321"/>
      <c r="D193" s="358" t="s">
        <v>463</v>
      </c>
      <c r="E193" s="251" t="s">
        <v>37</v>
      </c>
      <c r="F193" s="251" t="s">
        <v>80</v>
      </c>
      <c r="G193" s="252"/>
      <c r="H193" s="253"/>
      <c r="I193" s="368" t="s">
        <v>435</v>
      </c>
      <c r="J193" s="703"/>
      <c r="K193" s="703"/>
      <c r="L193" s="249"/>
      <c r="M193" s="256" t="s">
        <v>38</v>
      </c>
      <c r="N193" s="704"/>
      <c r="O193" s="704"/>
      <c r="P193" s="704"/>
      <c r="Q193" s="704"/>
      <c r="R193" s="704"/>
      <c r="S193" s="704"/>
      <c r="T193" s="704"/>
      <c r="U193" s="704"/>
      <c r="V193" s="704"/>
      <c r="W193" s="704"/>
      <c r="X193" s="704"/>
      <c r="Y193" s="704"/>
      <c r="Z193" s="704"/>
      <c r="AA193" s="704"/>
      <c r="AB193" s="704"/>
      <c r="AC193" s="704"/>
      <c r="AD193" s="704"/>
      <c r="AE193" s="704"/>
      <c r="AF193" s="704"/>
      <c r="AG193" s="704"/>
    </row>
    <row r="194" spans="2:33" ht="13" x14ac:dyDescent="0.3">
      <c r="B194" s="275"/>
      <c r="C194" s="307"/>
      <c r="D194" s="369"/>
      <c r="E194" s="268"/>
      <c r="F194" s="268"/>
      <c r="G194" s="308"/>
      <c r="H194" s="303"/>
      <c r="I194" s="302"/>
      <c r="J194" s="303"/>
      <c r="K194" s="303"/>
      <c r="L194" s="275"/>
      <c r="M194" s="309"/>
      <c r="N194" s="310"/>
      <c r="O194" s="310"/>
      <c r="P194" s="310"/>
      <c r="Q194" s="310"/>
      <c r="R194" s="310"/>
      <c r="S194" s="310"/>
      <c r="T194" s="310"/>
      <c r="U194" s="310"/>
      <c r="V194" s="310"/>
      <c r="W194" s="310"/>
      <c r="X194" s="310"/>
      <c r="Y194" s="310"/>
      <c r="Z194" s="310"/>
      <c r="AA194" s="310"/>
      <c r="AB194" s="310"/>
      <c r="AC194" s="310"/>
      <c r="AD194" s="310"/>
      <c r="AE194" s="310"/>
      <c r="AF194" s="310"/>
      <c r="AG194" s="310"/>
    </row>
    <row r="195" spans="2:33" ht="13" x14ac:dyDescent="0.3">
      <c r="B195" s="248">
        <v>4.04</v>
      </c>
      <c r="C195" s="321"/>
      <c r="D195" s="358" t="s">
        <v>464</v>
      </c>
      <c r="E195" s="251" t="s">
        <v>37</v>
      </c>
      <c r="F195" s="251" t="s">
        <v>80</v>
      </c>
      <c r="G195" s="252"/>
      <c r="H195" s="253"/>
      <c r="I195" s="368" t="s">
        <v>435</v>
      </c>
      <c r="J195" s="703"/>
      <c r="K195" s="703"/>
      <c r="L195" s="249"/>
      <c r="M195" s="256" t="s">
        <v>38</v>
      </c>
      <c r="N195" s="704"/>
      <c r="O195" s="704"/>
      <c r="P195" s="704"/>
      <c r="Q195" s="704"/>
      <c r="R195" s="704"/>
      <c r="S195" s="704"/>
      <c r="T195" s="704"/>
      <c r="U195" s="704"/>
      <c r="V195" s="704"/>
      <c r="W195" s="704"/>
      <c r="X195" s="704"/>
      <c r="Y195" s="704"/>
      <c r="Z195" s="704"/>
      <c r="AA195" s="704"/>
      <c r="AB195" s="704"/>
      <c r="AC195" s="704"/>
      <c r="AD195" s="704"/>
      <c r="AE195" s="704"/>
      <c r="AF195" s="704"/>
      <c r="AG195" s="704"/>
    </row>
    <row r="196" spans="2:33" ht="13" x14ac:dyDescent="0.3">
      <c r="B196" s="275"/>
      <c r="C196" s="307"/>
      <c r="D196" s="369"/>
      <c r="E196" s="268"/>
      <c r="F196" s="268"/>
      <c r="G196" s="308"/>
      <c r="H196" s="303"/>
      <c r="I196" s="370"/>
      <c r="J196" s="303"/>
      <c r="K196" s="303"/>
      <c r="L196" s="275"/>
      <c r="M196" s="309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</row>
    <row r="197" spans="2:33" ht="13" x14ac:dyDescent="0.3">
      <c r="B197" s="248">
        <v>4.0199999999999996</v>
      </c>
      <c r="C197" s="321"/>
      <c r="D197" s="250" t="s">
        <v>530</v>
      </c>
      <c r="E197" s="251" t="s">
        <v>37</v>
      </c>
      <c r="F197" s="251" t="s">
        <v>80</v>
      </c>
      <c r="G197" s="252"/>
      <c r="H197" s="253"/>
      <c r="I197" s="368" t="s">
        <v>435</v>
      </c>
      <c r="J197" s="703"/>
      <c r="K197" s="703"/>
      <c r="L197" s="249"/>
      <c r="M197" s="256" t="s">
        <v>38</v>
      </c>
      <c r="N197" s="704"/>
      <c r="O197" s="704"/>
      <c r="P197" s="704"/>
      <c r="Q197" s="704"/>
      <c r="R197" s="704"/>
      <c r="S197" s="704"/>
      <c r="T197" s="704"/>
      <c r="U197" s="704"/>
      <c r="V197" s="704"/>
      <c r="W197" s="704"/>
      <c r="X197" s="704"/>
      <c r="Y197" s="704"/>
      <c r="Z197" s="704"/>
      <c r="AA197" s="704"/>
      <c r="AB197" s="704"/>
      <c r="AC197" s="704"/>
      <c r="AD197" s="704"/>
      <c r="AE197" s="704"/>
      <c r="AF197" s="704"/>
      <c r="AG197" s="704"/>
    </row>
    <row r="198" spans="2:33" ht="13" x14ac:dyDescent="0.3">
      <c r="B198" s="275"/>
      <c r="C198" s="307"/>
      <c r="D198" s="369"/>
      <c r="E198" s="268"/>
      <c r="F198" s="268"/>
      <c r="G198" s="308"/>
      <c r="H198" s="303"/>
      <c r="I198" s="302"/>
      <c r="J198" s="303"/>
      <c r="K198" s="303"/>
      <c r="L198" s="275"/>
      <c r="M198" s="309"/>
      <c r="N198" s="310"/>
      <c r="O198" s="310"/>
      <c r="P198" s="310"/>
      <c r="Q198" s="310"/>
      <c r="R198" s="310"/>
      <c r="S198" s="310"/>
      <c r="T198" s="310"/>
      <c r="U198" s="310"/>
      <c r="V198" s="310"/>
      <c r="W198" s="310"/>
      <c r="X198" s="310"/>
      <c r="Y198" s="310"/>
      <c r="Z198" s="310"/>
      <c r="AA198" s="310"/>
      <c r="AB198" s="310"/>
      <c r="AC198" s="310"/>
      <c r="AD198" s="310"/>
      <c r="AE198" s="310"/>
      <c r="AF198" s="310"/>
      <c r="AG198" s="310"/>
    </row>
    <row r="199" spans="2:33" ht="13.5" customHeight="1" x14ac:dyDescent="0.3">
      <c r="B199" s="248">
        <v>4.03</v>
      </c>
      <c r="C199" s="321"/>
      <c r="D199" s="358" t="s">
        <v>478</v>
      </c>
      <c r="E199" s="251" t="s">
        <v>43</v>
      </c>
      <c r="F199" s="251" t="s">
        <v>80</v>
      </c>
      <c r="G199" s="252"/>
      <c r="H199" s="253"/>
      <c r="I199" s="368" t="s">
        <v>435</v>
      </c>
      <c r="J199" s="703"/>
      <c r="K199" s="703"/>
      <c r="L199" s="249"/>
      <c r="M199" s="256" t="s">
        <v>38</v>
      </c>
      <c r="N199" s="704"/>
      <c r="O199" s="704"/>
      <c r="P199" s="704"/>
      <c r="Q199" s="704"/>
      <c r="R199" s="704"/>
      <c r="S199" s="704"/>
      <c r="T199" s="704"/>
      <c r="U199" s="704"/>
      <c r="V199" s="704"/>
      <c r="W199" s="704"/>
      <c r="X199" s="704"/>
      <c r="Y199" s="704"/>
      <c r="Z199" s="704"/>
      <c r="AA199" s="704"/>
      <c r="AB199" s="704"/>
      <c r="AC199" s="704"/>
      <c r="AD199" s="704"/>
      <c r="AE199" s="704"/>
      <c r="AF199" s="704"/>
      <c r="AG199" s="704"/>
    </row>
    <row r="201" spans="2:33" ht="13.5" customHeight="1" x14ac:dyDescent="0.3">
      <c r="O201" s="210"/>
      <c r="P201" s="210"/>
      <c r="Q201" s="210"/>
      <c r="R201" s="210"/>
      <c r="S201" s="210"/>
      <c r="T201" s="210"/>
      <c r="U201" s="210"/>
    </row>
    <row r="202" spans="2:33" ht="13.5" customHeight="1" x14ac:dyDescent="0.3"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Z40"/>
  <sheetViews>
    <sheetView topLeftCell="A5" workbookViewId="0">
      <selection activeCell="G12" sqref="G12"/>
    </sheetView>
  </sheetViews>
  <sheetFormatPr defaultColWidth="9.1796875" defaultRowHeight="13" x14ac:dyDescent="0.3"/>
  <cols>
    <col min="1" max="1" width="1.54296875" style="183" customWidth="1"/>
    <col min="2" max="2" width="9.1796875" style="183"/>
    <col min="3" max="3" width="52.54296875" style="183" customWidth="1"/>
    <col min="4" max="4" width="18.81640625" style="183" customWidth="1"/>
    <col min="5" max="6" width="1.54296875" style="183" customWidth="1"/>
    <col min="7" max="26" width="7.54296875" style="372" customWidth="1"/>
    <col min="27" max="16384" width="9.1796875" style="183"/>
  </cols>
  <sheetData>
    <row r="1" spans="2:26" hidden="1" x14ac:dyDescent="0.3"/>
    <row r="2" spans="2:26" hidden="1" x14ac:dyDescent="0.3"/>
    <row r="3" spans="2:26" hidden="1" x14ac:dyDescent="0.3"/>
    <row r="4" spans="2:26" hidden="1" x14ac:dyDescent="0.3"/>
    <row r="5" spans="2:26" x14ac:dyDescent="0.3">
      <c r="B5" s="204" t="s">
        <v>109</v>
      </c>
      <c r="C5" s="229" t="s">
        <v>17</v>
      </c>
      <c r="D5" s="373"/>
      <c r="G5" s="374" t="s">
        <v>110</v>
      </c>
      <c r="I5" s="375"/>
    </row>
    <row r="6" spans="2:26" hidden="1" x14ac:dyDescent="0.3">
      <c r="G6" s="372" t="s">
        <v>435</v>
      </c>
      <c r="H6" s="372" t="s">
        <v>435</v>
      </c>
      <c r="I6" s="372" t="s">
        <v>435</v>
      </c>
      <c r="J6" s="372" t="s">
        <v>435</v>
      </c>
      <c r="K6" s="372" t="s">
        <v>435</v>
      </c>
      <c r="L6" s="372" t="s">
        <v>435</v>
      </c>
      <c r="M6" s="372" t="s">
        <v>435</v>
      </c>
      <c r="N6" s="372" t="s">
        <v>435</v>
      </c>
      <c r="O6" s="372" t="s">
        <v>435</v>
      </c>
      <c r="P6" s="372" t="s">
        <v>435</v>
      </c>
      <c r="Q6" s="372" t="s">
        <v>435</v>
      </c>
      <c r="R6" s="372" t="s">
        <v>435</v>
      </c>
      <c r="S6" s="372" t="s">
        <v>435</v>
      </c>
      <c r="T6" s="372" t="s">
        <v>435</v>
      </c>
      <c r="U6" s="372" t="s">
        <v>435</v>
      </c>
      <c r="V6" s="372" t="s">
        <v>435</v>
      </c>
      <c r="W6" s="372" t="s">
        <v>435</v>
      </c>
      <c r="X6" s="372" t="s">
        <v>435</v>
      </c>
      <c r="Y6" s="372" t="s">
        <v>435</v>
      </c>
      <c r="Z6" s="372" t="s">
        <v>435</v>
      </c>
    </row>
    <row r="7" spans="2:26" x14ac:dyDescent="0.3">
      <c r="G7" s="376">
        <v>2023</v>
      </c>
      <c r="H7" s="376">
        <f>G7+1</f>
        <v>2024</v>
      </c>
      <c r="I7" s="376">
        <f t="shared" ref="I7:Z7" si="0">H7+1</f>
        <v>2025</v>
      </c>
      <c r="J7" s="376">
        <f t="shared" si="0"/>
        <v>2026</v>
      </c>
      <c r="K7" s="376">
        <f t="shared" si="0"/>
        <v>2027</v>
      </c>
      <c r="L7" s="376">
        <f t="shared" si="0"/>
        <v>2028</v>
      </c>
      <c r="M7" s="376">
        <f t="shared" si="0"/>
        <v>2029</v>
      </c>
      <c r="N7" s="376">
        <f t="shared" si="0"/>
        <v>2030</v>
      </c>
      <c r="O7" s="376">
        <f t="shared" si="0"/>
        <v>2031</v>
      </c>
      <c r="P7" s="376">
        <f t="shared" si="0"/>
        <v>2032</v>
      </c>
      <c r="Q7" s="376">
        <f t="shared" si="0"/>
        <v>2033</v>
      </c>
      <c r="R7" s="376">
        <f t="shared" si="0"/>
        <v>2034</v>
      </c>
      <c r="S7" s="376">
        <f t="shared" si="0"/>
        <v>2035</v>
      </c>
      <c r="T7" s="376">
        <f t="shared" si="0"/>
        <v>2036</v>
      </c>
      <c r="U7" s="376">
        <f t="shared" si="0"/>
        <v>2037</v>
      </c>
      <c r="V7" s="376">
        <f t="shared" si="0"/>
        <v>2038</v>
      </c>
      <c r="W7" s="376">
        <f t="shared" si="0"/>
        <v>2039</v>
      </c>
      <c r="X7" s="376">
        <f t="shared" si="0"/>
        <v>2040</v>
      </c>
      <c r="Y7" s="376">
        <f t="shared" si="0"/>
        <v>2041</v>
      </c>
      <c r="Z7" s="376">
        <f t="shared" si="0"/>
        <v>2042</v>
      </c>
    </row>
    <row r="8" spans="2:26" x14ac:dyDescent="0.3">
      <c r="G8" s="372">
        <v>1</v>
      </c>
      <c r="H8" s="372">
        <v>1</v>
      </c>
      <c r="I8" s="372">
        <v>1</v>
      </c>
      <c r="J8" s="372">
        <v>1</v>
      </c>
      <c r="K8" s="372">
        <v>1</v>
      </c>
      <c r="L8" s="372">
        <v>1</v>
      </c>
      <c r="M8" s="372">
        <v>1</v>
      </c>
      <c r="N8" s="372">
        <v>1</v>
      </c>
      <c r="O8" s="372">
        <v>1</v>
      </c>
      <c r="P8" s="372">
        <v>1</v>
      </c>
      <c r="Q8" s="372">
        <v>1</v>
      </c>
      <c r="R8" s="372">
        <v>1</v>
      </c>
      <c r="S8" s="372">
        <v>1</v>
      </c>
      <c r="T8" s="372">
        <v>1</v>
      </c>
      <c r="U8" s="372">
        <v>1</v>
      </c>
      <c r="V8" s="372">
        <v>1</v>
      </c>
      <c r="W8" s="372">
        <v>1</v>
      </c>
      <c r="X8" s="372">
        <v>1</v>
      </c>
      <c r="Y8" s="372">
        <v>1</v>
      </c>
      <c r="Z8" s="372">
        <v>1</v>
      </c>
    </row>
    <row r="9" spans="2:26" x14ac:dyDescent="0.3">
      <c r="G9" s="372" t="s">
        <v>113</v>
      </c>
      <c r="H9" s="372" t="s">
        <v>114</v>
      </c>
      <c r="I9" s="372" t="s">
        <v>115</v>
      </c>
      <c r="J9" s="372" t="s">
        <v>116</v>
      </c>
      <c r="K9" s="372" t="s">
        <v>117</v>
      </c>
      <c r="L9" s="372" t="s">
        <v>118</v>
      </c>
      <c r="M9" s="372" t="s">
        <v>119</v>
      </c>
      <c r="N9" s="372" t="s">
        <v>120</v>
      </c>
      <c r="O9" s="372" t="s">
        <v>121</v>
      </c>
      <c r="P9" s="372" t="s">
        <v>122</v>
      </c>
      <c r="Q9" s="372" t="s">
        <v>123</v>
      </c>
      <c r="R9" s="372" t="s">
        <v>124</v>
      </c>
      <c r="S9" s="372" t="s">
        <v>125</v>
      </c>
      <c r="T9" s="372" t="s">
        <v>126</v>
      </c>
      <c r="U9" s="372" t="s">
        <v>127</v>
      </c>
      <c r="V9" s="372" t="s">
        <v>128</v>
      </c>
      <c r="W9" s="372" t="s">
        <v>129</v>
      </c>
      <c r="X9" s="372" t="s">
        <v>130</v>
      </c>
      <c r="Y9" s="372" t="s">
        <v>131</v>
      </c>
      <c r="Z9" s="372" t="s">
        <v>132</v>
      </c>
    </row>
    <row r="11" spans="2:26" x14ac:dyDescent="0.3">
      <c r="B11" s="377"/>
      <c r="C11" s="165"/>
      <c r="D11" s="165"/>
      <c r="E11" s="165"/>
      <c r="F11" s="378"/>
      <c r="G11" s="379"/>
      <c r="H11" s="379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</row>
    <row r="12" spans="2:26" x14ac:dyDescent="0.3">
      <c r="B12" s="377" t="s">
        <v>199</v>
      </c>
      <c r="C12" s="165" t="s">
        <v>344</v>
      </c>
      <c r="D12" s="165"/>
      <c r="E12" s="165"/>
      <c r="F12" s="378"/>
      <c r="G12" s="379">
        <v>0.34695187422394708</v>
      </c>
      <c r="H12" s="379">
        <v>0.25942810526126359</v>
      </c>
      <c r="I12" s="379">
        <v>0.27257076702517558</v>
      </c>
      <c r="J12" s="379">
        <v>0.12104925348961362</v>
      </c>
      <c r="K12" s="380">
        <v>0</v>
      </c>
      <c r="L12" s="380">
        <v>0</v>
      </c>
      <c r="M12" s="380">
        <v>0</v>
      </c>
      <c r="N12" s="380">
        <v>0</v>
      </c>
      <c r="O12" s="380">
        <v>0</v>
      </c>
      <c r="P12" s="380">
        <v>0</v>
      </c>
      <c r="Q12" s="380">
        <v>0</v>
      </c>
      <c r="R12" s="380">
        <v>0</v>
      </c>
      <c r="S12" s="380">
        <v>0</v>
      </c>
      <c r="T12" s="380">
        <v>0</v>
      </c>
      <c r="U12" s="380">
        <v>0</v>
      </c>
      <c r="V12" s="380">
        <v>0</v>
      </c>
      <c r="W12" s="380">
        <v>0</v>
      </c>
      <c r="X12" s="380">
        <v>0</v>
      </c>
      <c r="Y12" s="380">
        <v>0</v>
      </c>
      <c r="Z12" s="372">
        <v>0</v>
      </c>
    </row>
    <row r="13" spans="2:26" x14ac:dyDescent="0.3">
      <c r="C13" s="165"/>
      <c r="D13" s="165"/>
      <c r="E13" s="165"/>
      <c r="F13" s="378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  <c r="W13" s="380"/>
      <c r="X13" s="380"/>
      <c r="Y13" s="380"/>
    </row>
    <row r="14" spans="2:26" x14ac:dyDescent="0.3">
      <c r="C14" s="165"/>
      <c r="D14" s="165"/>
      <c r="E14" s="165"/>
      <c r="F14" s="378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3"/>
    </row>
    <row r="15" spans="2:26" x14ac:dyDescent="0.3">
      <c r="B15" s="377"/>
      <c r="F15" s="377"/>
    </row>
    <row r="16" spans="2:26" x14ac:dyDescent="0.3">
      <c r="B16" s="377" t="str">
        <f>B12</f>
        <v>BASE</v>
      </c>
      <c r="C16" s="183" t="s">
        <v>345</v>
      </c>
      <c r="F16" s="377"/>
      <c r="G16" s="372">
        <f>F16+G12</f>
        <v>0.34695187422394708</v>
      </c>
      <c r="H16" s="372">
        <f t="shared" ref="H16:Z16" si="1">G16+H12</f>
        <v>0.60637997948521072</v>
      </c>
      <c r="I16" s="372">
        <f t="shared" si="1"/>
        <v>0.87895074651038629</v>
      </c>
      <c r="J16" s="372">
        <f t="shared" si="1"/>
        <v>0.99999999999999989</v>
      </c>
      <c r="K16" s="372">
        <f>J16</f>
        <v>0.99999999999999989</v>
      </c>
      <c r="L16" s="372">
        <f t="shared" si="1"/>
        <v>0.99999999999999989</v>
      </c>
      <c r="M16" s="372">
        <f t="shared" si="1"/>
        <v>0.99999999999999989</v>
      </c>
      <c r="N16" s="372">
        <f t="shared" si="1"/>
        <v>0.99999999999999989</v>
      </c>
      <c r="O16" s="372">
        <f t="shared" si="1"/>
        <v>0.99999999999999989</v>
      </c>
      <c r="P16" s="372">
        <f t="shared" si="1"/>
        <v>0.99999999999999989</v>
      </c>
      <c r="Q16" s="372">
        <f t="shared" si="1"/>
        <v>0.99999999999999989</v>
      </c>
      <c r="R16" s="372">
        <f t="shared" si="1"/>
        <v>0.99999999999999989</v>
      </c>
      <c r="S16" s="372">
        <f t="shared" si="1"/>
        <v>0.99999999999999989</v>
      </c>
      <c r="T16" s="372">
        <f t="shared" si="1"/>
        <v>0.99999999999999989</v>
      </c>
      <c r="U16" s="372">
        <f t="shared" si="1"/>
        <v>0.99999999999999989</v>
      </c>
      <c r="V16" s="372">
        <f t="shared" si="1"/>
        <v>0.99999999999999989</v>
      </c>
      <c r="W16" s="372">
        <f t="shared" si="1"/>
        <v>0.99999999999999989</v>
      </c>
      <c r="X16" s="372">
        <f t="shared" si="1"/>
        <v>0.99999999999999989</v>
      </c>
      <c r="Y16" s="372">
        <f t="shared" si="1"/>
        <v>0.99999999999999989</v>
      </c>
      <c r="Z16" s="372">
        <f t="shared" si="1"/>
        <v>0.99999999999999989</v>
      </c>
    </row>
    <row r="17" spans="2:26" x14ac:dyDescent="0.3">
      <c r="B17" s="377"/>
      <c r="F17" s="377"/>
    </row>
    <row r="18" spans="2:26" x14ac:dyDescent="0.3">
      <c r="F18" s="377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</row>
    <row r="19" spans="2:26" s="396" customFormat="1" x14ac:dyDescent="0.3">
      <c r="B19" s="397"/>
      <c r="C19" s="397" t="s">
        <v>330</v>
      </c>
      <c r="D19" s="397"/>
      <c r="E19" s="397"/>
      <c r="F19" s="397"/>
      <c r="G19" s="398">
        <f>VLOOKUP('Not Used'!$E$4,$B$11:$BE$13,COLUMNS($B$7:G$7),0)</f>
        <v>0.34695187422394708</v>
      </c>
      <c r="H19" s="398">
        <f>VLOOKUP('Not Used'!$E$4,$B$11:$BE$13,COLUMNS($B$7:H$7),0)</f>
        <v>0.25942810526126359</v>
      </c>
      <c r="I19" s="398">
        <f>VLOOKUP('Not Used'!$E$4,$B$11:$BE$13,COLUMNS($B$7:I$7),0)</f>
        <v>0.27257076702517558</v>
      </c>
      <c r="J19" s="398">
        <f>VLOOKUP('Not Used'!$E$4,$B$11:$BE$13,COLUMNS($B$7:J$7),0)</f>
        <v>0.12104925348961362</v>
      </c>
      <c r="K19" s="398">
        <f>VLOOKUP('Not Used'!$E$4,$B$11:$BE$13,COLUMNS($B$7:K$7),0)</f>
        <v>0</v>
      </c>
      <c r="L19" s="398">
        <f>VLOOKUP('Not Used'!$E$4,$B$11:$BE$13,COLUMNS($B$7:L$7),0)</f>
        <v>0</v>
      </c>
      <c r="M19" s="398">
        <f>VLOOKUP('Not Used'!$E$4,$B$11:$BE$13,COLUMNS($B$7:M$7),0)</f>
        <v>0</v>
      </c>
      <c r="N19" s="398">
        <f>VLOOKUP('Not Used'!$E$4,$B$11:$BE$13,COLUMNS($B$7:N$7),0)</f>
        <v>0</v>
      </c>
      <c r="O19" s="398">
        <f>VLOOKUP('Not Used'!$E$4,$B$11:$BE$13,COLUMNS($B$7:O$7),0)</f>
        <v>0</v>
      </c>
      <c r="P19" s="398">
        <f>VLOOKUP('Not Used'!$E$4,$B$11:$BE$13,COLUMNS($B$7:P$7),0)</f>
        <v>0</v>
      </c>
      <c r="Q19" s="398">
        <f>VLOOKUP('Not Used'!$E$4,$B$11:$BE$13,COLUMNS($B$7:Q$7),0)</f>
        <v>0</v>
      </c>
      <c r="R19" s="398">
        <f>VLOOKUP('Not Used'!$E$4,$B$11:$BE$13,COLUMNS($B$7:R$7),0)</f>
        <v>0</v>
      </c>
      <c r="S19" s="398">
        <f>VLOOKUP('Not Used'!$E$4,$B$11:$BE$13,COLUMNS($B$7:S$7),0)</f>
        <v>0</v>
      </c>
      <c r="T19" s="398">
        <f>VLOOKUP('Not Used'!$E$4,$B$11:$BE$13,COLUMNS($B$7:T$7),0)</f>
        <v>0</v>
      </c>
      <c r="U19" s="398">
        <f>VLOOKUP('Not Used'!$E$4,$B$11:$BE$13,COLUMNS($B$7:U$7),0)</f>
        <v>0</v>
      </c>
      <c r="V19" s="398">
        <f>VLOOKUP('Not Used'!$E$4,$B$11:$BE$13,COLUMNS($B$7:V$7),0)</f>
        <v>0</v>
      </c>
      <c r="W19" s="398">
        <f>VLOOKUP('Not Used'!$E$4,$B$11:$BE$13,COLUMNS($B$7:W$7),0)</f>
        <v>0</v>
      </c>
      <c r="X19" s="398">
        <f>VLOOKUP('Not Used'!$E$4,$B$11:$BE$13,COLUMNS($B$7:X$7),0)</f>
        <v>0</v>
      </c>
      <c r="Y19" s="398">
        <f>VLOOKUP('Not Used'!$E$4,$B$11:$BE$13,COLUMNS($B$7:Y$7),0)</f>
        <v>0</v>
      </c>
      <c r="Z19" s="398">
        <f>VLOOKUP('Not Used'!$E$4,$B$11:$BE$13,COLUMNS($B$7:Z$7),0)</f>
        <v>0</v>
      </c>
    </row>
    <row r="20" spans="2:26" s="396" customFormat="1" x14ac:dyDescent="0.3">
      <c r="B20" s="397"/>
      <c r="C20" s="397" t="s">
        <v>331</v>
      </c>
      <c r="D20" s="397"/>
      <c r="E20" s="397"/>
      <c r="F20" s="397"/>
      <c r="G20" s="399">
        <f>F20+G19</f>
        <v>0.34695187422394708</v>
      </c>
      <c r="H20" s="399">
        <f t="shared" ref="H20:Z20" si="2">G20+H19</f>
        <v>0.60637997948521072</v>
      </c>
      <c r="I20" s="399">
        <f t="shared" si="2"/>
        <v>0.87895074651038629</v>
      </c>
      <c r="J20" s="399">
        <f t="shared" si="2"/>
        <v>0.99999999999999989</v>
      </c>
      <c r="K20" s="399">
        <f t="shared" si="2"/>
        <v>0.99999999999999989</v>
      </c>
      <c r="L20" s="399">
        <f t="shared" si="2"/>
        <v>0.99999999999999989</v>
      </c>
      <c r="M20" s="399">
        <f t="shared" si="2"/>
        <v>0.99999999999999989</v>
      </c>
      <c r="N20" s="399">
        <f t="shared" si="2"/>
        <v>0.99999999999999989</v>
      </c>
      <c r="O20" s="399">
        <f t="shared" si="2"/>
        <v>0.99999999999999989</v>
      </c>
      <c r="P20" s="399">
        <f t="shared" si="2"/>
        <v>0.99999999999999989</v>
      </c>
      <c r="Q20" s="399">
        <f t="shared" si="2"/>
        <v>0.99999999999999989</v>
      </c>
      <c r="R20" s="399">
        <f t="shared" si="2"/>
        <v>0.99999999999999989</v>
      </c>
      <c r="S20" s="399">
        <f t="shared" si="2"/>
        <v>0.99999999999999989</v>
      </c>
      <c r="T20" s="399">
        <f t="shared" si="2"/>
        <v>0.99999999999999989</v>
      </c>
      <c r="U20" s="399">
        <f t="shared" si="2"/>
        <v>0.99999999999999989</v>
      </c>
      <c r="V20" s="399">
        <f t="shared" si="2"/>
        <v>0.99999999999999989</v>
      </c>
      <c r="W20" s="399">
        <f t="shared" si="2"/>
        <v>0.99999999999999989</v>
      </c>
      <c r="X20" s="399">
        <f t="shared" si="2"/>
        <v>0.99999999999999989</v>
      </c>
      <c r="Y20" s="399">
        <f t="shared" si="2"/>
        <v>0.99999999999999989</v>
      </c>
      <c r="Z20" s="399">
        <f t="shared" si="2"/>
        <v>0.99999999999999989</v>
      </c>
    </row>
    <row r="21" spans="2:26" x14ac:dyDescent="0.3">
      <c r="D21" s="186"/>
      <c r="E21" s="186"/>
    </row>
    <row r="22" spans="2:26" x14ac:dyDescent="0.3">
      <c r="B22" s="384" t="s">
        <v>108</v>
      </c>
      <c r="C22" s="385"/>
      <c r="D22" s="386"/>
      <c r="E22" s="385"/>
      <c r="F22" s="387"/>
      <c r="G22" s="388"/>
      <c r="H22" s="388"/>
      <c r="I22" s="388"/>
      <c r="J22" s="388"/>
      <c r="K22" s="388"/>
      <c r="L22" s="388"/>
      <c r="M22" s="388"/>
      <c r="N22" s="388"/>
      <c r="O22" s="388"/>
      <c r="P22" s="388"/>
      <c r="Q22" s="388"/>
      <c r="R22" s="388"/>
      <c r="S22" s="388"/>
      <c r="T22" s="388"/>
      <c r="U22" s="388"/>
      <c r="V22" s="388"/>
      <c r="W22" s="388"/>
      <c r="X22" s="388"/>
      <c r="Y22" s="388"/>
      <c r="Z22" s="388"/>
    </row>
    <row r="23" spans="2:26" x14ac:dyDescent="0.3">
      <c r="B23" s="389"/>
      <c r="C23" s="185"/>
      <c r="D23" s="390"/>
      <c r="E23" s="185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</row>
    <row r="24" spans="2:26" x14ac:dyDescent="0.3">
      <c r="B24" s="205">
        <v>1.01</v>
      </c>
      <c r="C24" s="183" t="str">
        <f>INDEX('Benefit Calculations'!$D:$D,MATCH('Deployment Schedule'!B24,'Benefit Calculations'!$B:$B,0))</f>
        <v>Eliminated meter readers</v>
      </c>
      <c r="D24" s="392"/>
      <c r="G24" s="393">
        <v>0</v>
      </c>
      <c r="H24" s="393">
        <v>0</v>
      </c>
      <c r="I24" s="393">
        <v>0</v>
      </c>
      <c r="J24" s="393">
        <v>0</v>
      </c>
      <c r="K24" s="393">
        <f t="shared" ref="K24:Z27" si="3">K$20</f>
        <v>0.99999999999999989</v>
      </c>
      <c r="L24" s="393">
        <f t="shared" si="3"/>
        <v>0.99999999999999989</v>
      </c>
      <c r="M24" s="393">
        <f t="shared" si="3"/>
        <v>0.99999999999999989</v>
      </c>
      <c r="N24" s="393">
        <f t="shared" si="3"/>
        <v>0.99999999999999989</v>
      </c>
      <c r="O24" s="393">
        <f t="shared" si="3"/>
        <v>0.99999999999999989</v>
      </c>
      <c r="P24" s="393">
        <f t="shared" si="3"/>
        <v>0.99999999999999989</v>
      </c>
      <c r="Q24" s="393">
        <f t="shared" si="3"/>
        <v>0.99999999999999989</v>
      </c>
      <c r="R24" s="393">
        <f t="shared" si="3"/>
        <v>0.99999999999999989</v>
      </c>
      <c r="S24" s="393">
        <f t="shared" si="3"/>
        <v>0.99999999999999989</v>
      </c>
      <c r="T24" s="393">
        <f t="shared" si="3"/>
        <v>0.99999999999999989</v>
      </c>
      <c r="U24" s="393">
        <f t="shared" si="3"/>
        <v>0.99999999999999989</v>
      </c>
      <c r="V24" s="393">
        <f t="shared" si="3"/>
        <v>0.99999999999999989</v>
      </c>
      <c r="W24" s="393">
        <f t="shared" si="3"/>
        <v>0.99999999999999989</v>
      </c>
      <c r="X24" s="393">
        <f t="shared" si="3"/>
        <v>0.99999999999999989</v>
      </c>
      <c r="Y24" s="393">
        <f t="shared" si="3"/>
        <v>0.99999999999999989</v>
      </c>
      <c r="Z24" s="393">
        <f t="shared" si="3"/>
        <v>0.99999999999999989</v>
      </c>
    </row>
    <row r="25" spans="2:26" x14ac:dyDescent="0.3">
      <c r="B25" s="205">
        <v>1.02</v>
      </c>
      <c r="C25" s="183" t="str">
        <f>INDEX('Benefit Calculations'!$D:$D,MATCH('Deployment Schedule'!B25,'Benefit Calculations'!$B:$B,0))</f>
        <v>Avoided trips related to reconnects due to remote metering</v>
      </c>
      <c r="D25" s="392"/>
      <c r="G25" s="393">
        <f t="shared" ref="G25:J27" si="4">G$20</f>
        <v>0.34695187422394708</v>
      </c>
      <c r="H25" s="393">
        <f t="shared" si="4"/>
        <v>0.60637997948521072</v>
      </c>
      <c r="I25" s="393">
        <f t="shared" si="4"/>
        <v>0.87895074651038629</v>
      </c>
      <c r="J25" s="393">
        <f t="shared" si="4"/>
        <v>0.99999999999999989</v>
      </c>
      <c r="K25" s="393">
        <f t="shared" si="3"/>
        <v>0.99999999999999989</v>
      </c>
      <c r="L25" s="393">
        <f t="shared" si="3"/>
        <v>0.99999999999999989</v>
      </c>
      <c r="M25" s="393">
        <f t="shared" si="3"/>
        <v>0.99999999999999989</v>
      </c>
      <c r="N25" s="393">
        <f t="shared" si="3"/>
        <v>0.99999999999999989</v>
      </c>
      <c r="O25" s="393">
        <f t="shared" si="3"/>
        <v>0.99999999999999989</v>
      </c>
      <c r="P25" s="393">
        <f t="shared" si="3"/>
        <v>0.99999999999999989</v>
      </c>
      <c r="Q25" s="393">
        <f t="shared" si="3"/>
        <v>0.99999999999999989</v>
      </c>
      <c r="R25" s="393">
        <f t="shared" si="3"/>
        <v>0.99999999999999989</v>
      </c>
      <c r="S25" s="393">
        <f t="shared" si="3"/>
        <v>0.99999999999999989</v>
      </c>
      <c r="T25" s="393">
        <f t="shared" si="3"/>
        <v>0.99999999999999989</v>
      </c>
      <c r="U25" s="393">
        <f t="shared" si="3"/>
        <v>0.99999999999999989</v>
      </c>
      <c r="V25" s="393">
        <f t="shared" si="3"/>
        <v>0.99999999999999989</v>
      </c>
      <c r="W25" s="393">
        <f t="shared" si="3"/>
        <v>0.99999999999999989</v>
      </c>
      <c r="X25" s="393">
        <f t="shared" si="3"/>
        <v>0.99999999999999989</v>
      </c>
      <c r="Y25" s="393">
        <f t="shared" si="3"/>
        <v>0.99999999999999989</v>
      </c>
      <c r="Z25" s="393">
        <f t="shared" si="3"/>
        <v>0.99999999999999989</v>
      </c>
    </row>
    <row r="26" spans="2:26" x14ac:dyDescent="0.3">
      <c r="B26" s="205">
        <v>1.03</v>
      </c>
      <c r="C26" s="183" t="str">
        <f>INDEX('Benefit Calculations'!$D:$D,MATCH('Deployment Schedule'!B26,'Benefit Calculations'!$B:$B,0))</f>
        <v>Avoided trips related to disconnects due to remote metering</v>
      </c>
      <c r="D26" s="392"/>
      <c r="G26" s="393">
        <f t="shared" si="4"/>
        <v>0.34695187422394708</v>
      </c>
      <c r="H26" s="393">
        <f t="shared" si="4"/>
        <v>0.60637997948521072</v>
      </c>
      <c r="I26" s="393">
        <f t="shared" si="4"/>
        <v>0.87895074651038629</v>
      </c>
      <c r="J26" s="393">
        <f t="shared" si="4"/>
        <v>0.99999999999999989</v>
      </c>
      <c r="K26" s="393">
        <f t="shared" si="3"/>
        <v>0.99999999999999989</v>
      </c>
      <c r="L26" s="393">
        <f t="shared" si="3"/>
        <v>0.99999999999999989</v>
      </c>
      <c r="M26" s="393">
        <f t="shared" si="3"/>
        <v>0.99999999999999989</v>
      </c>
      <c r="N26" s="393">
        <f t="shared" si="3"/>
        <v>0.99999999999999989</v>
      </c>
      <c r="O26" s="393">
        <f t="shared" si="3"/>
        <v>0.99999999999999989</v>
      </c>
      <c r="P26" s="393">
        <f t="shared" si="3"/>
        <v>0.99999999999999989</v>
      </c>
      <c r="Q26" s="393">
        <f t="shared" si="3"/>
        <v>0.99999999999999989</v>
      </c>
      <c r="R26" s="393">
        <f t="shared" si="3"/>
        <v>0.99999999999999989</v>
      </c>
      <c r="S26" s="393">
        <f t="shared" si="3"/>
        <v>0.99999999999999989</v>
      </c>
      <c r="T26" s="393">
        <f t="shared" si="3"/>
        <v>0.99999999999999989</v>
      </c>
      <c r="U26" s="393">
        <f t="shared" si="3"/>
        <v>0.99999999999999989</v>
      </c>
      <c r="V26" s="393">
        <f t="shared" si="3"/>
        <v>0.99999999999999989</v>
      </c>
      <c r="W26" s="393">
        <f t="shared" si="3"/>
        <v>0.99999999999999989</v>
      </c>
      <c r="X26" s="393">
        <f t="shared" si="3"/>
        <v>0.99999999999999989</v>
      </c>
      <c r="Y26" s="393">
        <f t="shared" si="3"/>
        <v>0.99999999999999989</v>
      </c>
      <c r="Z26" s="393">
        <f t="shared" si="3"/>
        <v>0.99999999999999989</v>
      </c>
    </row>
    <row r="27" spans="2:26" x14ac:dyDescent="0.3">
      <c r="B27" s="205">
        <v>1.04</v>
      </c>
      <c r="C27" s="183" t="str">
        <f>INDEX('Benefit Calculations'!$D:$D,MATCH('Deployment Schedule'!B27,'Benefit Calculations'!$B:$B,0))</f>
        <v>Avoided Trips Related to Disconnect Notices</v>
      </c>
      <c r="D27" s="392"/>
      <c r="G27" s="393">
        <f t="shared" si="4"/>
        <v>0.34695187422394708</v>
      </c>
      <c r="H27" s="393">
        <f t="shared" si="4"/>
        <v>0.60637997948521072</v>
      </c>
      <c r="I27" s="393">
        <f t="shared" si="4"/>
        <v>0.87895074651038629</v>
      </c>
      <c r="J27" s="393">
        <f t="shared" si="4"/>
        <v>0.99999999999999989</v>
      </c>
      <c r="K27" s="393">
        <f t="shared" si="3"/>
        <v>0.99999999999999989</v>
      </c>
      <c r="L27" s="393">
        <f t="shared" si="3"/>
        <v>0.99999999999999989</v>
      </c>
      <c r="M27" s="393">
        <f t="shared" si="3"/>
        <v>0.99999999999999989</v>
      </c>
      <c r="N27" s="393">
        <f t="shared" si="3"/>
        <v>0.99999999999999989</v>
      </c>
      <c r="O27" s="393">
        <f t="shared" si="3"/>
        <v>0.99999999999999989</v>
      </c>
      <c r="P27" s="393">
        <f t="shared" si="3"/>
        <v>0.99999999999999989</v>
      </c>
      <c r="Q27" s="393">
        <f t="shared" si="3"/>
        <v>0.99999999999999989</v>
      </c>
      <c r="R27" s="393">
        <f t="shared" si="3"/>
        <v>0.99999999999999989</v>
      </c>
      <c r="S27" s="393">
        <f t="shared" si="3"/>
        <v>0.99999999999999989</v>
      </c>
      <c r="T27" s="393">
        <f t="shared" si="3"/>
        <v>0.99999999999999989</v>
      </c>
      <c r="U27" s="393">
        <f t="shared" si="3"/>
        <v>0.99999999999999989</v>
      </c>
      <c r="V27" s="393">
        <f t="shared" si="3"/>
        <v>0.99999999999999989</v>
      </c>
      <c r="W27" s="393">
        <f t="shared" si="3"/>
        <v>0.99999999999999989</v>
      </c>
      <c r="X27" s="393">
        <f t="shared" si="3"/>
        <v>0.99999999999999989</v>
      </c>
      <c r="Y27" s="393">
        <f t="shared" si="3"/>
        <v>0.99999999999999989</v>
      </c>
      <c r="Z27" s="393">
        <f t="shared" si="3"/>
        <v>0.99999999999999989</v>
      </c>
    </row>
    <row r="28" spans="2:26" x14ac:dyDescent="0.3">
      <c r="B28" s="205"/>
      <c r="D28" s="392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</row>
    <row r="29" spans="2:26" x14ac:dyDescent="0.3">
      <c r="B29" s="205">
        <v>1.05</v>
      </c>
      <c r="C29" s="183" t="str">
        <f>INDEX('Benefit Calculations'!$D:$D,MATCH('Deployment Schedule'!B29,'Benefit Calculations'!$B:$B,0))</f>
        <v>Reduced meter investigations (OK on arrival)</v>
      </c>
      <c r="D29" s="392"/>
      <c r="G29" s="393">
        <f t="shared" ref="G29:P32" si="5">G$20</f>
        <v>0.34695187422394708</v>
      </c>
      <c r="H29" s="393">
        <f t="shared" si="5"/>
        <v>0.60637997948521072</v>
      </c>
      <c r="I29" s="393">
        <f t="shared" si="5"/>
        <v>0.87895074651038629</v>
      </c>
      <c r="J29" s="393">
        <f t="shared" si="5"/>
        <v>0.99999999999999989</v>
      </c>
      <c r="K29" s="393">
        <f t="shared" si="5"/>
        <v>0.99999999999999989</v>
      </c>
      <c r="L29" s="393">
        <f t="shared" si="5"/>
        <v>0.99999999999999989</v>
      </c>
      <c r="M29" s="393">
        <f t="shared" si="5"/>
        <v>0.99999999999999989</v>
      </c>
      <c r="N29" s="393">
        <f t="shared" si="5"/>
        <v>0.99999999999999989</v>
      </c>
      <c r="O29" s="393">
        <f t="shared" si="5"/>
        <v>0.99999999999999989</v>
      </c>
      <c r="P29" s="393">
        <f t="shared" si="5"/>
        <v>0.99999999999999989</v>
      </c>
      <c r="Q29" s="393">
        <f t="shared" ref="Q29:Z32" si="6">Q$20</f>
        <v>0.99999999999999989</v>
      </c>
      <c r="R29" s="393">
        <f t="shared" si="6"/>
        <v>0.99999999999999989</v>
      </c>
      <c r="S29" s="393">
        <f t="shared" si="6"/>
        <v>0.99999999999999989</v>
      </c>
      <c r="T29" s="393">
        <f t="shared" si="6"/>
        <v>0.99999999999999989</v>
      </c>
      <c r="U29" s="393">
        <f t="shared" si="6"/>
        <v>0.99999999999999989</v>
      </c>
      <c r="V29" s="393">
        <f t="shared" si="6"/>
        <v>0.99999999999999989</v>
      </c>
      <c r="W29" s="393">
        <f t="shared" si="6"/>
        <v>0.99999999999999989</v>
      </c>
      <c r="X29" s="393">
        <f t="shared" si="6"/>
        <v>0.99999999999999989</v>
      </c>
      <c r="Y29" s="393">
        <f t="shared" si="6"/>
        <v>0.99999999999999989</v>
      </c>
      <c r="Z29" s="393">
        <f t="shared" si="6"/>
        <v>0.99999999999999989</v>
      </c>
    </row>
    <row r="30" spans="2:26" x14ac:dyDescent="0.3">
      <c r="B30" s="205"/>
      <c r="D30" s="392"/>
      <c r="G30" s="393">
        <f t="shared" si="5"/>
        <v>0.34695187422394708</v>
      </c>
      <c r="H30" s="393">
        <f t="shared" si="5"/>
        <v>0.60637997948521072</v>
      </c>
      <c r="I30" s="393">
        <f t="shared" si="5"/>
        <v>0.87895074651038629</v>
      </c>
      <c r="J30" s="393">
        <f t="shared" si="5"/>
        <v>0.99999999999999989</v>
      </c>
      <c r="K30" s="393">
        <f t="shared" si="5"/>
        <v>0.99999999999999989</v>
      </c>
      <c r="L30" s="393">
        <f t="shared" si="5"/>
        <v>0.99999999999999989</v>
      </c>
      <c r="M30" s="393">
        <f t="shared" si="5"/>
        <v>0.99999999999999989</v>
      </c>
      <c r="N30" s="393">
        <f t="shared" si="5"/>
        <v>0.99999999999999989</v>
      </c>
      <c r="O30" s="393">
        <f t="shared" si="5"/>
        <v>0.99999999999999989</v>
      </c>
      <c r="P30" s="393">
        <f t="shared" si="5"/>
        <v>0.99999999999999989</v>
      </c>
      <c r="Q30" s="393">
        <f t="shared" si="6"/>
        <v>0.99999999999999989</v>
      </c>
      <c r="R30" s="393">
        <f t="shared" si="6"/>
        <v>0.99999999999999989</v>
      </c>
      <c r="S30" s="393">
        <f t="shared" si="6"/>
        <v>0.99999999999999989</v>
      </c>
      <c r="T30" s="393">
        <f t="shared" si="6"/>
        <v>0.99999999999999989</v>
      </c>
      <c r="U30" s="393">
        <f t="shared" si="6"/>
        <v>0.99999999999999989</v>
      </c>
      <c r="V30" s="393">
        <f t="shared" si="6"/>
        <v>0.99999999999999989</v>
      </c>
      <c r="W30" s="393">
        <f t="shared" si="6"/>
        <v>0.99999999999999989</v>
      </c>
      <c r="X30" s="393">
        <f t="shared" si="6"/>
        <v>0.99999999999999989</v>
      </c>
      <c r="Y30" s="393">
        <f t="shared" si="6"/>
        <v>0.99999999999999989</v>
      </c>
      <c r="Z30" s="393">
        <f t="shared" si="6"/>
        <v>0.99999999999999989</v>
      </c>
    </row>
    <row r="31" spans="2:26" x14ac:dyDescent="0.3">
      <c r="B31" s="205">
        <v>2.0099999999999998</v>
      </c>
      <c r="C31" s="183" t="str">
        <f>INDEX('Benefit Calculations'!$D:$D,MATCH('Deployment Schedule'!B31,'Benefit Calculations'!$B:$B,0))</f>
        <v>Reduced tamper and theft</v>
      </c>
      <c r="D31" s="392"/>
      <c r="G31" s="393">
        <f t="shared" si="5"/>
        <v>0.34695187422394708</v>
      </c>
      <c r="H31" s="393">
        <f t="shared" si="5"/>
        <v>0.60637997948521072</v>
      </c>
      <c r="I31" s="393">
        <f t="shared" si="5"/>
        <v>0.87895074651038629</v>
      </c>
      <c r="J31" s="393">
        <f t="shared" si="5"/>
        <v>0.99999999999999989</v>
      </c>
      <c r="K31" s="393">
        <f t="shared" si="5"/>
        <v>0.99999999999999989</v>
      </c>
      <c r="L31" s="393">
        <f t="shared" si="5"/>
        <v>0.99999999999999989</v>
      </c>
      <c r="M31" s="393">
        <f t="shared" si="5"/>
        <v>0.99999999999999989</v>
      </c>
      <c r="N31" s="393">
        <f t="shared" si="5"/>
        <v>0.99999999999999989</v>
      </c>
      <c r="O31" s="393">
        <f t="shared" si="5"/>
        <v>0.99999999999999989</v>
      </c>
      <c r="P31" s="393">
        <f t="shared" si="5"/>
        <v>0.99999999999999989</v>
      </c>
      <c r="Q31" s="393">
        <f t="shared" si="6"/>
        <v>0.99999999999999989</v>
      </c>
      <c r="R31" s="393">
        <f t="shared" si="6"/>
        <v>0.99999999999999989</v>
      </c>
      <c r="S31" s="393">
        <f t="shared" si="6"/>
        <v>0.99999999999999989</v>
      </c>
      <c r="T31" s="393">
        <f t="shared" si="6"/>
        <v>0.99999999999999989</v>
      </c>
      <c r="U31" s="393">
        <f t="shared" si="6"/>
        <v>0.99999999999999989</v>
      </c>
      <c r="V31" s="393">
        <f t="shared" si="6"/>
        <v>0.99999999999999989</v>
      </c>
      <c r="W31" s="393">
        <f t="shared" si="6"/>
        <v>0.99999999999999989</v>
      </c>
      <c r="X31" s="393">
        <f t="shared" si="6"/>
        <v>0.99999999999999989</v>
      </c>
      <c r="Y31" s="393">
        <f t="shared" si="6"/>
        <v>0.99999999999999989</v>
      </c>
      <c r="Z31" s="393">
        <f t="shared" si="6"/>
        <v>0.99999999999999989</v>
      </c>
    </row>
    <row r="32" spans="2:26" x14ac:dyDescent="0.3">
      <c r="B32" s="205">
        <v>2.02</v>
      </c>
      <c r="C32" s="183" t="str">
        <f>INDEX('Benefit Calculations'!$D:$D,MATCH('Deployment Schedule'!B32,'Benefit Calculations'!$B:$B,0))</f>
        <v>Eliminate unauthorized Consumption on Inactive Meters (CIM)</v>
      </c>
      <c r="D32" s="392"/>
      <c r="G32" s="393">
        <f t="shared" si="5"/>
        <v>0.34695187422394708</v>
      </c>
      <c r="H32" s="393">
        <f t="shared" si="5"/>
        <v>0.60637997948521072</v>
      </c>
      <c r="I32" s="393">
        <f t="shared" si="5"/>
        <v>0.87895074651038629</v>
      </c>
      <c r="J32" s="393">
        <f t="shared" si="5"/>
        <v>0.99999999999999989</v>
      </c>
      <c r="K32" s="393">
        <f t="shared" si="5"/>
        <v>0.99999999999999989</v>
      </c>
      <c r="L32" s="393">
        <f t="shared" si="5"/>
        <v>0.99999999999999989</v>
      </c>
      <c r="M32" s="393">
        <f t="shared" si="5"/>
        <v>0.99999999999999989</v>
      </c>
      <c r="N32" s="393">
        <f t="shared" si="5"/>
        <v>0.99999999999999989</v>
      </c>
      <c r="O32" s="393">
        <f t="shared" si="5"/>
        <v>0.99999999999999989</v>
      </c>
      <c r="P32" s="393">
        <f t="shared" si="5"/>
        <v>0.99999999999999989</v>
      </c>
      <c r="Q32" s="393">
        <f t="shared" si="6"/>
        <v>0.99999999999999989</v>
      </c>
      <c r="R32" s="393">
        <f t="shared" si="6"/>
        <v>0.99999999999999989</v>
      </c>
      <c r="S32" s="393">
        <f t="shared" si="6"/>
        <v>0.99999999999999989</v>
      </c>
      <c r="T32" s="393">
        <f t="shared" si="6"/>
        <v>0.99999999999999989</v>
      </c>
      <c r="U32" s="393">
        <f t="shared" si="6"/>
        <v>0.99999999999999989</v>
      </c>
      <c r="V32" s="393">
        <f t="shared" si="6"/>
        <v>0.99999999999999989</v>
      </c>
      <c r="W32" s="393">
        <f t="shared" si="6"/>
        <v>0.99999999999999989</v>
      </c>
      <c r="X32" s="393">
        <f t="shared" si="6"/>
        <v>0.99999999999999989</v>
      </c>
      <c r="Y32" s="393">
        <f t="shared" si="6"/>
        <v>0.99999999999999989</v>
      </c>
      <c r="Z32" s="393">
        <f t="shared" si="6"/>
        <v>0.99999999999999989</v>
      </c>
    </row>
    <row r="33" spans="2:26" x14ac:dyDescent="0.3">
      <c r="B33" s="205"/>
    </row>
    <row r="34" spans="2:26" x14ac:dyDescent="0.3">
      <c r="B34" s="205">
        <v>1.06</v>
      </c>
      <c r="C34" s="183" t="str">
        <f>INDEX('Benefit Calculations'!$D:$D,MATCH('Deployment Schedule'!B34,'Benefit Calculations'!$B:$B,0))</f>
        <v>Reduced outage restoration costs</v>
      </c>
      <c r="D34" s="392"/>
      <c r="G34" s="393">
        <f>$G$20/2</f>
        <v>0.17347593711197354</v>
      </c>
      <c r="H34" s="393">
        <f t="shared" ref="H34:Z34" si="7">AVERAGE(G$20:H$20)</f>
        <v>0.47666592685457887</v>
      </c>
      <c r="I34" s="395">
        <f t="shared" si="7"/>
        <v>0.74266536299779851</v>
      </c>
      <c r="J34" s="395">
        <f t="shared" si="7"/>
        <v>0.93947537325519304</v>
      </c>
      <c r="K34" s="395">
        <f t="shared" si="7"/>
        <v>0.99999999999999989</v>
      </c>
      <c r="L34" s="395">
        <f t="shared" si="7"/>
        <v>0.99999999999999989</v>
      </c>
      <c r="M34" s="395">
        <f t="shared" si="7"/>
        <v>0.99999999999999989</v>
      </c>
      <c r="N34" s="395">
        <f t="shared" si="7"/>
        <v>0.99999999999999989</v>
      </c>
      <c r="O34" s="395">
        <f t="shared" si="7"/>
        <v>0.99999999999999989</v>
      </c>
      <c r="P34" s="395">
        <f t="shared" si="7"/>
        <v>0.99999999999999989</v>
      </c>
      <c r="Q34" s="395">
        <f t="shared" si="7"/>
        <v>0.99999999999999989</v>
      </c>
      <c r="R34" s="395">
        <f t="shared" si="7"/>
        <v>0.99999999999999989</v>
      </c>
      <c r="S34" s="395">
        <f t="shared" si="7"/>
        <v>0.99999999999999989</v>
      </c>
      <c r="T34" s="395">
        <f t="shared" si="7"/>
        <v>0.99999999999999989</v>
      </c>
      <c r="U34" s="395">
        <f t="shared" si="7"/>
        <v>0.99999999999999989</v>
      </c>
      <c r="V34" s="395">
        <f t="shared" si="7"/>
        <v>0.99999999999999989</v>
      </c>
      <c r="W34" s="395">
        <f t="shared" si="7"/>
        <v>0.99999999999999989</v>
      </c>
      <c r="X34" s="395">
        <f t="shared" si="7"/>
        <v>0.99999999999999989</v>
      </c>
      <c r="Y34" s="395">
        <f t="shared" si="7"/>
        <v>0.99999999999999989</v>
      </c>
      <c r="Z34" s="395">
        <f t="shared" si="7"/>
        <v>0.99999999999999989</v>
      </c>
    </row>
    <row r="35" spans="2:26" x14ac:dyDescent="0.3">
      <c r="B35" s="205"/>
      <c r="D35" s="392"/>
      <c r="F35" s="372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</row>
    <row r="36" spans="2:26" x14ac:dyDescent="0.3">
      <c r="B36" s="205">
        <v>3.01</v>
      </c>
      <c r="C36" s="183" t="str">
        <f>INDEX('Benefit Calculations'!$D:$D,MATCH('Deployment Schedule'!B36,'Benefit Calculations'!$B:$B,0))</f>
        <v>Enhanced residential customer engagement tools</v>
      </c>
      <c r="D36" s="392"/>
      <c r="F36" s="372"/>
      <c r="G36" s="395">
        <f>$G$20/2</f>
        <v>0.17347593711197354</v>
      </c>
      <c r="H36" s="395">
        <f t="shared" ref="H36:Z36" si="8">AVERAGE(G$20:H$20)</f>
        <v>0.47666592685457887</v>
      </c>
      <c r="I36" s="395">
        <f t="shared" si="8"/>
        <v>0.74266536299779851</v>
      </c>
      <c r="J36" s="395">
        <f t="shared" si="8"/>
        <v>0.93947537325519304</v>
      </c>
      <c r="K36" s="395">
        <f t="shared" si="8"/>
        <v>0.99999999999999989</v>
      </c>
      <c r="L36" s="395">
        <f t="shared" si="8"/>
        <v>0.99999999999999989</v>
      </c>
      <c r="M36" s="395">
        <f t="shared" si="8"/>
        <v>0.99999999999999989</v>
      </c>
      <c r="N36" s="395">
        <f t="shared" si="8"/>
        <v>0.99999999999999989</v>
      </c>
      <c r="O36" s="395">
        <f t="shared" si="8"/>
        <v>0.99999999999999989</v>
      </c>
      <c r="P36" s="395">
        <f t="shared" si="8"/>
        <v>0.99999999999999989</v>
      </c>
      <c r="Q36" s="395">
        <f t="shared" si="8"/>
        <v>0.99999999999999989</v>
      </c>
      <c r="R36" s="395">
        <f t="shared" si="8"/>
        <v>0.99999999999999989</v>
      </c>
      <c r="S36" s="395">
        <f t="shared" si="8"/>
        <v>0.99999999999999989</v>
      </c>
      <c r="T36" s="395">
        <f t="shared" si="8"/>
        <v>0.99999999999999989</v>
      </c>
      <c r="U36" s="395">
        <f t="shared" si="8"/>
        <v>0.99999999999999989</v>
      </c>
      <c r="V36" s="395">
        <f t="shared" si="8"/>
        <v>0.99999999999999989</v>
      </c>
      <c r="W36" s="395">
        <f t="shared" si="8"/>
        <v>0.99999999999999989</v>
      </c>
      <c r="X36" s="395">
        <f t="shared" si="8"/>
        <v>0.99999999999999989</v>
      </c>
      <c r="Y36" s="395">
        <f t="shared" si="8"/>
        <v>0.99999999999999989</v>
      </c>
      <c r="Z36" s="395">
        <f t="shared" si="8"/>
        <v>0.99999999999999989</v>
      </c>
    </row>
    <row r="37" spans="2:26" x14ac:dyDescent="0.3">
      <c r="B37" s="205">
        <v>3.02</v>
      </c>
      <c r="C37" s="183" t="str">
        <f>INDEX('Benefit Calculations'!$D:$D,MATCH('Deployment Schedule'!B37,'Benefit Calculations'!$B:$B,0))</f>
        <v>Enhanced C+I customer engagement tools</v>
      </c>
      <c r="D37" s="392"/>
      <c r="F37" s="372"/>
      <c r="G37" s="395">
        <f>$G$20/2</f>
        <v>0.17347593711197354</v>
      </c>
      <c r="H37" s="395">
        <f t="shared" ref="H37:Z37" si="9">AVERAGE(G$20:H$20)</f>
        <v>0.47666592685457887</v>
      </c>
      <c r="I37" s="395">
        <f t="shared" si="9"/>
        <v>0.74266536299779851</v>
      </c>
      <c r="J37" s="395">
        <f t="shared" si="9"/>
        <v>0.93947537325519304</v>
      </c>
      <c r="K37" s="395">
        <f t="shared" si="9"/>
        <v>0.99999999999999989</v>
      </c>
      <c r="L37" s="395">
        <f t="shared" si="9"/>
        <v>0.99999999999999989</v>
      </c>
      <c r="M37" s="395">
        <f t="shared" si="9"/>
        <v>0.99999999999999989</v>
      </c>
      <c r="N37" s="395">
        <f t="shared" si="9"/>
        <v>0.99999999999999989</v>
      </c>
      <c r="O37" s="395">
        <f t="shared" si="9"/>
        <v>0.99999999999999989</v>
      </c>
      <c r="P37" s="395">
        <f t="shared" si="9"/>
        <v>0.99999999999999989</v>
      </c>
      <c r="Q37" s="395">
        <f t="shared" si="9"/>
        <v>0.99999999999999989</v>
      </c>
      <c r="R37" s="395">
        <f t="shared" si="9"/>
        <v>0.99999999999999989</v>
      </c>
      <c r="S37" s="395">
        <f t="shared" si="9"/>
        <v>0.99999999999999989</v>
      </c>
      <c r="T37" s="395">
        <f t="shared" si="9"/>
        <v>0.99999999999999989</v>
      </c>
      <c r="U37" s="395">
        <f t="shared" si="9"/>
        <v>0.99999999999999989</v>
      </c>
      <c r="V37" s="395">
        <f t="shared" si="9"/>
        <v>0.99999999999999989</v>
      </c>
      <c r="W37" s="395">
        <f t="shared" si="9"/>
        <v>0.99999999999999989</v>
      </c>
      <c r="X37" s="395">
        <f t="shared" si="9"/>
        <v>0.99999999999999989</v>
      </c>
      <c r="Y37" s="395">
        <f t="shared" si="9"/>
        <v>0.99999999999999989</v>
      </c>
      <c r="Z37" s="395">
        <f t="shared" si="9"/>
        <v>0.99999999999999989</v>
      </c>
    </row>
    <row r="38" spans="2:26" x14ac:dyDescent="0.3">
      <c r="B38" s="205"/>
      <c r="D38" s="392"/>
      <c r="F38" s="372"/>
      <c r="G38" s="395">
        <f>$G$20/2</f>
        <v>0.17347593711197354</v>
      </c>
      <c r="H38" s="395">
        <f t="shared" ref="H38:Z38" si="10">AVERAGE(G$20:H$20)</f>
        <v>0.47666592685457887</v>
      </c>
      <c r="I38" s="395">
        <f t="shared" si="10"/>
        <v>0.74266536299779851</v>
      </c>
      <c r="J38" s="395">
        <f t="shared" si="10"/>
        <v>0.93947537325519304</v>
      </c>
      <c r="K38" s="395">
        <f t="shared" si="10"/>
        <v>0.99999999999999989</v>
      </c>
      <c r="L38" s="395">
        <f t="shared" si="10"/>
        <v>0.99999999999999989</v>
      </c>
      <c r="M38" s="395">
        <f t="shared" si="10"/>
        <v>0.99999999999999989</v>
      </c>
      <c r="N38" s="395">
        <f t="shared" si="10"/>
        <v>0.99999999999999989</v>
      </c>
      <c r="O38" s="395">
        <f t="shared" si="10"/>
        <v>0.99999999999999989</v>
      </c>
      <c r="P38" s="395">
        <f t="shared" si="10"/>
        <v>0.99999999999999989</v>
      </c>
      <c r="Q38" s="395">
        <f t="shared" si="10"/>
        <v>0.99999999999999989</v>
      </c>
      <c r="R38" s="395">
        <f t="shared" si="10"/>
        <v>0.99999999999999989</v>
      </c>
      <c r="S38" s="395">
        <f t="shared" si="10"/>
        <v>0.99999999999999989</v>
      </c>
      <c r="T38" s="395">
        <f t="shared" si="10"/>
        <v>0.99999999999999989</v>
      </c>
      <c r="U38" s="395">
        <f t="shared" si="10"/>
        <v>0.99999999999999989</v>
      </c>
      <c r="V38" s="395">
        <f t="shared" si="10"/>
        <v>0.99999999999999989</v>
      </c>
      <c r="W38" s="395">
        <f t="shared" si="10"/>
        <v>0.99999999999999989</v>
      </c>
      <c r="X38" s="395">
        <f t="shared" si="10"/>
        <v>0.99999999999999989</v>
      </c>
      <c r="Y38" s="395">
        <f t="shared" si="10"/>
        <v>0.99999999999999989</v>
      </c>
      <c r="Z38" s="395">
        <f t="shared" si="10"/>
        <v>0.99999999999999989</v>
      </c>
    </row>
    <row r="39" spans="2:26" s="211" customFormat="1" x14ac:dyDescent="0.3">
      <c r="B39" s="277"/>
      <c r="G39" s="395">
        <f>$G$20/2</f>
        <v>0.17347593711197354</v>
      </c>
      <c r="H39" s="395">
        <f t="shared" ref="H39:Z39" si="11">AVERAGE(G$20:H$20)</f>
        <v>0.47666592685457887</v>
      </c>
      <c r="I39" s="395">
        <f t="shared" si="11"/>
        <v>0.74266536299779851</v>
      </c>
      <c r="J39" s="395">
        <f t="shared" si="11"/>
        <v>0.93947537325519304</v>
      </c>
      <c r="K39" s="395">
        <f t="shared" si="11"/>
        <v>0.99999999999999989</v>
      </c>
      <c r="L39" s="395">
        <f t="shared" si="11"/>
        <v>0.99999999999999989</v>
      </c>
      <c r="M39" s="395">
        <f t="shared" si="11"/>
        <v>0.99999999999999989</v>
      </c>
      <c r="N39" s="395">
        <f t="shared" si="11"/>
        <v>0.99999999999999989</v>
      </c>
      <c r="O39" s="395">
        <f t="shared" si="11"/>
        <v>0.99999999999999989</v>
      </c>
      <c r="P39" s="395">
        <f t="shared" si="11"/>
        <v>0.99999999999999989</v>
      </c>
      <c r="Q39" s="395">
        <f t="shared" si="11"/>
        <v>0.99999999999999989</v>
      </c>
      <c r="R39" s="395">
        <f t="shared" si="11"/>
        <v>0.99999999999999989</v>
      </c>
      <c r="S39" s="395">
        <f t="shared" si="11"/>
        <v>0.99999999999999989</v>
      </c>
      <c r="T39" s="395">
        <f t="shared" si="11"/>
        <v>0.99999999999999989</v>
      </c>
      <c r="U39" s="395">
        <f t="shared" si="11"/>
        <v>0.99999999999999989</v>
      </c>
      <c r="V39" s="395">
        <f t="shared" si="11"/>
        <v>0.99999999999999989</v>
      </c>
      <c r="W39" s="395">
        <f t="shared" si="11"/>
        <v>0.99999999999999989</v>
      </c>
      <c r="X39" s="395">
        <f t="shared" si="11"/>
        <v>0.99999999999999989</v>
      </c>
      <c r="Y39" s="395">
        <f t="shared" si="11"/>
        <v>0.99999999999999989</v>
      </c>
      <c r="Z39" s="395">
        <f t="shared" si="11"/>
        <v>0.99999999999999989</v>
      </c>
    </row>
    <row r="40" spans="2:26" x14ac:dyDescent="0.3">
      <c r="B40" s="205">
        <v>1.07</v>
      </c>
      <c r="C40" s="183" t="str">
        <f>INDEX('Benefit Calculations'!$D:$D,MATCH('Deployment Schedule'!B40,'Benefit Calculations'!$B:$B,0))</f>
        <v>Avoided Load Research Program Costs</v>
      </c>
      <c r="D40" s="392"/>
      <c r="F40" s="372"/>
      <c r="G40" s="395">
        <f>$G$20/2</f>
        <v>0.17347593711197354</v>
      </c>
      <c r="H40" s="395">
        <f t="shared" ref="H40:Z40" si="12">AVERAGE(G$20:H$20)</f>
        <v>0.47666592685457887</v>
      </c>
      <c r="I40" s="395">
        <f t="shared" si="12"/>
        <v>0.74266536299779851</v>
      </c>
      <c r="J40" s="395">
        <f t="shared" si="12"/>
        <v>0.93947537325519304</v>
      </c>
      <c r="K40" s="395">
        <f t="shared" si="12"/>
        <v>0.99999999999999989</v>
      </c>
      <c r="L40" s="395">
        <f t="shared" si="12"/>
        <v>0.99999999999999989</v>
      </c>
      <c r="M40" s="395">
        <f t="shared" si="12"/>
        <v>0.99999999999999989</v>
      </c>
      <c r="N40" s="395">
        <f t="shared" si="12"/>
        <v>0.99999999999999989</v>
      </c>
      <c r="O40" s="395">
        <f t="shared" si="12"/>
        <v>0.99999999999999989</v>
      </c>
      <c r="P40" s="395">
        <f t="shared" si="12"/>
        <v>0.99999999999999989</v>
      </c>
      <c r="Q40" s="395">
        <f t="shared" si="12"/>
        <v>0.99999999999999989</v>
      </c>
      <c r="R40" s="395">
        <f t="shared" si="12"/>
        <v>0.99999999999999989</v>
      </c>
      <c r="S40" s="395">
        <f t="shared" si="12"/>
        <v>0.99999999999999989</v>
      </c>
      <c r="T40" s="395">
        <f t="shared" si="12"/>
        <v>0.99999999999999989</v>
      </c>
      <c r="U40" s="395">
        <f t="shared" si="12"/>
        <v>0.99999999999999989</v>
      </c>
      <c r="V40" s="395">
        <f t="shared" si="12"/>
        <v>0.99999999999999989</v>
      </c>
      <c r="W40" s="395">
        <f t="shared" si="12"/>
        <v>0.99999999999999989</v>
      </c>
      <c r="X40" s="395">
        <f t="shared" si="12"/>
        <v>0.99999999999999989</v>
      </c>
      <c r="Y40" s="395">
        <f t="shared" si="12"/>
        <v>0.99999999999999989</v>
      </c>
      <c r="Z40" s="395">
        <f t="shared" si="12"/>
        <v>0.99999999999999989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 fitToPage="1"/>
  </sheetPr>
  <dimension ref="A1:XEY221"/>
  <sheetViews>
    <sheetView workbookViewId="0">
      <selection activeCell="C1" sqref="C1"/>
    </sheetView>
  </sheetViews>
  <sheetFormatPr defaultColWidth="8.81640625" defaultRowHeight="13.5" customHeight="1" x14ac:dyDescent="0.3"/>
  <cols>
    <col min="1" max="2" width="1.54296875" style="242" customWidth="1"/>
    <col min="3" max="3" width="90.1796875" style="242" bestFit="1" customWidth="1"/>
    <col min="4" max="4" width="9.81640625" style="400" bestFit="1" customWidth="1"/>
    <col min="5" max="5" width="22.1796875" style="242" customWidth="1"/>
    <col min="6" max="7" width="14.81640625" style="242" bestFit="1" customWidth="1"/>
    <col min="8" max="8" width="8.81640625" style="242"/>
    <col min="9" max="9" width="10.1796875" style="242" bestFit="1" customWidth="1"/>
    <col min="10" max="16" width="8.81640625" style="242"/>
    <col min="17" max="17" width="51.453125" style="242" customWidth="1"/>
    <col min="18" max="18" width="10.54296875" style="242" bestFit="1" customWidth="1"/>
    <col min="19" max="16384" width="8.81640625" style="242"/>
  </cols>
  <sheetData>
    <row r="1" spans="2:19" ht="7.5" customHeight="1" x14ac:dyDescent="0.3"/>
    <row r="2" spans="2:19" ht="13" x14ac:dyDescent="0.3">
      <c r="C2" s="401" t="s">
        <v>17</v>
      </c>
      <c r="D2" s="402" t="s">
        <v>435</v>
      </c>
      <c r="E2" s="401" t="s">
        <v>18</v>
      </c>
    </row>
    <row r="4" spans="2:19" ht="13.5" customHeight="1" x14ac:dyDescent="0.3">
      <c r="C4" s="401" t="s">
        <v>68</v>
      </c>
      <c r="D4" s="403"/>
      <c r="E4" s="404"/>
      <c r="P4" s="355"/>
      <c r="Q4" s="405"/>
      <c r="R4" s="406"/>
      <c r="S4" s="355"/>
    </row>
    <row r="5" spans="2:19" ht="13.5" customHeight="1" x14ac:dyDescent="0.3">
      <c r="C5" s="242" t="s">
        <v>69</v>
      </c>
      <c r="D5" s="407">
        <v>12</v>
      </c>
      <c r="E5" s="242" t="s">
        <v>70</v>
      </c>
      <c r="P5" s="355"/>
      <c r="Q5" s="408"/>
      <c r="R5" s="409"/>
      <c r="S5" s="355"/>
    </row>
    <row r="6" spans="2:19" ht="13.5" customHeight="1" x14ac:dyDescent="0.3">
      <c r="C6" s="242" t="s">
        <v>153</v>
      </c>
      <c r="D6" s="407">
        <v>365</v>
      </c>
      <c r="E6" s="242" t="s">
        <v>62</v>
      </c>
      <c r="P6" s="355"/>
      <c r="Q6" s="408"/>
      <c r="R6" s="409"/>
      <c r="S6" s="355"/>
    </row>
    <row r="7" spans="2:19" ht="13.5" customHeight="1" x14ac:dyDescent="0.3">
      <c r="C7" s="410" t="s">
        <v>31</v>
      </c>
      <c r="D7" s="407">
        <v>8760</v>
      </c>
      <c r="E7" s="242" t="s">
        <v>28</v>
      </c>
      <c r="P7" s="355"/>
      <c r="Q7" s="405"/>
      <c r="R7" s="406"/>
      <c r="S7" s="355"/>
    </row>
    <row r="8" spans="2:19" ht="13.5" customHeight="1" x14ac:dyDescent="0.3">
      <c r="C8" s="242" t="s">
        <v>46</v>
      </c>
      <c r="D8" s="407">
        <v>250</v>
      </c>
      <c r="E8" s="242" t="s">
        <v>62</v>
      </c>
      <c r="P8" s="355"/>
      <c r="Q8" s="411"/>
      <c r="R8" s="412"/>
      <c r="S8" s="355"/>
    </row>
    <row r="9" spans="2:19" ht="13.5" customHeight="1" x14ac:dyDescent="0.3">
      <c r="C9" s="413" t="s">
        <v>312</v>
      </c>
      <c r="D9" s="407">
        <v>2204</v>
      </c>
      <c r="E9" s="165" t="s">
        <v>313</v>
      </c>
      <c r="P9" s="355"/>
      <c r="Q9" s="405"/>
      <c r="R9" s="414"/>
      <c r="S9" s="355"/>
    </row>
    <row r="10" spans="2:19" ht="13.5" customHeight="1" x14ac:dyDescent="0.3">
      <c r="C10" s="413"/>
      <c r="D10" s="407"/>
      <c r="E10" s="165"/>
      <c r="P10" s="355"/>
      <c r="Q10" s="405"/>
      <c r="R10" s="414"/>
      <c r="S10" s="355"/>
    </row>
    <row r="11" spans="2:19" s="121" customFormat="1" ht="13" x14ac:dyDescent="0.3">
      <c r="B11" s="123"/>
      <c r="C11" s="242" t="s">
        <v>178</v>
      </c>
      <c r="D11" s="407">
        <f>'Cust by Class'!F8</f>
        <v>133776.3060131821</v>
      </c>
      <c r="E11" s="242" t="s">
        <v>65</v>
      </c>
    </row>
    <row r="12" spans="2:19" s="121" customFormat="1" ht="13" x14ac:dyDescent="0.3">
      <c r="B12" s="123"/>
      <c r="C12" s="242" t="s">
        <v>179</v>
      </c>
      <c r="D12" s="407">
        <f>SUM('Cust by Class'!F9:F12)</f>
        <v>32336.693986817889</v>
      </c>
      <c r="E12" s="242" t="s">
        <v>65</v>
      </c>
    </row>
    <row r="13" spans="2:19" s="145" customFormat="1" ht="13" x14ac:dyDescent="0.3">
      <c r="C13" s="242" t="s">
        <v>196</v>
      </c>
      <c r="D13" s="407">
        <f>SUM(D11:D12)</f>
        <v>166113</v>
      </c>
      <c r="E13" s="242" t="s">
        <v>65</v>
      </c>
    </row>
    <row r="14" spans="2:19" s="145" customFormat="1" ht="13" x14ac:dyDescent="0.3">
      <c r="C14" s="242"/>
      <c r="D14" s="407"/>
      <c r="E14" s="242"/>
    </row>
    <row r="15" spans="2:19" s="145" customFormat="1" ht="13" x14ac:dyDescent="0.3">
      <c r="C15" s="146" t="s">
        <v>166</v>
      </c>
      <c r="D15" s="415">
        <v>1</v>
      </c>
      <c r="E15" s="146" t="s">
        <v>20</v>
      </c>
    </row>
    <row r="16" spans="2:19" s="145" customFormat="1" ht="13" x14ac:dyDescent="0.3">
      <c r="C16" s="146" t="s">
        <v>246</v>
      </c>
      <c r="D16" s="416">
        <f>'Customer Forecasts'!M27</f>
        <v>-3.0839376192944856E-3</v>
      </c>
      <c r="E16" s="146" t="s">
        <v>20</v>
      </c>
    </row>
    <row r="17" spans="1:16379" ht="13.5" customHeight="1" x14ac:dyDescent="0.3">
      <c r="P17" s="355"/>
      <c r="Q17" s="405"/>
      <c r="R17" s="417"/>
      <c r="S17" s="355"/>
    </row>
    <row r="18" spans="1:16379" ht="13.5" customHeight="1" x14ac:dyDescent="0.3">
      <c r="C18" s="401" t="s">
        <v>242</v>
      </c>
      <c r="D18" s="403"/>
      <c r="E18" s="404"/>
      <c r="P18" s="355"/>
      <c r="Q18" s="411"/>
      <c r="R18" s="412"/>
      <c r="S18" s="355"/>
    </row>
    <row r="19" spans="1:16379" ht="13.5" customHeight="1" x14ac:dyDescent="0.3">
      <c r="C19" s="242" t="s">
        <v>292</v>
      </c>
      <c r="D19" s="418">
        <f>74163.2*(1+LaborCostGrowth)^2</f>
        <v>78374.483148799991</v>
      </c>
      <c r="E19" s="242" t="s">
        <v>35</v>
      </c>
      <c r="P19" s="355"/>
      <c r="Q19" s="355"/>
      <c r="R19" s="355"/>
      <c r="S19" s="355"/>
    </row>
    <row r="20" spans="1:16379" s="400" customFormat="1" ht="14.5" customHeight="1" x14ac:dyDescent="0.3">
      <c r="C20" s="242" t="s">
        <v>106</v>
      </c>
      <c r="D20" s="418">
        <f>74163.2*(1+LaborCostGrowth)^2</f>
        <v>78374.483148799991</v>
      </c>
      <c r="E20" s="400" t="s">
        <v>35</v>
      </c>
      <c r="P20" s="419"/>
      <c r="Q20" s="419"/>
      <c r="R20" s="419"/>
      <c r="S20" s="419"/>
    </row>
    <row r="21" spans="1:16379" ht="13.5" customHeight="1" x14ac:dyDescent="0.3">
      <c r="A21" s="165"/>
      <c r="B21" s="165"/>
      <c r="C21" s="242" t="s">
        <v>291</v>
      </c>
      <c r="D21" s="415">
        <v>0.3523</v>
      </c>
      <c r="E21" s="242" t="s">
        <v>20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  <c r="DZ21" s="165"/>
      <c r="EA21" s="165"/>
      <c r="EB21" s="165"/>
      <c r="EC21" s="165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  <c r="GQ21" s="165"/>
      <c r="GR21" s="165"/>
      <c r="GS21" s="165"/>
      <c r="GT21" s="165"/>
      <c r="GU21" s="165"/>
      <c r="GV21" s="165"/>
      <c r="GW21" s="165"/>
      <c r="GX21" s="165"/>
      <c r="GY21" s="165"/>
      <c r="GZ21" s="165"/>
      <c r="HA21" s="165"/>
      <c r="HB21" s="165"/>
      <c r="HC21" s="165"/>
      <c r="HD21" s="165"/>
      <c r="HE21" s="165"/>
      <c r="HF21" s="165"/>
      <c r="HG21" s="165"/>
      <c r="HH21" s="165"/>
      <c r="HI21" s="165"/>
      <c r="HJ21" s="165"/>
      <c r="HK21" s="165"/>
      <c r="HL21" s="165"/>
      <c r="HM21" s="165"/>
      <c r="HN21" s="165"/>
      <c r="HO21" s="165"/>
      <c r="HP21" s="165"/>
      <c r="HQ21" s="165"/>
      <c r="HR21" s="165"/>
      <c r="HS21" s="165"/>
      <c r="HT21" s="165"/>
      <c r="HU21" s="165"/>
      <c r="HV21" s="165"/>
      <c r="HW21" s="165"/>
      <c r="HX21" s="165"/>
      <c r="HY21" s="165"/>
      <c r="HZ21" s="165"/>
      <c r="IA21" s="165"/>
      <c r="IB21" s="165"/>
      <c r="IC21" s="165"/>
      <c r="ID21" s="165"/>
      <c r="IE21" s="165"/>
      <c r="IF21" s="165"/>
      <c r="IG21" s="165"/>
      <c r="IH21" s="165"/>
      <c r="II21" s="165"/>
      <c r="IJ21" s="165"/>
      <c r="IK21" s="165"/>
      <c r="IL21" s="165"/>
      <c r="IM21" s="165"/>
      <c r="IN21" s="165"/>
      <c r="IO21" s="165"/>
      <c r="IP21" s="165"/>
      <c r="IQ21" s="165"/>
      <c r="IR21" s="165"/>
      <c r="IS21" s="165"/>
      <c r="IT21" s="165"/>
      <c r="IU21" s="165"/>
      <c r="IV21" s="165"/>
      <c r="IW21" s="165"/>
      <c r="IX21" s="165"/>
      <c r="IY21" s="165"/>
      <c r="IZ21" s="165"/>
      <c r="JA21" s="165"/>
      <c r="JB21" s="165"/>
      <c r="JC21" s="165"/>
      <c r="JD21" s="165"/>
      <c r="JE21" s="165"/>
      <c r="JF21" s="165"/>
      <c r="JG21" s="165"/>
      <c r="JH21" s="165"/>
      <c r="JI21" s="165"/>
      <c r="JJ21" s="165"/>
      <c r="JK21" s="165"/>
      <c r="JL21" s="165"/>
      <c r="JM21" s="165"/>
      <c r="JN21" s="165"/>
      <c r="JO21" s="165"/>
      <c r="JP21" s="165"/>
      <c r="JQ21" s="165"/>
      <c r="JR21" s="165"/>
      <c r="JS21" s="165"/>
      <c r="JT21" s="165"/>
      <c r="JU21" s="165"/>
      <c r="JV21" s="165"/>
      <c r="JW21" s="165"/>
      <c r="JX21" s="165"/>
      <c r="JY21" s="165"/>
      <c r="JZ21" s="165"/>
      <c r="KA21" s="165"/>
      <c r="KB21" s="165"/>
      <c r="KC21" s="165"/>
      <c r="KD21" s="165"/>
      <c r="KE21" s="165"/>
      <c r="KF21" s="165"/>
      <c r="KG21" s="165"/>
      <c r="KH21" s="165"/>
      <c r="KI21" s="165"/>
      <c r="KJ21" s="165"/>
      <c r="KK21" s="165"/>
      <c r="KL21" s="165"/>
      <c r="KM21" s="165"/>
      <c r="KN21" s="165"/>
      <c r="KO21" s="165"/>
      <c r="KP21" s="165"/>
      <c r="KQ21" s="165"/>
      <c r="KR21" s="165"/>
      <c r="KS21" s="165"/>
      <c r="KT21" s="165"/>
      <c r="KU21" s="165"/>
      <c r="KV21" s="165"/>
      <c r="KW21" s="165"/>
      <c r="KX21" s="165"/>
      <c r="KY21" s="165"/>
      <c r="KZ21" s="165"/>
      <c r="LA21" s="165"/>
      <c r="LB21" s="165"/>
      <c r="LC21" s="165"/>
      <c r="LD21" s="165"/>
      <c r="LE21" s="165"/>
      <c r="LF21" s="165"/>
      <c r="LG21" s="165"/>
      <c r="LH21" s="165"/>
      <c r="LI21" s="165"/>
      <c r="LJ21" s="165"/>
      <c r="LK21" s="165"/>
      <c r="LL21" s="165"/>
      <c r="LM21" s="165"/>
      <c r="LN21" s="165"/>
      <c r="LO21" s="165"/>
      <c r="LP21" s="165"/>
      <c r="LQ21" s="165"/>
      <c r="LR21" s="165"/>
      <c r="LS21" s="165"/>
      <c r="LT21" s="165"/>
      <c r="LU21" s="165"/>
      <c r="LV21" s="165"/>
      <c r="LW21" s="165"/>
      <c r="LX21" s="165"/>
      <c r="LY21" s="165"/>
      <c r="LZ21" s="165"/>
      <c r="MA21" s="165"/>
      <c r="MB21" s="165"/>
      <c r="MC21" s="165"/>
      <c r="MD21" s="165"/>
      <c r="ME21" s="165"/>
      <c r="MF21" s="165"/>
      <c r="MG21" s="165"/>
      <c r="MH21" s="165"/>
      <c r="MI21" s="165"/>
      <c r="MJ21" s="165"/>
      <c r="MK21" s="165"/>
      <c r="ML21" s="165"/>
      <c r="MM21" s="165"/>
      <c r="MN21" s="165"/>
      <c r="MO21" s="165"/>
      <c r="MP21" s="165"/>
      <c r="MQ21" s="165"/>
      <c r="MR21" s="165"/>
      <c r="MS21" s="165"/>
      <c r="MT21" s="165"/>
      <c r="MU21" s="165"/>
      <c r="MV21" s="165"/>
      <c r="MW21" s="165"/>
      <c r="MX21" s="165"/>
      <c r="MY21" s="165"/>
      <c r="MZ21" s="165"/>
      <c r="NA21" s="165"/>
      <c r="NB21" s="165"/>
      <c r="NC21" s="165"/>
      <c r="ND21" s="165"/>
      <c r="NE21" s="165"/>
      <c r="NF21" s="165"/>
      <c r="NG21" s="165"/>
      <c r="NH21" s="165"/>
      <c r="NI21" s="165"/>
      <c r="NJ21" s="165"/>
      <c r="NK21" s="165"/>
      <c r="NL21" s="165"/>
      <c r="NM21" s="165"/>
      <c r="NN21" s="165"/>
      <c r="NO21" s="165"/>
      <c r="NP21" s="165"/>
      <c r="NQ21" s="165"/>
      <c r="NR21" s="165"/>
      <c r="NS21" s="165"/>
      <c r="NT21" s="165"/>
      <c r="NU21" s="165"/>
      <c r="NV21" s="165"/>
      <c r="NW21" s="165"/>
      <c r="NX21" s="165"/>
      <c r="NY21" s="165"/>
      <c r="NZ21" s="165"/>
      <c r="OA21" s="165"/>
      <c r="OB21" s="165"/>
      <c r="OC21" s="165"/>
      <c r="OD21" s="165"/>
      <c r="OE21" s="165"/>
      <c r="OF21" s="165"/>
      <c r="OG21" s="165"/>
      <c r="OH21" s="165"/>
      <c r="OI21" s="165"/>
      <c r="OJ21" s="165"/>
      <c r="OK21" s="165"/>
      <c r="OL21" s="165"/>
      <c r="OM21" s="165"/>
      <c r="ON21" s="165"/>
      <c r="OO21" s="165"/>
      <c r="OP21" s="165"/>
      <c r="OQ21" s="165"/>
      <c r="OR21" s="165"/>
      <c r="OS21" s="165"/>
      <c r="OT21" s="165"/>
      <c r="OU21" s="165"/>
      <c r="OV21" s="165"/>
      <c r="OW21" s="165"/>
      <c r="OX21" s="165"/>
      <c r="OY21" s="165"/>
      <c r="OZ21" s="165"/>
      <c r="PA21" s="165"/>
      <c r="PB21" s="165"/>
      <c r="PC21" s="165"/>
      <c r="PD21" s="165"/>
      <c r="PE21" s="165"/>
      <c r="PF21" s="165"/>
      <c r="PG21" s="165"/>
      <c r="PH21" s="165"/>
      <c r="PI21" s="165"/>
      <c r="PJ21" s="165"/>
      <c r="PK21" s="165"/>
      <c r="PL21" s="165"/>
      <c r="PM21" s="165"/>
      <c r="PN21" s="165"/>
      <c r="PO21" s="165"/>
      <c r="PP21" s="165"/>
      <c r="PQ21" s="165"/>
      <c r="PR21" s="165"/>
      <c r="PS21" s="165"/>
      <c r="PT21" s="165"/>
      <c r="PU21" s="165"/>
      <c r="PV21" s="165"/>
      <c r="PW21" s="165"/>
      <c r="PX21" s="165"/>
      <c r="PY21" s="165"/>
      <c r="PZ21" s="165"/>
      <c r="QA21" s="165"/>
      <c r="QB21" s="165"/>
      <c r="QC21" s="165"/>
      <c r="QD21" s="165"/>
      <c r="QE21" s="165"/>
      <c r="QF21" s="165"/>
      <c r="QG21" s="165"/>
      <c r="QH21" s="165"/>
      <c r="QI21" s="165"/>
      <c r="QJ21" s="165"/>
      <c r="QK21" s="165"/>
      <c r="QL21" s="165"/>
      <c r="QM21" s="165"/>
      <c r="QN21" s="165"/>
      <c r="QO21" s="165"/>
      <c r="QP21" s="165"/>
      <c r="QQ21" s="165"/>
      <c r="QR21" s="165"/>
      <c r="QS21" s="165"/>
      <c r="QT21" s="165"/>
      <c r="QU21" s="165"/>
      <c r="QV21" s="165"/>
      <c r="QW21" s="165"/>
      <c r="QX21" s="165"/>
      <c r="QY21" s="165"/>
      <c r="QZ21" s="165"/>
      <c r="RA21" s="165"/>
      <c r="RB21" s="165"/>
      <c r="RC21" s="165"/>
      <c r="RD21" s="165"/>
      <c r="RE21" s="165"/>
      <c r="RF21" s="165"/>
      <c r="RG21" s="165"/>
      <c r="RH21" s="165"/>
      <c r="RI21" s="165"/>
      <c r="RJ21" s="165"/>
      <c r="RK21" s="165"/>
      <c r="RL21" s="165"/>
      <c r="RM21" s="165"/>
      <c r="RN21" s="165"/>
      <c r="RO21" s="165"/>
      <c r="RP21" s="165"/>
      <c r="RQ21" s="165"/>
      <c r="RR21" s="165"/>
      <c r="RS21" s="165"/>
      <c r="RT21" s="165"/>
      <c r="RU21" s="165"/>
      <c r="RV21" s="165"/>
      <c r="RW21" s="165"/>
      <c r="RX21" s="165"/>
      <c r="RY21" s="165"/>
      <c r="RZ21" s="165"/>
      <c r="SA21" s="165"/>
      <c r="SB21" s="165"/>
      <c r="SC21" s="165"/>
      <c r="SD21" s="165"/>
      <c r="SE21" s="165"/>
      <c r="SF21" s="165"/>
      <c r="SG21" s="165"/>
      <c r="SH21" s="165"/>
      <c r="SI21" s="165"/>
      <c r="SJ21" s="165"/>
      <c r="SK21" s="165"/>
      <c r="SL21" s="165"/>
      <c r="SM21" s="165"/>
      <c r="SN21" s="165"/>
      <c r="SO21" s="165"/>
      <c r="SP21" s="165"/>
      <c r="SQ21" s="165"/>
      <c r="SR21" s="165"/>
      <c r="SS21" s="165"/>
      <c r="ST21" s="165"/>
      <c r="SU21" s="165"/>
      <c r="SV21" s="165"/>
      <c r="SW21" s="165"/>
      <c r="SX21" s="165"/>
      <c r="SY21" s="165"/>
      <c r="SZ21" s="165"/>
      <c r="TA21" s="165"/>
      <c r="TB21" s="165"/>
      <c r="TC21" s="165"/>
      <c r="TD21" s="165"/>
      <c r="TE21" s="165"/>
      <c r="TF21" s="165"/>
      <c r="TG21" s="165"/>
      <c r="TH21" s="165"/>
      <c r="TI21" s="165"/>
      <c r="TJ21" s="165"/>
      <c r="TK21" s="165"/>
      <c r="TL21" s="165"/>
      <c r="TM21" s="165"/>
      <c r="TN21" s="165"/>
      <c r="TO21" s="165"/>
      <c r="TP21" s="165"/>
      <c r="TQ21" s="165"/>
      <c r="TR21" s="165"/>
      <c r="TS21" s="165"/>
      <c r="TT21" s="165"/>
      <c r="TU21" s="165"/>
      <c r="TV21" s="165"/>
      <c r="TW21" s="165"/>
      <c r="TX21" s="165"/>
      <c r="TY21" s="165"/>
      <c r="TZ21" s="165"/>
      <c r="UA21" s="165"/>
      <c r="UB21" s="165"/>
      <c r="UC21" s="165"/>
      <c r="UD21" s="165"/>
      <c r="UE21" s="165"/>
      <c r="UF21" s="165"/>
      <c r="UG21" s="165"/>
      <c r="UH21" s="165"/>
      <c r="UI21" s="165"/>
      <c r="UJ21" s="165"/>
      <c r="UK21" s="165"/>
      <c r="UL21" s="165"/>
      <c r="UM21" s="165"/>
      <c r="UN21" s="165"/>
      <c r="UO21" s="165"/>
      <c r="UP21" s="165"/>
      <c r="UQ21" s="165"/>
      <c r="UR21" s="165"/>
      <c r="US21" s="165"/>
      <c r="UT21" s="165"/>
      <c r="UU21" s="165"/>
      <c r="UV21" s="165"/>
      <c r="UW21" s="165"/>
      <c r="UX21" s="165"/>
      <c r="UY21" s="165"/>
      <c r="UZ21" s="165"/>
      <c r="VA21" s="165"/>
      <c r="VB21" s="165"/>
      <c r="VC21" s="165"/>
      <c r="VD21" s="165"/>
      <c r="VE21" s="165"/>
      <c r="VF21" s="165"/>
      <c r="VG21" s="165"/>
      <c r="VH21" s="165"/>
      <c r="VI21" s="165"/>
      <c r="VJ21" s="165"/>
      <c r="VK21" s="165"/>
      <c r="VL21" s="165"/>
      <c r="VM21" s="165"/>
      <c r="VN21" s="165"/>
      <c r="VO21" s="165"/>
      <c r="VP21" s="165"/>
      <c r="VQ21" s="165"/>
      <c r="VR21" s="165"/>
      <c r="VS21" s="165"/>
      <c r="VT21" s="165"/>
      <c r="VU21" s="165"/>
      <c r="VV21" s="165"/>
      <c r="VW21" s="165"/>
      <c r="VX21" s="165"/>
      <c r="VY21" s="165"/>
      <c r="VZ21" s="165"/>
      <c r="WA21" s="165"/>
      <c r="WB21" s="165"/>
      <c r="WC21" s="165"/>
      <c r="WD21" s="165"/>
      <c r="WE21" s="165"/>
      <c r="WF21" s="165"/>
      <c r="WG21" s="165"/>
      <c r="WH21" s="165"/>
      <c r="WI21" s="165"/>
      <c r="WJ21" s="165"/>
      <c r="WK21" s="165"/>
      <c r="WL21" s="165"/>
      <c r="WM21" s="165"/>
      <c r="WN21" s="165"/>
      <c r="WO21" s="165"/>
      <c r="WP21" s="165"/>
      <c r="WQ21" s="165"/>
      <c r="WR21" s="165"/>
      <c r="WS21" s="165"/>
      <c r="WT21" s="165"/>
      <c r="WU21" s="165"/>
      <c r="WV21" s="165"/>
      <c r="WW21" s="165"/>
      <c r="WX21" s="165"/>
      <c r="WY21" s="165"/>
      <c r="WZ21" s="165"/>
      <c r="XA21" s="165"/>
      <c r="XB21" s="165"/>
      <c r="XC21" s="165"/>
      <c r="XD21" s="165"/>
      <c r="XE21" s="165"/>
      <c r="XF21" s="165"/>
      <c r="XG21" s="165"/>
      <c r="XH21" s="165"/>
      <c r="XI21" s="165"/>
      <c r="XJ21" s="165"/>
      <c r="XK21" s="165"/>
      <c r="XL21" s="165"/>
      <c r="XM21" s="165"/>
      <c r="XN21" s="165"/>
      <c r="XO21" s="165"/>
      <c r="XP21" s="165"/>
      <c r="XQ21" s="165"/>
      <c r="XR21" s="165"/>
      <c r="XS21" s="165"/>
      <c r="XT21" s="165"/>
      <c r="XU21" s="165"/>
      <c r="XV21" s="165"/>
      <c r="XW21" s="165"/>
      <c r="XX21" s="165"/>
      <c r="XY21" s="165"/>
      <c r="XZ21" s="165"/>
      <c r="YA21" s="165"/>
      <c r="YB21" s="165"/>
      <c r="YC21" s="165"/>
      <c r="YD21" s="165"/>
      <c r="YE21" s="165"/>
      <c r="YF21" s="165"/>
      <c r="YG21" s="165"/>
      <c r="YH21" s="165"/>
      <c r="YI21" s="165"/>
      <c r="YJ21" s="165"/>
      <c r="YK21" s="165"/>
      <c r="YL21" s="165"/>
      <c r="YM21" s="165"/>
      <c r="YN21" s="165"/>
      <c r="YO21" s="165"/>
      <c r="YP21" s="165"/>
      <c r="YQ21" s="165"/>
      <c r="YR21" s="165"/>
      <c r="YS21" s="165"/>
      <c r="YT21" s="165"/>
      <c r="YU21" s="165"/>
      <c r="YV21" s="165"/>
      <c r="YW21" s="165"/>
      <c r="YX21" s="165"/>
      <c r="YY21" s="165"/>
      <c r="YZ21" s="165"/>
      <c r="ZA21" s="165"/>
      <c r="ZB21" s="165"/>
      <c r="ZC21" s="165"/>
      <c r="ZD21" s="165"/>
      <c r="ZE21" s="165"/>
      <c r="ZF21" s="165"/>
      <c r="ZG21" s="165"/>
      <c r="ZH21" s="165"/>
      <c r="ZI21" s="165"/>
      <c r="ZJ21" s="165"/>
      <c r="ZK21" s="165"/>
      <c r="ZL21" s="165"/>
      <c r="ZM21" s="165"/>
      <c r="ZN21" s="165"/>
      <c r="ZO21" s="165"/>
      <c r="ZP21" s="165"/>
      <c r="ZQ21" s="165"/>
      <c r="ZR21" s="165"/>
      <c r="ZS21" s="165"/>
      <c r="ZT21" s="165"/>
      <c r="ZU21" s="165"/>
      <c r="ZV21" s="165"/>
      <c r="ZW21" s="165"/>
      <c r="ZX21" s="165"/>
      <c r="ZY21" s="165"/>
      <c r="ZZ21" s="165"/>
      <c r="AAA21" s="165"/>
      <c r="AAB21" s="165"/>
      <c r="AAC21" s="165"/>
      <c r="AAD21" s="165"/>
      <c r="AAE21" s="165"/>
      <c r="AAF21" s="165"/>
      <c r="AAG21" s="165"/>
      <c r="AAH21" s="165"/>
      <c r="AAI21" s="165"/>
      <c r="AAJ21" s="165"/>
      <c r="AAK21" s="165"/>
      <c r="AAL21" s="165"/>
      <c r="AAM21" s="165"/>
      <c r="AAN21" s="165"/>
      <c r="AAO21" s="165"/>
      <c r="AAP21" s="165"/>
      <c r="AAQ21" s="165"/>
      <c r="AAR21" s="165"/>
      <c r="AAS21" s="165"/>
      <c r="AAT21" s="165"/>
      <c r="AAU21" s="165"/>
      <c r="AAV21" s="165"/>
      <c r="AAW21" s="165"/>
      <c r="AAX21" s="165"/>
      <c r="AAY21" s="165"/>
      <c r="AAZ21" s="165"/>
      <c r="ABA21" s="165"/>
      <c r="ABB21" s="165"/>
      <c r="ABC21" s="165"/>
      <c r="ABD21" s="165"/>
      <c r="ABE21" s="165"/>
      <c r="ABF21" s="165"/>
      <c r="ABG21" s="165"/>
      <c r="ABH21" s="165"/>
      <c r="ABI21" s="165"/>
      <c r="ABJ21" s="165"/>
      <c r="ABK21" s="165"/>
      <c r="ABL21" s="165"/>
      <c r="ABM21" s="165"/>
      <c r="ABN21" s="165"/>
      <c r="ABO21" s="165"/>
      <c r="ABP21" s="165"/>
      <c r="ABQ21" s="165"/>
      <c r="ABR21" s="165"/>
      <c r="ABS21" s="165"/>
      <c r="ABT21" s="165"/>
      <c r="ABU21" s="165"/>
      <c r="ABV21" s="165"/>
      <c r="ABW21" s="165"/>
      <c r="ABX21" s="165"/>
      <c r="ABY21" s="165"/>
      <c r="ABZ21" s="165"/>
      <c r="ACA21" s="165"/>
      <c r="ACB21" s="165"/>
      <c r="ACC21" s="165"/>
      <c r="ACD21" s="165"/>
      <c r="ACE21" s="165"/>
      <c r="ACF21" s="165"/>
      <c r="ACG21" s="165"/>
      <c r="ACH21" s="165"/>
      <c r="ACI21" s="165"/>
      <c r="ACJ21" s="165"/>
      <c r="ACK21" s="165"/>
      <c r="ACL21" s="165"/>
      <c r="ACM21" s="165"/>
      <c r="ACN21" s="165"/>
      <c r="ACO21" s="165"/>
      <c r="ACP21" s="165"/>
      <c r="ACQ21" s="165"/>
      <c r="ACR21" s="165"/>
      <c r="ACS21" s="165"/>
      <c r="ACT21" s="165"/>
      <c r="ACU21" s="165"/>
      <c r="ACV21" s="165"/>
      <c r="ACW21" s="165"/>
      <c r="ACX21" s="165"/>
      <c r="ACY21" s="165"/>
      <c r="ACZ21" s="165"/>
      <c r="ADA21" s="165"/>
      <c r="ADB21" s="165"/>
      <c r="ADC21" s="165"/>
      <c r="ADD21" s="165"/>
      <c r="ADE21" s="165"/>
      <c r="ADF21" s="165"/>
      <c r="ADG21" s="165"/>
      <c r="ADH21" s="165"/>
      <c r="ADI21" s="165"/>
      <c r="ADJ21" s="165"/>
      <c r="ADK21" s="165"/>
      <c r="ADL21" s="165"/>
      <c r="ADM21" s="165"/>
      <c r="ADN21" s="165"/>
      <c r="ADO21" s="165"/>
      <c r="ADP21" s="165"/>
      <c r="ADQ21" s="165"/>
      <c r="ADR21" s="165"/>
      <c r="ADS21" s="165"/>
      <c r="ADT21" s="165"/>
      <c r="ADU21" s="165"/>
      <c r="ADV21" s="165"/>
      <c r="ADW21" s="165"/>
      <c r="ADX21" s="165"/>
      <c r="ADY21" s="165"/>
      <c r="ADZ21" s="165"/>
      <c r="AEA21" s="165"/>
      <c r="AEB21" s="165"/>
      <c r="AEC21" s="165"/>
      <c r="AED21" s="165"/>
      <c r="AEE21" s="165"/>
      <c r="AEF21" s="165"/>
      <c r="AEG21" s="165"/>
      <c r="AEH21" s="165"/>
      <c r="AEI21" s="165"/>
      <c r="AEJ21" s="165"/>
      <c r="AEK21" s="165"/>
      <c r="AEL21" s="165"/>
      <c r="AEM21" s="165"/>
      <c r="AEN21" s="165"/>
      <c r="AEO21" s="165"/>
      <c r="AEP21" s="165"/>
      <c r="AEQ21" s="165"/>
      <c r="AER21" s="165"/>
      <c r="AES21" s="165"/>
      <c r="AET21" s="165"/>
      <c r="AEU21" s="165"/>
      <c r="AEV21" s="165"/>
      <c r="AEW21" s="165"/>
      <c r="AEX21" s="165"/>
      <c r="AEY21" s="165"/>
      <c r="AEZ21" s="165"/>
      <c r="AFA21" s="165"/>
      <c r="AFB21" s="165"/>
      <c r="AFC21" s="165"/>
      <c r="AFD21" s="165"/>
      <c r="AFE21" s="165"/>
      <c r="AFF21" s="165"/>
      <c r="AFG21" s="165"/>
      <c r="AFH21" s="165"/>
      <c r="AFI21" s="165"/>
      <c r="AFJ21" s="165"/>
      <c r="AFK21" s="165"/>
      <c r="AFL21" s="165"/>
      <c r="AFM21" s="165"/>
      <c r="AFN21" s="165"/>
      <c r="AFO21" s="165"/>
      <c r="AFP21" s="165"/>
      <c r="AFQ21" s="165"/>
      <c r="AFR21" s="165"/>
      <c r="AFS21" s="165"/>
      <c r="AFT21" s="165"/>
      <c r="AFU21" s="165"/>
      <c r="AFV21" s="165"/>
      <c r="AFW21" s="165"/>
      <c r="AFX21" s="165"/>
      <c r="AFY21" s="165"/>
      <c r="AFZ21" s="165"/>
      <c r="AGA21" s="165"/>
      <c r="AGB21" s="165"/>
      <c r="AGC21" s="165"/>
      <c r="AGD21" s="165"/>
      <c r="AGE21" s="165"/>
      <c r="AGF21" s="165"/>
      <c r="AGG21" s="165"/>
      <c r="AGH21" s="165"/>
      <c r="AGI21" s="165"/>
      <c r="AGJ21" s="165"/>
      <c r="AGK21" s="165"/>
      <c r="AGL21" s="165"/>
      <c r="AGM21" s="165"/>
      <c r="AGN21" s="165"/>
      <c r="AGO21" s="165"/>
      <c r="AGP21" s="165"/>
      <c r="AGQ21" s="165"/>
      <c r="AGR21" s="165"/>
      <c r="AGS21" s="165"/>
      <c r="AGT21" s="165"/>
      <c r="AGU21" s="165"/>
      <c r="AGV21" s="165"/>
      <c r="AGW21" s="165"/>
      <c r="AGX21" s="165"/>
      <c r="AGY21" s="165"/>
      <c r="AGZ21" s="165"/>
      <c r="AHA21" s="165"/>
      <c r="AHB21" s="165"/>
      <c r="AHC21" s="165"/>
      <c r="AHD21" s="165"/>
      <c r="AHE21" s="165"/>
      <c r="AHF21" s="165"/>
      <c r="AHG21" s="165"/>
      <c r="AHH21" s="165"/>
      <c r="AHI21" s="165"/>
      <c r="AHJ21" s="165"/>
      <c r="AHK21" s="165"/>
      <c r="AHL21" s="165"/>
      <c r="AHM21" s="165"/>
      <c r="AHN21" s="165"/>
      <c r="AHO21" s="165"/>
      <c r="AHP21" s="165"/>
      <c r="AHQ21" s="165"/>
      <c r="AHR21" s="165"/>
      <c r="AHS21" s="165"/>
      <c r="AHT21" s="165"/>
      <c r="AHU21" s="165"/>
      <c r="AHV21" s="165"/>
      <c r="AHW21" s="165"/>
      <c r="AHX21" s="165"/>
      <c r="AHY21" s="165"/>
      <c r="AHZ21" s="165"/>
      <c r="AIA21" s="165"/>
      <c r="AIB21" s="165"/>
      <c r="AIC21" s="165"/>
      <c r="AID21" s="165"/>
      <c r="AIE21" s="165"/>
      <c r="AIF21" s="165"/>
      <c r="AIG21" s="165"/>
      <c r="AIH21" s="165"/>
      <c r="AII21" s="165"/>
      <c r="AIJ21" s="165"/>
      <c r="AIK21" s="165"/>
      <c r="AIL21" s="165"/>
      <c r="AIM21" s="165"/>
      <c r="AIN21" s="165"/>
      <c r="AIO21" s="165"/>
      <c r="AIP21" s="165"/>
      <c r="AIQ21" s="165"/>
      <c r="AIR21" s="165"/>
      <c r="AIS21" s="165"/>
      <c r="AIT21" s="165"/>
      <c r="AIU21" s="165"/>
      <c r="AIV21" s="165"/>
      <c r="AIW21" s="165"/>
      <c r="AIX21" s="165"/>
      <c r="AIY21" s="165"/>
      <c r="AIZ21" s="165"/>
      <c r="AJA21" s="165"/>
      <c r="AJB21" s="165"/>
      <c r="AJC21" s="165"/>
      <c r="AJD21" s="165"/>
      <c r="AJE21" s="165"/>
      <c r="AJF21" s="165"/>
      <c r="AJG21" s="165"/>
      <c r="AJH21" s="165"/>
      <c r="AJI21" s="165"/>
      <c r="AJJ21" s="165"/>
      <c r="AJK21" s="165"/>
      <c r="AJL21" s="165"/>
      <c r="AJM21" s="165"/>
      <c r="AJN21" s="165"/>
      <c r="AJO21" s="165"/>
      <c r="AJP21" s="165"/>
      <c r="AJQ21" s="165"/>
      <c r="AJR21" s="165"/>
      <c r="AJS21" s="165"/>
      <c r="AJT21" s="165"/>
      <c r="AJU21" s="165"/>
      <c r="AJV21" s="165"/>
      <c r="AJW21" s="165"/>
      <c r="AJX21" s="165"/>
      <c r="AJY21" s="165"/>
      <c r="AJZ21" s="165"/>
      <c r="AKA21" s="165"/>
      <c r="AKB21" s="165"/>
      <c r="AKC21" s="165"/>
      <c r="AKD21" s="165"/>
      <c r="AKE21" s="165"/>
      <c r="AKF21" s="165"/>
      <c r="AKG21" s="165"/>
      <c r="AKH21" s="165"/>
      <c r="AKI21" s="165"/>
      <c r="AKJ21" s="165"/>
      <c r="AKK21" s="165"/>
      <c r="AKL21" s="165"/>
      <c r="AKM21" s="165"/>
      <c r="AKN21" s="165"/>
      <c r="AKO21" s="165"/>
      <c r="AKP21" s="165"/>
      <c r="AKQ21" s="165"/>
      <c r="AKR21" s="165"/>
      <c r="AKS21" s="165"/>
      <c r="AKT21" s="165"/>
      <c r="AKU21" s="165"/>
      <c r="AKV21" s="165"/>
      <c r="AKW21" s="165"/>
      <c r="AKX21" s="165"/>
      <c r="AKY21" s="165"/>
      <c r="AKZ21" s="165"/>
      <c r="ALA21" s="165"/>
      <c r="ALB21" s="165"/>
      <c r="ALC21" s="165"/>
      <c r="ALD21" s="165"/>
      <c r="ALE21" s="165"/>
      <c r="ALF21" s="165"/>
      <c r="ALG21" s="165"/>
      <c r="ALH21" s="165"/>
      <c r="ALI21" s="165"/>
      <c r="ALJ21" s="165"/>
      <c r="ALK21" s="165"/>
      <c r="ALL21" s="165"/>
      <c r="ALM21" s="165"/>
      <c r="ALN21" s="165"/>
      <c r="ALO21" s="165"/>
      <c r="ALP21" s="165"/>
      <c r="ALQ21" s="165"/>
      <c r="ALR21" s="165"/>
      <c r="ALS21" s="165"/>
      <c r="ALT21" s="165"/>
      <c r="ALU21" s="165"/>
      <c r="ALV21" s="165"/>
      <c r="ALW21" s="165"/>
      <c r="ALX21" s="165"/>
      <c r="ALY21" s="165"/>
      <c r="ALZ21" s="165"/>
      <c r="AMA21" s="165"/>
      <c r="AMB21" s="165"/>
      <c r="AMC21" s="165"/>
      <c r="AMD21" s="165"/>
      <c r="AME21" s="165"/>
      <c r="AMF21" s="165"/>
      <c r="AMG21" s="165"/>
      <c r="AMH21" s="165"/>
      <c r="AMI21" s="165"/>
      <c r="AMJ21" s="165"/>
      <c r="AMK21" s="165"/>
      <c r="AML21" s="165"/>
      <c r="AMM21" s="165"/>
      <c r="AMN21" s="165"/>
      <c r="AMO21" s="165"/>
      <c r="AMP21" s="165"/>
      <c r="AMQ21" s="165"/>
      <c r="AMR21" s="165"/>
      <c r="AMS21" s="165"/>
      <c r="AMT21" s="165"/>
      <c r="AMU21" s="165"/>
      <c r="AMV21" s="165"/>
      <c r="AMW21" s="165"/>
      <c r="AMX21" s="165"/>
      <c r="AMY21" s="165"/>
      <c r="AMZ21" s="165"/>
      <c r="ANA21" s="165"/>
      <c r="ANB21" s="165"/>
      <c r="ANC21" s="165"/>
      <c r="AND21" s="165"/>
      <c r="ANE21" s="165"/>
      <c r="ANF21" s="165"/>
      <c r="ANG21" s="165"/>
      <c r="ANH21" s="165"/>
      <c r="ANI21" s="165"/>
      <c r="ANJ21" s="165"/>
      <c r="ANK21" s="165"/>
      <c r="ANL21" s="165"/>
      <c r="ANM21" s="165"/>
      <c r="ANN21" s="165"/>
      <c r="ANO21" s="165"/>
      <c r="ANP21" s="165"/>
      <c r="ANQ21" s="165"/>
      <c r="ANR21" s="165"/>
      <c r="ANS21" s="165"/>
      <c r="ANT21" s="165"/>
      <c r="ANU21" s="165"/>
      <c r="ANV21" s="165"/>
      <c r="ANW21" s="165"/>
      <c r="ANX21" s="165"/>
      <c r="ANY21" s="165"/>
      <c r="ANZ21" s="165"/>
      <c r="AOA21" s="165"/>
      <c r="AOB21" s="165"/>
      <c r="AOC21" s="165"/>
      <c r="AOD21" s="165"/>
      <c r="AOE21" s="165"/>
      <c r="AOF21" s="165"/>
      <c r="AOG21" s="165"/>
      <c r="AOH21" s="165"/>
      <c r="AOI21" s="165"/>
      <c r="AOJ21" s="165"/>
      <c r="AOK21" s="165"/>
      <c r="AOL21" s="165"/>
      <c r="AOM21" s="165"/>
      <c r="AON21" s="165"/>
      <c r="AOO21" s="165"/>
      <c r="AOP21" s="165"/>
      <c r="AOQ21" s="165"/>
      <c r="AOR21" s="165"/>
      <c r="AOS21" s="165"/>
      <c r="AOT21" s="165"/>
      <c r="AOU21" s="165"/>
      <c r="AOV21" s="165"/>
      <c r="AOW21" s="165"/>
      <c r="AOX21" s="165"/>
      <c r="AOY21" s="165"/>
      <c r="AOZ21" s="165"/>
      <c r="APA21" s="165"/>
      <c r="APB21" s="165"/>
      <c r="APC21" s="165"/>
      <c r="APD21" s="165"/>
      <c r="APE21" s="165"/>
      <c r="APF21" s="165"/>
      <c r="APG21" s="165"/>
      <c r="APH21" s="165"/>
      <c r="API21" s="165"/>
      <c r="APJ21" s="165"/>
      <c r="APK21" s="165"/>
      <c r="APL21" s="165"/>
      <c r="APM21" s="165"/>
      <c r="APN21" s="165"/>
      <c r="APO21" s="165"/>
      <c r="APP21" s="165"/>
      <c r="APQ21" s="165"/>
      <c r="APR21" s="165"/>
      <c r="APS21" s="165"/>
      <c r="APT21" s="165"/>
      <c r="APU21" s="165"/>
      <c r="APV21" s="165"/>
      <c r="APW21" s="165"/>
      <c r="APX21" s="165"/>
      <c r="APY21" s="165"/>
      <c r="APZ21" s="165"/>
      <c r="AQA21" s="165"/>
      <c r="AQB21" s="165"/>
      <c r="AQC21" s="165"/>
      <c r="AQD21" s="165"/>
      <c r="AQE21" s="165"/>
      <c r="AQF21" s="165"/>
      <c r="AQG21" s="165"/>
      <c r="AQH21" s="165"/>
      <c r="AQI21" s="165"/>
      <c r="AQJ21" s="165"/>
      <c r="AQK21" s="165"/>
      <c r="AQL21" s="165"/>
      <c r="AQM21" s="165"/>
      <c r="AQN21" s="165"/>
      <c r="AQO21" s="165"/>
      <c r="AQP21" s="165"/>
      <c r="AQQ21" s="165"/>
      <c r="AQR21" s="165"/>
      <c r="AQS21" s="165"/>
      <c r="AQT21" s="165"/>
      <c r="AQU21" s="165"/>
      <c r="AQV21" s="165"/>
      <c r="AQW21" s="165"/>
      <c r="AQX21" s="165"/>
      <c r="AQY21" s="165"/>
      <c r="AQZ21" s="165"/>
      <c r="ARA21" s="165"/>
      <c r="ARB21" s="165"/>
      <c r="ARC21" s="165"/>
      <c r="ARD21" s="165"/>
      <c r="ARE21" s="165"/>
      <c r="ARF21" s="165"/>
      <c r="ARG21" s="165"/>
      <c r="ARH21" s="165"/>
      <c r="ARI21" s="165"/>
      <c r="ARJ21" s="165"/>
      <c r="ARK21" s="165"/>
      <c r="ARL21" s="165"/>
      <c r="ARM21" s="165"/>
      <c r="ARN21" s="165"/>
      <c r="ARO21" s="165"/>
      <c r="ARP21" s="165"/>
      <c r="ARQ21" s="165"/>
      <c r="ARR21" s="165"/>
      <c r="ARS21" s="165"/>
      <c r="ART21" s="165"/>
      <c r="ARU21" s="165"/>
      <c r="ARV21" s="165"/>
      <c r="ARW21" s="165"/>
      <c r="ARX21" s="165"/>
      <c r="ARY21" s="165"/>
      <c r="ARZ21" s="165"/>
      <c r="ASA21" s="165"/>
      <c r="ASB21" s="165"/>
      <c r="ASC21" s="165"/>
      <c r="ASD21" s="165"/>
      <c r="ASE21" s="165"/>
      <c r="ASF21" s="165"/>
      <c r="ASG21" s="165"/>
      <c r="ASH21" s="165"/>
      <c r="ASI21" s="165"/>
      <c r="ASJ21" s="165"/>
      <c r="ASK21" s="165"/>
      <c r="ASL21" s="165"/>
      <c r="ASM21" s="165"/>
      <c r="ASN21" s="165"/>
      <c r="ASO21" s="165"/>
      <c r="ASP21" s="165"/>
      <c r="ASQ21" s="165"/>
      <c r="ASR21" s="165"/>
      <c r="ASS21" s="165"/>
      <c r="AST21" s="165"/>
      <c r="ASU21" s="165"/>
      <c r="ASV21" s="165"/>
      <c r="ASW21" s="165"/>
      <c r="ASX21" s="165"/>
      <c r="ASY21" s="165"/>
      <c r="ASZ21" s="165"/>
      <c r="ATA21" s="165"/>
      <c r="ATB21" s="165"/>
      <c r="ATC21" s="165"/>
      <c r="ATD21" s="165"/>
      <c r="ATE21" s="165"/>
      <c r="ATF21" s="165"/>
      <c r="ATG21" s="165"/>
      <c r="ATH21" s="165"/>
      <c r="ATI21" s="165"/>
      <c r="ATJ21" s="165"/>
      <c r="ATK21" s="165"/>
      <c r="ATL21" s="165"/>
      <c r="ATM21" s="165"/>
      <c r="ATN21" s="165"/>
      <c r="ATO21" s="165"/>
      <c r="ATP21" s="165"/>
      <c r="ATQ21" s="165"/>
      <c r="ATR21" s="165"/>
      <c r="ATS21" s="165"/>
      <c r="ATT21" s="165"/>
      <c r="ATU21" s="165"/>
      <c r="ATV21" s="165"/>
      <c r="ATW21" s="165"/>
      <c r="ATX21" s="165"/>
      <c r="ATY21" s="165"/>
      <c r="ATZ21" s="165"/>
      <c r="AUA21" s="165"/>
      <c r="AUB21" s="165"/>
      <c r="AUC21" s="165"/>
      <c r="AUD21" s="165"/>
      <c r="AUE21" s="165"/>
      <c r="AUF21" s="165"/>
      <c r="AUG21" s="165"/>
      <c r="AUH21" s="165"/>
      <c r="AUI21" s="165"/>
      <c r="AUJ21" s="165"/>
      <c r="AUK21" s="165"/>
      <c r="AUL21" s="165"/>
      <c r="AUM21" s="165"/>
      <c r="AUN21" s="165"/>
      <c r="AUO21" s="165"/>
      <c r="AUP21" s="165"/>
      <c r="AUQ21" s="165"/>
      <c r="AUR21" s="165"/>
      <c r="AUS21" s="165"/>
      <c r="AUT21" s="165"/>
      <c r="AUU21" s="165"/>
      <c r="AUV21" s="165"/>
      <c r="AUW21" s="165"/>
      <c r="AUX21" s="165"/>
      <c r="AUY21" s="165"/>
      <c r="AUZ21" s="165"/>
      <c r="AVA21" s="165"/>
      <c r="AVB21" s="165"/>
      <c r="AVC21" s="165"/>
      <c r="AVD21" s="165"/>
      <c r="AVE21" s="165"/>
      <c r="AVF21" s="165"/>
      <c r="AVG21" s="165"/>
      <c r="AVH21" s="165"/>
      <c r="AVI21" s="165"/>
      <c r="AVJ21" s="165"/>
      <c r="AVK21" s="165"/>
      <c r="AVL21" s="165"/>
      <c r="AVM21" s="165"/>
      <c r="AVN21" s="165"/>
      <c r="AVO21" s="165"/>
      <c r="AVP21" s="165"/>
      <c r="AVQ21" s="165"/>
      <c r="AVR21" s="165"/>
      <c r="AVS21" s="165"/>
      <c r="AVT21" s="165"/>
      <c r="AVU21" s="165"/>
      <c r="AVV21" s="165"/>
      <c r="AVW21" s="165"/>
      <c r="AVX21" s="165"/>
      <c r="AVY21" s="165"/>
      <c r="AVZ21" s="165"/>
      <c r="AWA21" s="165"/>
      <c r="AWB21" s="165"/>
      <c r="AWC21" s="165"/>
      <c r="AWD21" s="165"/>
      <c r="AWE21" s="165"/>
      <c r="AWF21" s="165"/>
      <c r="AWG21" s="165"/>
      <c r="AWH21" s="165"/>
      <c r="AWI21" s="165"/>
      <c r="AWJ21" s="165"/>
      <c r="AWK21" s="165"/>
      <c r="AWL21" s="165"/>
      <c r="AWM21" s="165"/>
      <c r="AWN21" s="165"/>
      <c r="AWO21" s="165"/>
      <c r="AWP21" s="165"/>
      <c r="AWQ21" s="165"/>
      <c r="AWR21" s="165"/>
      <c r="AWS21" s="165"/>
      <c r="AWT21" s="165"/>
      <c r="AWU21" s="165"/>
      <c r="AWV21" s="165"/>
      <c r="AWW21" s="165"/>
      <c r="AWX21" s="165"/>
      <c r="AWY21" s="165"/>
      <c r="AWZ21" s="165"/>
      <c r="AXA21" s="165"/>
      <c r="AXB21" s="165"/>
      <c r="AXC21" s="165"/>
      <c r="AXD21" s="165"/>
      <c r="AXE21" s="165"/>
      <c r="AXF21" s="165"/>
      <c r="AXG21" s="165"/>
      <c r="AXH21" s="165"/>
      <c r="AXI21" s="165"/>
      <c r="AXJ21" s="165"/>
      <c r="AXK21" s="165"/>
      <c r="AXL21" s="165"/>
      <c r="AXM21" s="165"/>
      <c r="AXN21" s="165"/>
      <c r="AXO21" s="165"/>
      <c r="AXP21" s="165"/>
      <c r="AXQ21" s="165"/>
      <c r="AXR21" s="165"/>
      <c r="AXS21" s="165"/>
      <c r="AXT21" s="165"/>
      <c r="AXU21" s="165"/>
      <c r="AXV21" s="165"/>
      <c r="AXW21" s="165"/>
      <c r="AXX21" s="165"/>
      <c r="AXY21" s="165"/>
      <c r="AXZ21" s="165"/>
      <c r="AYA21" s="165"/>
      <c r="AYB21" s="165"/>
      <c r="AYC21" s="165"/>
      <c r="AYD21" s="165"/>
      <c r="AYE21" s="165"/>
      <c r="AYF21" s="165"/>
      <c r="AYG21" s="165"/>
      <c r="AYH21" s="165"/>
      <c r="AYI21" s="165"/>
      <c r="AYJ21" s="165"/>
      <c r="AYK21" s="165"/>
      <c r="AYL21" s="165"/>
      <c r="AYM21" s="165"/>
      <c r="AYN21" s="165"/>
      <c r="AYO21" s="165"/>
      <c r="AYP21" s="165"/>
      <c r="AYQ21" s="165"/>
      <c r="AYR21" s="165"/>
      <c r="AYS21" s="165"/>
      <c r="AYT21" s="165"/>
      <c r="AYU21" s="165"/>
      <c r="AYV21" s="165"/>
      <c r="AYW21" s="165"/>
      <c r="AYX21" s="165"/>
      <c r="AYY21" s="165"/>
      <c r="AYZ21" s="165"/>
      <c r="AZA21" s="165"/>
      <c r="AZB21" s="165"/>
      <c r="AZC21" s="165"/>
      <c r="AZD21" s="165"/>
      <c r="AZE21" s="165"/>
      <c r="AZF21" s="165"/>
      <c r="AZG21" s="165"/>
      <c r="AZH21" s="165"/>
      <c r="AZI21" s="165"/>
      <c r="AZJ21" s="165"/>
      <c r="AZK21" s="165"/>
      <c r="AZL21" s="165"/>
      <c r="AZM21" s="165"/>
      <c r="AZN21" s="165"/>
      <c r="AZO21" s="165"/>
      <c r="AZP21" s="165"/>
      <c r="AZQ21" s="165"/>
      <c r="AZR21" s="165"/>
      <c r="AZS21" s="165"/>
      <c r="AZT21" s="165"/>
      <c r="AZU21" s="165"/>
      <c r="AZV21" s="165"/>
      <c r="AZW21" s="165"/>
      <c r="AZX21" s="165"/>
      <c r="AZY21" s="165"/>
      <c r="AZZ21" s="165"/>
      <c r="BAA21" s="165"/>
      <c r="BAB21" s="165"/>
      <c r="BAC21" s="165"/>
      <c r="BAD21" s="165"/>
      <c r="BAE21" s="165"/>
      <c r="BAF21" s="165"/>
      <c r="BAG21" s="165"/>
      <c r="BAH21" s="165"/>
      <c r="BAI21" s="165"/>
      <c r="BAJ21" s="165"/>
      <c r="BAK21" s="165"/>
      <c r="BAL21" s="165"/>
      <c r="BAM21" s="165"/>
      <c r="BAN21" s="165"/>
      <c r="BAO21" s="165"/>
      <c r="BAP21" s="165"/>
      <c r="BAQ21" s="165"/>
      <c r="BAR21" s="165"/>
      <c r="BAS21" s="165"/>
      <c r="BAT21" s="165"/>
      <c r="BAU21" s="165"/>
      <c r="BAV21" s="165"/>
      <c r="BAW21" s="165"/>
      <c r="BAX21" s="165"/>
      <c r="BAY21" s="165"/>
      <c r="BAZ21" s="165"/>
      <c r="BBA21" s="165"/>
      <c r="BBB21" s="165"/>
      <c r="BBC21" s="165"/>
      <c r="BBD21" s="165"/>
      <c r="BBE21" s="165"/>
      <c r="BBF21" s="165"/>
      <c r="BBG21" s="165"/>
      <c r="BBH21" s="165"/>
      <c r="BBI21" s="165"/>
      <c r="BBJ21" s="165"/>
      <c r="BBK21" s="165"/>
      <c r="BBL21" s="165"/>
      <c r="BBM21" s="165"/>
      <c r="BBN21" s="165"/>
      <c r="BBO21" s="165"/>
      <c r="BBP21" s="165"/>
      <c r="BBQ21" s="165"/>
      <c r="BBR21" s="165"/>
      <c r="BBS21" s="165"/>
      <c r="BBT21" s="165"/>
      <c r="BBU21" s="165"/>
      <c r="BBV21" s="165"/>
      <c r="BBW21" s="165"/>
      <c r="BBX21" s="165"/>
      <c r="BBY21" s="165"/>
      <c r="BBZ21" s="165"/>
      <c r="BCA21" s="165"/>
      <c r="BCB21" s="165"/>
      <c r="BCC21" s="165"/>
      <c r="BCD21" s="165"/>
      <c r="BCE21" s="165"/>
      <c r="BCF21" s="165"/>
      <c r="BCG21" s="165"/>
      <c r="BCH21" s="165"/>
      <c r="BCI21" s="165"/>
      <c r="BCJ21" s="165"/>
      <c r="BCK21" s="165"/>
      <c r="BCL21" s="165"/>
      <c r="BCM21" s="165"/>
      <c r="BCN21" s="165"/>
      <c r="BCO21" s="165"/>
      <c r="BCP21" s="165"/>
      <c r="BCQ21" s="165"/>
      <c r="BCR21" s="165"/>
      <c r="BCS21" s="165"/>
      <c r="BCT21" s="165"/>
      <c r="BCU21" s="165"/>
      <c r="BCV21" s="165"/>
      <c r="BCW21" s="165"/>
      <c r="BCX21" s="165"/>
      <c r="BCY21" s="165"/>
      <c r="BCZ21" s="165"/>
      <c r="BDA21" s="165"/>
      <c r="BDB21" s="165"/>
      <c r="BDC21" s="165"/>
      <c r="BDD21" s="165"/>
      <c r="BDE21" s="165"/>
      <c r="BDF21" s="165"/>
      <c r="BDG21" s="165"/>
      <c r="BDH21" s="165"/>
      <c r="BDI21" s="165"/>
      <c r="BDJ21" s="165"/>
      <c r="BDK21" s="165"/>
      <c r="BDL21" s="165"/>
      <c r="BDM21" s="165"/>
      <c r="BDN21" s="165"/>
      <c r="BDO21" s="165"/>
      <c r="BDP21" s="165"/>
      <c r="BDQ21" s="165"/>
      <c r="BDR21" s="165"/>
      <c r="BDS21" s="165"/>
      <c r="BDT21" s="165"/>
      <c r="BDU21" s="165"/>
      <c r="BDV21" s="165"/>
      <c r="BDW21" s="165"/>
      <c r="BDX21" s="165"/>
      <c r="BDY21" s="165"/>
      <c r="BDZ21" s="165"/>
      <c r="BEA21" s="165"/>
      <c r="BEB21" s="165"/>
      <c r="BEC21" s="165"/>
      <c r="BED21" s="165"/>
      <c r="BEE21" s="165"/>
      <c r="BEF21" s="165"/>
      <c r="BEG21" s="165"/>
      <c r="BEH21" s="165"/>
      <c r="BEI21" s="165"/>
      <c r="BEJ21" s="165"/>
      <c r="BEK21" s="165"/>
      <c r="BEL21" s="165"/>
      <c r="BEM21" s="165"/>
      <c r="BEN21" s="165"/>
      <c r="BEO21" s="165"/>
      <c r="BEP21" s="165"/>
      <c r="BEQ21" s="165"/>
      <c r="BER21" s="165"/>
      <c r="BES21" s="165"/>
      <c r="BET21" s="165"/>
      <c r="BEU21" s="165"/>
      <c r="BEV21" s="165"/>
      <c r="BEW21" s="165"/>
      <c r="BEX21" s="165"/>
      <c r="BEY21" s="165"/>
      <c r="BEZ21" s="165"/>
      <c r="BFA21" s="165"/>
      <c r="BFB21" s="165"/>
      <c r="BFC21" s="165"/>
      <c r="BFD21" s="165"/>
      <c r="BFE21" s="165"/>
      <c r="BFF21" s="165"/>
      <c r="BFG21" s="165"/>
      <c r="BFH21" s="165"/>
      <c r="BFI21" s="165"/>
      <c r="BFJ21" s="165"/>
      <c r="BFK21" s="165"/>
      <c r="BFL21" s="165"/>
      <c r="BFM21" s="165"/>
      <c r="BFN21" s="165"/>
      <c r="BFO21" s="165"/>
      <c r="BFP21" s="165"/>
      <c r="BFQ21" s="165"/>
      <c r="BFR21" s="165"/>
      <c r="BFS21" s="165"/>
      <c r="BFT21" s="165"/>
      <c r="BFU21" s="165"/>
      <c r="BFV21" s="165"/>
      <c r="BFW21" s="165"/>
      <c r="BFX21" s="165"/>
      <c r="BFY21" s="165"/>
      <c r="BFZ21" s="165"/>
      <c r="BGA21" s="165"/>
      <c r="BGB21" s="165"/>
      <c r="BGC21" s="165"/>
      <c r="BGD21" s="165"/>
      <c r="BGE21" s="165"/>
      <c r="BGF21" s="165"/>
      <c r="BGG21" s="165"/>
      <c r="BGH21" s="165"/>
      <c r="BGI21" s="165"/>
      <c r="BGJ21" s="165"/>
      <c r="BGK21" s="165"/>
      <c r="BGL21" s="165"/>
      <c r="BGM21" s="165"/>
      <c r="BGN21" s="165"/>
      <c r="BGO21" s="165"/>
      <c r="BGP21" s="165"/>
      <c r="BGQ21" s="165"/>
      <c r="BGR21" s="165"/>
      <c r="BGS21" s="165"/>
      <c r="BGT21" s="165"/>
      <c r="BGU21" s="165"/>
      <c r="BGV21" s="165"/>
      <c r="BGW21" s="165"/>
      <c r="BGX21" s="165"/>
      <c r="BGY21" s="165"/>
      <c r="BGZ21" s="165"/>
      <c r="BHA21" s="165"/>
      <c r="BHB21" s="165"/>
      <c r="BHC21" s="165"/>
      <c r="BHD21" s="165"/>
      <c r="BHE21" s="165"/>
      <c r="BHF21" s="165"/>
      <c r="BHG21" s="165"/>
      <c r="BHH21" s="165"/>
      <c r="BHI21" s="165"/>
      <c r="BHJ21" s="165"/>
      <c r="BHK21" s="165"/>
      <c r="BHL21" s="165"/>
      <c r="BHM21" s="165"/>
      <c r="BHN21" s="165"/>
      <c r="BHO21" s="165"/>
      <c r="BHP21" s="165"/>
      <c r="BHQ21" s="165"/>
      <c r="BHR21" s="165"/>
      <c r="BHS21" s="165"/>
      <c r="BHT21" s="165"/>
      <c r="BHU21" s="165"/>
      <c r="BHV21" s="165"/>
      <c r="BHW21" s="165"/>
      <c r="BHX21" s="165"/>
      <c r="BHY21" s="165"/>
      <c r="BHZ21" s="165"/>
      <c r="BIA21" s="165"/>
      <c r="BIB21" s="165"/>
      <c r="BIC21" s="165"/>
      <c r="BID21" s="165"/>
      <c r="BIE21" s="165"/>
      <c r="BIF21" s="165"/>
      <c r="BIG21" s="165"/>
      <c r="BIH21" s="165"/>
      <c r="BII21" s="165"/>
      <c r="BIJ21" s="165"/>
      <c r="BIK21" s="165"/>
      <c r="BIL21" s="165"/>
      <c r="BIM21" s="165"/>
      <c r="BIN21" s="165"/>
      <c r="BIO21" s="165"/>
      <c r="BIP21" s="165"/>
      <c r="BIQ21" s="165"/>
      <c r="BIR21" s="165"/>
      <c r="BIS21" s="165"/>
      <c r="BIT21" s="165"/>
      <c r="BIU21" s="165"/>
      <c r="BIV21" s="165"/>
      <c r="BIW21" s="165"/>
      <c r="BIX21" s="165"/>
      <c r="BIY21" s="165"/>
      <c r="BIZ21" s="165"/>
      <c r="BJA21" s="165"/>
      <c r="BJB21" s="165"/>
      <c r="BJC21" s="165"/>
      <c r="BJD21" s="165"/>
      <c r="BJE21" s="165"/>
      <c r="BJF21" s="165"/>
      <c r="BJG21" s="165"/>
      <c r="BJH21" s="165"/>
      <c r="BJI21" s="165"/>
      <c r="BJJ21" s="165"/>
      <c r="BJK21" s="165"/>
      <c r="BJL21" s="165"/>
      <c r="BJM21" s="165"/>
      <c r="BJN21" s="165"/>
      <c r="BJO21" s="165"/>
      <c r="BJP21" s="165"/>
      <c r="BJQ21" s="165"/>
      <c r="BJR21" s="165"/>
      <c r="BJS21" s="165"/>
      <c r="BJT21" s="165"/>
      <c r="BJU21" s="165"/>
      <c r="BJV21" s="165"/>
      <c r="BJW21" s="165"/>
      <c r="BJX21" s="165"/>
      <c r="BJY21" s="165"/>
      <c r="BJZ21" s="165"/>
      <c r="BKA21" s="165"/>
      <c r="BKB21" s="165"/>
      <c r="BKC21" s="165"/>
      <c r="BKD21" s="165"/>
      <c r="BKE21" s="165"/>
      <c r="BKF21" s="165"/>
      <c r="BKG21" s="165"/>
      <c r="BKH21" s="165"/>
      <c r="BKI21" s="165"/>
      <c r="BKJ21" s="165"/>
      <c r="BKK21" s="165"/>
      <c r="BKL21" s="165"/>
      <c r="BKM21" s="165"/>
      <c r="BKN21" s="165"/>
      <c r="BKO21" s="165"/>
      <c r="BKP21" s="165"/>
      <c r="BKQ21" s="165"/>
      <c r="BKR21" s="165"/>
      <c r="BKS21" s="165"/>
      <c r="BKT21" s="165"/>
      <c r="BKU21" s="165"/>
      <c r="BKV21" s="165"/>
      <c r="BKW21" s="165"/>
      <c r="BKX21" s="165"/>
      <c r="BKY21" s="165"/>
      <c r="BKZ21" s="165"/>
      <c r="BLA21" s="165"/>
      <c r="BLB21" s="165"/>
      <c r="BLC21" s="165"/>
      <c r="BLD21" s="165"/>
      <c r="BLE21" s="165"/>
      <c r="BLF21" s="165"/>
      <c r="BLG21" s="165"/>
      <c r="BLH21" s="165"/>
      <c r="BLI21" s="165"/>
      <c r="BLJ21" s="165"/>
      <c r="BLK21" s="165"/>
      <c r="BLL21" s="165"/>
      <c r="BLM21" s="165"/>
      <c r="BLN21" s="165"/>
      <c r="BLO21" s="165"/>
      <c r="BLP21" s="165"/>
      <c r="BLQ21" s="165"/>
      <c r="BLR21" s="165"/>
      <c r="BLS21" s="165"/>
      <c r="BLT21" s="165"/>
      <c r="BLU21" s="165"/>
      <c r="BLV21" s="165"/>
      <c r="BLW21" s="165"/>
      <c r="BLX21" s="165"/>
      <c r="BLY21" s="165"/>
      <c r="BLZ21" s="165"/>
      <c r="BMA21" s="165"/>
      <c r="BMB21" s="165"/>
      <c r="BMC21" s="165"/>
      <c r="BMD21" s="165"/>
      <c r="BME21" s="165"/>
      <c r="BMF21" s="165"/>
      <c r="BMG21" s="165"/>
      <c r="BMH21" s="165"/>
      <c r="BMI21" s="165"/>
      <c r="BMJ21" s="165"/>
      <c r="BMK21" s="165"/>
      <c r="BML21" s="165"/>
      <c r="BMM21" s="165"/>
      <c r="BMN21" s="165"/>
      <c r="BMO21" s="165"/>
      <c r="BMP21" s="165"/>
      <c r="BMQ21" s="165"/>
      <c r="BMR21" s="165"/>
      <c r="BMS21" s="165"/>
      <c r="BMT21" s="165"/>
      <c r="BMU21" s="165"/>
      <c r="BMV21" s="165"/>
      <c r="BMW21" s="165"/>
      <c r="BMX21" s="165"/>
      <c r="BMY21" s="165"/>
      <c r="BMZ21" s="165"/>
      <c r="BNA21" s="165"/>
      <c r="BNB21" s="165"/>
      <c r="BNC21" s="165"/>
      <c r="BND21" s="165"/>
      <c r="BNE21" s="165"/>
      <c r="BNF21" s="165"/>
      <c r="BNG21" s="165"/>
      <c r="BNH21" s="165"/>
      <c r="BNI21" s="165"/>
      <c r="BNJ21" s="165"/>
      <c r="BNK21" s="165"/>
      <c r="BNL21" s="165"/>
      <c r="BNM21" s="165"/>
      <c r="BNN21" s="165"/>
      <c r="BNO21" s="165"/>
      <c r="BNP21" s="165"/>
      <c r="BNQ21" s="165"/>
      <c r="BNR21" s="165"/>
      <c r="BNS21" s="165"/>
      <c r="BNT21" s="165"/>
      <c r="BNU21" s="165"/>
      <c r="BNV21" s="165"/>
      <c r="BNW21" s="165"/>
      <c r="BNX21" s="165"/>
      <c r="BNY21" s="165"/>
      <c r="BNZ21" s="165"/>
      <c r="BOA21" s="165"/>
      <c r="BOB21" s="165"/>
      <c r="BOC21" s="165"/>
      <c r="BOD21" s="165"/>
      <c r="BOE21" s="165"/>
      <c r="BOF21" s="165"/>
      <c r="BOG21" s="165"/>
      <c r="BOH21" s="165"/>
      <c r="BOI21" s="165"/>
      <c r="BOJ21" s="165"/>
      <c r="BOK21" s="165"/>
      <c r="BOL21" s="165"/>
      <c r="BOM21" s="165"/>
      <c r="BON21" s="165"/>
      <c r="BOO21" s="165"/>
      <c r="BOP21" s="165"/>
      <c r="BOQ21" s="165"/>
      <c r="BOR21" s="165"/>
      <c r="BOS21" s="165"/>
      <c r="BOT21" s="165"/>
      <c r="BOU21" s="165"/>
      <c r="BOV21" s="165"/>
      <c r="BOW21" s="165"/>
      <c r="BOX21" s="165"/>
      <c r="BOY21" s="165"/>
      <c r="BOZ21" s="165"/>
      <c r="BPA21" s="165"/>
      <c r="BPB21" s="165"/>
      <c r="BPC21" s="165"/>
      <c r="BPD21" s="165"/>
      <c r="BPE21" s="165"/>
      <c r="BPF21" s="165"/>
      <c r="BPG21" s="165"/>
      <c r="BPH21" s="165"/>
      <c r="BPI21" s="165"/>
      <c r="BPJ21" s="165"/>
      <c r="BPK21" s="165"/>
      <c r="BPL21" s="165"/>
      <c r="BPM21" s="165"/>
      <c r="BPN21" s="165"/>
      <c r="BPO21" s="165"/>
      <c r="BPP21" s="165"/>
      <c r="BPQ21" s="165"/>
      <c r="BPR21" s="165"/>
      <c r="BPS21" s="165"/>
      <c r="BPT21" s="165"/>
      <c r="BPU21" s="165"/>
      <c r="BPV21" s="165"/>
      <c r="BPW21" s="165"/>
      <c r="BPX21" s="165"/>
      <c r="BPY21" s="165"/>
      <c r="BPZ21" s="165"/>
      <c r="BQA21" s="165"/>
      <c r="BQB21" s="165"/>
      <c r="BQC21" s="165"/>
      <c r="BQD21" s="165"/>
      <c r="BQE21" s="165"/>
      <c r="BQF21" s="165"/>
      <c r="BQG21" s="165"/>
      <c r="BQH21" s="165"/>
      <c r="BQI21" s="165"/>
      <c r="BQJ21" s="165"/>
      <c r="BQK21" s="165"/>
      <c r="BQL21" s="165"/>
      <c r="BQM21" s="165"/>
      <c r="BQN21" s="165"/>
      <c r="BQO21" s="165"/>
      <c r="BQP21" s="165"/>
      <c r="BQQ21" s="165"/>
      <c r="BQR21" s="165"/>
      <c r="BQS21" s="165"/>
      <c r="BQT21" s="165"/>
      <c r="BQU21" s="165"/>
      <c r="BQV21" s="165"/>
      <c r="BQW21" s="165"/>
      <c r="BQX21" s="165"/>
      <c r="BQY21" s="165"/>
      <c r="BQZ21" s="165"/>
      <c r="BRA21" s="165"/>
      <c r="BRB21" s="165"/>
      <c r="BRC21" s="165"/>
      <c r="BRD21" s="165"/>
      <c r="BRE21" s="165"/>
      <c r="BRF21" s="165"/>
      <c r="BRG21" s="165"/>
      <c r="BRH21" s="165"/>
      <c r="BRI21" s="165"/>
      <c r="BRJ21" s="165"/>
      <c r="BRK21" s="165"/>
      <c r="BRL21" s="165"/>
      <c r="BRM21" s="165"/>
      <c r="BRN21" s="165"/>
      <c r="BRO21" s="165"/>
      <c r="BRP21" s="165"/>
      <c r="BRQ21" s="165"/>
      <c r="BRR21" s="165"/>
      <c r="BRS21" s="165"/>
      <c r="BRT21" s="165"/>
      <c r="BRU21" s="165"/>
      <c r="BRV21" s="165"/>
      <c r="BRW21" s="165"/>
      <c r="BRX21" s="165"/>
      <c r="BRY21" s="165"/>
      <c r="BRZ21" s="165"/>
      <c r="BSA21" s="165"/>
      <c r="BSB21" s="165"/>
      <c r="BSC21" s="165"/>
      <c r="BSD21" s="165"/>
      <c r="BSE21" s="165"/>
      <c r="BSF21" s="165"/>
      <c r="BSG21" s="165"/>
      <c r="BSH21" s="165"/>
      <c r="BSI21" s="165"/>
      <c r="BSJ21" s="165"/>
      <c r="BSK21" s="165"/>
      <c r="BSL21" s="165"/>
      <c r="BSM21" s="165"/>
      <c r="BSN21" s="165"/>
      <c r="BSO21" s="165"/>
      <c r="BSP21" s="165"/>
      <c r="BSQ21" s="165"/>
      <c r="BSR21" s="165"/>
      <c r="BSS21" s="165"/>
      <c r="BST21" s="165"/>
      <c r="BSU21" s="165"/>
      <c r="BSV21" s="165"/>
      <c r="BSW21" s="165"/>
      <c r="BSX21" s="165"/>
      <c r="BSY21" s="165"/>
      <c r="BSZ21" s="165"/>
      <c r="BTA21" s="165"/>
      <c r="BTB21" s="165"/>
      <c r="BTC21" s="165"/>
      <c r="BTD21" s="165"/>
      <c r="BTE21" s="165"/>
      <c r="BTF21" s="165"/>
      <c r="BTG21" s="165"/>
      <c r="BTH21" s="165"/>
      <c r="BTI21" s="165"/>
      <c r="BTJ21" s="165"/>
      <c r="BTK21" s="165"/>
      <c r="BTL21" s="165"/>
      <c r="BTM21" s="165"/>
      <c r="BTN21" s="165"/>
      <c r="BTO21" s="165"/>
      <c r="BTP21" s="165"/>
      <c r="BTQ21" s="165"/>
      <c r="BTR21" s="165"/>
      <c r="BTS21" s="165"/>
      <c r="BTT21" s="165"/>
      <c r="BTU21" s="165"/>
      <c r="BTV21" s="165"/>
      <c r="BTW21" s="165"/>
      <c r="BTX21" s="165"/>
      <c r="BTY21" s="165"/>
      <c r="BTZ21" s="165"/>
      <c r="BUA21" s="165"/>
      <c r="BUB21" s="165"/>
      <c r="BUC21" s="165"/>
      <c r="BUD21" s="165"/>
      <c r="BUE21" s="165"/>
      <c r="BUF21" s="165"/>
      <c r="BUG21" s="165"/>
      <c r="BUH21" s="165"/>
      <c r="BUI21" s="165"/>
      <c r="BUJ21" s="165"/>
      <c r="BUK21" s="165"/>
      <c r="BUL21" s="165"/>
      <c r="BUM21" s="165"/>
      <c r="BUN21" s="165"/>
      <c r="BUO21" s="165"/>
      <c r="BUP21" s="165"/>
      <c r="BUQ21" s="165"/>
      <c r="BUR21" s="165"/>
      <c r="BUS21" s="165"/>
      <c r="BUT21" s="165"/>
      <c r="BUU21" s="165"/>
      <c r="BUV21" s="165"/>
      <c r="BUW21" s="165"/>
      <c r="BUX21" s="165"/>
      <c r="BUY21" s="165"/>
      <c r="BUZ21" s="165"/>
      <c r="BVA21" s="165"/>
      <c r="BVB21" s="165"/>
      <c r="BVC21" s="165"/>
      <c r="BVD21" s="165"/>
      <c r="BVE21" s="165"/>
      <c r="BVF21" s="165"/>
      <c r="BVG21" s="165"/>
      <c r="BVH21" s="165"/>
      <c r="BVI21" s="165"/>
      <c r="BVJ21" s="165"/>
      <c r="BVK21" s="165"/>
      <c r="BVL21" s="165"/>
      <c r="BVM21" s="165"/>
      <c r="BVN21" s="165"/>
      <c r="BVO21" s="165"/>
      <c r="BVP21" s="165"/>
      <c r="BVQ21" s="165"/>
      <c r="BVR21" s="165"/>
      <c r="BVS21" s="165"/>
      <c r="BVT21" s="165"/>
      <c r="BVU21" s="165"/>
      <c r="BVV21" s="165"/>
      <c r="BVW21" s="165"/>
      <c r="BVX21" s="165"/>
      <c r="BVY21" s="165"/>
      <c r="BVZ21" s="165"/>
      <c r="BWA21" s="165"/>
      <c r="BWB21" s="165"/>
      <c r="BWC21" s="165"/>
      <c r="BWD21" s="165"/>
      <c r="BWE21" s="165"/>
      <c r="BWF21" s="165"/>
      <c r="BWG21" s="165"/>
      <c r="BWH21" s="165"/>
      <c r="BWI21" s="165"/>
      <c r="BWJ21" s="165"/>
      <c r="BWK21" s="165"/>
      <c r="BWL21" s="165"/>
      <c r="BWM21" s="165"/>
      <c r="BWN21" s="165"/>
      <c r="BWO21" s="165"/>
      <c r="BWP21" s="165"/>
      <c r="BWQ21" s="165"/>
      <c r="BWR21" s="165"/>
      <c r="BWS21" s="165"/>
      <c r="BWT21" s="165"/>
      <c r="BWU21" s="165"/>
      <c r="BWV21" s="165"/>
      <c r="BWW21" s="165"/>
      <c r="BWX21" s="165"/>
      <c r="BWY21" s="165"/>
      <c r="BWZ21" s="165"/>
      <c r="BXA21" s="165"/>
      <c r="BXB21" s="165"/>
      <c r="BXC21" s="165"/>
      <c r="BXD21" s="165"/>
      <c r="BXE21" s="165"/>
      <c r="BXF21" s="165"/>
      <c r="BXG21" s="165"/>
      <c r="BXH21" s="165"/>
      <c r="BXI21" s="165"/>
      <c r="BXJ21" s="165"/>
      <c r="BXK21" s="165"/>
      <c r="BXL21" s="165"/>
      <c r="BXM21" s="165"/>
      <c r="BXN21" s="165"/>
      <c r="BXO21" s="165"/>
      <c r="BXP21" s="165"/>
      <c r="BXQ21" s="165"/>
      <c r="BXR21" s="165"/>
      <c r="BXS21" s="165"/>
      <c r="BXT21" s="165"/>
      <c r="BXU21" s="165"/>
      <c r="BXV21" s="165"/>
      <c r="BXW21" s="165"/>
      <c r="BXX21" s="165"/>
      <c r="BXY21" s="165"/>
      <c r="BXZ21" s="165"/>
      <c r="BYA21" s="165"/>
      <c r="BYB21" s="165"/>
      <c r="BYC21" s="165"/>
      <c r="BYD21" s="165"/>
      <c r="BYE21" s="165"/>
      <c r="BYF21" s="165"/>
      <c r="BYG21" s="165"/>
      <c r="BYH21" s="165"/>
      <c r="BYI21" s="165"/>
      <c r="BYJ21" s="165"/>
      <c r="BYK21" s="165"/>
      <c r="BYL21" s="165"/>
      <c r="BYM21" s="165"/>
      <c r="BYN21" s="165"/>
      <c r="BYO21" s="165"/>
      <c r="BYP21" s="165"/>
      <c r="BYQ21" s="165"/>
      <c r="BYR21" s="165"/>
      <c r="BYS21" s="165"/>
      <c r="BYT21" s="165"/>
      <c r="BYU21" s="165"/>
      <c r="BYV21" s="165"/>
      <c r="BYW21" s="165"/>
      <c r="BYX21" s="165"/>
      <c r="BYY21" s="165"/>
      <c r="BYZ21" s="165"/>
      <c r="BZA21" s="165"/>
      <c r="BZB21" s="165"/>
      <c r="BZC21" s="165"/>
      <c r="BZD21" s="165"/>
      <c r="BZE21" s="165"/>
      <c r="BZF21" s="165"/>
      <c r="BZG21" s="165"/>
      <c r="BZH21" s="165"/>
      <c r="BZI21" s="165"/>
      <c r="BZJ21" s="165"/>
      <c r="BZK21" s="165"/>
      <c r="BZL21" s="165"/>
      <c r="BZM21" s="165"/>
      <c r="BZN21" s="165"/>
      <c r="BZO21" s="165"/>
      <c r="BZP21" s="165"/>
      <c r="BZQ21" s="165"/>
      <c r="BZR21" s="165"/>
      <c r="BZS21" s="165"/>
      <c r="BZT21" s="165"/>
      <c r="BZU21" s="165"/>
      <c r="BZV21" s="165"/>
      <c r="BZW21" s="165"/>
      <c r="BZX21" s="165"/>
      <c r="BZY21" s="165"/>
      <c r="BZZ21" s="165"/>
      <c r="CAA21" s="165"/>
      <c r="CAB21" s="165"/>
      <c r="CAC21" s="165"/>
      <c r="CAD21" s="165"/>
      <c r="CAE21" s="165"/>
      <c r="CAF21" s="165"/>
      <c r="CAG21" s="165"/>
      <c r="CAH21" s="165"/>
      <c r="CAI21" s="165"/>
      <c r="CAJ21" s="165"/>
      <c r="CAK21" s="165"/>
      <c r="CAL21" s="165"/>
      <c r="CAM21" s="165"/>
      <c r="CAN21" s="165"/>
      <c r="CAO21" s="165"/>
      <c r="CAP21" s="165"/>
      <c r="CAQ21" s="165"/>
      <c r="CAR21" s="165"/>
      <c r="CAS21" s="165"/>
      <c r="CAT21" s="165"/>
      <c r="CAU21" s="165"/>
      <c r="CAV21" s="165"/>
      <c r="CAW21" s="165"/>
      <c r="CAX21" s="165"/>
      <c r="CAY21" s="165"/>
      <c r="CAZ21" s="165"/>
      <c r="CBA21" s="165"/>
      <c r="CBB21" s="165"/>
      <c r="CBC21" s="165"/>
      <c r="CBD21" s="165"/>
      <c r="CBE21" s="165"/>
      <c r="CBF21" s="165"/>
      <c r="CBG21" s="165"/>
      <c r="CBH21" s="165"/>
      <c r="CBI21" s="165"/>
      <c r="CBJ21" s="165"/>
      <c r="CBK21" s="165"/>
      <c r="CBL21" s="165"/>
      <c r="CBM21" s="165"/>
      <c r="CBN21" s="165"/>
      <c r="CBO21" s="165"/>
      <c r="CBP21" s="165"/>
      <c r="CBQ21" s="165"/>
      <c r="CBR21" s="165"/>
      <c r="CBS21" s="165"/>
      <c r="CBT21" s="165"/>
      <c r="CBU21" s="165"/>
      <c r="CBV21" s="165"/>
      <c r="CBW21" s="165"/>
      <c r="CBX21" s="165"/>
      <c r="CBY21" s="165"/>
      <c r="CBZ21" s="165"/>
      <c r="CCA21" s="165"/>
      <c r="CCB21" s="165"/>
      <c r="CCC21" s="165"/>
      <c r="CCD21" s="165"/>
      <c r="CCE21" s="165"/>
      <c r="CCF21" s="165"/>
      <c r="CCG21" s="165"/>
      <c r="CCH21" s="165"/>
      <c r="CCI21" s="165"/>
      <c r="CCJ21" s="165"/>
      <c r="CCK21" s="165"/>
      <c r="CCL21" s="165"/>
      <c r="CCM21" s="165"/>
      <c r="CCN21" s="165"/>
      <c r="CCO21" s="165"/>
      <c r="CCP21" s="165"/>
      <c r="CCQ21" s="165"/>
      <c r="CCR21" s="165"/>
      <c r="CCS21" s="165"/>
      <c r="CCT21" s="165"/>
      <c r="CCU21" s="165"/>
      <c r="CCV21" s="165"/>
      <c r="CCW21" s="165"/>
      <c r="CCX21" s="165"/>
      <c r="CCY21" s="165"/>
      <c r="CCZ21" s="165"/>
      <c r="CDA21" s="165"/>
      <c r="CDB21" s="165"/>
      <c r="CDC21" s="165"/>
      <c r="CDD21" s="165"/>
      <c r="CDE21" s="165"/>
      <c r="CDF21" s="165"/>
      <c r="CDG21" s="165"/>
      <c r="CDH21" s="165"/>
      <c r="CDI21" s="165"/>
      <c r="CDJ21" s="165"/>
      <c r="CDK21" s="165"/>
      <c r="CDL21" s="165"/>
      <c r="CDM21" s="165"/>
      <c r="CDN21" s="165"/>
      <c r="CDO21" s="165"/>
      <c r="CDP21" s="165"/>
      <c r="CDQ21" s="165"/>
      <c r="CDR21" s="165"/>
      <c r="CDS21" s="165"/>
      <c r="CDT21" s="165"/>
      <c r="CDU21" s="165"/>
      <c r="CDV21" s="165"/>
      <c r="CDW21" s="165"/>
      <c r="CDX21" s="165"/>
      <c r="CDY21" s="165"/>
      <c r="CDZ21" s="165"/>
      <c r="CEA21" s="165"/>
      <c r="CEB21" s="165"/>
      <c r="CEC21" s="165"/>
      <c r="CED21" s="165"/>
      <c r="CEE21" s="165"/>
      <c r="CEF21" s="165"/>
      <c r="CEG21" s="165"/>
      <c r="CEH21" s="165"/>
      <c r="CEI21" s="165"/>
      <c r="CEJ21" s="165"/>
      <c r="CEK21" s="165"/>
      <c r="CEL21" s="165"/>
      <c r="CEM21" s="165"/>
      <c r="CEN21" s="165"/>
      <c r="CEO21" s="165"/>
      <c r="CEP21" s="165"/>
      <c r="CEQ21" s="165"/>
      <c r="CER21" s="165"/>
      <c r="CES21" s="165"/>
      <c r="CET21" s="165"/>
      <c r="CEU21" s="165"/>
      <c r="CEV21" s="165"/>
      <c r="CEW21" s="165"/>
      <c r="CEX21" s="165"/>
      <c r="CEY21" s="165"/>
      <c r="CEZ21" s="165"/>
      <c r="CFA21" s="165"/>
      <c r="CFB21" s="165"/>
      <c r="CFC21" s="165"/>
      <c r="CFD21" s="165"/>
      <c r="CFE21" s="165"/>
      <c r="CFF21" s="165"/>
      <c r="CFG21" s="165"/>
      <c r="CFH21" s="165"/>
      <c r="CFI21" s="165"/>
      <c r="CFJ21" s="165"/>
      <c r="CFK21" s="165"/>
      <c r="CFL21" s="165"/>
      <c r="CFM21" s="165"/>
      <c r="CFN21" s="165"/>
      <c r="CFO21" s="165"/>
      <c r="CFP21" s="165"/>
      <c r="CFQ21" s="165"/>
      <c r="CFR21" s="165"/>
      <c r="CFS21" s="165"/>
      <c r="CFT21" s="165"/>
      <c r="CFU21" s="165"/>
      <c r="CFV21" s="165"/>
      <c r="CFW21" s="165"/>
      <c r="CFX21" s="165"/>
      <c r="CFY21" s="165"/>
      <c r="CFZ21" s="165"/>
      <c r="CGA21" s="165"/>
      <c r="CGB21" s="165"/>
      <c r="CGC21" s="165"/>
      <c r="CGD21" s="165"/>
      <c r="CGE21" s="165"/>
      <c r="CGF21" s="165"/>
      <c r="CGG21" s="165"/>
      <c r="CGH21" s="165"/>
      <c r="CGI21" s="165"/>
      <c r="CGJ21" s="165"/>
      <c r="CGK21" s="165"/>
      <c r="CGL21" s="165"/>
      <c r="CGM21" s="165"/>
      <c r="CGN21" s="165"/>
      <c r="CGO21" s="165"/>
      <c r="CGP21" s="165"/>
      <c r="CGQ21" s="165"/>
      <c r="CGR21" s="165"/>
      <c r="CGS21" s="165"/>
      <c r="CGT21" s="165"/>
      <c r="CGU21" s="165"/>
      <c r="CGV21" s="165"/>
      <c r="CGW21" s="165"/>
      <c r="CGX21" s="165"/>
      <c r="CGY21" s="165"/>
      <c r="CGZ21" s="165"/>
      <c r="CHA21" s="165"/>
      <c r="CHB21" s="165"/>
      <c r="CHC21" s="165"/>
      <c r="CHD21" s="165"/>
      <c r="CHE21" s="165"/>
      <c r="CHF21" s="165"/>
      <c r="CHG21" s="165"/>
      <c r="CHH21" s="165"/>
      <c r="CHI21" s="165"/>
      <c r="CHJ21" s="165"/>
      <c r="CHK21" s="165"/>
      <c r="CHL21" s="165"/>
      <c r="CHM21" s="165"/>
      <c r="CHN21" s="165"/>
      <c r="CHO21" s="165"/>
      <c r="CHP21" s="165"/>
      <c r="CHQ21" s="165"/>
      <c r="CHR21" s="165"/>
      <c r="CHS21" s="165"/>
      <c r="CHT21" s="165"/>
      <c r="CHU21" s="165"/>
      <c r="CHV21" s="165"/>
      <c r="CHW21" s="165"/>
      <c r="CHX21" s="165"/>
      <c r="CHY21" s="165"/>
      <c r="CHZ21" s="165"/>
      <c r="CIA21" s="165"/>
      <c r="CIB21" s="165"/>
      <c r="CIC21" s="165"/>
      <c r="CID21" s="165"/>
      <c r="CIE21" s="165"/>
      <c r="CIF21" s="165"/>
      <c r="CIG21" s="165"/>
      <c r="CIH21" s="165"/>
      <c r="CII21" s="165"/>
      <c r="CIJ21" s="165"/>
      <c r="CIK21" s="165"/>
      <c r="CIL21" s="165"/>
      <c r="CIM21" s="165"/>
      <c r="CIN21" s="165"/>
      <c r="CIO21" s="165"/>
      <c r="CIP21" s="165"/>
      <c r="CIQ21" s="165"/>
      <c r="CIR21" s="165"/>
      <c r="CIS21" s="165"/>
      <c r="CIT21" s="165"/>
      <c r="CIU21" s="165"/>
      <c r="CIV21" s="165"/>
      <c r="CIW21" s="165"/>
      <c r="CIX21" s="165"/>
      <c r="CIY21" s="165"/>
      <c r="CIZ21" s="165"/>
      <c r="CJA21" s="165"/>
      <c r="CJB21" s="165"/>
      <c r="CJC21" s="165"/>
      <c r="CJD21" s="165"/>
      <c r="CJE21" s="165"/>
      <c r="CJF21" s="165"/>
      <c r="CJG21" s="165"/>
      <c r="CJH21" s="165"/>
      <c r="CJI21" s="165"/>
      <c r="CJJ21" s="165"/>
      <c r="CJK21" s="165"/>
      <c r="CJL21" s="165"/>
      <c r="CJM21" s="165"/>
      <c r="CJN21" s="165"/>
      <c r="CJO21" s="165"/>
      <c r="CJP21" s="165"/>
      <c r="CJQ21" s="165"/>
      <c r="CJR21" s="165"/>
      <c r="CJS21" s="165"/>
      <c r="CJT21" s="165"/>
      <c r="CJU21" s="165"/>
      <c r="CJV21" s="165"/>
      <c r="CJW21" s="165"/>
      <c r="CJX21" s="165"/>
      <c r="CJY21" s="165"/>
      <c r="CJZ21" s="165"/>
      <c r="CKA21" s="165"/>
      <c r="CKB21" s="165"/>
      <c r="CKC21" s="165"/>
      <c r="CKD21" s="165"/>
      <c r="CKE21" s="165"/>
      <c r="CKF21" s="165"/>
      <c r="CKG21" s="165"/>
      <c r="CKH21" s="165"/>
      <c r="CKI21" s="165"/>
      <c r="CKJ21" s="165"/>
      <c r="CKK21" s="165"/>
      <c r="CKL21" s="165"/>
      <c r="CKM21" s="165"/>
      <c r="CKN21" s="165"/>
      <c r="CKO21" s="165"/>
      <c r="CKP21" s="165"/>
      <c r="CKQ21" s="165"/>
      <c r="CKR21" s="165"/>
      <c r="CKS21" s="165"/>
      <c r="CKT21" s="165"/>
      <c r="CKU21" s="165"/>
      <c r="CKV21" s="165"/>
      <c r="CKW21" s="165"/>
      <c r="CKX21" s="165"/>
      <c r="CKY21" s="165"/>
      <c r="CKZ21" s="165"/>
      <c r="CLA21" s="165"/>
      <c r="CLB21" s="165"/>
      <c r="CLC21" s="165"/>
      <c r="CLD21" s="165"/>
      <c r="CLE21" s="165"/>
      <c r="CLF21" s="165"/>
      <c r="CLG21" s="165"/>
      <c r="CLH21" s="165"/>
      <c r="CLI21" s="165"/>
      <c r="CLJ21" s="165"/>
      <c r="CLK21" s="165"/>
      <c r="CLL21" s="165"/>
      <c r="CLM21" s="165"/>
      <c r="CLN21" s="165"/>
      <c r="CLO21" s="165"/>
      <c r="CLP21" s="165"/>
      <c r="CLQ21" s="165"/>
      <c r="CLR21" s="165"/>
      <c r="CLS21" s="165"/>
      <c r="CLT21" s="165"/>
      <c r="CLU21" s="165"/>
      <c r="CLV21" s="165"/>
      <c r="CLW21" s="165"/>
      <c r="CLX21" s="165"/>
      <c r="CLY21" s="165"/>
      <c r="CLZ21" s="165"/>
      <c r="CMA21" s="165"/>
      <c r="CMB21" s="165"/>
      <c r="CMC21" s="165"/>
      <c r="CMD21" s="165"/>
      <c r="CME21" s="165"/>
      <c r="CMF21" s="165"/>
      <c r="CMG21" s="165"/>
      <c r="CMH21" s="165"/>
      <c r="CMI21" s="165"/>
      <c r="CMJ21" s="165"/>
      <c r="CMK21" s="165"/>
      <c r="CML21" s="165"/>
      <c r="CMM21" s="165"/>
      <c r="CMN21" s="165"/>
      <c r="CMO21" s="165"/>
      <c r="CMP21" s="165"/>
      <c r="CMQ21" s="165"/>
      <c r="CMR21" s="165"/>
      <c r="CMS21" s="165"/>
      <c r="CMT21" s="165"/>
      <c r="CMU21" s="165"/>
      <c r="CMV21" s="165"/>
      <c r="CMW21" s="165"/>
      <c r="CMX21" s="165"/>
      <c r="CMY21" s="165"/>
      <c r="CMZ21" s="165"/>
      <c r="CNA21" s="165"/>
      <c r="CNB21" s="165"/>
      <c r="CNC21" s="165"/>
      <c r="CND21" s="165"/>
      <c r="CNE21" s="165"/>
      <c r="CNF21" s="165"/>
      <c r="CNG21" s="165"/>
      <c r="CNH21" s="165"/>
      <c r="CNI21" s="165"/>
      <c r="CNJ21" s="165"/>
      <c r="CNK21" s="165"/>
      <c r="CNL21" s="165"/>
      <c r="CNM21" s="165"/>
      <c r="CNN21" s="165"/>
      <c r="CNO21" s="165"/>
      <c r="CNP21" s="165"/>
      <c r="CNQ21" s="165"/>
      <c r="CNR21" s="165"/>
      <c r="CNS21" s="165"/>
      <c r="CNT21" s="165"/>
      <c r="CNU21" s="165"/>
      <c r="CNV21" s="165"/>
      <c r="CNW21" s="165"/>
      <c r="CNX21" s="165"/>
      <c r="CNY21" s="165"/>
      <c r="CNZ21" s="165"/>
      <c r="COA21" s="165"/>
      <c r="COB21" s="165"/>
      <c r="COC21" s="165"/>
      <c r="COD21" s="165"/>
      <c r="COE21" s="165"/>
      <c r="COF21" s="165"/>
      <c r="COG21" s="165"/>
      <c r="COH21" s="165"/>
      <c r="COI21" s="165"/>
      <c r="COJ21" s="165"/>
      <c r="COK21" s="165"/>
      <c r="COL21" s="165"/>
      <c r="COM21" s="165"/>
      <c r="CON21" s="165"/>
      <c r="COO21" s="165"/>
      <c r="COP21" s="165"/>
      <c r="COQ21" s="165"/>
      <c r="COR21" s="165"/>
      <c r="COS21" s="165"/>
      <c r="COT21" s="165"/>
      <c r="COU21" s="165"/>
      <c r="COV21" s="165"/>
      <c r="COW21" s="165"/>
      <c r="COX21" s="165"/>
      <c r="COY21" s="165"/>
      <c r="COZ21" s="165"/>
      <c r="CPA21" s="165"/>
      <c r="CPB21" s="165"/>
      <c r="CPC21" s="165"/>
      <c r="CPD21" s="165"/>
      <c r="CPE21" s="165"/>
      <c r="CPF21" s="165"/>
      <c r="CPG21" s="165"/>
      <c r="CPH21" s="165"/>
      <c r="CPI21" s="165"/>
      <c r="CPJ21" s="165"/>
      <c r="CPK21" s="165"/>
      <c r="CPL21" s="165"/>
      <c r="CPM21" s="165"/>
      <c r="CPN21" s="165"/>
      <c r="CPO21" s="165"/>
      <c r="CPP21" s="165"/>
      <c r="CPQ21" s="165"/>
      <c r="CPR21" s="165"/>
      <c r="CPS21" s="165"/>
      <c r="CPT21" s="165"/>
      <c r="CPU21" s="165"/>
      <c r="CPV21" s="165"/>
      <c r="CPW21" s="165"/>
      <c r="CPX21" s="165"/>
      <c r="CPY21" s="165"/>
      <c r="CPZ21" s="165"/>
      <c r="CQA21" s="165"/>
      <c r="CQB21" s="165"/>
      <c r="CQC21" s="165"/>
      <c r="CQD21" s="165"/>
      <c r="CQE21" s="165"/>
      <c r="CQF21" s="165"/>
      <c r="CQG21" s="165"/>
      <c r="CQH21" s="165"/>
      <c r="CQI21" s="165"/>
      <c r="CQJ21" s="165"/>
      <c r="CQK21" s="165"/>
      <c r="CQL21" s="165"/>
      <c r="CQM21" s="165"/>
      <c r="CQN21" s="165"/>
      <c r="CQO21" s="165"/>
      <c r="CQP21" s="165"/>
      <c r="CQQ21" s="165"/>
      <c r="CQR21" s="165"/>
      <c r="CQS21" s="165"/>
      <c r="CQT21" s="165"/>
      <c r="CQU21" s="165"/>
      <c r="CQV21" s="165"/>
      <c r="CQW21" s="165"/>
      <c r="CQX21" s="165"/>
      <c r="CQY21" s="165"/>
      <c r="CQZ21" s="165"/>
      <c r="CRA21" s="165"/>
      <c r="CRB21" s="165"/>
      <c r="CRC21" s="165"/>
      <c r="CRD21" s="165"/>
      <c r="CRE21" s="165"/>
      <c r="CRF21" s="165"/>
      <c r="CRG21" s="165"/>
      <c r="CRH21" s="165"/>
      <c r="CRI21" s="165"/>
      <c r="CRJ21" s="165"/>
      <c r="CRK21" s="165"/>
      <c r="CRL21" s="165"/>
      <c r="CRM21" s="165"/>
      <c r="CRN21" s="165"/>
      <c r="CRO21" s="165"/>
      <c r="CRP21" s="165"/>
      <c r="CRQ21" s="165"/>
      <c r="CRR21" s="165"/>
      <c r="CRS21" s="165"/>
      <c r="CRT21" s="165"/>
      <c r="CRU21" s="165"/>
      <c r="CRV21" s="165"/>
      <c r="CRW21" s="165"/>
      <c r="CRX21" s="165"/>
      <c r="CRY21" s="165"/>
      <c r="CRZ21" s="165"/>
      <c r="CSA21" s="165"/>
      <c r="CSB21" s="165"/>
      <c r="CSC21" s="165"/>
      <c r="CSD21" s="165"/>
      <c r="CSE21" s="165"/>
      <c r="CSF21" s="165"/>
      <c r="CSG21" s="165"/>
      <c r="CSH21" s="165"/>
      <c r="CSI21" s="165"/>
      <c r="CSJ21" s="165"/>
      <c r="CSK21" s="165"/>
      <c r="CSL21" s="165"/>
      <c r="CSM21" s="165"/>
      <c r="CSN21" s="165"/>
      <c r="CSO21" s="165"/>
      <c r="CSP21" s="165"/>
      <c r="CSQ21" s="165"/>
      <c r="CSR21" s="165"/>
      <c r="CSS21" s="165"/>
      <c r="CST21" s="165"/>
      <c r="CSU21" s="165"/>
      <c r="CSV21" s="165"/>
      <c r="CSW21" s="165"/>
      <c r="CSX21" s="165"/>
      <c r="CSY21" s="165"/>
      <c r="CSZ21" s="165"/>
      <c r="CTA21" s="165"/>
      <c r="CTB21" s="165"/>
      <c r="CTC21" s="165"/>
      <c r="CTD21" s="165"/>
      <c r="CTE21" s="165"/>
      <c r="CTF21" s="165"/>
      <c r="CTG21" s="165"/>
      <c r="CTH21" s="165"/>
      <c r="CTI21" s="165"/>
      <c r="CTJ21" s="165"/>
      <c r="CTK21" s="165"/>
      <c r="CTL21" s="165"/>
      <c r="CTM21" s="165"/>
      <c r="CTN21" s="165"/>
      <c r="CTO21" s="165"/>
      <c r="CTP21" s="165"/>
      <c r="CTQ21" s="165"/>
      <c r="CTR21" s="165"/>
      <c r="CTS21" s="165"/>
      <c r="CTT21" s="165"/>
      <c r="CTU21" s="165"/>
      <c r="CTV21" s="165"/>
      <c r="CTW21" s="165"/>
      <c r="CTX21" s="165"/>
      <c r="CTY21" s="165"/>
      <c r="CTZ21" s="165"/>
      <c r="CUA21" s="165"/>
      <c r="CUB21" s="165"/>
      <c r="CUC21" s="165"/>
      <c r="CUD21" s="165"/>
      <c r="CUE21" s="165"/>
      <c r="CUF21" s="165"/>
      <c r="CUG21" s="165"/>
      <c r="CUH21" s="165"/>
      <c r="CUI21" s="165"/>
      <c r="CUJ21" s="165"/>
      <c r="CUK21" s="165"/>
      <c r="CUL21" s="165"/>
      <c r="CUM21" s="165"/>
      <c r="CUN21" s="165"/>
      <c r="CUO21" s="165"/>
      <c r="CUP21" s="165"/>
      <c r="CUQ21" s="165"/>
      <c r="CUR21" s="165"/>
      <c r="CUS21" s="165"/>
      <c r="CUT21" s="165"/>
      <c r="CUU21" s="165"/>
      <c r="CUV21" s="165"/>
      <c r="CUW21" s="165"/>
      <c r="CUX21" s="165"/>
      <c r="CUY21" s="165"/>
      <c r="CUZ21" s="165"/>
      <c r="CVA21" s="165"/>
      <c r="CVB21" s="165"/>
      <c r="CVC21" s="165"/>
      <c r="CVD21" s="165"/>
      <c r="CVE21" s="165"/>
      <c r="CVF21" s="165"/>
      <c r="CVG21" s="165"/>
      <c r="CVH21" s="165"/>
      <c r="CVI21" s="165"/>
      <c r="CVJ21" s="165"/>
      <c r="CVK21" s="165"/>
      <c r="CVL21" s="165"/>
      <c r="CVM21" s="165"/>
      <c r="CVN21" s="165"/>
      <c r="CVO21" s="165"/>
      <c r="CVP21" s="165"/>
      <c r="CVQ21" s="165"/>
      <c r="CVR21" s="165"/>
      <c r="CVS21" s="165"/>
      <c r="CVT21" s="165"/>
      <c r="CVU21" s="165"/>
      <c r="CVV21" s="165"/>
      <c r="CVW21" s="165"/>
      <c r="CVX21" s="165"/>
      <c r="CVY21" s="165"/>
      <c r="CVZ21" s="165"/>
      <c r="CWA21" s="165"/>
      <c r="CWB21" s="165"/>
      <c r="CWC21" s="165"/>
      <c r="CWD21" s="165"/>
      <c r="CWE21" s="165"/>
      <c r="CWF21" s="165"/>
      <c r="CWG21" s="165"/>
      <c r="CWH21" s="165"/>
      <c r="CWI21" s="165"/>
      <c r="CWJ21" s="165"/>
      <c r="CWK21" s="165"/>
      <c r="CWL21" s="165"/>
      <c r="CWM21" s="165"/>
      <c r="CWN21" s="165"/>
      <c r="CWO21" s="165"/>
      <c r="CWP21" s="165"/>
      <c r="CWQ21" s="165"/>
      <c r="CWR21" s="165"/>
      <c r="CWS21" s="165"/>
      <c r="CWT21" s="165"/>
      <c r="CWU21" s="165"/>
      <c r="CWV21" s="165"/>
      <c r="CWW21" s="165"/>
      <c r="CWX21" s="165"/>
      <c r="CWY21" s="165"/>
      <c r="CWZ21" s="165"/>
      <c r="CXA21" s="165"/>
      <c r="CXB21" s="165"/>
      <c r="CXC21" s="165"/>
      <c r="CXD21" s="165"/>
      <c r="CXE21" s="165"/>
      <c r="CXF21" s="165"/>
      <c r="CXG21" s="165"/>
      <c r="CXH21" s="165"/>
      <c r="CXI21" s="165"/>
      <c r="CXJ21" s="165"/>
      <c r="CXK21" s="165"/>
      <c r="CXL21" s="165"/>
      <c r="CXM21" s="165"/>
      <c r="CXN21" s="165"/>
      <c r="CXO21" s="165"/>
      <c r="CXP21" s="165"/>
      <c r="CXQ21" s="165"/>
      <c r="CXR21" s="165"/>
      <c r="CXS21" s="165"/>
      <c r="CXT21" s="165"/>
      <c r="CXU21" s="165"/>
      <c r="CXV21" s="165"/>
      <c r="CXW21" s="165"/>
      <c r="CXX21" s="165"/>
      <c r="CXY21" s="165"/>
      <c r="CXZ21" s="165"/>
      <c r="CYA21" s="165"/>
      <c r="CYB21" s="165"/>
      <c r="CYC21" s="165"/>
      <c r="CYD21" s="165"/>
      <c r="CYE21" s="165"/>
      <c r="CYF21" s="165"/>
      <c r="CYG21" s="165"/>
      <c r="CYH21" s="165"/>
      <c r="CYI21" s="165"/>
      <c r="CYJ21" s="165"/>
      <c r="CYK21" s="165"/>
      <c r="CYL21" s="165"/>
      <c r="CYM21" s="165"/>
      <c r="CYN21" s="165"/>
      <c r="CYO21" s="165"/>
      <c r="CYP21" s="165"/>
      <c r="CYQ21" s="165"/>
      <c r="CYR21" s="165"/>
      <c r="CYS21" s="165"/>
      <c r="CYT21" s="165"/>
      <c r="CYU21" s="165"/>
      <c r="CYV21" s="165"/>
      <c r="CYW21" s="165"/>
      <c r="CYX21" s="165"/>
      <c r="CYY21" s="165"/>
      <c r="CYZ21" s="165"/>
      <c r="CZA21" s="165"/>
      <c r="CZB21" s="165"/>
      <c r="CZC21" s="165"/>
      <c r="CZD21" s="165"/>
      <c r="CZE21" s="165"/>
      <c r="CZF21" s="165"/>
      <c r="CZG21" s="165"/>
      <c r="CZH21" s="165"/>
      <c r="CZI21" s="165"/>
      <c r="CZJ21" s="165"/>
      <c r="CZK21" s="165"/>
      <c r="CZL21" s="165"/>
      <c r="CZM21" s="165"/>
      <c r="CZN21" s="165"/>
      <c r="CZO21" s="165"/>
      <c r="CZP21" s="165"/>
      <c r="CZQ21" s="165"/>
      <c r="CZR21" s="165"/>
      <c r="CZS21" s="165"/>
      <c r="CZT21" s="165"/>
      <c r="CZU21" s="165"/>
      <c r="CZV21" s="165"/>
      <c r="CZW21" s="165"/>
      <c r="CZX21" s="165"/>
      <c r="CZY21" s="165"/>
      <c r="CZZ21" s="165"/>
      <c r="DAA21" s="165"/>
      <c r="DAB21" s="165"/>
      <c r="DAC21" s="165"/>
      <c r="DAD21" s="165"/>
      <c r="DAE21" s="165"/>
      <c r="DAF21" s="165"/>
      <c r="DAG21" s="165"/>
      <c r="DAH21" s="165"/>
      <c r="DAI21" s="165"/>
      <c r="DAJ21" s="165"/>
      <c r="DAK21" s="165"/>
      <c r="DAL21" s="165"/>
      <c r="DAM21" s="165"/>
      <c r="DAN21" s="165"/>
      <c r="DAO21" s="165"/>
      <c r="DAP21" s="165"/>
      <c r="DAQ21" s="165"/>
      <c r="DAR21" s="165"/>
      <c r="DAS21" s="165"/>
      <c r="DAT21" s="165"/>
      <c r="DAU21" s="165"/>
      <c r="DAV21" s="165"/>
      <c r="DAW21" s="165"/>
      <c r="DAX21" s="165"/>
      <c r="DAY21" s="165"/>
      <c r="DAZ21" s="165"/>
      <c r="DBA21" s="165"/>
      <c r="DBB21" s="165"/>
      <c r="DBC21" s="165"/>
      <c r="DBD21" s="165"/>
      <c r="DBE21" s="165"/>
      <c r="DBF21" s="165"/>
      <c r="DBG21" s="165"/>
      <c r="DBH21" s="165"/>
      <c r="DBI21" s="165"/>
      <c r="DBJ21" s="165"/>
      <c r="DBK21" s="165"/>
      <c r="DBL21" s="165"/>
      <c r="DBM21" s="165"/>
      <c r="DBN21" s="165"/>
      <c r="DBO21" s="165"/>
      <c r="DBP21" s="165"/>
      <c r="DBQ21" s="165"/>
      <c r="DBR21" s="165"/>
      <c r="DBS21" s="165"/>
      <c r="DBT21" s="165"/>
      <c r="DBU21" s="165"/>
      <c r="DBV21" s="165"/>
      <c r="DBW21" s="165"/>
      <c r="DBX21" s="165"/>
      <c r="DBY21" s="165"/>
      <c r="DBZ21" s="165"/>
      <c r="DCA21" s="165"/>
      <c r="DCB21" s="165"/>
      <c r="DCC21" s="165"/>
      <c r="DCD21" s="165"/>
      <c r="DCE21" s="165"/>
      <c r="DCF21" s="165"/>
      <c r="DCG21" s="165"/>
      <c r="DCH21" s="165"/>
      <c r="DCI21" s="165"/>
      <c r="DCJ21" s="165"/>
      <c r="DCK21" s="165"/>
      <c r="DCL21" s="165"/>
      <c r="DCM21" s="165"/>
      <c r="DCN21" s="165"/>
      <c r="DCO21" s="165"/>
      <c r="DCP21" s="165"/>
      <c r="DCQ21" s="165"/>
      <c r="DCR21" s="165"/>
      <c r="DCS21" s="165"/>
      <c r="DCT21" s="165"/>
      <c r="DCU21" s="165"/>
      <c r="DCV21" s="165"/>
      <c r="DCW21" s="165"/>
      <c r="DCX21" s="165"/>
      <c r="DCY21" s="165"/>
      <c r="DCZ21" s="165"/>
      <c r="DDA21" s="165"/>
      <c r="DDB21" s="165"/>
      <c r="DDC21" s="165"/>
      <c r="DDD21" s="165"/>
      <c r="DDE21" s="165"/>
      <c r="DDF21" s="165"/>
      <c r="DDG21" s="165"/>
      <c r="DDH21" s="165"/>
      <c r="DDI21" s="165"/>
      <c r="DDJ21" s="165"/>
      <c r="DDK21" s="165"/>
      <c r="DDL21" s="165"/>
      <c r="DDM21" s="165"/>
      <c r="DDN21" s="165"/>
      <c r="DDO21" s="165"/>
      <c r="DDP21" s="165"/>
      <c r="DDQ21" s="165"/>
      <c r="DDR21" s="165"/>
      <c r="DDS21" s="165"/>
      <c r="DDT21" s="165"/>
      <c r="DDU21" s="165"/>
      <c r="DDV21" s="165"/>
      <c r="DDW21" s="165"/>
      <c r="DDX21" s="165"/>
      <c r="DDY21" s="165"/>
      <c r="DDZ21" s="165"/>
      <c r="DEA21" s="165"/>
      <c r="DEB21" s="165"/>
      <c r="DEC21" s="165"/>
      <c r="DED21" s="165"/>
      <c r="DEE21" s="165"/>
      <c r="DEF21" s="165"/>
      <c r="DEG21" s="165"/>
      <c r="DEH21" s="165"/>
      <c r="DEI21" s="165"/>
      <c r="DEJ21" s="165"/>
      <c r="DEK21" s="165"/>
      <c r="DEL21" s="165"/>
      <c r="DEM21" s="165"/>
      <c r="DEN21" s="165"/>
      <c r="DEO21" s="165"/>
      <c r="DEP21" s="165"/>
      <c r="DEQ21" s="165"/>
      <c r="DER21" s="165"/>
      <c r="DES21" s="165"/>
      <c r="DET21" s="165"/>
      <c r="DEU21" s="165"/>
      <c r="DEV21" s="165"/>
      <c r="DEW21" s="165"/>
      <c r="DEX21" s="165"/>
      <c r="DEY21" s="165"/>
      <c r="DEZ21" s="165"/>
      <c r="DFA21" s="165"/>
      <c r="DFB21" s="165"/>
      <c r="DFC21" s="165"/>
      <c r="DFD21" s="165"/>
      <c r="DFE21" s="165"/>
      <c r="DFF21" s="165"/>
      <c r="DFG21" s="165"/>
      <c r="DFH21" s="165"/>
      <c r="DFI21" s="165"/>
      <c r="DFJ21" s="165"/>
      <c r="DFK21" s="165"/>
      <c r="DFL21" s="165"/>
      <c r="DFM21" s="165"/>
      <c r="DFN21" s="165"/>
      <c r="DFO21" s="165"/>
      <c r="DFP21" s="165"/>
      <c r="DFQ21" s="165"/>
      <c r="DFR21" s="165"/>
      <c r="DFS21" s="165"/>
      <c r="DFT21" s="165"/>
      <c r="DFU21" s="165"/>
      <c r="DFV21" s="165"/>
      <c r="DFW21" s="165"/>
      <c r="DFX21" s="165"/>
      <c r="DFY21" s="165"/>
      <c r="DFZ21" s="165"/>
      <c r="DGA21" s="165"/>
      <c r="DGB21" s="165"/>
      <c r="DGC21" s="165"/>
      <c r="DGD21" s="165"/>
      <c r="DGE21" s="165"/>
      <c r="DGF21" s="165"/>
      <c r="DGG21" s="165"/>
      <c r="DGH21" s="165"/>
      <c r="DGI21" s="165"/>
      <c r="DGJ21" s="165"/>
      <c r="DGK21" s="165"/>
      <c r="DGL21" s="165"/>
      <c r="DGM21" s="165"/>
      <c r="DGN21" s="165"/>
      <c r="DGO21" s="165"/>
      <c r="DGP21" s="165"/>
      <c r="DGQ21" s="165"/>
      <c r="DGR21" s="165"/>
      <c r="DGS21" s="165"/>
      <c r="DGT21" s="165"/>
      <c r="DGU21" s="165"/>
      <c r="DGV21" s="165"/>
      <c r="DGW21" s="165"/>
      <c r="DGX21" s="165"/>
      <c r="DGY21" s="165"/>
      <c r="DGZ21" s="165"/>
      <c r="DHA21" s="165"/>
      <c r="DHB21" s="165"/>
      <c r="DHC21" s="165"/>
      <c r="DHD21" s="165"/>
      <c r="DHE21" s="165"/>
      <c r="DHF21" s="165"/>
      <c r="DHG21" s="165"/>
      <c r="DHH21" s="165"/>
      <c r="DHI21" s="165"/>
      <c r="DHJ21" s="165"/>
      <c r="DHK21" s="165"/>
      <c r="DHL21" s="165"/>
      <c r="DHM21" s="165"/>
      <c r="DHN21" s="165"/>
      <c r="DHO21" s="165"/>
      <c r="DHP21" s="165"/>
      <c r="DHQ21" s="165"/>
      <c r="DHR21" s="165"/>
      <c r="DHS21" s="165"/>
      <c r="DHT21" s="165"/>
      <c r="DHU21" s="165"/>
      <c r="DHV21" s="165"/>
      <c r="DHW21" s="165"/>
      <c r="DHX21" s="165"/>
      <c r="DHY21" s="165"/>
      <c r="DHZ21" s="165"/>
      <c r="DIA21" s="165"/>
      <c r="DIB21" s="165"/>
      <c r="DIC21" s="165"/>
      <c r="DID21" s="165"/>
      <c r="DIE21" s="165"/>
      <c r="DIF21" s="165"/>
      <c r="DIG21" s="165"/>
      <c r="DIH21" s="165"/>
      <c r="DII21" s="165"/>
      <c r="DIJ21" s="165"/>
      <c r="DIK21" s="165"/>
      <c r="DIL21" s="165"/>
      <c r="DIM21" s="165"/>
      <c r="DIN21" s="165"/>
      <c r="DIO21" s="165"/>
      <c r="DIP21" s="165"/>
      <c r="DIQ21" s="165"/>
      <c r="DIR21" s="165"/>
      <c r="DIS21" s="165"/>
      <c r="DIT21" s="165"/>
      <c r="DIU21" s="165"/>
      <c r="DIV21" s="165"/>
      <c r="DIW21" s="165"/>
      <c r="DIX21" s="165"/>
      <c r="DIY21" s="165"/>
      <c r="DIZ21" s="165"/>
      <c r="DJA21" s="165"/>
      <c r="DJB21" s="165"/>
      <c r="DJC21" s="165"/>
      <c r="DJD21" s="165"/>
      <c r="DJE21" s="165"/>
      <c r="DJF21" s="165"/>
      <c r="DJG21" s="165"/>
      <c r="DJH21" s="165"/>
      <c r="DJI21" s="165"/>
      <c r="DJJ21" s="165"/>
      <c r="DJK21" s="165"/>
      <c r="DJL21" s="165"/>
      <c r="DJM21" s="165"/>
      <c r="DJN21" s="165"/>
      <c r="DJO21" s="165"/>
      <c r="DJP21" s="165"/>
      <c r="DJQ21" s="165"/>
      <c r="DJR21" s="165"/>
      <c r="DJS21" s="165"/>
      <c r="DJT21" s="165"/>
      <c r="DJU21" s="165"/>
      <c r="DJV21" s="165"/>
      <c r="DJW21" s="165"/>
      <c r="DJX21" s="165"/>
      <c r="DJY21" s="165"/>
      <c r="DJZ21" s="165"/>
      <c r="DKA21" s="165"/>
      <c r="DKB21" s="165"/>
      <c r="DKC21" s="165"/>
      <c r="DKD21" s="165"/>
      <c r="DKE21" s="165"/>
      <c r="DKF21" s="165"/>
      <c r="DKG21" s="165"/>
      <c r="DKH21" s="165"/>
      <c r="DKI21" s="165"/>
      <c r="DKJ21" s="165"/>
      <c r="DKK21" s="165"/>
      <c r="DKL21" s="165"/>
      <c r="DKM21" s="165"/>
      <c r="DKN21" s="165"/>
      <c r="DKO21" s="165"/>
      <c r="DKP21" s="165"/>
      <c r="DKQ21" s="165"/>
      <c r="DKR21" s="165"/>
      <c r="DKS21" s="165"/>
      <c r="DKT21" s="165"/>
      <c r="DKU21" s="165"/>
      <c r="DKV21" s="165"/>
      <c r="DKW21" s="165"/>
      <c r="DKX21" s="165"/>
      <c r="DKY21" s="165"/>
      <c r="DKZ21" s="165"/>
      <c r="DLA21" s="165"/>
      <c r="DLB21" s="165"/>
      <c r="DLC21" s="165"/>
      <c r="DLD21" s="165"/>
      <c r="DLE21" s="165"/>
      <c r="DLF21" s="165"/>
      <c r="DLG21" s="165"/>
      <c r="DLH21" s="165"/>
      <c r="DLI21" s="165"/>
      <c r="DLJ21" s="165"/>
      <c r="DLK21" s="165"/>
      <c r="DLL21" s="165"/>
      <c r="DLM21" s="165"/>
      <c r="DLN21" s="165"/>
      <c r="DLO21" s="165"/>
      <c r="DLP21" s="165"/>
      <c r="DLQ21" s="165"/>
      <c r="DLR21" s="165"/>
      <c r="DLS21" s="165"/>
      <c r="DLT21" s="165"/>
      <c r="DLU21" s="165"/>
      <c r="DLV21" s="165"/>
      <c r="DLW21" s="165"/>
      <c r="DLX21" s="165"/>
      <c r="DLY21" s="165"/>
      <c r="DLZ21" s="165"/>
      <c r="DMA21" s="165"/>
      <c r="DMB21" s="165"/>
      <c r="DMC21" s="165"/>
      <c r="DMD21" s="165"/>
      <c r="DME21" s="165"/>
      <c r="DMF21" s="165"/>
      <c r="DMG21" s="165"/>
      <c r="DMH21" s="165"/>
      <c r="DMI21" s="165"/>
      <c r="DMJ21" s="165"/>
      <c r="DMK21" s="165"/>
      <c r="DML21" s="165"/>
      <c r="DMM21" s="165"/>
      <c r="DMN21" s="165"/>
      <c r="DMO21" s="165"/>
      <c r="DMP21" s="165"/>
      <c r="DMQ21" s="165"/>
      <c r="DMR21" s="165"/>
      <c r="DMS21" s="165"/>
      <c r="DMT21" s="165"/>
      <c r="DMU21" s="165"/>
      <c r="DMV21" s="165"/>
      <c r="DMW21" s="165"/>
      <c r="DMX21" s="165"/>
      <c r="DMY21" s="165"/>
      <c r="DMZ21" s="165"/>
      <c r="DNA21" s="165"/>
      <c r="DNB21" s="165"/>
      <c r="DNC21" s="165"/>
      <c r="DND21" s="165"/>
      <c r="DNE21" s="165"/>
      <c r="DNF21" s="165"/>
      <c r="DNG21" s="165"/>
      <c r="DNH21" s="165"/>
      <c r="DNI21" s="165"/>
      <c r="DNJ21" s="165"/>
      <c r="DNK21" s="165"/>
      <c r="DNL21" s="165"/>
      <c r="DNM21" s="165"/>
      <c r="DNN21" s="165"/>
      <c r="DNO21" s="165"/>
      <c r="DNP21" s="165"/>
      <c r="DNQ21" s="165"/>
      <c r="DNR21" s="165"/>
      <c r="DNS21" s="165"/>
      <c r="DNT21" s="165"/>
      <c r="DNU21" s="165"/>
      <c r="DNV21" s="165"/>
      <c r="DNW21" s="165"/>
      <c r="DNX21" s="165"/>
      <c r="DNY21" s="165"/>
      <c r="DNZ21" s="165"/>
      <c r="DOA21" s="165"/>
      <c r="DOB21" s="165"/>
      <c r="DOC21" s="165"/>
      <c r="DOD21" s="165"/>
      <c r="DOE21" s="165"/>
      <c r="DOF21" s="165"/>
      <c r="DOG21" s="165"/>
      <c r="DOH21" s="165"/>
      <c r="DOI21" s="165"/>
      <c r="DOJ21" s="165"/>
      <c r="DOK21" s="165"/>
      <c r="DOL21" s="165"/>
      <c r="DOM21" s="165"/>
      <c r="DON21" s="165"/>
      <c r="DOO21" s="165"/>
      <c r="DOP21" s="165"/>
      <c r="DOQ21" s="165"/>
      <c r="DOR21" s="165"/>
      <c r="DOS21" s="165"/>
      <c r="DOT21" s="165"/>
      <c r="DOU21" s="165"/>
      <c r="DOV21" s="165"/>
      <c r="DOW21" s="165"/>
      <c r="DOX21" s="165"/>
      <c r="DOY21" s="165"/>
      <c r="DOZ21" s="165"/>
      <c r="DPA21" s="165"/>
      <c r="DPB21" s="165"/>
      <c r="DPC21" s="165"/>
      <c r="DPD21" s="165"/>
      <c r="DPE21" s="165"/>
      <c r="DPF21" s="165"/>
      <c r="DPG21" s="165"/>
      <c r="DPH21" s="165"/>
      <c r="DPI21" s="165"/>
      <c r="DPJ21" s="165"/>
      <c r="DPK21" s="165"/>
      <c r="DPL21" s="165"/>
      <c r="DPM21" s="165"/>
      <c r="DPN21" s="165"/>
      <c r="DPO21" s="165"/>
      <c r="DPP21" s="165"/>
      <c r="DPQ21" s="165"/>
      <c r="DPR21" s="165"/>
      <c r="DPS21" s="165"/>
      <c r="DPT21" s="165"/>
      <c r="DPU21" s="165"/>
      <c r="DPV21" s="165"/>
      <c r="DPW21" s="165"/>
      <c r="DPX21" s="165"/>
      <c r="DPY21" s="165"/>
      <c r="DPZ21" s="165"/>
      <c r="DQA21" s="165"/>
      <c r="DQB21" s="165"/>
      <c r="DQC21" s="165"/>
      <c r="DQD21" s="165"/>
      <c r="DQE21" s="165"/>
      <c r="DQF21" s="165"/>
      <c r="DQG21" s="165"/>
      <c r="DQH21" s="165"/>
      <c r="DQI21" s="165"/>
      <c r="DQJ21" s="165"/>
      <c r="DQK21" s="165"/>
      <c r="DQL21" s="165"/>
      <c r="DQM21" s="165"/>
      <c r="DQN21" s="165"/>
      <c r="DQO21" s="165"/>
      <c r="DQP21" s="165"/>
      <c r="DQQ21" s="165"/>
      <c r="DQR21" s="165"/>
      <c r="DQS21" s="165"/>
      <c r="DQT21" s="165"/>
      <c r="DQU21" s="165"/>
      <c r="DQV21" s="165"/>
      <c r="DQW21" s="165"/>
      <c r="DQX21" s="165"/>
      <c r="DQY21" s="165"/>
      <c r="DQZ21" s="165"/>
      <c r="DRA21" s="165"/>
      <c r="DRB21" s="165"/>
      <c r="DRC21" s="165"/>
      <c r="DRD21" s="165"/>
      <c r="DRE21" s="165"/>
      <c r="DRF21" s="165"/>
      <c r="DRG21" s="165"/>
      <c r="DRH21" s="165"/>
      <c r="DRI21" s="165"/>
      <c r="DRJ21" s="165"/>
      <c r="DRK21" s="165"/>
      <c r="DRL21" s="165"/>
      <c r="DRM21" s="165"/>
      <c r="DRN21" s="165"/>
      <c r="DRO21" s="165"/>
      <c r="DRP21" s="165"/>
      <c r="DRQ21" s="165"/>
      <c r="DRR21" s="165"/>
      <c r="DRS21" s="165"/>
      <c r="DRT21" s="165"/>
      <c r="DRU21" s="165"/>
      <c r="DRV21" s="165"/>
      <c r="DRW21" s="165"/>
      <c r="DRX21" s="165"/>
      <c r="DRY21" s="165"/>
      <c r="DRZ21" s="165"/>
      <c r="DSA21" s="165"/>
      <c r="DSB21" s="165"/>
      <c r="DSC21" s="165"/>
      <c r="DSD21" s="165"/>
      <c r="DSE21" s="165"/>
      <c r="DSF21" s="165"/>
      <c r="DSG21" s="165"/>
      <c r="DSH21" s="165"/>
      <c r="DSI21" s="165"/>
      <c r="DSJ21" s="165"/>
      <c r="DSK21" s="165"/>
      <c r="DSL21" s="165"/>
      <c r="DSM21" s="165"/>
      <c r="DSN21" s="165"/>
      <c r="DSO21" s="165"/>
      <c r="DSP21" s="165"/>
      <c r="DSQ21" s="165"/>
      <c r="DSR21" s="165"/>
      <c r="DSS21" s="165"/>
      <c r="DST21" s="165"/>
      <c r="DSU21" s="165"/>
      <c r="DSV21" s="165"/>
      <c r="DSW21" s="165"/>
      <c r="DSX21" s="165"/>
      <c r="DSY21" s="165"/>
      <c r="DSZ21" s="165"/>
      <c r="DTA21" s="165"/>
      <c r="DTB21" s="165"/>
      <c r="DTC21" s="165"/>
      <c r="DTD21" s="165"/>
      <c r="DTE21" s="165"/>
      <c r="DTF21" s="165"/>
      <c r="DTG21" s="165"/>
      <c r="DTH21" s="165"/>
      <c r="DTI21" s="165"/>
      <c r="DTJ21" s="165"/>
      <c r="DTK21" s="165"/>
      <c r="DTL21" s="165"/>
      <c r="DTM21" s="165"/>
      <c r="DTN21" s="165"/>
      <c r="DTO21" s="165"/>
      <c r="DTP21" s="165"/>
      <c r="DTQ21" s="165"/>
      <c r="DTR21" s="165"/>
      <c r="DTS21" s="165"/>
      <c r="DTT21" s="165"/>
      <c r="DTU21" s="165"/>
      <c r="DTV21" s="165"/>
      <c r="DTW21" s="165"/>
      <c r="DTX21" s="165"/>
      <c r="DTY21" s="165"/>
      <c r="DTZ21" s="165"/>
      <c r="DUA21" s="165"/>
      <c r="DUB21" s="165"/>
      <c r="DUC21" s="165"/>
      <c r="DUD21" s="165"/>
      <c r="DUE21" s="165"/>
      <c r="DUF21" s="165"/>
      <c r="DUG21" s="165"/>
      <c r="DUH21" s="165"/>
      <c r="DUI21" s="165"/>
      <c r="DUJ21" s="165"/>
      <c r="DUK21" s="165"/>
      <c r="DUL21" s="165"/>
      <c r="DUM21" s="165"/>
      <c r="DUN21" s="165"/>
      <c r="DUO21" s="165"/>
      <c r="DUP21" s="165"/>
      <c r="DUQ21" s="165"/>
      <c r="DUR21" s="165"/>
      <c r="DUS21" s="165"/>
      <c r="DUT21" s="165"/>
      <c r="DUU21" s="165"/>
      <c r="DUV21" s="165"/>
      <c r="DUW21" s="165"/>
      <c r="DUX21" s="165"/>
      <c r="DUY21" s="165"/>
      <c r="DUZ21" s="165"/>
      <c r="DVA21" s="165"/>
      <c r="DVB21" s="165"/>
      <c r="DVC21" s="165"/>
      <c r="DVD21" s="165"/>
      <c r="DVE21" s="165"/>
      <c r="DVF21" s="165"/>
      <c r="DVG21" s="165"/>
      <c r="DVH21" s="165"/>
      <c r="DVI21" s="165"/>
      <c r="DVJ21" s="165"/>
      <c r="DVK21" s="165"/>
      <c r="DVL21" s="165"/>
      <c r="DVM21" s="165"/>
      <c r="DVN21" s="165"/>
      <c r="DVO21" s="165"/>
      <c r="DVP21" s="165"/>
      <c r="DVQ21" s="165"/>
      <c r="DVR21" s="165"/>
      <c r="DVS21" s="165"/>
      <c r="DVT21" s="165"/>
      <c r="DVU21" s="165"/>
      <c r="DVV21" s="165"/>
      <c r="DVW21" s="165"/>
      <c r="DVX21" s="165"/>
      <c r="DVY21" s="165"/>
      <c r="DVZ21" s="165"/>
      <c r="DWA21" s="165"/>
      <c r="DWB21" s="165"/>
      <c r="DWC21" s="165"/>
      <c r="DWD21" s="165"/>
      <c r="DWE21" s="165"/>
      <c r="DWF21" s="165"/>
      <c r="DWG21" s="165"/>
      <c r="DWH21" s="165"/>
      <c r="DWI21" s="165"/>
      <c r="DWJ21" s="165"/>
      <c r="DWK21" s="165"/>
      <c r="DWL21" s="165"/>
      <c r="DWM21" s="165"/>
      <c r="DWN21" s="165"/>
      <c r="DWO21" s="165"/>
      <c r="DWP21" s="165"/>
      <c r="DWQ21" s="165"/>
      <c r="DWR21" s="165"/>
      <c r="DWS21" s="165"/>
      <c r="DWT21" s="165"/>
      <c r="DWU21" s="165"/>
      <c r="DWV21" s="165"/>
      <c r="DWW21" s="165"/>
      <c r="DWX21" s="165"/>
      <c r="DWY21" s="165"/>
      <c r="DWZ21" s="165"/>
      <c r="DXA21" s="165"/>
      <c r="DXB21" s="165"/>
      <c r="DXC21" s="165"/>
      <c r="DXD21" s="165"/>
      <c r="DXE21" s="165"/>
      <c r="DXF21" s="165"/>
      <c r="DXG21" s="165"/>
      <c r="DXH21" s="165"/>
      <c r="DXI21" s="165"/>
      <c r="DXJ21" s="165"/>
      <c r="DXK21" s="165"/>
      <c r="DXL21" s="165"/>
      <c r="DXM21" s="165"/>
      <c r="DXN21" s="165"/>
      <c r="DXO21" s="165"/>
      <c r="DXP21" s="165"/>
      <c r="DXQ21" s="165"/>
      <c r="DXR21" s="165"/>
      <c r="DXS21" s="165"/>
      <c r="DXT21" s="165"/>
      <c r="DXU21" s="165"/>
      <c r="DXV21" s="165"/>
      <c r="DXW21" s="165"/>
      <c r="DXX21" s="165"/>
      <c r="DXY21" s="165"/>
      <c r="DXZ21" s="165"/>
      <c r="DYA21" s="165"/>
      <c r="DYB21" s="165"/>
      <c r="DYC21" s="165"/>
      <c r="DYD21" s="165"/>
      <c r="DYE21" s="165"/>
      <c r="DYF21" s="165"/>
      <c r="DYG21" s="165"/>
      <c r="DYH21" s="165"/>
      <c r="DYI21" s="165"/>
      <c r="DYJ21" s="165"/>
      <c r="DYK21" s="165"/>
      <c r="DYL21" s="165"/>
      <c r="DYM21" s="165"/>
      <c r="DYN21" s="165"/>
      <c r="DYO21" s="165"/>
      <c r="DYP21" s="165"/>
      <c r="DYQ21" s="165"/>
      <c r="DYR21" s="165"/>
      <c r="DYS21" s="165"/>
      <c r="DYT21" s="165"/>
      <c r="DYU21" s="165"/>
      <c r="DYV21" s="165"/>
      <c r="DYW21" s="165"/>
      <c r="DYX21" s="165"/>
      <c r="DYY21" s="165"/>
      <c r="DYZ21" s="165"/>
      <c r="DZA21" s="165"/>
      <c r="DZB21" s="165"/>
      <c r="DZC21" s="165"/>
      <c r="DZD21" s="165"/>
      <c r="DZE21" s="165"/>
      <c r="DZF21" s="165"/>
      <c r="DZG21" s="165"/>
      <c r="DZH21" s="165"/>
      <c r="DZI21" s="165"/>
      <c r="DZJ21" s="165"/>
      <c r="DZK21" s="165"/>
      <c r="DZL21" s="165"/>
      <c r="DZM21" s="165"/>
      <c r="DZN21" s="165"/>
      <c r="DZO21" s="165"/>
      <c r="DZP21" s="165"/>
      <c r="DZQ21" s="165"/>
      <c r="DZR21" s="165"/>
      <c r="DZS21" s="165"/>
      <c r="DZT21" s="165"/>
      <c r="DZU21" s="165"/>
      <c r="DZV21" s="165"/>
      <c r="DZW21" s="165"/>
      <c r="DZX21" s="165"/>
      <c r="DZY21" s="165"/>
      <c r="DZZ21" s="165"/>
      <c r="EAA21" s="165"/>
      <c r="EAB21" s="165"/>
      <c r="EAC21" s="165"/>
      <c r="EAD21" s="165"/>
      <c r="EAE21" s="165"/>
      <c r="EAF21" s="165"/>
      <c r="EAG21" s="165"/>
      <c r="EAH21" s="165"/>
      <c r="EAI21" s="165"/>
      <c r="EAJ21" s="165"/>
      <c r="EAK21" s="165"/>
      <c r="EAL21" s="165"/>
      <c r="EAM21" s="165"/>
      <c r="EAN21" s="165"/>
      <c r="EAO21" s="165"/>
      <c r="EAP21" s="165"/>
      <c r="EAQ21" s="165"/>
      <c r="EAR21" s="165"/>
      <c r="EAS21" s="165"/>
      <c r="EAT21" s="165"/>
      <c r="EAU21" s="165"/>
      <c r="EAV21" s="165"/>
      <c r="EAW21" s="165"/>
      <c r="EAX21" s="165"/>
      <c r="EAY21" s="165"/>
      <c r="EAZ21" s="165"/>
      <c r="EBA21" s="165"/>
      <c r="EBB21" s="165"/>
      <c r="EBC21" s="165"/>
      <c r="EBD21" s="165"/>
      <c r="EBE21" s="165"/>
      <c r="EBF21" s="165"/>
      <c r="EBG21" s="165"/>
      <c r="EBH21" s="165"/>
      <c r="EBI21" s="165"/>
      <c r="EBJ21" s="165"/>
      <c r="EBK21" s="165"/>
      <c r="EBL21" s="165"/>
      <c r="EBM21" s="165"/>
      <c r="EBN21" s="165"/>
      <c r="EBO21" s="165"/>
      <c r="EBP21" s="165"/>
      <c r="EBQ21" s="165"/>
      <c r="EBR21" s="165"/>
      <c r="EBS21" s="165"/>
      <c r="EBT21" s="165"/>
      <c r="EBU21" s="165"/>
      <c r="EBV21" s="165"/>
      <c r="EBW21" s="165"/>
      <c r="EBX21" s="165"/>
      <c r="EBY21" s="165"/>
      <c r="EBZ21" s="165"/>
      <c r="ECA21" s="165"/>
      <c r="ECB21" s="165"/>
      <c r="ECC21" s="165"/>
      <c r="ECD21" s="165"/>
      <c r="ECE21" s="165"/>
      <c r="ECF21" s="165"/>
      <c r="ECG21" s="165"/>
      <c r="ECH21" s="165"/>
      <c r="ECI21" s="165"/>
      <c r="ECJ21" s="165"/>
      <c r="ECK21" s="165"/>
      <c r="ECL21" s="165"/>
      <c r="ECM21" s="165"/>
      <c r="ECN21" s="165"/>
      <c r="ECO21" s="165"/>
      <c r="ECP21" s="165"/>
      <c r="ECQ21" s="165"/>
      <c r="ECR21" s="165"/>
      <c r="ECS21" s="165"/>
      <c r="ECT21" s="165"/>
      <c r="ECU21" s="165"/>
      <c r="ECV21" s="165"/>
      <c r="ECW21" s="165"/>
      <c r="ECX21" s="165"/>
      <c r="ECY21" s="165"/>
      <c r="ECZ21" s="165"/>
      <c r="EDA21" s="165"/>
      <c r="EDB21" s="165"/>
      <c r="EDC21" s="165"/>
      <c r="EDD21" s="165"/>
      <c r="EDE21" s="165"/>
      <c r="EDF21" s="165"/>
      <c r="EDG21" s="165"/>
      <c r="EDH21" s="165"/>
      <c r="EDI21" s="165"/>
      <c r="EDJ21" s="165"/>
      <c r="EDK21" s="165"/>
      <c r="EDL21" s="165"/>
      <c r="EDM21" s="165"/>
      <c r="EDN21" s="165"/>
      <c r="EDO21" s="165"/>
      <c r="EDP21" s="165"/>
      <c r="EDQ21" s="165"/>
      <c r="EDR21" s="165"/>
      <c r="EDS21" s="165"/>
      <c r="EDT21" s="165"/>
      <c r="EDU21" s="165"/>
      <c r="EDV21" s="165"/>
      <c r="EDW21" s="165"/>
      <c r="EDX21" s="165"/>
      <c r="EDY21" s="165"/>
      <c r="EDZ21" s="165"/>
      <c r="EEA21" s="165"/>
      <c r="EEB21" s="165"/>
      <c r="EEC21" s="165"/>
      <c r="EED21" s="165"/>
      <c r="EEE21" s="165"/>
      <c r="EEF21" s="165"/>
      <c r="EEG21" s="165"/>
      <c r="EEH21" s="165"/>
      <c r="EEI21" s="165"/>
      <c r="EEJ21" s="165"/>
      <c r="EEK21" s="165"/>
      <c r="EEL21" s="165"/>
      <c r="EEM21" s="165"/>
      <c r="EEN21" s="165"/>
      <c r="EEO21" s="165"/>
      <c r="EEP21" s="165"/>
      <c r="EEQ21" s="165"/>
      <c r="EER21" s="165"/>
      <c r="EES21" s="165"/>
      <c r="EET21" s="165"/>
      <c r="EEU21" s="165"/>
      <c r="EEV21" s="165"/>
      <c r="EEW21" s="165"/>
      <c r="EEX21" s="165"/>
      <c r="EEY21" s="165"/>
      <c r="EEZ21" s="165"/>
      <c r="EFA21" s="165"/>
      <c r="EFB21" s="165"/>
      <c r="EFC21" s="165"/>
      <c r="EFD21" s="165"/>
      <c r="EFE21" s="165"/>
      <c r="EFF21" s="165"/>
      <c r="EFG21" s="165"/>
      <c r="EFH21" s="165"/>
      <c r="EFI21" s="165"/>
      <c r="EFJ21" s="165"/>
      <c r="EFK21" s="165"/>
      <c r="EFL21" s="165"/>
      <c r="EFM21" s="165"/>
      <c r="EFN21" s="165"/>
      <c r="EFO21" s="165"/>
      <c r="EFP21" s="165"/>
      <c r="EFQ21" s="165"/>
      <c r="EFR21" s="165"/>
      <c r="EFS21" s="165"/>
      <c r="EFT21" s="165"/>
      <c r="EFU21" s="165"/>
      <c r="EFV21" s="165"/>
      <c r="EFW21" s="165"/>
      <c r="EFX21" s="165"/>
      <c r="EFY21" s="165"/>
      <c r="EFZ21" s="165"/>
      <c r="EGA21" s="165"/>
      <c r="EGB21" s="165"/>
      <c r="EGC21" s="165"/>
      <c r="EGD21" s="165"/>
      <c r="EGE21" s="165"/>
      <c r="EGF21" s="165"/>
      <c r="EGG21" s="165"/>
      <c r="EGH21" s="165"/>
      <c r="EGI21" s="165"/>
      <c r="EGJ21" s="165"/>
      <c r="EGK21" s="165"/>
      <c r="EGL21" s="165"/>
      <c r="EGM21" s="165"/>
      <c r="EGN21" s="165"/>
      <c r="EGO21" s="165"/>
      <c r="EGP21" s="165"/>
      <c r="EGQ21" s="165"/>
      <c r="EGR21" s="165"/>
      <c r="EGS21" s="165"/>
      <c r="EGT21" s="165"/>
      <c r="EGU21" s="165"/>
      <c r="EGV21" s="165"/>
      <c r="EGW21" s="165"/>
      <c r="EGX21" s="165"/>
      <c r="EGY21" s="165"/>
      <c r="EGZ21" s="165"/>
      <c r="EHA21" s="165"/>
      <c r="EHB21" s="165"/>
      <c r="EHC21" s="165"/>
      <c r="EHD21" s="165"/>
      <c r="EHE21" s="165"/>
      <c r="EHF21" s="165"/>
      <c r="EHG21" s="165"/>
      <c r="EHH21" s="165"/>
      <c r="EHI21" s="165"/>
      <c r="EHJ21" s="165"/>
      <c r="EHK21" s="165"/>
      <c r="EHL21" s="165"/>
      <c r="EHM21" s="165"/>
      <c r="EHN21" s="165"/>
      <c r="EHO21" s="165"/>
      <c r="EHP21" s="165"/>
      <c r="EHQ21" s="165"/>
      <c r="EHR21" s="165"/>
      <c r="EHS21" s="165"/>
      <c r="EHT21" s="165"/>
      <c r="EHU21" s="165"/>
      <c r="EHV21" s="165"/>
      <c r="EHW21" s="165"/>
      <c r="EHX21" s="165"/>
      <c r="EHY21" s="165"/>
      <c r="EHZ21" s="165"/>
      <c r="EIA21" s="165"/>
      <c r="EIB21" s="165"/>
      <c r="EIC21" s="165"/>
      <c r="EID21" s="165"/>
      <c r="EIE21" s="165"/>
      <c r="EIF21" s="165"/>
      <c r="EIG21" s="165"/>
      <c r="EIH21" s="165"/>
      <c r="EII21" s="165"/>
      <c r="EIJ21" s="165"/>
      <c r="EIK21" s="165"/>
      <c r="EIL21" s="165"/>
      <c r="EIM21" s="165"/>
      <c r="EIN21" s="165"/>
      <c r="EIO21" s="165"/>
      <c r="EIP21" s="165"/>
      <c r="EIQ21" s="165"/>
      <c r="EIR21" s="165"/>
      <c r="EIS21" s="165"/>
      <c r="EIT21" s="165"/>
      <c r="EIU21" s="165"/>
      <c r="EIV21" s="165"/>
      <c r="EIW21" s="165"/>
      <c r="EIX21" s="165"/>
      <c r="EIY21" s="165"/>
      <c r="EIZ21" s="165"/>
      <c r="EJA21" s="165"/>
      <c r="EJB21" s="165"/>
      <c r="EJC21" s="165"/>
      <c r="EJD21" s="165"/>
      <c r="EJE21" s="165"/>
      <c r="EJF21" s="165"/>
      <c r="EJG21" s="165"/>
      <c r="EJH21" s="165"/>
      <c r="EJI21" s="165"/>
      <c r="EJJ21" s="165"/>
      <c r="EJK21" s="165"/>
      <c r="EJL21" s="165"/>
      <c r="EJM21" s="165"/>
      <c r="EJN21" s="165"/>
      <c r="EJO21" s="165"/>
      <c r="EJP21" s="165"/>
      <c r="EJQ21" s="165"/>
      <c r="EJR21" s="165"/>
      <c r="EJS21" s="165"/>
      <c r="EJT21" s="165"/>
      <c r="EJU21" s="165"/>
      <c r="EJV21" s="165"/>
      <c r="EJW21" s="165"/>
      <c r="EJX21" s="165"/>
      <c r="EJY21" s="165"/>
      <c r="EJZ21" s="165"/>
      <c r="EKA21" s="165"/>
      <c r="EKB21" s="165"/>
      <c r="EKC21" s="165"/>
      <c r="EKD21" s="165"/>
      <c r="EKE21" s="165"/>
      <c r="EKF21" s="165"/>
      <c r="EKG21" s="165"/>
      <c r="EKH21" s="165"/>
      <c r="EKI21" s="165"/>
      <c r="EKJ21" s="165"/>
      <c r="EKK21" s="165"/>
      <c r="EKL21" s="165"/>
      <c r="EKM21" s="165"/>
      <c r="EKN21" s="165"/>
      <c r="EKO21" s="165"/>
      <c r="EKP21" s="165"/>
      <c r="EKQ21" s="165"/>
      <c r="EKR21" s="165"/>
      <c r="EKS21" s="165"/>
      <c r="EKT21" s="165"/>
      <c r="EKU21" s="165"/>
      <c r="EKV21" s="165"/>
      <c r="EKW21" s="165"/>
      <c r="EKX21" s="165"/>
      <c r="EKY21" s="165"/>
      <c r="EKZ21" s="165"/>
      <c r="ELA21" s="165"/>
      <c r="ELB21" s="165"/>
      <c r="ELC21" s="165"/>
      <c r="ELD21" s="165"/>
      <c r="ELE21" s="165"/>
      <c r="ELF21" s="165"/>
      <c r="ELG21" s="165"/>
      <c r="ELH21" s="165"/>
      <c r="ELI21" s="165"/>
      <c r="ELJ21" s="165"/>
      <c r="ELK21" s="165"/>
      <c r="ELL21" s="165"/>
      <c r="ELM21" s="165"/>
      <c r="ELN21" s="165"/>
      <c r="ELO21" s="165"/>
      <c r="ELP21" s="165"/>
      <c r="ELQ21" s="165"/>
      <c r="ELR21" s="165"/>
      <c r="ELS21" s="165"/>
      <c r="ELT21" s="165"/>
      <c r="ELU21" s="165"/>
      <c r="ELV21" s="165"/>
      <c r="ELW21" s="165"/>
      <c r="ELX21" s="165"/>
      <c r="ELY21" s="165"/>
      <c r="ELZ21" s="165"/>
      <c r="EMA21" s="165"/>
      <c r="EMB21" s="165"/>
      <c r="EMC21" s="165"/>
      <c r="EMD21" s="165"/>
      <c r="EME21" s="165"/>
      <c r="EMF21" s="165"/>
      <c r="EMG21" s="165"/>
      <c r="EMH21" s="165"/>
      <c r="EMI21" s="165"/>
      <c r="EMJ21" s="165"/>
      <c r="EMK21" s="165"/>
      <c r="EML21" s="165"/>
      <c r="EMM21" s="165"/>
      <c r="EMN21" s="165"/>
      <c r="EMO21" s="165"/>
      <c r="EMP21" s="165"/>
      <c r="EMQ21" s="165"/>
      <c r="EMR21" s="165"/>
      <c r="EMS21" s="165"/>
      <c r="EMT21" s="165"/>
      <c r="EMU21" s="165"/>
      <c r="EMV21" s="165"/>
      <c r="EMW21" s="165"/>
      <c r="EMX21" s="165"/>
      <c r="EMY21" s="165"/>
      <c r="EMZ21" s="165"/>
      <c r="ENA21" s="165"/>
      <c r="ENB21" s="165"/>
      <c r="ENC21" s="165"/>
      <c r="END21" s="165"/>
      <c r="ENE21" s="165"/>
      <c r="ENF21" s="165"/>
      <c r="ENG21" s="165"/>
      <c r="ENH21" s="165"/>
      <c r="ENI21" s="165"/>
      <c r="ENJ21" s="165"/>
      <c r="ENK21" s="165"/>
      <c r="ENL21" s="165"/>
      <c r="ENM21" s="165"/>
      <c r="ENN21" s="165"/>
      <c r="ENO21" s="165"/>
      <c r="ENP21" s="165"/>
      <c r="ENQ21" s="165"/>
      <c r="ENR21" s="165"/>
      <c r="ENS21" s="165"/>
      <c r="ENT21" s="165"/>
      <c r="ENU21" s="165"/>
      <c r="ENV21" s="165"/>
      <c r="ENW21" s="165"/>
      <c r="ENX21" s="165"/>
      <c r="ENY21" s="165"/>
      <c r="ENZ21" s="165"/>
      <c r="EOA21" s="165"/>
      <c r="EOB21" s="165"/>
      <c r="EOC21" s="165"/>
      <c r="EOD21" s="165"/>
      <c r="EOE21" s="165"/>
      <c r="EOF21" s="165"/>
      <c r="EOG21" s="165"/>
      <c r="EOH21" s="165"/>
      <c r="EOI21" s="165"/>
      <c r="EOJ21" s="165"/>
      <c r="EOK21" s="165"/>
      <c r="EOL21" s="165"/>
      <c r="EOM21" s="165"/>
      <c r="EON21" s="165"/>
      <c r="EOO21" s="165"/>
      <c r="EOP21" s="165"/>
      <c r="EOQ21" s="165"/>
      <c r="EOR21" s="165"/>
      <c r="EOS21" s="165"/>
      <c r="EOT21" s="165"/>
      <c r="EOU21" s="165"/>
      <c r="EOV21" s="165"/>
      <c r="EOW21" s="165"/>
      <c r="EOX21" s="165"/>
      <c r="EOY21" s="165"/>
      <c r="EOZ21" s="165"/>
      <c r="EPA21" s="165"/>
      <c r="EPB21" s="165"/>
      <c r="EPC21" s="165"/>
      <c r="EPD21" s="165"/>
      <c r="EPE21" s="165"/>
      <c r="EPF21" s="165"/>
      <c r="EPG21" s="165"/>
      <c r="EPH21" s="165"/>
      <c r="EPI21" s="165"/>
      <c r="EPJ21" s="165"/>
      <c r="EPK21" s="165"/>
      <c r="EPL21" s="165"/>
      <c r="EPM21" s="165"/>
      <c r="EPN21" s="165"/>
      <c r="EPO21" s="165"/>
      <c r="EPP21" s="165"/>
      <c r="EPQ21" s="165"/>
      <c r="EPR21" s="165"/>
      <c r="EPS21" s="165"/>
      <c r="EPT21" s="165"/>
      <c r="EPU21" s="165"/>
      <c r="EPV21" s="165"/>
      <c r="EPW21" s="165"/>
      <c r="EPX21" s="165"/>
      <c r="EPY21" s="165"/>
      <c r="EPZ21" s="165"/>
      <c r="EQA21" s="165"/>
      <c r="EQB21" s="165"/>
      <c r="EQC21" s="165"/>
      <c r="EQD21" s="165"/>
      <c r="EQE21" s="165"/>
      <c r="EQF21" s="165"/>
      <c r="EQG21" s="165"/>
      <c r="EQH21" s="165"/>
      <c r="EQI21" s="165"/>
      <c r="EQJ21" s="165"/>
      <c r="EQK21" s="165"/>
      <c r="EQL21" s="165"/>
      <c r="EQM21" s="165"/>
      <c r="EQN21" s="165"/>
      <c r="EQO21" s="165"/>
      <c r="EQP21" s="165"/>
      <c r="EQQ21" s="165"/>
      <c r="EQR21" s="165"/>
      <c r="EQS21" s="165"/>
      <c r="EQT21" s="165"/>
      <c r="EQU21" s="165"/>
      <c r="EQV21" s="165"/>
      <c r="EQW21" s="165"/>
      <c r="EQX21" s="165"/>
      <c r="EQY21" s="165"/>
      <c r="EQZ21" s="165"/>
      <c r="ERA21" s="165"/>
      <c r="ERB21" s="165"/>
      <c r="ERC21" s="165"/>
      <c r="ERD21" s="165"/>
      <c r="ERE21" s="165"/>
      <c r="ERF21" s="165"/>
      <c r="ERG21" s="165"/>
      <c r="ERH21" s="165"/>
      <c r="ERI21" s="165"/>
      <c r="ERJ21" s="165"/>
      <c r="ERK21" s="165"/>
      <c r="ERL21" s="165"/>
      <c r="ERM21" s="165"/>
      <c r="ERN21" s="165"/>
      <c r="ERO21" s="165"/>
      <c r="ERP21" s="165"/>
      <c r="ERQ21" s="165"/>
      <c r="ERR21" s="165"/>
      <c r="ERS21" s="165"/>
      <c r="ERT21" s="165"/>
      <c r="ERU21" s="165"/>
      <c r="ERV21" s="165"/>
      <c r="ERW21" s="165"/>
      <c r="ERX21" s="165"/>
      <c r="ERY21" s="165"/>
      <c r="ERZ21" s="165"/>
      <c r="ESA21" s="165"/>
      <c r="ESB21" s="165"/>
      <c r="ESC21" s="165"/>
      <c r="ESD21" s="165"/>
      <c r="ESE21" s="165"/>
      <c r="ESF21" s="165"/>
      <c r="ESG21" s="165"/>
      <c r="ESH21" s="165"/>
      <c r="ESI21" s="165"/>
      <c r="ESJ21" s="165"/>
      <c r="ESK21" s="165"/>
      <c r="ESL21" s="165"/>
      <c r="ESM21" s="165"/>
      <c r="ESN21" s="165"/>
      <c r="ESO21" s="165"/>
      <c r="ESP21" s="165"/>
      <c r="ESQ21" s="165"/>
      <c r="ESR21" s="165"/>
      <c r="ESS21" s="165"/>
      <c r="EST21" s="165"/>
      <c r="ESU21" s="165"/>
      <c r="ESV21" s="165"/>
      <c r="ESW21" s="165"/>
      <c r="ESX21" s="165"/>
      <c r="ESY21" s="165"/>
      <c r="ESZ21" s="165"/>
      <c r="ETA21" s="165"/>
      <c r="ETB21" s="165"/>
      <c r="ETC21" s="165"/>
      <c r="ETD21" s="165"/>
      <c r="ETE21" s="165"/>
      <c r="ETF21" s="165"/>
      <c r="ETG21" s="165"/>
      <c r="ETH21" s="165"/>
      <c r="ETI21" s="165"/>
      <c r="ETJ21" s="165"/>
      <c r="ETK21" s="165"/>
      <c r="ETL21" s="165"/>
      <c r="ETM21" s="165"/>
      <c r="ETN21" s="165"/>
      <c r="ETO21" s="165"/>
      <c r="ETP21" s="165"/>
      <c r="ETQ21" s="165"/>
      <c r="ETR21" s="165"/>
      <c r="ETS21" s="165"/>
      <c r="ETT21" s="165"/>
      <c r="ETU21" s="165"/>
      <c r="ETV21" s="165"/>
      <c r="ETW21" s="165"/>
      <c r="ETX21" s="165"/>
      <c r="ETY21" s="165"/>
      <c r="ETZ21" s="165"/>
      <c r="EUA21" s="165"/>
      <c r="EUB21" s="165"/>
      <c r="EUC21" s="165"/>
      <c r="EUD21" s="165"/>
      <c r="EUE21" s="165"/>
      <c r="EUF21" s="165"/>
      <c r="EUG21" s="165"/>
      <c r="EUH21" s="165"/>
      <c r="EUI21" s="165"/>
      <c r="EUJ21" s="165"/>
      <c r="EUK21" s="165"/>
      <c r="EUL21" s="165"/>
      <c r="EUM21" s="165"/>
      <c r="EUN21" s="165"/>
      <c r="EUO21" s="165"/>
      <c r="EUP21" s="165"/>
      <c r="EUQ21" s="165"/>
      <c r="EUR21" s="165"/>
      <c r="EUS21" s="165"/>
      <c r="EUT21" s="165"/>
      <c r="EUU21" s="165"/>
      <c r="EUV21" s="165"/>
      <c r="EUW21" s="165"/>
      <c r="EUX21" s="165"/>
      <c r="EUY21" s="165"/>
      <c r="EUZ21" s="165"/>
      <c r="EVA21" s="165"/>
      <c r="EVB21" s="165"/>
      <c r="EVC21" s="165"/>
      <c r="EVD21" s="165"/>
      <c r="EVE21" s="165"/>
      <c r="EVF21" s="165"/>
      <c r="EVG21" s="165"/>
      <c r="EVH21" s="165"/>
      <c r="EVI21" s="165"/>
      <c r="EVJ21" s="165"/>
      <c r="EVK21" s="165"/>
      <c r="EVL21" s="165"/>
      <c r="EVM21" s="165"/>
      <c r="EVN21" s="165"/>
      <c r="EVO21" s="165"/>
      <c r="EVP21" s="165"/>
      <c r="EVQ21" s="165"/>
      <c r="EVR21" s="165"/>
      <c r="EVS21" s="165"/>
      <c r="EVT21" s="165"/>
      <c r="EVU21" s="165"/>
      <c r="EVV21" s="165"/>
      <c r="EVW21" s="165"/>
      <c r="EVX21" s="165"/>
      <c r="EVY21" s="165"/>
      <c r="EVZ21" s="165"/>
      <c r="EWA21" s="165"/>
      <c r="EWB21" s="165"/>
      <c r="EWC21" s="165"/>
      <c r="EWD21" s="165"/>
      <c r="EWE21" s="165"/>
      <c r="EWF21" s="165"/>
      <c r="EWG21" s="165"/>
      <c r="EWH21" s="165"/>
      <c r="EWI21" s="165"/>
      <c r="EWJ21" s="165"/>
      <c r="EWK21" s="165"/>
      <c r="EWL21" s="165"/>
      <c r="EWM21" s="165"/>
      <c r="EWN21" s="165"/>
      <c r="EWO21" s="165"/>
      <c r="EWP21" s="165"/>
      <c r="EWQ21" s="165"/>
      <c r="EWR21" s="165"/>
      <c r="EWS21" s="165"/>
      <c r="EWT21" s="165"/>
      <c r="EWU21" s="165"/>
      <c r="EWV21" s="165"/>
      <c r="EWW21" s="165"/>
      <c r="EWX21" s="165"/>
      <c r="EWY21" s="165"/>
      <c r="EWZ21" s="165"/>
      <c r="EXA21" s="165"/>
      <c r="EXB21" s="165"/>
      <c r="EXC21" s="165"/>
      <c r="EXD21" s="165"/>
      <c r="EXE21" s="165"/>
      <c r="EXF21" s="165"/>
      <c r="EXG21" s="165"/>
      <c r="EXH21" s="165"/>
      <c r="EXI21" s="165"/>
      <c r="EXJ21" s="165"/>
      <c r="EXK21" s="165"/>
      <c r="EXL21" s="165"/>
      <c r="EXM21" s="165"/>
      <c r="EXN21" s="165"/>
      <c r="EXO21" s="165"/>
      <c r="EXP21" s="165"/>
      <c r="EXQ21" s="165"/>
      <c r="EXR21" s="165"/>
      <c r="EXS21" s="165"/>
      <c r="EXT21" s="165"/>
      <c r="EXU21" s="165"/>
      <c r="EXV21" s="165"/>
      <c r="EXW21" s="165"/>
      <c r="EXX21" s="165"/>
      <c r="EXY21" s="165"/>
      <c r="EXZ21" s="165"/>
      <c r="EYA21" s="165"/>
      <c r="EYB21" s="165"/>
      <c r="EYC21" s="165"/>
      <c r="EYD21" s="165"/>
      <c r="EYE21" s="165"/>
      <c r="EYF21" s="165"/>
      <c r="EYG21" s="165"/>
      <c r="EYH21" s="165"/>
      <c r="EYI21" s="165"/>
      <c r="EYJ21" s="165"/>
      <c r="EYK21" s="165"/>
      <c r="EYL21" s="165"/>
      <c r="EYM21" s="165"/>
      <c r="EYN21" s="165"/>
      <c r="EYO21" s="165"/>
      <c r="EYP21" s="165"/>
      <c r="EYQ21" s="165"/>
      <c r="EYR21" s="165"/>
      <c r="EYS21" s="165"/>
      <c r="EYT21" s="165"/>
      <c r="EYU21" s="165"/>
      <c r="EYV21" s="165"/>
      <c r="EYW21" s="165"/>
      <c r="EYX21" s="165"/>
      <c r="EYY21" s="165"/>
      <c r="EYZ21" s="165"/>
      <c r="EZA21" s="165"/>
      <c r="EZB21" s="165"/>
      <c r="EZC21" s="165"/>
      <c r="EZD21" s="165"/>
      <c r="EZE21" s="165"/>
      <c r="EZF21" s="165"/>
      <c r="EZG21" s="165"/>
      <c r="EZH21" s="165"/>
      <c r="EZI21" s="165"/>
      <c r="EZJ21" s="165"/>
      <c r="EZK21" s="165"/>
      <c r="EZL21" s="165"/>
      <c r="EZM21" s="165"/>
      <c r="EZN21" s="165"/>
      <c r="EZO21" s="165"/>
      <c r="EZP21" s="165"/>
      <c r="EZQ21" s="165"/>
      <c r="EZR21" s="165"/>
      <c r="EZS21" s="165"/>
      <c r="EZT21" s="165"/>
      <c r="EZU21" s="165"/>
      <c r="EZV21" s="165"/>
      <c r="EZW21" s="165"/>
      <c r="EZX21" s="165"/>
      <c r="EZY21" s="165"/>
      <c r="EZZ21" s="165"/>
      <c r="FAA21" s="165"/>
      <c r="FAB21" s="165"/>
      <c r="FAC21" s="165"/>
      <c r="FAD21" s="165"/>
      <c r="FAE21" s="165"/>
      <c r="FAF21" s="165"/>
      <c r="FAG21" s="165"/>
      <c r="FAH21" s="165"/>
      <c r="FAI21" s="165"/>
      <c r="FAJ21" s="165"/>
      <c r="FAK21" s="165"/>
      <c r="FAL21" s="165"/>
      <c r="FAM21" s="165"/>
      <c r="FAN21" s="165"/>
      <c r="FAO21" s="165"/>
      <c r="FAP21" s="165"/>
      <c r="FAQ21" s="165"/>
      <c r="FAR21" s="165"/>
      <c r="FAS21" s="165"/>
      <c r="FAT21" s="165"/>
      <c r="FAU21" s="165"/>
      <c r="FAV21" s="165"/>
      <c r="FAW21" s="165"/>
      <c r="FAX21" s="165"/>
      <c r="FAY21" s="165"/>
      <c r="FAZ21" s="165"/>
      <c r="FBA21" s="165"/>
      <c r="FBB21" s="165"/>
      <c r="FBC21" s="165"/>
      <c r="FBD21" s="165"/>
      <c r="FBE21" s="165"/>
      <c r="FBF21" s="165"/>
      <c r="FBG21" s="165"/>
      <c r="FBH21" s="165"/>
      <c r="FBI21" s="165"/>
      <c r="FBJ21" s="165"/>
      <c r="FBK21" s="165"/>
      <c r="FBL21" s="165"/>
      <c r="FBM21" s="165"/>
      <c r="FBN21" s="165"/>
      <c r="FBO21" s="165"/>
      <c r="FBP21" s="165"/>
      <c r="FBQ21" s="165"/>
      <c r="FBR21" s="165"/>
      <c r="FBS21" s="165"/>
      <c r="FBT21" s="165"/>
      <c r="FBU21" s="165"/>
      <c r="FBV21" s="165"/>
      <c r="FBW21" s="165"/>
      <c r="FBX21" s="165"/>
      <c r="FBY21" s="165"/>
      <c r="FBZ21" s="165"/>
      <c r="FCA21" s="165"/>
      <c r="FCB21" s="165"/>
      <c r="FCC21" s="165"/>
      <c r="FCD21" s="165"/>
      <c r="FCE21" s="165"/>
      <c r="FCF21" s="165"/>
      <c r="FCG21" s="165"/>
      <c r="FCH21" s="165"/>
      <c r="FCI21" s="165"/>
      <c r="FCJ21" s="165"/>
      <c r="FCK21" s="165"/>
      <c r="FCL21" s="165"/>
      <c r="FCM21" s="165"/>
      <c r="FCN21" s="165"/>
      <c r="FCO21" s="165"/>
      <c r="FCP21" s="165"/>
      <c r="FCQ21" s="165"/>
      <c r="FCR21" s="165"/>
      <c r="FCS21" s="165"/>
      <c r="FCT21" s="165"/>
      <c r="FCU21" s="165"/>
      <c r="FCV21" s="165"/>
      <c r="FCW21" s="165"/>
      <c r="FCX21" s="165"/>
      <c r="FCY21" s="165"/>
      <c r="FCZ21" s="165"/>
      <c r="FDA21" s="165"/>
      <c r="FDB21" s="165"/>
      <c r="FDC21" s="165"/>
      <c r="FDD21" s="165"/>
      <c r="FDE21" s="165"/>
      <c r="FDF21" s="165"/>
      <c r="FDG21" s="165"/>
      <c r="FDH21" s="165"/>
      <c r="FDI21" s="165"/>
      <c r="FDJ21" s="165"/>
      <c r="FDK21" s="165"/>
      <c r="FDL21" s="165"/>
      <c r="FDM21" s="165"/>
      <c r="FDN21" s="165"/>
      <c r="FDO21" s="165"/>
      <c r="FDP21" s="165"/>
      <c r="FDQ21" s="165"/>
      <c r="FDR21" s="165"/>
      <c r="FDS21" s="165"/>
      <c r="FDT21" s="165"/>
      <c r="FDU21" s="165"/>
      <c r="FDV21" s="165"/>
      <c r="FDW21" s="165"/>
      <c r="FDX21" s="165"/>
      <c r="FDY21" s="165"/>
      <c r="FDZ21" s="165"/>
      <c r="FEA21" s="165"/>
      <c r="FEB21" s="165"/>
      <c r="FEC21" s="165"/>
      <c r="FED21" s="165"/>
      <c r="FEE21" s="165"/>
      <c r="FEF21" s="165"/>
      <c r="FEG21" s="165"/>
      <c r="FEH21" s="165"/>
      <c r="FEI21" s="165"/>
      <c r="FEJ21" s="165"/>
      <c r="FEK21" s="165"/>
      <c r="FEL21" s="165"/>
      <c r="FEM21" s="165"/>
      <c r="FEN21" s="165"/>
      <c r="FEO21" s="165"/>
      <c r="FEP21" s="165"/>
      <c r="FEQ21" s="165"/>
      <c r="FER21" s="165"/>
      <c r="FES21" s="165"/>
      <c r="FET21" s="165"/>
      <c r="FEU21" s="165"/>
      <c r="FEV21" s="165"/>
      <c r="FEW21" s="165"/>
      <c r="FEX21" s="165"/>
      <c r="FEY21" s="165"/>
      <c r="FEZ21" s="165"/>
      <c r="FFA21" s="165"/>
      <c r="FFB21" s="165"/>
      <c r="FFC21" s="165"/>
      <c r="FFD21" s="165"/>
      <c r="FFE21" s="165"/>
      <c r="FFF21" s="165"/>
      <c r="FFG21" s="165"/>
      <c r="FFH21" s="165"/>
      <c r="FFI21" s="165"/>
      <c r="FFJ21" s="165"/>
      <c r="FFK21" s="165"/>
      <c r="FFL21" s="165"/>
      <c r="FFM21" s="165"/>
      <c r="FFN21" s="165"/>
      <c r="FFO21" s="165"/>
      <c r="FFP21" s="165"/>
      <c r="FFQ21" s="165"/>
      <c r="FFR21" s="165"/>
      <c r="FFS21" s="165"/>
      <c r="FFT21" s="165"/>
      <c r="FFU21" s="165"/>
      <c r="FFV21" s="165"/>
      <c r="FFW21" s="165"/>
      <c r="FFX21" s="165"/>
      <c r="FFY21" s="165"/>
      <c r="FFZ21" s="165"/>
      <c r="FGA21" s="165"/>
      <c r="FGB21" s="165"/>
      <c r="FGC21" s="165"/>
      <c r="FGD21" s="165"/>
      <c r="FGE21" s="165"/>
      <c r="FGF21" s="165"/>
      <c r="FGG21" s="165"/>
      <c r="FGH21" s="165"/>
      <c r="FGI21" s="165"/>
      <c r="FGJ21" s="165"/>
      <c r="FGK21" s="165"/>
      <c r="FGL21" s="165"/>
      <c r="FGM21" s="165"/>
      <c r="FGN21" s="165"/>
      <c r="FGO21" s="165"/>
      <c r="FGP21" s="165"/>
      <c r="FGQ21" s="165"/>
      <c r="FGR21" s="165"/>
      <c r="FGS21" s="165"/>
      <c r="FGT21" s="165"/>
      <c r="FGU21" s="165"/>
      <c r="FGV21" s="165"/>
      <c r="FGW21" s="165"/>
      <c r="FGX21" s="165"/>
      <c r="FGY21" s="165"/>
      <c r="FGZ21" s="165"/>
      <c r="FHA21" s="165"/>
      <c r="FHB21" s="165"/>
      <c r="FHC21" s="165"/>
      <c r="FHD21" s="165"/>
      <c r="FHE21" s="165"/>
      <c r="FHF21" s="165"/>
      <c r="FHG21" s="165"/>
      <c r="FHH21" s="165"/>
      <c r="FHI21" s="165"/>
      <c r="FHJ21" s="165"/>
      <c r="FHK21" s="165"/>
      <c r="FHL21" s="165"/>
      <c r="FHM21" s="165"/>
      <c r="FHN21" s="165"/>
      <c r="FHO21" s="165"/>
      <c r="FHP21" s="165"/>
      <c r="FHQ21" s="165"/>
      <c r="FHR21" s="165"/>
      <c r="FHS21" s="165"/>
      <c r="FHT21" s="165"/>
      <c r="FHU21" s="165"/>
      <c r="FHV21" s="165"/>
      <c r="FHW21" s="165"/>
      <c r="FHX21" s="165"/>
      <c r="FHY21" s="165"/>
      <c r="FHZ21" s="165"/>
      <c r="FIA21" s="165"/>
      <c r="FIB21" s="165"/>
      <c r="FIC21" s="165"/>
      <c r="FID21" s="165"/>
      <c r="FIE21" s="165"/>
      <c r="FIF21" s="165"/>
      <c r="FIG21" s="165"/>
      <c r="FIH21" s="165"/>
      <c r="FII21" s="165"/>
      <c r="FIJ21" s="165"/>
      <c r="FIK21" s="165"/>
      <c r="FIL21" s="165"/>
      <c r="FIM21" s="165"/>
      <c r="FIN21" s="165"/>
      <c r="FIO21" s="165"/>
      <c r="FIP21" s="165"/>
      <c r="FIQ21" s="165"/>
      <c r="FIR21" s="165"/>
      <c r="FIS21" s="165"/>
      <c r="FIT21" s="165"/>
      <c r="FIU21" s="165"/>
      <c r="FIV21" s="165"/>
      <c r="FIW21" s="165"/>
      <c r="FIX21" s="165"/>
      <c r="FIY21" s="165"/>
      <c r="FIZ21" s="165"/>
      <c r="FJA21" s="165"/>
      <c r="FJB21" s="165"/>
      <c r="FJC21" s="165"/>
      <c r="FJD21" s="165"/>
      <c r="FJE21" s="165"/>
      <c r="FJF21" s="165"/>
      <c r="FJG21" s="165"/>
      <c r="FJH21" s="165"/>
      <c r="FJI21" s="165"/>
      <c r="FJJ21" s="165"/>
      <c r="FJK21" s="165"/>
      <c r="FJL21" s="165"/>
      <c r="FJM21" s="165"/>
      <c r="FJN21" s="165"/>
      <c r="FJO21" s="165"/>
      <c r="FJP21" s="165"/>
      <c r="FJQ21" s="165"/>
      <c r="FJR21" s="165"/>
      <c r="FJS21" s="165"/>
      <c r="FJT21" s="165"/>
      <c r="FJU21" s="165"/>
      <c r="FJV21" s="165"/>
      <c r="FJW21" s="165"/>
      <c r="FJX21" s="165"/>
      <c r="FJY21" s="165"/>
      <c r="FJZ21" s="165"/>
      <c r="FKA21" s="165"/>
      <c r="FKB21" s="165"/>
      <c r="FKC21" s="165"/>
      <c r="FKD21" s="165"/>
      <c r="FKE21" s="165"/>
      <c r="FKF21" s="165"/>
      <c r="FKG21" s="165"/>
      <c r="FKH21" s="165"/>
      <c r="FKI21" s="165"/>
      <c r="FKJ21" s="165"/>
      <c r="FKK21" s="165"/>
      <c r="FKL21" s="165"/>
      <c r="FKM21" s="165"/>
      <c r="FKN21" s="165"/>
      <c r="FKO21" s="165"/>
      <c r="FKP21" s="165"/>
      <c r="FKQ21" s="165"/>
      <c r="FKR21" s="165"/>
      <c r="FKS21" s="165"/>
      <c r="FKT21" s="165"/>
      <c r="FKU21" s="165"/>
      <c r="FKV21" s="165"/>
      <c r="FKW21" s="165"/>
      <c r="FKX21" s="165"/>
      <c r="FKY21" s="165"/>
      <c r="FKZ21" s="165"/>
      <c r="FLA21" s="165"/>
      <c r="FLB21" s="165"/>
      <c r="FLC21" s="165"/>
      <c r="FLD21" s="165"/>
      <c r="FLE21" s="165"/>
      <c r="FLF21" s="165"/>
      <c r="FLG21" s="165"/>
      <c r="FLH21" s="165"/>
      <c r="FLI21" s="165"/>
      <c r="FLJ21" s="165"/>
      <c r="FLK21" s="165"/>
      <c r="FLL21" s="165"/>
      <c r="FLM21" s="165"/>
      <c r="FLN21" s="165"/>
      <c r="FLO21" s="165"/>
      <c r="FLP21" s="165"/>
      <c r="FLQ21" s="165"/>
      <c r="FLR21" s="165"/>
      <c r="FLS21" s="165"/>
      <c r="FLT21" s="165"/>
      <c r="FLU21" s="165"/>
      <c r="FLV21" s="165"/>
      <c r="FLW21" s="165"/>
      <c r="FLX21" s="165"/>
      <c r="FLY21" s="165"/>
      <c r="FLZ21" s="165"/>
      <c r="FMA21" s="165"/>
      <c r="FMB21" s="165"/>
      <c r="FMC21" s="165"/>
      <c r="FMD21" s="165"/>
      <c r="FME21" s="165"/>
      <c r="FMF21" s="165"/>
      <c r="FMG21" s="165"/>
      <c r="FMH21" s="165"/>
      <c r="FMI21" s="165"/>
      <c r="FMJ21" s="165"/>
      <c r="FMK21" s="165"/>
      <c r="FML21" s="165"/>
      <c r="FMM21" s="165"/>
      <c r="FMN21" s="165"/>
      <c r="FMO21" s="165"/>
      <c r="FMP21" s="165"/>
      <c r="FMQ21" s="165"/>
      <c r="FMR21" s="165"/>
      <c r="FMS21" s="165"/>
      <c r="FMT21" s="165"/>
      <c r="FMU21" s="165"/>
      <c r="FMV21" s="165"/>
      <c r="FMW21" s="165"/>
      <c r="FMX21" s="165"/>
      <c r="FMY21" s="165"/>
      <c r="FMZ21" s="165"/>
      <c r="FNA21" s="165"/>
      <c r="FNB21" s="165"/>
      <c r="FNC21" s="165"/>
      <c r="FND21" s="165"/>
      <c r="FNE21" s="165"/>
      <c r="FNF21" s="165"/>
      <c r="FNG21" s="165"/>
      <c r="FNH21" s="165"/>
      <c r="FNI21" s="165"/>
      <c r="FNJ21" s="165"/>
      <c r="FNK21" s="165"/>
      <c r="FNL21" s="165"/>
      <c r="FNM21" s="165"/>
      <c r="FNN21" s="165"/>
      <c r="FNO21" s="165"/>
      <c r="FNP21" s="165"/>
      <c r="FNQ21" s="165"/>
      <c r="FNR21" s="165"/>
      <c r="FNS21" s="165"/>
      <c r="FNT21" s="165"/>
      <c r="FNU21" s="165"/>
      <c r="FNV21" s="165"/>
      <c r="FNW21" s="165"/>
      <c r="FNX21" s="165"/>
      <c r="FNY21" s="165"/>
      <c r="FNZ21" s="165"/>
      <c r="FOA21" s="165"/>
      <c r="FOB21" s="165"/>
      <c r="FOC21" s="165"/>
      <c r="FOD21" s="165"/>
      <c r="FOE21" s="165"/>
      <c r="FOF21" s="165"/>
      <c r="FOG21" s="165"/>
      <c r="FOH21" s="165"/>
      <c r="FOI21" s="165"/>
      <c r="FOJ21" s="165"/>
      <c r="FOK21" s="165"/>
      <c r="FOL21" s="165"/>
      <c r="FOM21" s="165"/>
      <c r="FON21" s="165"/>
      <c r="FOO21" s="165"/>
      <c r="FOP21" s="165"/>
      <c r="FOQ21" s="165"/>
      <c r="FOR21" s="165"/>
      <c r="FOS21" s="165"/>
      <c r="FOT21" s="165"/>
      <c r="FOU21" s="165"/>
      <c r="FOV21" s="165"/>
      <c r="FOW21" s="165"/>
      <c r="FOX21" s="165"/>
      <c r="FOY21" s="165"/>
      <c r="FOZ21" s="165"/>
      <c r="FPA21" s="165"/>
      <c r="FPB21" s="165"/>
      <c r="FPC21" s="165"/>
      <c r="FPD21" s="165"/>
      <c r="FPE21" s="165"/>
      <c r="FPF21" s="165"/>
      <c r="FPG21" s="165"/>
      <c r="FPH21" s="165"/>
      <c r="FPI21" s="165"/>
      <c r="FPJ21" s="165"/>
      <c r="FPK21" s="165"/>
      <c r="FPL21" s="165"/>
      <c r="FPM21" s="165"/>
      <c r="FPN21" s="165"/>
      <c r="FPO21" s="165"/>
      <c r="FPP21" s="165"/>
      <c r="FPQ21" s="165"/>
      <c r="FPR21" s="165"/>
      <c r="FPS21" s="165"/>
      <c r="FPT21" s="165"/>
      <c r="FPU21" s="165"/>
      <c r="FPV21" s="165"/>
      <c r="FPW21" s="165"/>
      <c r="FPX21" s="165"/>
      <c r="FPY21" s="165"/>
      <c r="FPZ21" s="165"/>
      <c r="FQA21" s="165"/>
      <c r="FQB21" s="165"/>
      <c r="FQC21" s="165"/>
      <c r="FQD21" s="165"/>
      <c r="FQE21" s="165"/>
      <c r="FQF21" s="165"/>
      <c r="FQG21" s="165"/>
      <c r="FQH21" s="165"/>
      <c r="FQI21" s="165"/>
      <c r="FQJ21" s="165"/>
      <c r="FQK21" s="165"/>
      <c r="FQL21" s="165"/>
      <c r="FQM21" s="165"/>
      <c r="FQN21" s="165"/>
      <c r="FQO21" s="165"/>
      <c r="FQP21" s="165"/>
      <c r="FQQ21" s="165"/>
      <c r="FQR21" s="165"/>
      <c r="FQS21" s="165"/>
      <c r="FQT21" s="165"/>
      <c r="FQU21" s="165"/>
      <c r="FQV21" s="165"/>
      <c r="FQW21" s="165"/>
      <c r="FQX21" s="165"/>
      <c r="FQY21" s="165"/>
      <c r="FQZ21" s="165"/>
      <c r="FRA21" s="165"/>
      <c r="FRB21" s="165"/>
      <c r="FRC21" s="165"/>
      <c r="FRD21" s="165"/>
      <c r="FRE21" s="165"/>
      <c r="FRF21" s="165"/>
      <c r="FRG21" s="165"/>
      <c r="FRH21" s="165"/>
      <c r="FRI21" s="165"/>
      <c r="FRJ21" s="165"/>
      <c r="FRK21" s="165"/>
      <c r="FRL21" s="165"/>
      <c r="FRM21" s="165"/>
      <c r="FRN21" s="165"/>
      <c r="FRO21" s="165"/>
      <c r="FRP21" s="165"/>
      <c r="FRQ21" s="165"/>
      <c r="FRR21" s="165"/>
      <c r="FRS21" s="165"/>
      <c r="FRT21" s="165"/>
      <c r="FRU21" s="165"/>
      <c r="FRV21" s="165"/>
      <c r="FRW21" s="165"/>
      <c r="FRX21" s="165"/>
      <c r="FRY21" s="165"/>
      <c r="FRZ21" s="165"/>
      <c r="FSA21" s="165"/>
      <c r="FSB21" s="165"/>
      <c r="FSC21" s="165"/>
      <c r="FSD21" s="165"/>
      <c r="FSE21" s="165"/>
      <c r="FSF21" s="165"/>
      <c r="FSG21" s="165"/>
      <c r="FSH21" s="165"/>
      <c r="FSI21" s="165"/>
      <c r="FSJ21" s="165"/>
      <c r="FSK21" s="165"/>
      <c r="FSL21" s="165"/>
      <c r="FSM21" s="165"/>
      <c r="FSN21" s="165"/>
      <c r="FSO21" s="165"/>
      <c r="FSP21" s="165"/>
      <c r="FSQ21" s="165"/>
      <c r="FSR21" s="165"/>
      <c r="FSS21" s="165"/>
      <c r="FST21" s="165"/>
      <c r="FSU21" s="165"/>
      <c r="FSV21" s="165"/>
      <c r="FSW21" s="165"/>
      <c r="FSX21" s="165"/>
      <c r="FSY21" s="165"/>
      <c r="FSZ21" s="165"/>
      <c r="FTA21" s="165"/>
      <c r="FTB21" s="165"/>
      <c r="FTC21" s="165"/>
      <c r="FTD21" s="165"/>
      <c r="FTE21" s="165"/>
      <c r="FTF21" s="165"/>
      <c r="FTG21" s="165"/>
      <c r="FTH21" s="165"/>
      <c r="FTI21" s="165"/>
      <c r="FTJ21" s="165"/>
      <c r="FTK21" s="165"/>
      <c r="FTL21" s="165"/>
      <c r="FTM21" s="165"/>
      <c r="FTN21" s="165"/>
      <c r="FTO21" s="165"/>
      <c r="FTP21" s="165"/>
      <c r="FTQ21" s="165"/>
      <c r="FTR21" s="165"/>
      <c r="FTS21" s="165"/>
      <c r="FTT21" s="165"/>
      <c r="FTU21" s="165"/>
      <c r="FTV21" s="165"/>
      <c r="FTW21" s="165"/>
      <c r="FTX21" s="165"/>
      <c r="FTY21" s="165"/>
      <c r="FTZ21" s="165"/>
      <c r="FUA21" s="165"/>
      <c r="FUB21" s="165"/>
      <c r="FUC21" s="165"/>
      <c r="FUD21" s="165"/>
      <c r="FUE21" s="165"/>
      <c r="FUF21" s="165"/>
      <c r="FUG21" s="165"/>
      <c r="FUH21" s="165"/>
      <c r="FUI21" s="165"/>
      <c r="FUJ21" s="165"/>
      <c r="FUK21" s="165"/>
      <c r="FUL21" s="165"/>
      <c r="FUM21" s="165"/>
      <c r="FUN21" s="165"/>
      <c r="FUO21" s="165"/>
      <c r="FUP21" s="165"/>
      <c r="FUQ21" s="165"/>
      <c r="FUR21" s="165"/>
      <c r="FUS21" s="165"/>
      <c r="FUT21" s="165"/>
      <c r="FUU21" s="165"/>
      <c r="FUV21" s="165"/>
      <c r="FUW21" s="165"/>
      <c r="FUX21" s="165"/>
      <c r="FUY21" s="165"/>
      <c r="FUZ21" s="165"/>
      <c r="FVA21" s="165"/>
      <c r="FVB21" s="165"/>
      <c r="FVC21" s="165"/>
      <c r="FVD21" s="165"/>
      <c r="FVE21" s="165"/>
      <c r="FVF21" s="165"/>
      <c r="FVG21" s="165"/>
      <c r="FVH21" s="165"/>
      <c r="FVI21" s="165"/>
      <c r="FVJ21" s="165"/>
      <c r="FVK21" s="165"/>
      <c r="FVL21" s="165"/>
      <c r="FVM21" s="165"/>
      <c r="FVN21" s="165"/>
      <c r="FVO21" s="165"/>
      <c r="FVP21" s="165"/>
      <c r="FVQ21" s="165"/>
      <c r="FVR21" s="165"/>
      <c r="FVS21" s="165"/>
      <c r="FVT21" s="165"/>
      <c r="FVU21" s="165"/>
      <c r="FVV21" s="165"/>
      <c r="FVW21" s="165"/>
      <c r="FVX21" s="165"/>
      <c r="FVY21" s="165"/>
      <c r="FVZ21" s="165"/>
      <c r="FWA21" s="165"/>
      <c r="FWB21" s="165"/>
      <c r="FWC21" s="165"/>
      <c r="FWD21" s="165"/>
      <c r="FWE21" s="165"/>
      <c r="FWF21" s="165"/>
      <c r="FWG21" s="165"/>
      <c r="FWH21" s="165"/>
      <c r="FWI21" s="165"/>
      <c r="FWJ21" s="165"/>
      <c r="FWK21" s="165"/>
      <c r="FWL21" s="165"/>
      <c r="FWM21" s="165"/>
      <c r="FWN21" s="165"/>
      <c r="FWO21" s="165"/>
      <c r="FWP21" s="165"/>
      <c r="FWQ21" s="165"/>
      <c r="FWR21" s="165"/>
      <c r="FWS21" s="165"/>
      <c r="FWT21" s="165"/>
      <c r="FWU21" s="165"/>
      <c r="FWV21" s="165"/>
      <c r="FWW21" s="165"/>
      <c r="FWX21" s="165"/>
      <c r="FWY21" s="165"/>
      <c r="FWZ21" s="165"/>
      <c r="FXA21" s="165"/>
      <c r="FXB21" s="165"/>
      <c r="FXC21" s="165"/>
      <c r="FXD21" s="165"/>
      <c r="FXE21" s="165"/>
      <c r="FXF21" s="165"/>
      <c r="FXG21" s="165"/>
      <c r="FXH21" s="165"/>
      <c r="FXI21" s="165"/>
      <c r="FXJ21" s="165"/>
      <c r="FXK21" s="165"/>
      <c r="FXL21" s="165"/>
      <c r="FXM21" s="165"/>
      <c r="FXN21" s="165"/>
      <c r="FXO21" s="165"/>
      <c r="FXP21" s="165"/>
      <c r="FXQ21" s="165"/>
      <c r="FXR21" s="165"/>
      <c r="FXS21" s="165"/>
      <c r="FXT21" s="165"/>
      <c r="FXU21" s="165"/>
      <c r="FXV21" s="165"/>
      <c r="FXW21" s="165"/>
      <c r="FXX21" s="165"/>
      <c r="FXY21" s="165"/>
      <c r="FXZ21" s="165"/>
      <c r="FYA21" s="165"/>
      <c r="FYB21" s="165"/>
      <c r="FYC21" s="165"/>
      <c r="FYD21" s="165"/>
      <c r="FYE21" s="165"/>
      <c r="FYF21" s="165"/>
      <c r="FYG21" s="165"/>
      <c r="FYH21" s="165"/>
      <c r="FYI21" s="165"/>
      <c r="FYJ21" s="165"/>
      <c r="FYK21" s="165"/>
      <c r="FYL21" s="165"/>
      <c r="FYM21" s="165"/>
      <c r="FYN21" s="165"/>
      <c r="FYO21" s="165"/>
      <c r="FYP21" s="165"/>
      <c r="FYQ21" s="165"/>
      <c r="FYR21" s="165"/>
      <c r="FYS21" s="165"/>
      <c r="FYT21" s="165"/>
      <c r="FYU21" s="165"/>
      <c r="FYV21" s="165"/>
      <c r="FYW21" s="165"/>
      <c r="FYX21" s="165"/>
      <c r="FYY21" s="165"/>
      <c r="FYZ21" s="165"/>
      <c r="FZA21" s="165"/>
      <c r="FZB21" s="165"/>
      <c r="FZC21" s="165"/>
      <c r="FZD21" s="165"/>
      <c r="FZE21" s="165"/>
      <c r="FZF21" s="165"/>
      <c r="FZG21" s="165"/>
      <c r="FZH21" s="165"/>
      <c r="FZI21" s="165"/>
      <c r="FZJ21" s="165"/>
      <c r="FZK21" s="165"/>
      <c r="FZL21" s="165"/>
      <c r="FZM21" s="165"/>
      <c r="FZN21" s="165"/>
      <c r="FZO21" s="165"/>
      <c r="FZP21" s="165"/>
      <c r="FZQ21" s="165"/>
      <c r="FZR21" s="165"/>
      <c r="FZS21" s="165"/>
      <c r="FZT21" s="165"/>
      <c r="FZU21" s="165"/>
      <c r="FZV21" s="165"/>
      <c r="FZW21" s="165"/>
      <c r="FZX21" s="165"/>
      <c r="FZY21" s="165"/>
      <c r="FZZ21" s="165"/>
      <c r="GAA21" s="165"/>
      <c r="GAB21" s="165"/>
      <c r="GAC21" s="165"/>
      <c r="GAD21" s="165"/>
      <c r="GAE21" s="165"/>
      <c r="GAF21" s="165"/>
      <c r="GAG21" s="165"/>
      <c r="GAH21" s="165"/>
      <c r="GAI21" s="165"/>
      <c r="GAJ21" s="165"/>
      <c r="GAK21" s="165"/>
      <c r="GAL21" s="165"/>
      <c r="GAM21" s="165"/>
      <c r="GAN21" s="165"/>
      <c r="GAO21" s="165"/>
      <c r="GAP21" s="165"/>
      <c r="GAQ21" s="165"/>
      <c r="GAR21" s="165"/>
      <c r="GAS21" s="165"/>
      <c r="GAT21" s="165"/>
      <c r="GAU21" s="165"/>
      <c r="GAV21" s="165"/>
      <c r="GAW21" s="165"/>
      <c r="GAX21" s="165"/>
      <c r="GAY21" s="165"/>
      <c r="GAZ21" s="165"/>
      <c r="GBA21" s="165"/>
      <c r="GBB21" s="165"/>
      <c r="GBC21" s="165"/>
      <c r="GBD21" s="165"/>
      <c r="GBE21" s="165"/>
      <c r="GBF21" s="165"/>
      <c r="GBG21" s="165"/>
      <c r="GBH21" s="165"/>
      <c r="GBI21" s="165"/>
      <c r="GBJ21" s="165"/>
      <c r="GBK21" s="165"/>
      <c r="GBL21" s="165"/>
      <c r="GBM21" s="165"/>
      <c r="GBN21" s="165"/>
      <c r="GBO21" s="165"/>
      <c r="GBP21" s="165"/>
      <c r="GBQ21" s="165"/>
      <c r="GBR21" s="165"/>
      <c r="GBS21" s="165"/>
      <c r="GBT21" s="165"/>
      <c r="GBU21" s="165"/>
      <c r="GBV21" s="165"/>
      <c r="GBW21" s="165"/>
      <c r="GBX21" s="165"/>
      <c r="GBY21" s="165"/>
      <c r="GBZ21" s="165"/>
      <c r="GCA21" s="165"/>
      <c r="GCB21" s="165"/>
      <c r="GCC21" s="165"/>
      <c r="GCD21" s="165"/>
      <c r="GCE21" s="165"/>
      <c r="GCF21" s="165"/>
      <c r="GCG21" s="165"/>
      <c r="GCH21" s="165"/>
      <c r="GCI21" s="165"/>
      <c r="GCJ21" s="165"/>
      <c r="GCK21" s="165"/>
      <c r="GCL21" s="165"/>
      <c r="GCM21" s="165"/>
      <c r="GCN21" s="165"/>
      <c r="GCO21" s="165"/>
      <c r="GCP21" s="165"/>
      <c r="GCQ21" s="165"/>
      <c r="GCR21" s="165"/>
      <c r="GCS21" s="165"/>
      <c r="GCT21" s="165"/>
      <c r="GCU21" s="165"/>
      <c r="GCV21" s="165"/>
      <c r="GCW21" s="165"/>
      <c r="GCX21" s="165"/>
      <c r="GCY21" s="165"/>
      <c r="GCZ21" s="165"/>
      <c r="GDA21" s="165"/>
      <c r="GDB21" s="165"/>
      <c r="GDC21" s="165"/>
      <c r="GDD21" s="165"/>
      <c r="GDE21" s="165"/>
      <c r="GDF21" s="165"/>
      <c r="GDG21" s="165"/>
      <c r="GDH21" s="165"/>
      <c r="GDI21" s="165"/>
      <c r="GDJ21" s="165"/>
      <c r="GDK21" s="165"/>
      <c r="GDL21" s="165"/>
      <c r="GDM21" s="165"/>
      <c r="GDN21" s="165"/>
      <c r="GDO21" s="165"/>
      <c r="GDP21" s="165"/>
      <c r="GDQ21" s="165"/>
      <c r="GDR21" s="165"/>
      <c r="GDS21" s="165"/>
      <c r="GDT21" s="165"/>
      <c r="GDU21" s="165"/>
      <c r="GDV21" s="165"/>
      <c r="GDW21" s="165"/>
      <c r="GDX21" s="165"/>
      <c r="GDY21" s="165"/>
      <c r="GDZ21" s="165"/>
      <c r="GEA21" s="165"/>
      <c r="GEB21" s="165"/>
      <c r="GEC21" s="165"/>
      <c r="GED21" s="165"/>
      <c r="GEE21" s="165"/>
      <c r="GEF21" s="165"/>
      <c r="GEG21" s="165"/>
      <c r="GEH21" s="165"/>
      <c r="GEI21" s="165"/>
      <c r="GEJ21" s="165"/>
      <c r="GEK21" s="165"/>
      <c r="GEL21" s="165"/>
      <c r="GEM21" s="165"/>
      <c r="GEN21" s="165"/>
      <c r="GEO21" s="165"/>
      <c r="GEP21" s="165"/>
      <c r="GEQ21" s="165"/>
      <c r="GER21" s="165"/>
      <c r="GES21" s="165"/>
      <c r="GET21" s="165"/>
      <c r="GEU21" s="165"/>
      <c r="GEV21" s="165"/>
      <c r="GEW21" s="165"/>
      <c r="GEX21" s="165"/>
      <c r="GEY21" s="165"/>
      <c r="GEZ21" s="165"/>
      <c r="GFA21" s="165"/>
      <c r="GFB21" s="165"/>
      <c r="GFC21" s="165"/>
      <c r="GFD21" s="165"/>
      <c r="GFE21" s="165"/>
      <c r="GFF21" s="165"/>
      <c r="GFG21" s="165"/>
      <c r="GFH21" s="165"/>
      <c r="GFI21" s="165"/>
      <c r="GFJ21" s="165"/>
      <c r="GFK21" s="165"/>
      <c r="GFL21" s="165"/>
      <c r="GFM21" s="165"/>
      <c r="GFN21" s="165"/>
      <c r="GFO21" s="165"/>
      <c r="GFP21" s="165"/>
      <c r="GFQ21" s="165"/>
      <c r="GFR21" s="165"/>
      <c r="GFS21" s="165"/>
      <c r="GFT21" s="165"/>
      <c r="GFU21" s="165"/>
      <c r="GFV21" s="165"/>
      <c r="GFW21" s="165"/>
      <c r="GFX21" s="165"/>
      <c r="GFY21" s="165"/>
      <c r="GFZ21" s="165"/>
      <c r="GGA21" s="165"/>
      <c r="GGB21" s="165"/>
      <c r="GGC21" s="165"/>
      <c r="GGD21" s="165"/>
      <c r="GGE21" s="165"/>
      <c r="GGF21" s="165"/>
      <c r="GGG21" s="165"/>
      <c r="GGH21" s="165"/>
      <c r="GGI21" s="165"/>
      <c r="GGJ21" s="165"/>
      <c r="GGK21" s="165"/>
      <c r="GGL21" s="165"/>
      <c r="GGM21" s="165"/>
      <c r="GGN21" s="165"/>
      <c r="GGO21" s="165"/>
      <c r="GGP21" s="165"/>
      <c r="GGQ21" s="165"/>
      <c r="GGR21" s="165"/>
      <c r="GGS21" s="165"/>
      <c r="GGT21" s="165"/>
      <c r="GGU21" s="165"/>
      <c r="GGV21" s="165"/>
      <c r="GGW21" s="165"/>
      <c r="GGX21" s="165"/>
      <c r="GGY21" s="165"/>
      <c r="GGZ21" s="165"/>
      <c r="GHA21" s="165"/>
      <c r="GHB21" s="165"/>
      <c r="GHC21" s="165"/>
      <c r="GHD21" s="165"/>
      <c r="GHE21" s="165"/>
      <c r="GHF21" s="165"/>
      <c r="GHG21" s="165"/>
      <c r="GHH21" s="165"/>
      <c r="GHI21" s="165"/>
      <c r="GHJ21" s="165"/>
      <c r="GHK21" s="165"/>
      <c r="GHL21" s="165"/>
      <c r="GHM21" s="165"/>
      <c r="GHN21" s="165"/>
      <c r="GHO21" s="165"/>
      <c r="GHP21" s="165"/>
      <c r="GHQ21" s="165"/>
      <c r="GHR21" s="165"/>
      <c r="GHS21" s="165"/>
      <c r="GHT21" s="165"/>
      <c r="GHU21" s="165"/>
      <c r="GHV21" s="165"/>
      <c r="GHW21" s="165"/>
      <c r="GHX21" s="165"/>
      <c r="GHY21" s="165"/>
      <c r="GHZ21" s="165"/>
      <c r="GIA21" s="165"/>
      <c r="GIB21" s="165"/>
      <c r="GIC21" s="165"/>
      <c r="GID21" s="165"/>
      <c r="GIE21" s="165"/>
      <c r="GIF21" s="165"/>
      <c r="GIG21" s="165"/>
      <c r="GIH21" s="165"/>
      <c r="GII21" s="165"/>
      <c r="GIJ21" s="165"/>
      <c r="GIK21" s="165"/>
      <c r="GIL21" s="165"/>
      <c r="GIM21" s="165"/>
      <c r="GIN21" s="165"/>
      <c r="GIO21" s="165"/>
      <c r="GIP21" s="165"/>
      <c r="GIQ21" s="165"/>
      <c r="GIR21" s="165"/>
      <c r="GIS21" s="165"/>
      <c r="GIT21" s="165"/>
      <c r="GIU21" s="165"/>
      <c r="GIV21" s="165"/>
      <c r="GIW21" s="165"/>
      <c r="GIX21" s="165"/>
      <c r="GIY21" s="165"/>
      <c r="GIZ21" s="165"/>
      <c r="GJA21" s="165"/>
      <c r="GJB21" s="165"/>
      <c r="GJC21" s="165"/>
      <c r="GJD21" s="165"/>
      <c r="GJE21" s="165"/>
      <c r="GJF21" s="165"/>
      <c r="GJG21" s="165"/>
      <c r="GJH21" s="165"/>
      <c r="GJI21" s="165"/>
      <c r="GJJ21" s="165"/>
      <c r="GJK21" s="165"/>
      <c r="GJL21" s="165"/>
      <c r="GJM21" s="165"/>
      <c r="GJN21" s="165"/>
      <c r="GJO21" s="165"/>
      <c r="GJP21" s="165"/>
      <c r="GJQ21" s="165"/>
      <c r="GJR21" s="165"/>
      <c r="GJS21" s="165"/>
      <c r="GJT21" s="165"/>
      <c r="GJU21" s="165"/>
      <c r="GJV21" s="165"/>
      <c r="GJW21" s="165"/>
      <c r="GJX21" s="165"/>
      <c r="GJY21" s="165"/>
      <c r="GJZ21" s="165"/>
      <c r="GKA21" s="165"/>
      <c r="GKB21" s="165"/>
      <c r="GKC21" s="165"/>
      <c r="GKD21" s="165"/>
      <c r="GKE21" s="165"/>
      <c r="GKF21" s="165"/>
      <c r="GKG21" s="165"/>
      <c r="GKH21" s="165"/>
      <c r="GKI21" s="165"/>
      <c r="GKJ21" s="165"/>
      <c r="GKK21" s="165"/>
      <c r="GKL21" s="165"/>
      <c r="GKM21" s="165"/>
      <c r="GKN21" s="165"/>
      <c r="GKO21" s="165"/>
      <c r="GKP21" s="165"/>
      <c r="GKQ21" s="165"/>
      <c r="GKR21" s="165"/>
      <c r="GKS21" s="165"/>
      <c r="GKT21" s="165"/>
      <c r="GKU21" s="165"/>
      <c r="GKV21" s="165"/>
      <c r="GKW21" s="165"/>
      <c r="GKX21" s="165"/>
      <c r="GKY21" s="165"/>
      <c r="GKZ21" s="165"/>
      <c r="GLA21" s="165"/>
      <c r="GLB21" s="165"/>
      <c r="GLC21" s="165"/>
      <c r="GLD21" s="165"/>
      <c r="GLE21" s="165"/>
      <c r="GLF21" s="165"/>
      <c r="GLG21" s="165"/>
      <c r="GLH21" s="165"/>
      <c r="GLI21" s="165"/>
      <c r="GLJ21" s="165"/>
      <c r="GLK21" s="165"/>
      <c r="GLL21" s="165"/>
      <c r="GLM21" s="165"/>
      <c r="GLN21" s="165"/>
      <c r="GLO21" s="165"/>
      <c r="GLP21" s="165"/>
      <c r="GLQ21" s="165"/>
      <c r="GLR21" s="165"/>
      <c r="GLS21" s="165"/>
      <c r="GLT21" s="165"/>
      <c r="GLU21" s="165"/>
      <c r="GLV21" s="165"/>
      <c r="GLW21" s="165"/>
      <c r="GLX21" s="165"/>
      <c r="GLY21" s="165"/>
      <c r="GLZ21" s="165"/>
      <c r="GMA21" s="165"/>
      <c r="GMB21" s="165"/>
      <c r="GMC21" s="165"/>
      <c r="GMD21" s="165"/>
      <c r="GME21" s="165"/>
      <c r="GMF21" s="165"/>
      <c r="GMG21" s="165"/>
      <c r="GMH21" s="165"/>
      <c r="GMI21" s="165"/>
      <c r="GMJ21" s="165"/>
      <c r="GMK21" s="165"/>
      <c r="GML21" s="165"/>
      <c r="GMM21" s="165"/>
      <c r="GMN21" s="165"/>
      <c r="GMO21" s="165"/>
      <c r="GMP21" s="165"/>
      <c r="GMQ21" s="165"/>
      <c r="GMR21" s="165"/>
      <c r="GMS21" s="165"/>
      <c r="GMT21" s="165"/>
      <c r="GMU21" s="165"/>
      <c r="GMV21" s="165"/>
      <c r="GMW21" s="165"/>
      <c r="GMX21" s="165"/>
      <c r="GMY21" s="165"/>
      <c r="GMZ21" s="165"/>
      <c r="GNA21" s="165"/>
      <c r="GNB21" s="165"/>
      <c r="GNC21" s="165"/>
      <c r="GND21" s="165"/>
      <c r="GNE21" s="165"/>
      <c r="GNF21" s="165"/>
      <c r="GNG21" s="165"/>
      <c r="GNH21" s="165"/>
      <c r="GNI21" s="165"/>
      <c r="GNJ21" s="165"/>
      <c r="GNK21" s="165"/>
      <c r="GNL21" s="165"/>
      <c r="GNM21" s="165"/>
      <c r="GNN21" s="165"/>
      <c r="GNO21" s="165"/>
      <c r="GNP21" s="165"/>
      <c r="GNQ21" s="165"/>
      <c r="GNR21" s="165"/>
      <c r="GNS21" s="165"/>
      <c r="GNT21" s="165"/>
      <c r="GNU21" s="165"/>
      <c r="GNV21" s="165"/>
      <c r="GNW21" s="165"/>
      <c r="GNX21" s="165"/>
      <c r="GNY21" s="165"/>
      <c r="GNZ21" s="165"/>
      <c r="GOA21" s="165"/>
      <c r="GOB21" s="165"/>
      <c r="GOC21" s="165"/>
      <c r="GOD21" s="165"/>
      <c r="GOE21" s="165"/>
      <c r="GOF21" s="165"/>
      <c r="GOG21" s="165"/>
      <c r="GOH21" s="165"/>
      <c r="GOI21" s="165"/>
      <c r="GOJ21" s="165"/>
      <c r="GOK21" s="165"/>
      <c r="GOL21" s="165"/>
      <c r="GOM21" s="165"/>
      <c r="GON21" s="165"/>
      <c r="GOO21" s="165"/>
      <c r="GOP21" s="165"/>
      <c r="GOQ21" s="165"/>
      <c r="GOR21" s="165"/>
      <c r="GOS21" s="165"/>
      <c r="GOT21" s="165"/>
      <c r="GOU21" s="165"/>
      <c r="GOV21" s="165"/>
      <c r="GOW21" s="165"/>
      <c r="GOX21" s="165"/>
      <c r="GOY21" s="165"/>
      <c r="GOZ21" s="165"/>
      <c r="GPA21" s="165"/>
      <c r="GPB21" s="165"/>
      <c r="GPC21" s="165"/>
      <c r="GPD21" s="165"/>
      <c r="GPE21" s="165"/>
      <c r="GPF21" s="165"/>
      <c r="GPG21" s="165"/>
      <c r="GPH21" s="165"/>
      <c r="GPI21" s="165"/>
      <c r="GPJ21" s="165"/>
      <c r="GPK21" s="165"/>
      <c r="GPL21" s="165"/>
      <c r="GPM21" s="165"/>
      <c r="GPN21" s="165"/>
      <c r="GPO21" s="165"/>
      <c r="GPP21" s="165"/>
      <c r="GPQ21" s="165"/>
      <c r="GPR21" s="165"/>
      <c r="GPS21" s="165"/>
      <c r="GPT21" s="165"/>
      <c r="GPU21" s="165"/>
      <c r="GPV21" s="165"/>
      <c r="GPW21" s="165"/>
      <c r="GPX21" s="165"/>
      <c r="GPY21" s="165"/>
      <c r="GPZ21" s="165"/>
      <c r="GQA21" s="165"/>
      <c r="GQB21" s="165"/>
      <c r="GQC21" s="165"/>
      <c r="GQD21" s="165"/>
      <c r="GQE21" s="165"/>
      <c r="GQF21" s="165"/>
      <c r="GQG21" s="165"/>
      <c r="GQH21" s="165"/>
      <c r="GQI21" s="165"/>
      <c r="GQJ21" s="165"/>
      <c r="GQK21" s="165"/>
      <c r="GQL21" s="165"/>
      <c r="GQM21" s="165"/>
      <c r="GQN21" s="165"/>
      <c r="GQO21" s="165"/>
      <c r="GQP21" s="165"/>
      <c r="GQQ21" s="165"/>
      <c r="GQR21" s="165"/>
      <c r="GQS21" s="165"/>
      <c r="GQT21" s="165"/>
      <c r="GQU21" s="165"/>
      <c r="GQV21" s="165"/>
      <c r="GQW21" s="165"/>
      <c r="GQX21" s="165"/>
      <c r="GQY21" s="165"/>
      <c r="GQZ21" s="165"/>
      <c r="GRA21" s="165"/>
      <c r="GRB21" s="165"/>
      <c r="GRC21" s="165"/>
      <c r="GRD21" s="165"/>
      <c r="GRE21" s="165"/>
      <c r="GRF21" s="165"/>
      <c r="GRG21" s="165"/>
      <c r="GRH21" s="165"/>
      <c r="GRI21" s="165"/>
      <c r="GRJ21" s="165"/>
      <c r="GRK21" s="165"/>
      <c r="GRL21" s="165"/>
      <c r="GRM21" s="165"/>
      <c r="GRN21" s="165"/>
      <c r="GRO21" s="165"/>
      <c r="GRP21" s="165"/>
      <c r="GRQ21" s="165"/>
      <c r="GRR21" s="165"/>
      <c r="GRS21" s="165"/>
      <c r="GRT21" s="165"/>
      <c r="GRU21" s="165"/>
      <c r="GRV21" s="165"/>
      <c r="GRW21" s="165"/>
      <c r="GRX21" s="165"/>
      <c r="GRY21" s="165"/>
      <c r="GRZ21" s="165"/>
      <c r="GSA21" s="165"/>
      <c r="GSB21" s="165"/>
      <c r="GSC21" s="165"/>
      <c r="GSD21" s="165"/>
      <c r="GSE21" s="165"/>
      <c r="GSF21" s="165"/>
      <c r="GSG21" s="165"/>
      <c r="GSH21" s="165"/>
      <c r="GSI21" s="165"/>
      <c r="GSJ21" s="165"/>
      <c r="GSK21" s="165"/>
      <c r="GSL21" s="165"/>
      <c r="GSM21" s="165"/>
      <c r="GSN21" s="165"/>
      <c r="GSO21" s="165"/>
      <c r="GSP21" s="165"/>
      <c r="GSQ21" s="165"/>
      <c r="GSR21" s="165"/>
      <c r="GSS21" s="165"/>
      <c r="GST21" s="165"/>
      <c r="GSU21" s="165"/>
      <c r="GSV21" s="165"/>
      <c r="GSW21" s="165"/>
      <c r="GSX21" s="165"/>
      <c r="GSY21" s="165"/>
      <c r="GSZ21" s="165"/>
      <c r="GTA21" s="165"/>
      <c r="GTB21" s="165"/>
      <c r="GTC21" s="165"/>
      <c r="GTD21" s="165"/>
      <c r="GTE21" s="165"/>
      <c r="GTF21" s="165"/>
      <c r="GTG21" s="165"/>
      <c r="GTH21" s="165"/>
      <c r="GTI21" s="165"/>
      <c r="GTJ21" s="165"/>
      <c r="GTK21" s="165"/>
      <c r="GTL21" s="165"/>
      <c r="GTM21" s="165"/>
      <c r="GTN21" s="165"/>
      <c r="GTO21" s="165"/>
      <c r="GTP21" s="165"/>
      <c r="GTQ21" s="165"/>
      <c r="GTR21" s="165"/>
      <c r="GTS21" s="165"/>
      <c r="GTT21" s="165"/>
      <c r="GTU21" s="165"/>
      <c r="GTV21" s="165"/>
      <c r="GTW21" s="165"/>
      <c r="GTX21" s="165"/>
      <c r="GTY21" s="165"/>
      <c r="GTZ21" s="165"/>
      <c r="GUA21" s="165"/>
      <c r="GUB21" s="165"/>
      <c r="GUC21" s="165"/>
      <c r="GUD21" s="165"/>
      <c r="GUE21" s="165"/>
      <c r="GUF21" s="165"/>
      <c r="GUG21" s="165"/>
      <c r="GUH21" s="165"/>
      <c r="GUI21" s="165"/>
      <c r="GUJ21" s="165"/>
      <c r="GUK21" s="165"/>
      <c r="GUL21" s="165"/>
      <c r="GUM21" s="165"/>
      <c r="GUN21" s="165"/>
      <c r="GUO21" s="165"/>
      <c r="GUP21" s="165"/>
      <c r="GUQ21" s="165"/>
      <c r="GUR21" s="165"/>
      <c r="GUS21" s="165"/>
      <c r="GUT21" s="165"/>
      <c r="GUU21" s="165"/>
      <c r="GUV21" s="165"/>
      <c r="GUW21" s="165"/>
      <c r="GUX21" s="165"/>
      <c r="GUY21" s="165"/>
      <c r="GUZ21" s="165"/>
      <c r="GVA21" s="165"/>
      <c r="GVB21" s="165"/>
      <c r="GVC21" s="165"/>
      <c r="GVD21" s="165"/>
      <c r="GVE21" s="165"/>
      <c r="GVF21" s="165"/>
      <c r="GVG21" s="165"/>
      <c r="GVH21" s="165"/>
      <c r="GVI21" s="165"/>
      <c r="GVJ21" s="165"/>
      <c r="GVK21" s="165"/>
      <c r="GVL21" s="165"/>
      <c r="GVM21" s="165"/>
      <c r="GVN21" s="165"/>
      <c r="GVO21" s="165"/>
      <c r="GVP21" s="165"/>
      <c r="GVQ21" s="165"/>
      <c r="GVR21" s="165"/>
      <c r="GVS21" s="165"/>
      <c r="GVT21" s="165"/>
      <c r="GVU21" s="165"/>
      <c r="GVV21" s="165"/>
      <c r="GVW21" s="165"/>
      <c r="GVX21" s="165"/>
      <c r="GVY21" s="165"/>
      <c r="GVZ21" s="165"/>
      <c r="GWA21" s="165"/>
      <c r="GWB21" s="165"/>
      <c r="GWC21" s="165"/>
      <c r="GWD21" s="165"/>
      <c r="GWE21" s="165"/>
      <c r="GWF21" s="165"/>
      <c r="GWG21" s="165"/>
      <c r="GWH21" s="165"/>
      <c r="GWI21" s="165"/>
      <c r="GWJ21" s="165"/>
      <c r="GWK21" s="165"/>
      <c r="GWL21" s="165"/>
      <c r="GWM21" s="165"/>
      <c r="GWN21" s="165"/>
      <c r="GWO21" s="165"/>
      <c r="GWP21" s="165"/>
      <c r="GWQ21" s="165"/>
      <c r="GWR21" s="165"/>
      <c r="GWS21" s="165"/>
      <c r="GWT21" s="165"/>
      <c r="GWU21" s="165"/>
      <c r="GWV21" s="165"/>
      <c r="GWW21" s="165"/>
      <c r="GWX21" s="165"/>
      <c r="GWY21" s="165"/>
      <c r="GWZ21" s="165"/>
      <c r="GXA21" s="165"/>
      <c r="GXB21" s="165"/>
      <c r="GXC21" s="165"/>
      <c r="GXD21" s="165"/>
      <c r="GXE21" s="165"/>
      <c r="GXF21" s="165"/>
      <c r="GXG21" s="165"/>
      <c r="GXH21" s="165"/>
      <c r="GXI21" s="165"/>
      <c r="GXJ21" s="165"/>
      <c r="GXK21" s="165"/>
      <c r="GXL21" s="165"/>
      <c r="GXM21" s="165"/>
      <c r="GXN21" s="165"/>
      <c r="GXO21" s="165"/>
      <c r="GXP21" s="165"/>
      <c r="GXQ21" s="165"/>
      <c r="GXR21" s="165"/>
      <c r="GXS21" s="165"/>
      <c r="GXT21" s="165"/>
      <c r="GXU21" s="165"/>
      <c r="GXV21" s="165"/>
      <c r="GXW21" s="165"/>
      <c r="GXX21" s="165"/>
      <c r="GXY21" s="165"/>
      <c r="GXZ21" s="165"/>
      <c r="GYA21" s="165"/>
      <c r="GYB21" s="165"/>
      <c r="GYC21" s="165"/>
      <c r="GYD21" s="165"/>
      <c r="GYE21" s="165"/>
      <c r="GYF21" s="165"/>
      <c r="GYG21" s="165"/>
      <c r="GYH21" s="165"/>
      <c r="GYI21" s="165"/>
      <c r="GYJ21" s="165"/>
      <c r="GYK21" s="165"/>
      <c r="GYL21" s="165"/>
      <c r="GYM21" s="165"/>
      <c r="GYN21" s="165"/>
      <c r="GYO21" s="165"/>
      <c r="GYP21" s="165"/>
      <c r="GYQ21" s="165"/>
      <c r="GYR21" s="165"/>
      <c r="GYS21" s="165"/>
      <c r="GYT21" s="165"/>
      <c r="GYU21" s="165"/>
      <c r="GYV21" s="165"/>
      <c r="GYW21" s="165"/>
      <c r="GYX21" s="165"/>
      <c r="GYY21" s="165"/>
      <c r="GYZ21" s="165"/>
      <c r="GZA21" s="165"/>
      <c r="GZB21" s="165"/>
      <c r="GZC21" s="165"/>
      <c r="GZD21" s="165"/>
      <c r="GZE21" s="165"/>
      <c r="GZF21" s="165"/>
      <c r="GZG21" s="165"/>
      <c r="GZH21" s="165"/>
      <c r="GZI21" s="165"/>
      <c r="GZJ21" s="165"/>
      <c r="GZK21" s="165"/>
      <c r="GZL21" s="165"/>
      <c r="GZM21" s="165"/>
      <c r="GZN21" s="165"/>
      <c r="GZO21" s="165"/>
      <c r="GZP21" s="165"/>
      <c r="GZQ21" s="165"/>
      <c r="GZR21" s="165"/>
      <c r="GZS21" s="165"/>
      <c r="GZT21" s="165"/>
      <c r="GZU21" s="165"/>
      <c r="GZV21" s="165"/>
      <c r="GZW21" s="165"/>
      <c r="GZX21" s="165"/>
      <c r="GZY21" s="165"/>
      <c r="GZZ21" s="165"/>
      <c r="HAA21" s="165"/>
      <c r="HAB21" s="165"/>
      <c r="HAC21" s="165"/>
      <c r="HAD21" s="165"/>
      <c r="HAE21" s="165"/>
      <c r="HAF21" s="165"/>
      <c r="HAG21" s="165"/>
      <c r="HAH21" s="165"/>
      <c r="HAI21" s="165"/>
      <c r="HAJ21" s="165"/>
      <c r="HAK21" s="165"/>
      <c r="HAL21" s="165"/>
      <c r="HAM21" s="165"/>
      <c r="HAN21" s="165"/>
      <c r="HAO21" s="165"/>
      <c r="HAP21" s="165"/>
      <c r="HAQ21" s="165"/>
      <c r="HAR21" s="165"/>
      <c r="HAS21" s="165"/>
      <c r="HAT21" s="165"/>
      <c r="HAU21" s="165"/>
      <c r="HAV21" s="165"/>
      <c r="HAW21" s="165"/>
      <c r="HAX21" s="165"/>
      <c r="HAY21" s="165"/>
      <c r="HAZ21" s="165"/>
      <c r="HBA21" s="165"/>
      <c r="HBB21" s="165"/>
      <c r="HBC21" s="165"/>
      <c r="HBD21" s="165"/>
      <c r="HBE21" s="165"/>
      <c r="HBF21" s="165"/>
      <c r="HBG21" s="165"/>
      <c r="HBH21" s="165"/>
      <c r="HBI21" s="165"/>
      <c r="HBJ21" s="165"/>
      <c r="HBK21" s="165"/>
      <c r="HBL21" s="165"/>
      <c r="HBM21" s="165"/>
      <c r="HBN21" s="165"/>
      <c r="HBO21" s="165"/>
      <c r="HBP21" s="165"/>
      <c r="HBQ21" s="165"/>
      <c r="HBR21" s="165"/>
      <c r="HBS21" s="165"/>
      <c r="HBT21" s="165"/>
      <c r="HBU21" s="165"/>
      <c r="HBV21" s="165"/>
      <c r="HBW21" s="165"/>
      <c r="HBX21" s="165"/>
      <c r="HBY21" s="165"/>
      <c r="HBZ21" s="165"/>
      <c r="HCA21" s="165"/>
      <c r="HCB21" s="165"/>
      <c r="HCC21" s="165"/>
      <c r="HCD21" s="165"/>
      <c r="HCE21" s="165"/>
      <c r="HCF21" s="165"/>
      <c r="HCG21" s="165"/>
      <c r="HCH21" s="165"/>
      <c r="HCI21" s="165"/>
      <c r="HCJ21" s="165"/>
      <c r="HCK21" s="165"/>
      <c r="HCL21" s="165"/>
      <c r="HCM21" s="165"/>
      <c r="HCN21" s="165"/>
      <c r="HCO21" s="165"/>
      <c r="HCP21" s="165"/>
      <c r="HCQ21" s="165"/>
      <c r="HCR21" s="165"/>
      <c r="HCS21" s="165"/>
      <c r="HCT21" s="165"/>
      <c r="HCU21" s="165"/>
      <c r="HCV21" s="165"/>
      <c r="HCW21" s="165"/>
      <c r="HCX21" s="165"/>
      <c r="HCY21" s="165"/>
      <c r="HCZ21" s="165"/>
      <c r="HDA21" s="165"/>
      <c r="HDB21" s="165"/>
      <c r="HDC21" s="165"/>
      <c r="HDD21" s="165"/>
      <c r="HDE21" s="165"/>
      <c r="HDF21" s="165"/>
      <c r="HDG21" s="165"/>
      <c r="HDH21" s="165"/>
      <c r="HDI21" s="165"/>
      <c r="HDJ21" s="165"/>
      <c r="HDK21" s="165"/>
      <c r="HDL21" s="165"/>
      <c r="HDM21" s="165"/>
      <c r="HDN21" s="165"/>
      <c r="HDO21" s="165"/>
      <c r="HDP21" s="165"/>
      <c r="HDQ21" s="165"/>
      <c r="HDR21" s="165"/>
      <c r="HDS21" s="165"/>
      <c r="HDT21" s="165"/>
      <c r="HDU21" s="165"/>
      <c r="HDV21" s="165"/>
      <c r="HDW21" s="165"/>
      <c r="HDX21" s="165"/>
      <c r="HDY21" s="165"/>
      <c r="HDZ21" s="165"/>
      <c r="HEA21" s="165"/>
      <c r="HEB21" s="165"/>
      <c r="HEC21" s="165"/>
      <c r="HED21" s="165"/>
      <c r="HEE21" s="165"/>
      <c r="HEF21" s="165"/>
      <c r="HEG21" s="165"/>
      <c r="HEH21" s="165"/>
      <c r="HEI21" s="165"/>
      <c r="HEJ21" s="165"/>
      <c r="HEK21" s="165"/>
      <c r="HEL21" s="165"/>
      <c r="HEM21" s="165"/>
      <c r="HEN21" s="165"/>
      <c r="HEO21" s="165"/>
      <c r="HEP21" s="165"/>
      <c r="HEQ21" s="165"/>
      <c r="HER21" s="165"/>
      <c r="HES21" s="165"/>
      <c r="HET21" s="165"/>
      <c r="HEU21" s="165"/>
      <c r="HEV21" s="165"/>
      <c r="HEW21" s="165"/>
      <c r="HEX21" s="165"/>
      <c r="HEY21" s="165"/>
      <c r="HEZ21" s="165"/>
      <c r="HFA21" s="165"/>
      <c r="HFB21" s="165"/>
      <c r="HFC21" s="165"/>
      <c r="HFD21" s="165"/>
      <c r="HFE21" s="165"/>
      <c r="HFF21" s="165"/>
      <c r="HFG21" s="165"/>
      <c r="HFH21" s="165"/>
      <c r="HFI21" s="165"/>
      <c r="HFJ21" s="165"/>
      <c r="HFK21" s="165"/>
      <c r="HFL21" s="165"/>
      <c r="HFM21" s="165"/>
      <c r="HFN21" s="165"/>
      <c r="HFO21" s="165"/>
      <c r="HFP21" s="165"/>
      <c r="HFQ21" s="165"/>
      <c r="HFR21" s="165"/>
      <c r="HFS21" s="165"/>
      <c r="HFT21" s="165"/>
      <c r="HFU21" s="165"/>
      <c r="HFV21" s="165"/>
      <c r="HFW21" s="165"/>
      <c r="HFX21" s="165"/>
      <c r="HFY21" s="165"/>
      <c r="HFZ21" s="165"/>
      <c r="HGA21" s="165"/>
      <c r="HGB21" s="165"/>
      <c r="HGC21" s="165"/>
      <c r="HGD21" s="165"/>
      <c r="HGE21" s="165"/>
      <c r="HGF21" s="165"/>
      <c r="HGG21" s="165"/>
      <c r="HGH21" s="165"/>
      <c r="HGI21" s="165"/>
      <c r="HGJ21" s="165"/>
      <c r="HGK21" s="165"/>
      <c r="HGL21" s="165"/>
      <c r="HGM21" s="165"/>
      <c r="HGN21" s="165"/>
      <c r="HGO21" s="165"/>
      <c r="HGP21" s="165"/>
      <c r="HGQ21" s="165"/>
      <c r="HGR21" s="165"/>
      <c r="HGS21" s="165"/>
      <c r="HGT21" s="165"/>
      <c r="HGU21" s="165"/>
      <c r="HGV21" s="165"/>
      <c r="HGW21" s="165"/>
      <c r="HGX21" s="165"/>
      <c r="HGY21" s="165"/>
      <c r="HGZ21" s="165"/>
      <c r="HHA21" s="165"/>
      <c r="HHB21" s="165"/>
      <c r="HHC21" s="165"/>
      <c r="HHD21" s="165"/>
      <c r="HHE21" s="165"/>
      <c r="HHF21" s="165"/>
      <c r="HHG21" s="165"/>
      <c r="HHH21" s="165"/>
      <c r="HHI21" s="165"/>
      <c r="HHJ21" s="165"/>
      <c r="HHK21" s="165"/>
      <c r="HHL21" s="165"/>
      <c r="HHM21" s="165"/>
      <c r="HHN21" s="165"/>
      <c r="HHO21" s="165"/>
      <c r="HHP21" s="165"/>
      <c r="HHQ21" s="165"/>
      <c r="HHR21" s="165"/>
      <c r="HHS21" s="165"/>
      <c r="HHT21" s="165"/>
      <c r="HHU21" s="165"/>
      <c r="HHV21" s="165"/>
      <c r="HHW21" s="165"/>
      <c r="HHX21" s="165"/>
      <c r="HHY21" s="165"/>
      <c r="HHZ21" s="165"/>
      <c r="HIA21" s="165"/>
      <c r="HIB21" s="165"/>
      <c r="HIC21" s="165"/>
      <c r="HID21" s="165"/>
      <c r="HIE21" s="165"/>
      <c r="HIF21" s="165"/>
      <c r="HIG21" s="165"/>
      <c r="HIH21" s="165"/>
      <c r="HII21" s="165"/>
      <c r="HIJ21" s="165"/>
      <c r="HIK21" s="165"/>
      <c r="HIL21" s="165"/>
      <c r="HIM21" s="165"/>
      <c r="HIN21" s="165"/>
      <c r="HIO21" s="165"/>
      <c r="HIP21" s="165"/>
      <c r="HIQ21" s="165"/>
      <c r="HIR21" s="165"/>
      <c r="HIS21" s="165"/>
      <c r="HIT21" s="165"/>
      <c r="HIU21" s="165"/>
      <c r="HIV21" s="165"/>
      <c r="HIW21" s="165"/>
      <c r="HIX21" s="165"/>
      <c r="HIY21" s="165"/>
      <c r="HIZ21" s="165"/>
      <c r="HJA21" s="165"/>
      <c r="HJB21" s="165"/>
      <c r="HJC21" s="165"/>
      <c r="HJD21" s="165"/>
      <c r="HJE21" s="165"/>
      <c r="HJF21" s="165"/>
      <c r="HJG21" s="165"/>
      <c r="HJH21" s="165"/>
      <c r="HJI21" s="165"/>
      <c r="HJJ21" s="165"/>
      <c r="HJK21" s="165"/>
      <c r="HJL21" s="165"/>
      <c r="HJM21" s="165"/>
      <c r="HJN21" s="165"/>
      <c r="HJO21" s="165"/>
      <c r="HJP21" s="165"/>
      <c r="HJQ21" s="165"/>
      <c r="HJR21" s="165"/>
      <c r="HJS21" s="165"/>
      <c r="HJT21" s="165"/>
      <c r="HJU21" s="165"/>
      <c r="HJV21" s="165"/>
      <c r="HJW21" s="165"/>
      <c r="HJX21" s="165"/>
      <c r="HJY21" s="165"/>
      <c r="HJZ21" s="165"/>
      <c r="HKA21" s="165"/>
      <c r="HKB21" s="165"/>
      <c r="HKC21" s="165"/>
      <c r="HKD21" s="165"/>
      <c r="HKE21" s="165"/>
      <c r="HKF21" s="165"/>
      <c r="HKG21" s="165"/>
      <c r="HKH21" s="165"/>
      <c r="HKI21" s="165"/>
      <c r="HKJ21" s="165"/>
      <c r="HKK21" s="165"/>
      <c r="HKL21" s="165"/>
      <c r="HKM21" s="165"/>
      <c r="HKN21" s="165"/>
      <c r="HKO21" s="165"/>
      <c r="HKP21" s="165"/>
      <c r="HKQ21" s="165"/>
      <c r="HKR21" s="165"/>
      <c r="HKS21" s="165"/>
      <c r="HKT21" s="165"/>
      <c r="HKU21" s="165"/>
      <c r="HKV21" s="165"/>
      <c r="HKW21" s="165"/>
      <c r="HKX21" s="165"/>
      <c r="HKY21" s="165"/>
      <c r="HKZ21" s="165"/>
      <c r="HLA21" s="165"/>
      <c r="HLB21" s="165"/>
      <c r="HLC21" s="165"/>
      <c r="HLD21" s="165"/>
      <c r="HLE21" s="165"/>
      <c r="HLF21" s="165"/>
      <c r="HLG21" s="165"/>
      <c r="HLH21" s="165"/>
      <c r="HLI21" s="165"/>
      <c r="HLJ21" s="165"/>
      <c r="HLK21" s="165"/>
      <c r="HLL21" s="165"/>
      <c r="HLM21" s="165"/>
      <c r="HLN21" s="165"/>
      <c r="HLO21" s="165"/>
      <c r="HLP21" s="165"/>
      <c r="HLQ21" s="165"/>
      <c r="HLR21" s="165"/>
      <c r="HLS21" s="165"/>
      <c r="HLT21" s="165"/>
      <c r="HLU21" s="165"/>
      <c r="HLV21" s="165"/>
      <c r="HLW21" s="165"/>
      <c r="HLX21" s="165"/>
      <c r="HLY21" s="165"/>
      <c r="HLZ21" s="165"/>
      <c r="HMA21" s="165"/>
      <c r="HMB21" s="165"/>
      <c r="HMC21" s="165"/>
      <c r="HMD21" s="165"/>
      <c r="HME21" s="165"/>
      <c r="HMF21" s="165"/>
      <c r="HMG21" s="165"/>
      <c r="HMH21" s="165"/>
      <c r="HMI21" s="165"/>
      <c r="HMJ21" s="165"/>
      <c r="HMK21" s="165"/>
      <c r="HML21" s="165"/>
      <c r="HMM21" s="165"/>
      <c r="HMN21" s="165"/>
      <c r="HMO21" s="165"/>
      <c r="HMP21" s="165"/>
      <c r="HMQ21" s="165"/>
      <c r="HMR21" s="165"/>
      <c r="HMS21" s="165"/>
      <c r="HMT21" s="165"/>
      <c r="HMU21" s="165"/>
      <c r="HMV21" s="165"/>
      <c r="HMW21" s="165"/>
      <c r="HMX21" s="165"/>
      <c r="HMY21" s="165"/>
      <c r="HMZ21" s="165"/>
      <c r="HNA21" s="165"/>
      <c r="HNB21" s="165"/>
      <c r="HNC21" s="165"/>
      <c r="HND21" s="165"/>
      <c r="HNE21" s="165"/>
      <c r="HNF21" s="165"/>
      <c r="HNG21" s="165"/>
      <c r="HNH21" s="165"/>
      <c r="HNI21" s="165"/>
      <c r="HNJ21" s="165"/>
      <c r="HNK21" s="165"/>
      <c r="HNL21" s="165"/>
      <c r="HNM21" s="165"/>
      <c r="HNN21" s="165"/>
      <c r="HNO21" s="165"/>
      <c r="HNP21" s="165"/>
      <c r="HNQ21" s="165"/>
      <c r="HNR21" s="165"/>
      <c r="HNS21" s="165"/>
      <c r="HNT21" s="165"/>
      <c r="HNU21" s="165"/>
      <c r="HNV21" s="165"/>
      <c r="HNW21" s="165"/>
      <c r="HNX21" s="165"/>
      <c r="HNY21" s="165"/>
      <c r="HNZ21" s="165"/>
      <c r="HOA21" s="165"/>
      <c r="HOB21" s="165"/>
      <c r="HOC21" s="165"/>
      <c r="HOD21" s="165"/>
      <c r="HOE21" s="165"/>
      <c r="HOF21" s="165"/>
      <c r="HOG21" s="165"/>
      <c r="HOH21" s="165"/>
      <c r="HOI21" s="165"/>
      <c r="HOJ21" s="165"/>
      <c r="HOK21" s="165"/>
      <c r="HOL21" s="165"/>
      <c r="HOM21" s="165"/>
      <c r="HON21" s="165"/>
      <c r="HOO21" s="165"/>
      <c r="HOP21" s="165"/>
      <c r="HOQ21" s="165"/>
      <c r="HOR21" s="165"/>
      <c r="HOS21" s="165"/>
      <c r="HOT21" s="165"/>
      <c r="HOU21" s="165"/>
      <c r="HOV21" s="165"/>
      <c r="HOW21" s="165"/>
      <c r="HOX21" s="165"/>
      <c r="HOY21" s="165"/>
      <c r="HOZ21" s="165"/>
      <c r="HPA21" s="165"/>
      <c r="HPB21" s="165"/>
      <c r="HPC21" s="165"/>
      <c r="HPD21" s="165"/>
      <c r="HPE21" s="165"/>
      <c r="HPF21" s="165"/>
      <c r="HPG21" s="165"/>
      <c r="HPH21" s="165"/>
      <c r="HPI21" s="165"/>
      <c r="HPJ21" s="165"/>
      <c r="HPK21" s="165"/>
      <c r="HPL21" s="165"/>
      <c r="HPM21" s="165"/>
      <c r="HPN21" s="165"/>
      <c r="HPO21" s="165"/>
      <c r="HPP21" s="165"/>
      <c r="HPQ21" s="165"/>
      <c r="HPR21" s="165"/>
      <c r="HPS21" s="165"/>
      <c r="HPT21" s="165"/>
      <c r="HPU21" s="165"/>
      <c r="HPV21" s="165"/>
      <c r="HPW21" s="165"/>
      <c r="HPX21" s="165"/>
      <c r="HPY21" s="165"/>
      <c r="HPZ21" s="165"/>
      <c r="HQA21" s="165"/>
      <c r="HQB21" s="165"/>
      <c r="HQC21" s="165"/>
      <c r="HQD21" s="165"/>
      <c r="HQE21" s="165"/>
      <c r="HQF21" s="165"/>
      <c r="HQG21" s="165"/>
      <c r="HQH21" s="165"/>
      <c r="HQI21" s="165"/>
      <c r="HQJ21" s="165"/>
      <c r="HQK21" s="165"/>
      <c r="HQL21" s="165"/>
      <c r="HQM21" s="165"/>
      <c r="HQN21" s="165"/>
      <c r="HQO21" s="165"/>
      <c r="HQP21" s="165"/>
      <c r="HQQ21" s="165"/>
      <c r="HQR21" s="165"/>
      <c r="HQS21" s="165"/>
      <c r="HQT21" s="165"/>
      <c r="HQU21" s="165"/>
      <c r="HQV21" s="165"/>
      <c r="HQW21" s="165"/>
      <c r="HQX21" s="165"/>
      <c r="HQY21" s="165"/>
      <c r="HQZ21" s="165"/>
      <c r="HRA21" s="165"/>
      <c r="HRB21" s="165"/>
      <c r="HRC21" s="165"/>
      <c r="HRD21" s="165"/>
      <c r="HRE21" s="165"/>
      <c r="HRF21" s="165"/>
      <c r="HRG21" s="165"/>
      <c r="HRH21" s="165"/>
      <c r="HRI21" s="165"/>
      <c r="HRJ21" s="165"/>
      <c r="HRK21" s="165"/>
      <c r="HRL21" s="165"/>
      <c r="HRM21" s="165"/>
      <c r="HRN21" s="165"/>
      <c r="HRO21" s="165"/>
      <c r="HRP21" s="165"/>
      <c r="HRQ21" s="165"/>
      <c r="HRR21" s="165"/>
      <c r="HRS21" s="165"/>
      <c r="HRT21" s="165"/>
      <c r="HRU21" s="165"/>
      <c r="HRV21" s="165"/>
      <c r="HRW21" s="165"/>
      <c r="HRX21" s="165"/>
      <c r="HRY21" s="165"/>
      <c r="HRZ21" s="165"/>
      <c r="HSA21" s="165"/>
      <c r="HSB21" s="165"/>
      <c r="HSC21" s="165"/>
      <c r="HSD21" s="165"/>
      <c r="HSE21" s="165"/>
      <c r="HSF21" s="165"/>
      <c r="HSG21" s="165"/>
      <c r="HSH21" s="165"/>
      <c r="HSI21" s="165"/>
      <c r="HSJ21" s="165"/>
      <c r="HSK21" s="165"/>
      <c r="HSL21" s="165"/>
      <c r="HSM21" s="165"/>
      <c r="HSN21" s="165"/>
      <c r="HSO21" s="165"/>
      <c r="HSP21" s="165"/>
      <c r="HSQ21" s="165"/>
      <c r="HSR21" s="165"/>
      <c r="HSS21" s="165"/>
      <c r="HST21" s="165"/>
      <c r="HSU21" s="165"/>
      <c r="HSV21" s="165"/>
      <c r="HSW21" s="165"/>
      <c r="HSX21" s="165"/>
      <c r="HSY21" s="165"/>
      <c r="HSZ21" s="165"/>
      <c r="HTA21" s="165"/>
      <c r="HTB21" s="165"/>
      <c r="HTC21" s="165"/>
      <c r="HTD21" s="165"/>
      <c r="HTE21" s="165"/>
      <c r="HTF21" s="165"/>
      <c r="HTG21" s="165"/>
      <c r="HTH21" s="165"/>
      <c r="HTI21" s="165"/>
      <c r="HTJ21" s="165"/>
      <c r="HTK21" s="165"/>
      <c r="HTL21" s="165"/>
      <c r="HTM21" s="165"/>
      <c r="HTN21" s="165"/>
      <c r="HTO21" s="165"/>
      <c r="HTP21" s="165"/>
      <c r="HTQ21" s="165"/>
      <c r="HTR21" s="165"/>
      <c r="HTS21" s="165"/>
      <c r="HTT21" s="165"/>
      <c r="HTU21" s="165"/>
      <c r="HTV21" s="165"/>
      <c r="HTW21" s="165"/>
      <c r="HTX21" s="165"/>
      <c r="HTY21" s="165"/>
      <c r="HTZ21" s="165"/>
      <c r="HUA21" s="165"/>
      <c r="HUB21" s="165"/>
      <c r="HUC21" s="165"/>
      <c r="HUD21" s="165"/>
      <c r="HUE21" s="165"/>
      <c r="HUF21" s="165"/>
      <c r="HUG21" s="165"/>
      <c r="HUH21" s="165"/>
      <c r="HUI21" s="165"/>
      <c r="HUJ21" s="165"/>
      <c r="HUK21" s="165"/>
      <c r="HUL21" s="165"/>
      <c r="HUM21" s="165"/>
      <c r="HUN21" s="165"/>
      <c r="HUO21" s="165"/>
      <c r="HUP21" s="165"/>
      <c r="HUQ21" s="165"/>
      <c r="HUR21" s="165"/>
      <c r="HUS21" s="165"/>
      <c r="HUT21" s="165"/>
      <c r="HUU21" s="165"/>
      <c r="HUV21" s="165"/>
      <c r="HUW21" s="165"/>
      <c r="HUX21" s="165"/>
      <c r="HUY21" s="165"/>
      <c r="HUZ21" s="165"/>
      <c r="HVA21" s="165"/>
      <c r="HVB21" s="165"/>
      <c r="HVC21" s="165"/>
      <c r="HVD21" s="165"/>
      <c r="HVE21" s="165"/>
      <c r="HVF21" s="165"/>
      <c r="HVG21" s="165"/>
      <c r="HVH21" s="165"/>
      <c r="HVI21" s="165"/>
      <c r="HVJ21" s="165"/>
      <c r="HVK21" s="165"/>
      <c r="HVL21" s="165"/>
      <c r="HVM21" s="165"/>
      <c r="HVN21" s="165"/>
      <c r="HVO21" s="165"/>
      <c r="HVP21" s="165"/>
      <c r="HVQ21" s="165"/>
      <c r="HVR21" s="165"/>
      <c r="HVS21" s="165"/>
      <c r="HVT21" s="165"/>
      <c r="HVU21" s="165"/>
      <c r="HVV21" s="165"/>
      <c r="HVW21" s="165"/>
      <c r="HVX21" s="165"/>
      <c r="HVY21" s="165"/>
      <c r="HVZ21" s="165"/>
      <c r="HWA21" s="165"/>
      <c r="HWB21" s="165"/>
      <c r="HWC21" s="165"/>
      <c r="HWD21" s="165"/>
      <c r="HWE21" s="165"/>
      <c r="HWF21" s="165"/>
      <c r="HWG21" s="165"/>
      <c r="HWH21" s="165"/>
      <c r="HWI21" s="165"/>
      <c r="HWJ21" s="165"/>
      <c r="HWK21" s="165"/>
      <c r="HWL21" s="165"/>
      <c r="HWM21" s="165"/>
      <c r="HWN21" s="165"/>
      <c r="HWO21" s="165"/>
      <c r="HWP21" s="165"/>
      <c r="HWQ21" s="165"/>
      <c r="HWR21" s="165"/>
      <c r="HWS21" s="165"/>
      <c r="HWT21" s="165"/>
      <c r="HWU21" s="165"/>
      <c r="HWV21" s="165"/>
      <c r="HWW21" s="165"/>
      <c r="HWX21" s="165"/>
      <c r="HWY21" s="165"/>
      <c r="HWZ21" s="165"/>
      <c r="HXA21" s="165"/>
      <c r="HXB21" s="165"/>
      <c r="HXC21" s="165"/>
      <c r="HXD21" s="165"/>
      <c r="HXE21" s="165"/>
      <c r="HXF21" s="165"/>
      <c r="HXG21" s="165"/>
      <c r="HXH21" s="165"/>
      <c r="HXI21" s="165"/>
      <c r="HXJ21" s="165"/>
      <c r="HXK21" s="165"/>
      <c r="HXL21" s="165"/>
      <c r="HXM21" s="165"/>
      <c r="HXN21" s="165"/>
      <c r="HXO21" s="165"/>
      <c r="HXP21" s="165"/>
      <c r="HXQ21" s="165"/>
      <c r="HXR21" s="165"/>
      <c r="HXS21" s="165"/>
      <c r="HXT21" s="165"/>
      <c r="HXU21" s="165"/>
      <c r="HXV21" s="165"/>
      <c r="HXW21" s="165"/>
      <c r="HXX21" s="165"/>
      <c r="HXY21" s="165"/>
      <c r="HXZ21" s="165"/>
      <c r="HYA21" s="165"/>
      <c r="HYB21" s="165"/>
      <c r="HYC21" s="165"/>
      <c r="HYD21" s="165"/>
      <c r="HYE21" s="165"/>
      <c r="HYF21" s="165"/>
      <c r="HYG21" s="165"/>
      <c r="HYH21" s="165"/>
      <c r="HYI21" s="165"/>
      <c r="HYJ21" s="165"/>
      <c r="HYK21" s="165"/>
      <c r="HYL21" s="165"/>
      <c r="HYM21" s="165"/>
      <c r="HYN21" s="165"/>
      <c r="HYO21" s="165"/>
      <c r="HYP21" s="165"/>
      <c r="HYQ21" s="165"/>
      <c r="HYR21" s="165"/>
      <c r="HYS21" s="165"/>
      <c r="HYT21" s="165"/>
      <c r="HYU21" s="165"/>
      <c r="HYV21" s="165"/>
      <c r="HYW21" s="165"/>
      <c r="HYX21" s="165"/>
      <c r="HYY21" s="165"/>
      <c r="HYZ21" s="165"/>
      <c r="HZA21" s="165"/>
      <c r="HZB21" s="165"/>
      <c r="HZC21" s="165"/>
      <c r="HZD21" s="165"/>
      <c r="HZE21" s="165"/>
      <c r="HZF21" s="165"/>
      <c r="HZG21" s="165"/>
      <c r="HZH21" s="165"/>
      <c r="HZI21" s="165"/>
      <c r="HZJ21" s="165"/>
      <c r="HZK21" s="165"/>
      <c r="HZL21" s="165"/>
      <c r="HZM21" s="165"/>
      <c r="HZN21" s="165"/>
      <c r="HZO21" s="165"/>
      <c r="HZP21" s="165"/>
      <c r="HZQ21" s="165"/>
      <c r="HZR21" s="165"/>
      <c r="HZS21" s="165"/>
      <c r="HZT21" s="165"/>
      <c r="HZU21" s="165"/>
      <c r="HZV21" s="165"/>
      <c r="HZW21" s="165"/>
      <c r="HZX21" s="165"/>
      <c r="HZY21" s="165"/>
      <c r="HZZ21" s="165"/>
      <c r="IAA21" s="165"/>
      <c r="IAB21" s="165"/>
      <c r="IAC21" s="165"/>
      <c r="IAD21" s="165"/>
      <c r="IAE21" s="165"/>
      <c r="IAF21" s="165"/>
      <c r="IAG21" s="165"/>
      <c r="IAH21" s="165"/>
      <c r="IAI21" s="165"/>
      <c r="IAJ21" s="165"/>
      <c r="IAK21" s="165"/>
      <c r="IAL21" s="165"/>
      <c r="IAM21" s="165"/>
      <c r="IAN21" s="165"/>
      <c r="IAO21" s="165"/>
      <c r="IAP21" s="165"/>
      <c r="IAQ21" s="165"/>
      <c r="IAR21" s="165"/>
      <c r="IAS21" s="165"/>
      <c r="IAT21" s="165"/>
      <c r="IAU21" s="165"/>
      <c r="IAV21" s="165"/>
      <c r="IAW21" s="165"/>
      <c r="IAX21" s="165"/>
      <c r="IAY21" s="165"/>
      <c r="IAZ21" s="165"/>
      <c r="IBA21" s="165"/>
      <c r="IBB21" s="165"/>
      <c r="IBC21" s="165"/>
      <c r="IBD21" s="165"/>
      <c r="IBE21" s="165"/>
      <c r="IBF21" s="165"/>
      <c r="IBG21" s="165"/>
      <c r="IBH21" s="165"/>
      <c r="IBI21" s="165"/>
      <c r="IBJ21" s="165"/>
      <c r="IBK21" s="165"/>
      <c r="IBL21" s="165"/>
      <c r="IBM21" s="165"/>
      <c r="IBN21" s="165"/>
      <c r="IBO21" s="165"/>
      <c r="IBP21" s="165"/>
      <c r="IBQ21" s="165"/>
      <c r="IBR21" s="165"/>
      <c r="IBS21" s="165"/>
      <c r="IBT21" s="165"/>
      <c r="IBU21" s="165"/>
      <c r="IBV21" s="165"/>
      <c r="IBW21" s="165"/>
      <c r="IBX21" s="165"/>
      <c r="IBY21" s="165"/>
      <c r="IBZ21" s="165"/>
      <c r="ICA21" s="165"/>
      <c r="ICB21" s="165"/>
      <c r="ICC21" s="165"/>
      <c r="ICD21" s="165"/>
      <c r="ICE21" s="165"/>
      <c r="ICF21" s="165"/>
      <c r="ICG21" s="165"/>
      <c r="ICH21" s="165"/>
      <c r="ICI21" s="165"/>
      <c r="ICJ21" s="165"/>
      <c r="ICK21" s="165"/>
      <c r="ICL21" s="165"/>
      <c r="ICM21" s="165"/>
      <c r="ICN21" s="165"/>
      <c r="ICO21" s="165"/>
      <c r="ICP21" s="165"/>
      <c r="ICQ21" s="165"/>
      <c r="ICR21" s="165"/>
      <c r="ICS21" s="165"/>
      <c r="ICT21" s="165"/>
      <c r="ICU21" s="165"/>
      <c r="ICV21" s="165"/>
      <c r="ICW21" s="165"/>
      <c r="ICX21" s="165"/>
      <c r="ICY21" s="165"/>
      <c r="ICZ21" s="165"/>
      <c r="IDA21" s="165"/>
      <c r="IDB21" s="165"/>
      <c r="IDC21" s="165"/>
      <c r="IDD21" s="165"/>
      <c r="IDE21" s="165"/>
      <c r="IDF21" s="165"/>
      <c r="IDG21" s="165"/>
      <c r="IDH21" s="165"/>
      <c r="IDI21" s="165"/>
      <c r="IDJ21" s="165"/>
      <c r="IDK21" s="165"/>
      <c r="IDL21" s="165"/>
      <c r="IDM21" s="165"/>
      <c r="IDN21" s="165"/>
      <c r="IDO21" s="165"/>
      <c r="IDP21" s="165"/>
      <c r="IDQ21" s="165"/>
      <c r="IDR21" s="165"/>
      <c r="IDS21" s="165"/>
      <c r="IDT21" s="165"/>
      <c r="IDU21" s="165"/>
      <c r="IDV21" s="165"/>
      <c r="IDW21" s="165"/>
      <c r="IDX21" s="165"/>
      <c r="IDY21" s="165"/>
      <c r="IDZ21" s="165"/>
      <c r="IEA21" s="165"/>
      <c r="IEB21" s="165"/>
      <c r="IEC21" s="165"/>
      <c r="IED21" s="165"/>
      <c r="IEE21" s="165"/>
      <c r="IEF21" s="165"/>
      <c r="IEG21" s="165"/>
      <c r="IEH21" s="165"/>
      <c r="IEI21" s="165"/>
      <c r="IEJ21" s="165"/>
      <c r="IEK21" s="165"/>
      <c r="IEL21" s="165"/>
      <c r="IEM21" s="165"/>
      <c r="IEN21" s="165"/>
      <c r="IEO21" s="165"/>
      <c r="IEP21" s="165"/>
      <c r="IEQ21" s="165"/>
      <c r="IER21" s="165"/>
      <c r="IES21" s="165"/>
      <c r="IET21" s="165"/>
      <c r="IEU21" s="165"/>
      <c r="IEV21" s="165"/>
      <c r="IEW21" s="165"/>
      <c r="IEX21" s="165"/>
      <c r="IEY21" s="165"/>
      <c r="IEZ21" s="165"/>
      <c r="IFA21" s="165"/>
      <c r="IFB21" s="165"/>
      <c r="IFC21" s="165"/>
      <c r="IFD21" s="165"/>
      <c r="IFE21" s="165"/>
      <c r="IFF21" s="165"/>
      <c r="IFG21" s="165"/>
      <c r="IFH21" s="165"/>
      <c r="IFI21" s="165"/>
      <c r="IFJ21" s="165"/>
      <c r="IFK21" s="165"/>
      <c r="IFL21" s="165"/>
      <c r="IFM21" s="165"/>
      <c r="IFN21" s="165"/>
      <c r="IFO21" s="165"/>
      <c r="IFP21" s="165"/>
      <c r="IFQ21" s="165"/>
      <c r="IFR21" s="165"/>
      <c r="IFS21" s="165"/>
      <c r="IFT21" s="165"/>
      <c r="IFU21" s="165"/>
      <c r="IFV21" s="165"/>
      <c r="IFW21" s="165"/>
      <c r="IFX21" s="165"/>
      <c r="IFY21" s="165"/>
      <c r="IFZ21" s="165"/>
      <c r="IGA21" s="165"/>
      <c r="IGB21" s="165"/>
      <c r="IGC21" s="165"/>
      <c r="IGD21" s="165"/>
      <c r="IGE21" s="165"/>
      <c r="IGF21" s="165"/>
      <c r="IGG21" s="165"/>
      <c r="IGH21" s="165"/>
      <c r="IGI21" s="165"/>
      <c r="IGJ21" s="165"/>
      <c r="IGK21" s="165"/>
      <c r="IGL21" s="165"/>
      <c r="IGM21" s="165"/>
      <c r="IGN21" s="165"/>
      <c r="IGO21" s="165"/>
      <c r="IGP21" s="165"/>
      <c r="IGQ21" s="165"/>
      <c r="IGR21" s="165"/>
      <c r="IGS21" s="165"/>
      <c r="IGT21" s="165"/>
      <c r="IGU21" s="165"/>
      <c r="IGV21" s="165"/>
      <c r="IGW21" s="165"/>
      <c r="IGX21" s="165"/>
      <c r="IGY21" s="165"/>
      <c r="IGZ21" s="165"/>
      <c r="IHA21" s="165"/>
      <c r="IHB21" s="165"/>
      <c r="IHC21" s="165"/>
      <c r="IHD21" s="165"/>
      <c r="IHE21" s="165"/>
      <c r="IHF21" s="165"/>
      <c r="IHG21" s="165"/>
      <c r="IHH21" s="165"/>
      <c r="IHI21" s="165"/>
      <c r="IHJ21" s="165"/>
      <c r="IHK21" s="165"/>
      <c r="IHL21" s="165"/>
      <c r="IHM21" s="165"/>
      <c r="IHN21" s="165"/>
      <c r="IHO21" s="165"/>
      <c r="IHP21" s="165"/>
      <c r="IHQ21" s="165"/>
      <c r="IHR21" s="165"/>
      <c r="IHS21" s="165"/>
      <c r="IHT21" s="165"/>
      <c r="IHU21" s="165"/>
      <c r="IHV21" s="165"/>
      <c r="IHW21" s="165"/>
      <c r="IHX21" s="165"/>
      <c r="IHY21" s="165"/>
      <c r="IHZ21" s="165"/>
      <c r="IIA21" s="165"/>
      <c r="IIB21" s="165"/>
      <c r="IIC21" s="165"/>
      <c r="IID21" s="165"/>
      <c r="IIE21" s="165"/>
      <c r="IIF21" s="165"/>
      <c r="IIG21" s="165"/>
      <c r="IIH21" s="165"/>
      <c r="III21" s="165"/>
      <c r="IIJ21" s="165"/>
      <c r="IIK21" s="165"/>
      <c r="IIL21" s="165"/>
      <c r="IIM21" s="165"/>
      <c r="IIN21" s="165"/>
      <c r="IIO21" s="165"/>
      <c r="IIP21" s="165"/>
      <c r="IIQ21" s="165"/>
      <c r="IIR21" s="165"/>
      <c r="IIS21" s="165"/>
      <c r="IIT21" s="165"/>
      <c r="IIU21" s="165"/>
      <c r="IIV21" s="165"/>
      <c r="IIW21" s="165"/>
      <c r="IIX21" s="165"/>
      <c r="IIY21" s="165"/>
      <c r="IIZ21" s="165"/>
      <c r="IJA21" s="165"/>
      <c r="IJB21" s="165"/>
      <c r="IJC21" s="165"/>
      <c r="IJD21" s="165"/>
      <c r="IJE21" s="165"/>
      <c r="IJF21" s="165"/>
      <c r="IJG21" s="165"/>
      <c r="IJH21" s="165"/>
      <c r="IJI21" s="165"/>
      <c r="IJJ21" s="165"/>
      <c r="IJK21" s="165"/>
      <c r="IJL21" s="165"/>
      <c r="IJM21" s="165"/>
      <c r="IJN21" s="165"/>
      <c r="IJO21" s="165"/>
      <c r="IJP21" s="165"/>
      <c r="IJQ21" s="165"/>
      <c r="IJR21" s="165"/>
      <c r="IJS21" s="165"/>
      <c r="IJT21" s="165"/>
      <c r="IJU21" s="165"/>
      <c r="IJV21" s="165"/>
      <c r="IJW21" s="165"/>
      <c r="IJX21" s="165"/>
      <c r="IJY21" s="165"/>
      <c r="IJZ21" s="165"/>
      <c r="IKA21" s="165"/>
      <c r="IKB21" s="165"/>
      <c r="IKC21" s="165"/>
      <c r="IKD21" s="165"/>
      <c r="IKE21" s="165"/>
      <c r="IKF21" s="165"/>
      <c r="IKG21" s="165"/>
      <c r="IKH21" s="165"/>
      <c r="IKI21" s="165"/>
      <c r="IKJ21" s="165"/>
      <c r="IKK21" s="165"/>
      <c r="IKL21" s="165"/>
      <c r="IKM21" s="165"/>
      <c r="IKN21" s="165"/>
      <c r="IKO21" s="165"/>
      <c r="IKP21" s="165"/>
      <c r="IKQ21" s="165"/>
      <c r="IKR21" s="165"/>
      <c r="IKS21" s="165"/>
      <c r="IKT21" s="165"/>
      <c r="IKU21" s="165"/>
      <c r="IKV21" s="165"/>
      <c r="IKW21" s="165"/>
      <c r="IKX21" s="165"/>
      <c r="IKY21" s="165"/>
      <c r="IKZ21" s="165"/>
      <c r="ILA21" s="165"/>
      <c r="ILB21" s="165"/>
      <c r="ILC21" s="165"/>
      <c r="ILD21" s="165"/>
      <c r="ILE21" s="165"/>
      <c r="ILF21" s="165"/>
      <c r="ILG21" s="165"/>
      <c r="ILH21" s="165"/>
      <c r="ILI21" s="165"/>
      <c r="ILJ21" s="165"/>
      <c r="ILK21" s="165"/>
      <c r="ILL21" s="165"/>
      <c r="ILM21" s="165"/>
      <c r="ILN21" s="165"/>
      <c r="ILO21" s="165"/>
      <c r="ILP21" s="165"/>
      <c r="ILQ21" s="165"/>
      <c r="ILR21" s="165"/>
      <c r="ILS21" s="165"/>
      <c r="ILT21" s="165"/>
      <c r="ILU21" s="165"/>
      <c r="ILV21" s="165"/>
      <c r="ILW21" s="165"/>
      <c r="ILX21" s="165"/>
      <c r="ILY21" s="165"/>
      <c r="ILZ21" s="165"/>
      <c r="IMA21" s="165"/>
      <c r="IMB21" s="165"/>
      <c r="IMC21" s="165"/>
      <c r="IMD21" s="165"/>
      <c r="IME21" s="165"/>
      <c r="IMF21" s="165"/>
      <c r="IMG21" s="165"/>
      <c r="IMH21" s="165"/>
      <c r="IMI21" s="165"/>
      <c r="IMJ21" s="165"/>
      <c r="IMK21" s="165"/>
      <c r="IML21" s="165"/>
      <c r="IMM21" s="165"/>
      <c r="IMN21" s="165"/>
      <c r="IMO21" s="165"/>
      <c r="IMP21" s="165"/>
      <c r="IMQ21" s="165"/>
      <c r="IMR21" s="165"/>
      <c r="IMS21" s="165"/>
      <c r="IMT21" s="165"/>
      <c r="IMU21" s="165"/>
      <c r="IMV21" s="165"/>
      <c r="IMW21" s="165"/>
      <c r="IMX21" s="165"/>
      <c r="IMY21" s="165"/>
      <c r="IMZ21" s="165"/>
      <c r="INA21" s="165"/>
      <c r="INB21" s="165"/>
      <c r="INC21" s="165"/>
      <c r="IND21" s="165"/>
      <c r="INE21" s="165"/>
      <c r="INF21" s="165"/>
      <c r="ING21" s="165"/>
      <c r="INH21" s="165"/>
      <c r="INI21" s="165"/>
      <c r="INJ21" s="165"/>
      <c r="INK21" s="165"/>
      <c r="INL21" s="165"/>
      <c r="INM21" s="165"/>
      <c r="INN21" s="165"/>
      <c r="INO21" s="165"/>
      <c r="INP21" s="165"/>
      <c r="INQ21" s="165"/>
      <c r="INR21" s="165"/>
      <c r="INS21" s="165"/>
      <c r="INT21" s="165"/>
      <c r="INU21" s="165"/>
      <c r="INV21" s="165"/>
      <c r="INW21" s="165"/>
      <c r="INX21" s="165"/>
      <c r="INY21" s="165"/>
      <c r="INZ21" s="165"/>
      <c r="IOA21" s="165"/>
      <c r="IOB21" s="165"/>
      <c r="IOC21" s="165"/>
      <c r="IOD21" s="165"/>
      <c r="IOE21" s="165"/>
      <c r="IOF21" s="165"/>
      <c r="IOG21" s="165"/>
      <c r="IOH21" s="165"/>
      <c r="IOI21" s="165"/>
      <c r="IOJ21" s="165"/>
      <c r="IOK21" s="165"/>
      <c r="IOL21" s="165"/>
      <c r="IOM21" s="165"/>
      <c r="ION21" s="165"/>
      <c r="IOO21" s="165"/>
      <c r="IOP21" s="165"/>
      <c r="IOQ21" s="165"/>
      <c r="IOR21" s="165"/>
      <c r="IOS21" s="165"/>
      <c r="IOT21" s="165"/>
      <c r="IOU21" s="165"/>
      <c r="IOV21" s="165"/>
      <c r="IOW21" s="165"/>
      <c r="IOX21" s="165"/>
      <c r="IOY21" s="165"/>
      <c r="IOZ21" s="165"/>
      <c r="IPA21" s="165"/>
      <c r="IPB21" s="165"/>
      <c r="IPC21" s="165"/>
      <c r="IPD21" s="165"/>
      <c r="IPE21" s="165"/>
      <c r="IPF21" s="165"/>
      <c r="IPG21" s="165"/>
      <c r="IPH21" s="165"/>
      <c r="IPI21" s="165"/>
      <c r="IPJ21" s="165"/>
      <c r="IPK21" s="165"/>
      <c r="IPL21" s="165"/>
      <c r="IPM21" s="165"/>
      <c r="IPN21" s="165"/>
      <c r="IPO21" s="165"/>
      <c r="IPP21" s="165"/>
      <c r="IPQ21" s="165"/>
      <c r="IPR21" s="165"/>
      <c r="IPS21" s="165"/>
      <c r="IPT21" s="165"/>
      <c r="IPU21" s="165"/>
      <c r="IPV21" s="165"/>
      <c r="IPW21" s="165"/>
      <c r="IPX21" s="165"/>
      <c r="IPY21" s="165"/>
      <c r="IPZ21" s="165"/>
      <c r="IQA21" s="165"/>
      <c r="IQB21" s="165"/>
      <c r="IQC21" s="165"/>
      <c r="IQD21" s="165"/>
      <c r="IQE21" s="165"/>
      <c r="IQF21" s="165"/>
      <c r="IQG21" s="165"/>
      <c r="IQH21" s="165"/>
      <c r="IQI21" s="165"/>
      <c r="IQJ21" s="165"/>
      <c r="IQK21" s="165"/>
      <c r="IQL21" s="165"/>
      <c r="IQM21" s="165"/>
      <c r="IQN21" s="165"/>
      <c r="IQO21" s="165"/>
      <c r="IQP21" s="165"/>
      <c r="IQQ21" s="165"/>
      <c r="IQR21" s="165"/>
      <c r="IQS21" s="165"/>
      <c r="IQT21" s="165"/>
      <c r="IQU21" s="165"/>
      <c r="IQV21" s="165"/>
      <c r="IQW21" s="165"/>
      <c r="IQX21" s="165"/>
      <c r="IQY21" s="165"/>
      <c r="IQZ21" s="165"/>
      <c r="IRA21" s="165"/>
      <c r="IRB21" s="165"/>
      <c r="IRC21" s="165"/>
      <c r="IRD21" s="165"/>
      <c r="IRE21" s="165"/>
      <c r="IRF21" s="165"/>
      <c r="IRG21" s="165"/>
      <c r="IRH21" s="165"/>
      <c r="IRI21" s="165"/>
      <c r="IRJ21" s="165"/>
      <c r="IRK21" s="165"/>
      <c r="IRL21" s="165"/>
      <c r="IRM21" s="165"/>
      <c r="IRN21" s="165"/>
      <c r="IRO21" s="165"/>
      <c r="IRP21" s="165"/>
      <c r="IRQ21" s="165"/>
      <c r="IRR21" s="165"/>
      <c r="IRS21" s="165"/>
      <c r="IRT21" s="165"/>
      <c r="IRU21" s="165"/>
      <c r="IRV21" s="165"/>
      <c r="IRW21" s="165"/>
      <c r="IRX21" s="165"/>
      <c r="IRY21" s="165"/>
      <c r="IRZ21" s="165"/>
      <c r="ISA21" s="165"/>
      <c r="ISB21" s="165"/>
      <c r="ISC21" s="165"/>
      <c r="ISD21" s="165"/>
      <c r="ISE21" s="165"/>
      <c r="ISF21" s="165"/>
      <c r="ISG21" s="165"/>
      <c r="ISH21" s="165"/>
      <c r="ISI21" s="165"/>
      <c r="ISJ21" s="165"/>
      <c r="ISK21" s="165"/>
      <c r="ISL21" s="165"/>
      <c r="ISM21" s="165"/>
      <c r="ISN21" s="165"/>
      <c r="ISO21" s="165"/>
      <c r="ISP21" s="165"/>
      <c r="ISQ21" s="165"/>
      <c r="ISR21" s="165"/>
      <c r="ISS21" s="165"/>
      <c r="IST21" s="165"/>
      <c r="ISU21" s="165"/>
      <c r="ISV21" s="165"/>
      <c r="ISW21" s="165"/>
      <c r="ISX21" s="165"/>
      <c r="ISY21" s="165"/>
      <c r="ISZ21" s="165"/>
      <c r="ITA21" s="165"/>
      <c r="ITB21" s="165"/>
      <c r="ITC21" s="165"/>
      <c r="ITD21" s="165"/>
      <c r="ITE21" s="165"/>
      <c r="ITF21" s="165"/>
      <c r="ITG21" s="165"/>
      <c r="ITH21" s="165"/>
      <c r="ITI21" s="165"/>
      <c r="ITJ21" s="165"/>
      <c r="ITK21" s="165"/>
      <c r="ITL21" s="165"/>
      <c r="ITM21" s="165"/>
      <c r="ITN21" s="165"/>
      <c r="ITO21" s="165"/>
      <c r="ITP21" s="165"/>
      <c r="ITQ21" s="165"/>
      <c r="ITR21" s="165"/>
      <c r="ITS21" s="165"/>
      <c r="ITT21" s="165"/>
      <c r="ITU21" s="165"/>
      <c r="ITV21" s="165"/>
      <c r="ITW21" s="165"/>
      <c r="ITX21" s="165"/>
      <c r="ITY21" s="165"/>
      <c r="ITZ21" s="165"/>
      <c r="IUA21" s="165"/>
      <c r="IUB21" s="165"/>
      <c r="IUC21" s="165"/>
      <c r="IUD21" s="165"/>
      <c r="IUE21" s="165"/>
      <c r="IUF21" s="165"/>
      <c r="IUG21" s="165"/>
      <c r="IUH21" s="165"/>
      <c r="IUI21" s="165"/>
      <c r="IUJ21" s="165"/>
      <c r="IUK21" s="165"/>
      <c r="IUL21" s="165"/>
      <c r="IUM21" s="165"/>
      <c r="IUN21" s="165"/>
      <c r="IUO21" s="165"/>
      <c r="IUP21" s="165"/>
      <c r="IUQ21" s="165"/>
      <c r="IUR21" s="165"/>
      <c r="IUS21" s="165"/>
      <c r="IUT21" s="165"/>
      <c r="IUU21" s="165"/>
      <c r="IUV21" s="165"/>
      <c r="IUW21" s="165"/>
      <c r="IUX21" s="165"/>
      <c r="IUY21" s="165"/>
      <c r="IUZ21" s="165"/>
      <c r="IVA21" s="165"/>
      <c r="IVB21" s="165"/>
      <c r="IVC21" s="165"/>
      <c r="IVD21" s="165"/>
      <c r="IVE21" s="165"/>
      <c r="IVF21" s="165"/>
      <c r="IVG21" s="165"/>
      <c r="IVH21" s="165"/>
      <c r="IVI21" s="165"/>
      <c r="IVJ21" s="165"/>
      <c r="IVK21" s="165"/>
      <c r="IVL21" s="165"/>
      <c r="IVM21" s="165"/>
      <c r="IVN21" s="165"/>
      <c r="IVO21" s="165"/>
      <c r="IVP21" s="165"/>
      <c r="IVQ21" s="165"/>
      <c r="IVR21" s="165"/>
      <c r="IVS21" s="165"/>
      <c r="IVT21" s="165"/>
      <c r="IVU21" s="165"/>
      <c r="IVV21" s="165"/>
      <c r="IVW21" s="165"/>
      <c r="IVX21" s="165"/>
      <c r="IVY21" s="165"/>
      <c r="IVZ21" s="165"/>
      <c r="IWA21" s="165"/>
      <c r="IWB21" s="165"/>
      <c r="IWC21" s="165"/>
      <c r="IWD21" s="165"/>
      <c r="IWE21" s="165"/>
      <c r="IWF21" s="165"/>
      <c r="IWG21" s="165"/>
      <c r="IWH21" s="165"/>
      <c r="IWI21" s="165"/>
      <c r="IWJ21" s="165"/>
      <c r="IWK21" s="165"/>
      <c r="IWL21" s="165"/>
      <c r="IWM21" s="165"/>
      <c r="IWN21" s="165"/>
      <c r="IWO21" s="165"/>
      <c r="IWP21" s="165"/>
      <c r="IWQ21" s="165"/>
      <c r="IWR21" s="165"/>
      <c r="IWS21" s="165"/>
      <c r="IWT21" s="165"/>
      <c r="IWU21" s="165"/>
      <c r="IWV21" s="165"/>
      <c r="IWW21" s="165"/>
      <c r="IWX21" s="165"/>
      <c r="IWY21" s="165"/>
      <c r="IWZ21" s="165"/>
      <c r="IXA21" s="165"/>
      <c r="IXB21" s="165"/>
      <c r="IXC21" s="165"/>
      <c r="IXD21" s="165"/>
      <c r="IXE21" s="165"/>
      <c r="IXF21" s="165"/>
      <c r="IXG21" s="165"/>
      <c r="IXH21" s="165"/>
      <c r="IXI21" s="165"/>
      <c r="IXJ21" s="165"/>
      <c r="IXK21" s="165"/>
      <c r="IXL21" s="165"/>
      <c r="IXM21" s="165"/>
      <c r="IXN21" s="165"/>
      <c r="IXO21" s="165"/>
      <c r="IXP21" s="165"/>
      <c r="IXQ21" s="165"/>
      <c r="IXR21" s="165"/>
      <c r="IXS21" s="165"/>
      <c r="IXT21" s="165"/>
      <c r="IXU21" s="165"/>
      <c r="IXV21" s="165"/>
      <c r="IXW21" s="165"/>
      <c r="IXX21" s="165"/>
      <c r="IXY21" s="165"/>
      <c r="IXZ21" s="165"/>
      <c r="IYA21" s="165"/>
      <c r="IYB21" s="165"/>
      <c r="IYC21" s="165"/>
      <c r="IYD21" s="165"/>
      <c r="IYE21" s="165"/>
      <c r="IYF21" s="165"/>
      <c r="IYG21" s="165"/>
      <c r="IYH21" s="165"/>
      <c r="IYI21" s="165"/>
      <c r="IYJ21" s="165"/>
      <c r="IYK21" s="165"/>
      <c r="IYL21" s="165"/>
      <c r="IYM21" s="165"/>
      <c r="IYN21" s="165"/>
      <c r="IYO21" s="165"/>
      <c r="IYP21" s="165"/>
      <c r="IYQ21" s="165"/>
      <c r="IYR21" s="165"/>
      <c r="IYS21" s="165"/>
      <c r="IYT21" s="165"/>
      <c r="IYU21" s="165"/>
      <c r="IYV21" s="165"/>
      <c r="IYW21" s="165"/>
      <c r="IYX21" s="165"/>
      <c r="IYY21" s="165"/>
      <c r="IYZ21" s="165"/>
      <c r="IZA21" s="165"/>
      <c r="IZB21" s="165"/>
      <c r="IZC21" s="165"/>
      <c r="IZD21" s="165"/>
      <c r="IZE21" s="165"/>
      <c r="IZF21" s="165"/>
      <c r="IZG21" s="165"/>
      <c r="IZH21" s="165"/>
      <c r="IZI21" s="165"/>
      <c r="IZJ21" s="165"/>
      <c r="IZK21" s="165"/>
      <c r="IZL21" s="165"/>
      <c r="IZM21" s="165"/>
      <c r="IZN21" s="165"/>
      <c r="IZO21" s="165"/>
      <c r="IZP21" s="165"/>
      <c r="IZQ21" s="165"/>
      <c r="IZR21" s="165"/>
      <c r="IZS21" s="165"/>
      <c r="IZT21" s="165"/>
      <c r="IZU21" s="165"/>
      <c r="IZV21" s="165"/>
      <c r="IZW21" s="165"/>
      <c r="IZX21" s="165"/>
      <c r="IZY21" s="165"/>
      <c r="IZZ21" s="165"/>
      <c r="JAA21" s="165"/>
      <c r="JAB21" s="165"/>
      <c r="JAC21" s="165"/>
      <c r="JAD21" s="165"/>
      <c r="JAE21" s="165"/>
      <c r="JAF21" s="165"/>
      <c r="JAG21" s="165"/>
      <c r="JAH21" s="165"/>
      <c r="JAI21" s="165"/>
      <c r="JAJ21" s="165"/>
      <c r="JAK21" s="165"/>
      <c r="JAL21" s="165"/>
      <c r="JAM21" s="165"/>
      <c r="JAN21" s="165"/>
      <c r="JAO21" s="165"/>
      <c r="JAP21" s="165"/>
      <c r="JAQ21" s="165"/>
      <c r="JAR21" s="165"/>
      <c r="JAS21" s="165"/>
      <c r="JAT21" s="165"/>
      <c r="JAU21" s="165"/>
      <c r="JAV21" s="165"/>
      <c r="JAW21" s="165"/>
      <c r="JAX21" s="165"/>
      <c r="JAY21" s="165"/>
      <c r="JAZ21" s="165"/>
      <c r="JBA21" s="165"/>
      <c r="JBB21" s="165"/>
      <c r="JBC21" s="165"/>
      <c r="JBD21" s="165"/>
      <c r="JBE21" s="165"/>
      <c r="JBF21" s="165"/>
      <c r="JBG21" s="165"/>
      <c r="JBH21" s="165"/>
      <c r="JBI21" s="165"/>
      <c r="JBJ21" s="165"/>
      <c r="JBK21" s="165"/>
      <c r="JBL21" s="165"/>
      <c r="JBM21" s="165"/>
      <c r="JBN21" s="165"/>
      <c r="JBO21" s="165"/>
      <c r="JBP21" s="165"/>
      <c r="JBQ21" s="165"/>
      <c r="JBR21" s="165"/>
      <c r="JBS21" s="165"/>
      <c r="JBT21" s="165"/>
      <c r="JBU21" s="165"/>
      <c r="JBV21" s="165"/>
      <c r="JBW21" s="165"/>
      <c r="JBX21" s="165"/>
      <c r="JBY21" s="165"/>
      <c r="JBZ21" s="165"/>
      <c r="JCA21" s="165"/>
      <c r="JCB21" s="165"/>
      <c r="JCC21" s="165"/>
      <c r="JCD21" s="165"/>
      <c r="JCE21" s="165"/>
      <c r="JCF21" s="165"/>
      <c r="JCG21" s="165"/>
      <c r="JCH21" s="165"/>
      <c r="JCI21" s="165"/>
      <c r="JCJ21" s="165"/>
      <c r="JCK21" s="165"/>
      <c r="JCL21" s="165"/>
      <c r="JCM21" s="165"/>
      <c r="JCN21" s="165"/>
      <c r="JCO21" s="165"/>
      <c r="JCP21" s="165"/>
      <c r="JCQ21" s="165"/>
      <c r="JCR21" s="165"/>
      <c r="JCS21" s="165"/>
      <c r="JCT21" s="165"/>
      <c r="JCU21" s="165"/>
      <c r="JCV21" s="165"/>
      <c r="JCW21" s="165"/>
      <c r="JCX21" s="165"/>
      <c r="JCY21" s="165"/>
      <c r="JCZ21" s="165"/>
      <c r="JDA21" s="165"/>
      <c r="JDB21" s="165"/>
      <c r="JDC21" s="165"/>
      <c r="JDD21" s="165"/>
      <c r="JDE21" s="165"/>
      <c r="JDF21" s="165"/>
      <c r="JDG21" s="165"/>
      <c r="JDH21" s="165"/>
      <c r="JDI21" s="165"/>
      <c r="JDJ21" s="165"/>
      <c r="JDK21" s="165"/>
      <c r="JDL21" s="165"/>
      <c r="JDM21" s="165"/>
      <c r="JDN21" s="165"/>
      <c r="JDO21" s="165"/>
      <c r="JDP21" s="165"/>
      <c r="JDQ21" s="165"/>
      <c r="JDR21" s="165"/>
      <c r="JDS21" s="165"/>
      <c r="JDT21" s="165"/>
      <c r="JDU21" s="165"/>
      <c r="JDV21" s="165"/>
      <c r="JDW21" s="165"/>
      <c r="JDX21" s="165"/>
      <c r="JDY21" s="165"/>
      <c r="JDZ21" s="165"/>
      <c r="JEA21" s="165"/>
      <c r="JEB21" s="165"/>
      <c r="JEC21" s="165"/>
      <c r="JED21" s="165"/>
      <c r="JEE21" s="165"/>
      <c r="JEF21" s="165"/>
      <c r="JEG21" s="165"/>
      <c r="JEH21" s="165"/>
      <c r="JEI21" s="165"/>
      <c r="JEJ21" s="165"/>
      <c r="JEK21" s="165"/>
      <c r="JEL21" s="165"/>
      <c r="JEM21" s="165"/>
      <c r="JEN21" s="165"/>
      <c r="JEO21" s="165"/>
      <c r="JEP21" s="165"/>
      <c r="JEQ21" s="165"/>
      <c r="JER21" s="165"/>
      <c r="JES21" s="165"/>
      <c r="JET21" s="165"/>
      <c r="JEU21" s="165"/>
      <c r="JEV21" s="165"/>
      <c r="JEW21" s="165"/>
      <c r="JEX21" s="165"/>
      <c r="JEY21" s="165"/>
      <c r="JEZ21" s="165"/>
      <c r="JFA21" s="165"/>
      <c r="JFB21" s="165"/>
      <c r="JFC21" s="165"/>
      <c r="JFD21" s="165"/>
      <c r="JFE21" s="165"/>
      <c r="JFF21" s="165"/>
      <c r="JFG21" s="165"/>
      <c r="JFH21" s="165"/>
      <c r="JFI21" s="165"/>
      <c r="JFJ21" s="165"/>
      <c r="JFK21" s="165"/>
      <c r="JFL21" s="165"/>
      <c r="JFM21" s="165"/>
      <c r="JFN21" s="165"/>
      <c r="JFO21" s="165"/>
      <c r="JFP21" s="165"/>
      <c r="JFQ21" s="165"/>
      <c r="JFR21" s="165"/>
      <c r="JFS21" s="165"/>
      <c r="JFT21" s="165"/>
      <c r="JFU21" s="165"/>
      <c r="JFV21" s="165"/>
      <c r="JFW21" s="165"/>
      <c r="JFX21" s="165"/>
      <c r="JFY21" s="165"/>
      <c r="JFZ21" s="165"/>
      <c r="JGA21" s="165"/>
      <c r="JGB21" s="165"/>
      <c r="JGC21" s="165"/>
      <c r="JGD21" s="165"/>
      <c r="JGE21" s="165"/>
      <c r="JGF21" s="165"/>
      <c r="JGG21" s="165"/>
      <c r="JGH21" s="165"/>
      <c r="JGI21" s="165"/>
      <c r="JGJ21" s="165"/>
      <c r="JGK21" s="165"/>
      <c r="JGL21" s="165"/>
      <c r="JGM21" s="165"/>
      <c r="JGN21" s="165"/>
      <c r="JGO21" s="165"/>
      <c r="JGP21" s="165"/>
      <c r="JGQ21" s="165"/>
      <c r="JGR21" s="165"/>
      <c r="JGS21" s="165"/>
      <c r="JGT21" s="165"/>
      <c r="JGU21" s="165"/>
      <c r="JGV21" s="165"/>
      <c r="JGW21" s="165"/>
      <c r="JGX21" s="165"/>
      <c r="JGY21" s="165"/>
      <c r="JGZ21" s="165"/>
      <c r="JHA21" s="165"/>
      <c r="JHB21" s="165"/>
      <c r="JHC21" s="165"/>
      <c r="JHD21" s="165"/>
      <c r="JHE21" s="165"/>
      <c r="JHF21" s="165"/>
      <c r="JHG21" s="165"/>
      <c r="JHH21" s="165"/>
      <c r="JHI21" s="165"/>
      <c r="JHJ21" s="165"/>
      <c r="JHK21" s="165"/>
      <c r="JHL21" s="165"/>
      <c r="JHM21" s="165"/>
      <c r="JHN21" s="165"/>
      <c r="JHO21" s="165"/>
      <c r="JHP21" s="165"/>
      <c r="JHQ21" s="165"/>
      <c r="JHR21" s="165"/>
      <c r="JHS21" s="165"/>
      <c r="JHT21" s="165"/>
      <c r="JHU21" s="165"/>
      <c r="JHV21" s="165"/>
      <c r="JHW21" s="165"/>
      <c r="JHX21" s="165"/>
      <c r="JHY21" s="165"/>
      <c r="JHZ21" s="165"/>
      <c r="JIA21" s="165"/>
      <c r="JIB21" s="165"/>
      <c r="JIC21" s="165"/>
      <c r="JID21" s="165"/>
      <c r="JIE21" s="165"/>
      <c r="JIF21" s="165"/>
      <c r="JIG21" s="165"/>
      <c r="JIH21" s="165"/>
      <c r="JII21" s="165"/>
      <c r="JIJ21" s="165"/>
      <c r="JIK21" s="165"/>
      <c r="JIL21" s="165"/>
      <c r="JIM21" s="165"/>
      <c r="JIN21" s="165"/>
      <c r="JIO21" s="165"/>
      <c r="JIP21" s="165"/>
      <c r="JIQ21" s="165"/>
      <c r="JIR21" s="165"/>
      <c r="JIS21" s="165"/>
      <c r="JIT21" s="165"/>
      <c r="JIU21" s="165"/>
      <c r="JIV21" s="165"/>
      <c r="JIW21" s="165"/>
      <c r="JIX21" s="165"/>
      <c r="JIY21" s="165"/>
      <c r="JIZ21" s="165"/>
      <c r="JJA21" s="165"/>
      <c r="JJB21" s="165"/>
      <c r="JJC21" s="165"/>
      <c r="JJD21" s="165"/>
      <c r="JJE21" s="165"/>
      <c r="JJF21" s="165"/>
      <c r="JJG21" s="165"/>
      <c r="JJH21" s="165"/>
      <c r="JJI21" s="165"/>
      <c r="JJJ21" s="165"/>
      <c r="JJK21" s="165"/>
      <c r="JJL21" s="165"/>
      <c r="JJM21" s="165"/>
      <c r="JJN21" s="165"/>
      <c r="JJO21" s="165"/>
      <c r="JJP21" s="165"/>
      <c r="JJQ21" s="165"/>
      <c r="JJR21" s="165"/>
      <c r="JJS21" s="165"/>
      <c r="JJT21" s="165"/>
      <c r="JJU21" s="165"/>
      <c r="JJV21" s="165"/>
      <c r="JJW21" s="165"/>
      <c r="JJX21" s="165"/>
      <c r="JJY21" s="165"/>
      <c r="JJZ21" s="165"/>
      <c r="JKA21" s="165"/>
      <c r="JKB21" s="165"/>
      <c r="JKC21" s="165"/>
      <c r="JKD21" s="165"/>
      <c r="JKE21" s="165"/>
      <c r="JKF21" s="165"/>
      <c r="JKG21" s="165"/>
      <c r="JKH21" s="165"/>
      <c r="JKI21" s="165"/>
      <c r="JKJ21" s="165"/>
      <c r="JKK21" s="165"/>
      <c r="JKL21" s="165"/>
      <c r="JKM21" s="165"/>
      <c r="JKN21" s="165"/>
      <c r="JKO21" s="165"/>
      <c r="JKP21" s="165"/>
      <c r="JKQ21" s="165"/>
      <c r="JKR21" s="165"/>
      <c r="JKS21" s="165"/>
      <c r="JKT21" s="165"/>
      <c r="JKU21" s="165"/>
      <c r="JKV21" s="165"/>
      <c r="JKW21" s="165"/>
      <c r="JKX21" s="165"/>
      <c r="JKY21" s="165"/>
      <c r="JKZ21" s="165"/>
      <c r="JLA21" s="165"/>
      <c r="JLB21" s="165"/>
      <c r="JLC21" s="165"/>
      <c r="JLD21" s="165"/>
      <c r="JLE21" s="165"/>
      <c r="JLF21" s="165"/>
      <c r="JLG21" s="165"/>
      <c r="JLH21" s="165"/>
      <c r="JLI21" s="165"/>
      <c r="JLJ21" s="165"/>
      <c r="JLK21" s="165"/>
      <c r="JLL21" s="165"/>
      <c r="JLM21" s="165"/>
      <c r="JLN21" s="165"/>
      <c r="JLO21" s="165"/>
      <c r="JLP21" s="165"/>
      <c r="JLQ21" s="165"/>
      <c r="JLR21" s="165"/>
      <c r="JLS21" s="165"/>
      <c r="JLT21" s="165"/>
      <c r="JLU21" s="165"/>
      <c r="JLV21" s="165"/>
      <c r="JLW21" s="165"/>
      <c r="JLX21" s="165"/>
      <c r="JLY21" s="165"/>
      <c r="JLZ21" s="165"/>
      <c r="JMA21" s="165"/>
      <c r="JMB21" s="165"/>
      <c r="JMC21" s="165"/>
      <c r="JMD21" s="165"/>
      <c r="JME21" s="165"/>
      <c r="JMF21" s="165"/>
      <c r="JMG21" s="165"/>
      <c r="JMH21" s="165"/>
      <c r="JMI21" s="165"/>
      <c r="JMJ21" s="165"/>
      <c r="JMK21" s="165"/>
      <c r="JML21" s="165"/>
      <c r="JMM21" s="165"/>
      <c r="JMN21" s="165"/>
      <c r="JMO21" s="165"/>
      <c r="JMP21" s="165"/>
      <c r="JMQ21" s="165"/>
      <c r="JMR21" s="165"/>
      <c r="JMS21" s="165"/>
      <c r="JMT21" s="165"/>
      <c r="JMU21" s="165"/>
      <c r="JMV21" s="165"/>
      <c r="JMW21" s="165"/>
      <c r="JMX21" s="165"/>
      <c r="JMY21" s="165"/>
      <c r="JMZ21" s="165"/>
      <c r="JNA21" s="165"/>
      <c r="JNB21" s="165"/>
      <c r="JNC21" s="165"/>
      <c r="JND21" s="165"/>
      <c r="JNE21" s="165"/>
      <c r="JNF21" s="165"/>
      <c r="JNG21" s="165"/>
      <c r="JNH21" s="165"/>
      <c r="JNI21" s="165"/>
      <c r="JNJ21" s="165"/>
      <c r="JNK21" s="165"/>
      <c r="JNL21" s="165"/>
      <c r="JNM21" s="165"/>
      <c r="JNN21" s="165"/>
      <c r="JNO21" s="165"/>
      <c r="JNP21" s="165"/>
      <c r="JNQ21" s="165"/>
      <c r="JNR21" s="165"/>
      <c r="JNS21" s="165"/>
      <c r="JNT21" s="165"/>
      <c r="JNU21" s="165"/>
      <c r="JNV21" s="165"/>
      <c r="JNW21" s="165"/>
      <c r="JNX21" s="165"/>
      <c r="JNY21" s="165"/>
      <c r="JNZ21" s="165"/>
      <c r="JOA21" s="165"/>
      <c r="JOB21" s="165"/>
      <c r="JOC21" s="165"/>
      <c r="JOD21" s="165"/>
      <c r="JOE21" s="165"/>
      <c r="JOF21" s="165"/>
      <c r="JOG21" s="165"/>
      <c r="JOH21" s="165"/>
      <c r="JOI21" s="165"/>
      <c r="JOJ21" s="165"/>
      <c r="JOK21" s="165"/>
      <c r="JOL21" s="165"/>
      <c r="JOM21" s="165"/>
      <c r="JON21" s="165"/>
      <c r="JOO21" s="165"/>
      <c r="JOP21" s="165"/>
      <c r="JOQ21" s="165"/>
      <c r="JOR21" s="165"/>
      <c r="JOS21" s="165"/>
      <c r="JOT21" s="165"/>
      <c r="JOU21" s="165"/>
      <c r="JOV21" s="165"/>
      <c r="JOW21" s="165"/>
      <c r="JOX21" s="165"/>
      <c r="JOY21" s="165"/>
      <c r="JOZ21" s="165"/>
      <c r="JPA21" s="165"/>
      <c r="JPB21" s="165"/>
      <c r="JPC21" s="165"/>
      <c r="JPD21" s="165"/>
      <c r="JPE21" s="165"/>
      <c r="JPF21" s="165"/>
      <c r="JPG21" s="165"/>
      <c r="JPH21" s="165"/>
      <c r="JPI21" s="165"/>
      <c r="JPJ21" s="165"/>
      <c r="JPK21" s="165"/>
      <c r="JPL21" s="165"/>
      <c r="JPM21" s="165"/>
      <c r="JPN21" s="165"/>
      <c r="JPO21" s="165"/>
      <c r="JPP21" s="165"/>
      <c r="JPQ21" s="165"/>
      <c r="JPR21" s="165"/>
      <c r="JPS21" s="165"/>
      <c r="JPT21" s="165"/>
      <c r="JPU21" s="165"/>
      <c r="JPV21" s="165"/>
      <c r="JPW21" s="165"/>
      <c r="JPX21" s="165"/>
      <c r="JPY21" s="165"/>
      <c r="JPZ21" s="165"/>
      <c r="JQA21" s="165"/>
      <c r="JQB21" s="165"/>
      <c r="JQC21" s="165"/>
      <c r="JQD21" s="165"/>
      <c r="JQE21" s="165"/>
      <c r="JQF21" s="165"/>
      <c r="JQG21" s="165"/>
      <c r="JQH21" s="165"/>
      <c r="JQI21" s="165"/>
      <c r="JQJ21" s="165"/>
      <c r="JQK21" s="165"/>
      <c r="JQL21" s="165"/>
      <c r="JQM21" s="165"/>
      <c r="JQN21" s="165"/>
      <c r="JQO21" s="165"/>
      <c r="JQP21" s="165"/>
      <c r="JQQ21" s="165"/>
      <c r="JQR21" s="165"/>
      <c r="JQS21" s="165"/>
      <c r="JQT21" s="165"/>
      <c r="JQU21" s="165"/>
      <c r="JQV21" s="165"/>
      <c r="JQW21" s="165"/>
      <c r="JQX21" s="165"/>
      <c r="JQY21" s="165"/>
      <c r="JQZ21" s="165"/>
      <c r="JRA21" s="165"/>
      <c r="JRB21" s="165"/>
      <c r="JRC21" s="165"/>
      <c r="JRD21" s="165"/>
      <c r="JRE21" s="165"/>
      <c r="JRF21" s="165"/>
      <c r="JRG21" s="165"/>
      <c r="JRH21" s="165"/>
      <c r="JRI21" s="165"/>
      <c r="JRJ21" s="165"/>
      <c r="JRK21" s="165"/>
      <c r="JRL21" s="165"/>
      <c r="JRM21" s="165"/>
      <c r="JRN21" s="165"/>
      <c r="JRO21" s="165"/>
      <c r="JRP21" s="165"/>
      <c r="JRQ21" s="165"/>
      <c r="JRR21" s="165"/>
      <c r="JRS21" s="165"/>
      <c r="JRT21" s="165"/>
      <c r="JRU21" s="165"/>
      <c r="JRV21" s="165"/>
      <c r="JRW21" s="165"/>
      <c r="JRX21" s="165"/>
      <c r="JRY21" s="165"/>
      <c r="JRZ21" s="165"/>
      <c r="JSA21" s="165"/>
      <c r="JSB21" s="165"/>
      <c r="JSC21" s="165"/>
      <c r="JSD21" s="165"/>
      <c r="JSE21" s="165"/>
      <c r="JSF21" s="165"/>
      <c r="JSG21" s="165"/>
      <c r="JSH21" s="165"/>
      <c r="JSI21" s="165"/>
      <c r="JSJ21" s="165"/>
      <c r="JSK21" s="165"/>
      <c r="JSL21" s="165"/>
      <c r="JSM21" s="165"/>
      <c r="JSN21" s="165"/>
      <c r="JSO21" s="165"/>
      <c r="JSP21" s="165"/>
      <c r="JSQ21" s="165"/>
      <c r="JSR21" s="165"/>
      <c r="JSS21" s="165"/>
      <c r="JST21" s="165"/>
      <c r="JSU21" s="165"/>
      <c r="JSV21" s="165"/>
      <c r="JSW21" s="165"/>
      <c r="JSX21" s="165"/>
      <c r="JSY21" s="165"/>
      <c r="JSZ21" s="165"/>
      <c r="JTA21" s="165"/>
      <c r="JTB21" s="165"/>
      <c r="JTC21" s="165"/>
      <c r="JTD21" s="165"/>
      <c r="JTE21" s="165"/>
      <c r="JTF21" s="165"/>
      <c r="JTG21" s="165"/>
      <c r="JTH21" s="165"/>
      <c r="JTI21" s="165"/>
      <c r="JTJ21" s="165"/>
      <c r="JTK21" s="165"/>
      <c r="JTL21" s="165"/>
      <c r="JTM21" s="165"/>
      <c r="JTN21" s="165"/>
      <c r="JTO21" s="165"/>
      <c r="JTP21" s="165"/>
      <c r="JTQ21" s="165"/>
      <c r="JTR21" s="165"/>
      <c r="JTS21" s="165"/>
      <c r="JTT21" s="165"/>
      <c r="JTU21" s="165"/>
      <c r="JTV21" s="165"/>
      <c r="JTW21" s="165"/>
      <c r="JTX21" s="165"/>
      <c r="JTY21" s="165"/>
      <c r="JTZ21" s="165"/>
      <c r="JUA21" s="165"/>
      <c r="JUB21" s="165"/>
      <c r="JUC21" s="165"/>
      <c r="JUD21" s="165"/>
      <c r="JUE21" s="165"/>
      <c r="JUF21" s="165"/>
      <c r="JUG21" s="165"/>
      <c r="JUH21" s="165"/>
      <c r="JUI21" s="165"/>
      <c r="JUJ21" s="165"/>
      <c r="JUK21" s="165"/>
      <c r="JUL21" s="165"/>
      <c r="JUM21" s="165"/>
      <c r="JUN21" s="165"/>
      <c r="JUO21" s="165"/>
      <c r="JUP21" s="165"/>
      <c r="JUQ21" s="165"/>
      <c r="JUR21" s="165"/>
      <c r="JUS21" s="165"/>
      <c r="JUT21" s="165"/>
      <c r="JUU21" s="165"/>
      <c r="JUV21" s="165"/>
      <c r="JUW21" s="165"/>
      <c r="JUX21" s="165"/>
      <c r="JUY21" s="165"/>
      <c r="JUZ21" s="165"/>
      <c r="JVA21" s="165"/>
      <c r="JVB21" s="165"/>
      <c r="JVC21" s="165"/>
      <c r="JVD21" s="165"/>
      <c r="JVE21" s="165"/>
      <c r="JVF21" s="165"/>
      <c r="JVG21" s="165"/>
      <c r="JVH21" s="165"/>
      <c r="JVI21" s="165"/>
      <c r="JVJ21" s="165"/>
      <c r="JVK21" s="165"/>
      <c r="JVL21" s="165"/>
      <c r="JVM21" s="165"/>
      <c r="JVN21" s="165"/>
      <c r="JVO21" s="165"/>
      <c r="JVP21" s="165"/>
      <c r="JVQ21" s="165"/>
      <c r="JVR21" s="165"/>
      <c r="JVS21" s="165"/>
      <c r="JVT21" s="165"/>
      <c r="JVU21" s="165"/>
      <c r="JVV21" s="165"/>
      <c r="JVW21" s="165"/>
      <c r="JVX21" s="165"/>
      <c r="JVY21" s="165"/>
      <c r="JVZ21" s="165"/>
      <c r="JWA21" s="165"/>
      <c r="JWB21" s="165"/>
      <c r="JWC21" s="165"/>
      <c r="JWD21" s="165"/>
      <c r="JWE21" s="165"/>
      <c r="JWF21" s="165"/>
      <c r="JWG21" s="165"/>
      <c r="JWH21" s="165"/>
      <c r="JWI21" s="165"/>
      <c r="JWJ21" s="165"/>
      <c r="JWK21" s="165"/>
      <c r="JWL21" s="165"/>
      <c r="JWM21" s="165"/>
      <c r="JWN21" s="165"/>
      <c r="JWO21" s="165"/>
      <c r="JWP21" s="165"/>
      <c r="JWQ21" s="165"/>
      <c r="JWR21" s="165"/>
      <c r="JWS21" s="165"/>
      <c r="JWT21" s="165"/>
      <c r="JWU21" s="165"/>
      <c r="JWV21" s="165"/>
      <c r="JWW21" s="165"/>
      <c r="JWX21" s="165"/>
      <c r="JWY21" s="165"/>
      <c r="JWZ21" s="165"/>
      <c r="JXA21" s="165"/>
      <c r="JXB21" s="165"/>
      <c r="JXC21" s="165"/>
      <c r="JXD21" s="165"/>
      <c r="JXE21" s="165"/>
      <c r="JXF21" s="165"/>
      <c r="JXG21" s="165"/>
      <c r="JXH21" s="165"/>
      <c r="JXI21" s="165"/>
      <c r="JXJ21" s="165"/>
      <c r="JXK21" s="165"/>
      <c r="JXL21" s="165"/>
      <c r="JXM21" s="165"/>
      <c r="JXN21" s="165"/>
      <c r="JXO21" s="165"/>
      <c r="JXP21" s="165"/>
      <c r="JXQ21" s="165"/>
      <c r="JXR21" s="165"/>
      <c r="JXS21" s="165"/>
      <c r="JXT21" s="165"/>
      <c r="JXU21" s="165"/>
      <c r="JXV21" s="165"/>
      <c r="JXW21" s="165"/>
      <c r="JXX21" s="165"/>
      <c r="JXY21" s="165"/>
      <c r="JXZ21" s="165"/>
      <c r="JYA21" s="165"/>
      <c r="JYB21" s="165"/>
      <c r="JYC21" s="165"/>
      <c r="JYD21" s="165"/>
      <c r="JYE21" s="165"/>
      <c r="JYF21" s="165"/>
      <c r="JYG21" s="165"/>
      <c r="JYH21" s="165"/>
      <c r="JYI21" s="165"/>
      <c r="JYJ21" s="165"/>
      <c r="JYK21" s="165"/>
      <c r="JYL21" s="165"/>
      <c r="JYM21" s="165"/>
      <c r="JYN21" s="165"/>
      <c r="JYO21" s="165"/>
      <c r="JYP21" s="165"/>
      <c r="JYQ21" s="165"/>
      <c r="JYR21" s="165"/>
      <c r="JYS21" s="165"/>
      <c r="JYT21" s="165"/>
      <c r="JYU21" s="165"/>
      <c r="JYV21" s="165"/>
      <c r="JYW21" s="165"/>
      <c r="JYX21" s="165"/>
      <c r="JYY21" s="165"/>
      <c r="JYZ21" s="165"/>
      <c r="JZA21" s="165"/>
      <c r="JZB21" s="165"/>
      <c r="JZC21" s="165"/>
      <c r="JZD21" s="165"/>
      <c r="JZE21" s="165"/>
      <c r="JZF21" s="165"/>
      <c r="JZG21" s="165"/>
      <c r="JZH21" s="165"/>
      <c r="JZI21" s="165"/>
      <c r="JZJ21" s="165"/>
      <c r="JZK21" s="165"/>
      <c r="JZL21" s="165"/>
      <c r="JZM21" s="165"/>
      <c r="JZN21" s="165"/>
      <c r="JZO21" s="165"/>
      <c r="JZP21" s="165"/>
      <c r="JZQ21" s="165"/>
      <c r="JZR21" s="165"/>
      <c r="JZS21" s="165"/>
      <c r="JZT21" s="165"/>
      <c r="JZU21" s="165"/>
      <c r="JZV21" s="165"/>
      <c r="JZW21" s="165"/>
      <c r="JZX21" s="165"/>
      <c r="JZY21" s="165"/>
      <c r="JZZ21" s="165"/>
      <c r="KAA21" s="165"/>
      <c r="KAB21" s="165"/>
      <c r="KAC21" s="165"/>
      <c r="KAD21" s="165"/>
      <c r="KAE21" s="165"/>
      <c r="KAF21" s="165"/>
      <c r="KAG21" s="165"/>
      <c r="KAH21" s="165"/>
      <c r="KAI21" s="165"/>
      <c r="KAJ21" s="165"/>
      <c r="KAK21" s="165"/>
      <c r="KAL21" s="165"/>
      <c r="KAM21" s="165"/>
      <c r="KAN21" s="165"/>
      <c r="KAO21" s="165"/>
      <c r="KAP21" s="165"/>
      <c r="KAQ21" s="165"/>
      <c r="KAR21" s="165"/>
      <c r="KAS21" s="165"/>
      <c r="KAT21" s="165"/>
      <c r="KAU21" s="165"/>
      <c r="KAV21" s="165"/>
      <c r="KAW21" s="165"/>
      <c r="KAX21" s="165"/>
      <c r="KAY21" s="165"/>
      <c r="KAZ21" s="165"/>
      <c r="KBA21" s="165"/>
      <c r="KBB21" s="165"/>
      <c r="KBC21" s="165"/>
      <c r="KBD21" s="165"/>
      <c r="KBE21" s="165"/>
      <c r="KBF21" s="165"/>
      <c r="KBG21" s="165"/>
      <c r="KBH21" s="165"/>
      <c r="KBI21" s="165"/>
      <c r="KBJ21" s="165"/>
      <c r="KBK21" s="165"/>
      <c r="KBL21" s="165"/>
      <c r="KBM21" s="165"/>
      <c r="KBN21" s="165"/>
      <c r="KBO21" s="165"/>
      <c r="KBP21" s="165"/>
      <c r="KBQ21" s="165"/>
      <c r="KBR21" s="165"/>
      <c r="KBS21" s="165"/>
      <c r="KBT21" s="165"/>
      <c r="KBU21" s="165"/>
      <c r="KBV21" s="165"/>
      <c r="KBW21" s="165"/>
      <c r="KBX21" s="165"/>
      <c r="KBY21" s="165"/>
      <c r="KBZ21" s="165"/>
      <c r="KCA21" s="165"/>
      <c r="KCB21" s="165"/>
      <c r="KCC21" s="165"/>
      <c r="KCD21" s="165"/>
      <c r="KCE21" s="165"/>
      <c r="KCF21" s="165"/>
      <c r="KCG21" s="165"/>
      <c r="KCH21" s="165"/>
      <c r="KCI21" s="165"/>
      <c r="KCJ21" s="165"/>
      <c r="KCK21" s="165"/>
      <c r="KCL21" s="165"/>
      <c r="KCM21" s="165"/>
      <c r="KCN21" s="165"/>
      <c r="KCO21" s="165"/>
      <c r="KCP21" s="165"/>
      <c r="KCQ21" s="165"/>
      <c r="KCR21" s="165"/>
      <c r="KCS21" s="165"/>
      <c r="KCT21" s="165"/>
      <c r="KCU21" s="165"/>
      <c r="KCV21" s="165"/>
      <c r="KCW21" s="165"/>
      <c r="KCX21" s="165"/>
      <c r="KCY21" s="165"/>
      <c r="KCZ21" s="165"/>
      <c r="KDA21" s="165"/>
      <c r="KDB21" s="165"/>
      <c r="KDC21" s="165"/>
      <c r="KDD21" s="165"/>
      <c r="KDE21" s="165"/>
      <c r="KDF21" s="165"/>
      <c r="KDG21" s="165"/>
      <c r="KDH21" s="165"/>
      <c r="KDI21" s="165"/>
      <c r="KDJ21" s="165"/>
      <c r="KDK21" s="165"/>
      <c r="KDL21" s="165"/>
      <c r="KDM21" s="165"/>
      <c r="KDN21" s="165"/>
      <c r="KDO21" s="165"/>
      <c r="KDP21" s="165"/>
      <c r="KDQ21" s="165"/>
      <c r="KDR21" s="165"/>
      <c r="KDS21" s="165"/>
      <c r="KDT21" s="165"/>
      <c r="KDU21" s="165"/>
      <c r="KDV21" s="165"/>
      <c r="KDW21" s="165"/>
      <c r="KDX21" s="165"/>
      <c r="KDY21" s="165"/>
      <c r="KDZ21" s="165"/>
      <c r="KEA21" s="165"/>
      <c r="KEB21" s="165"/>
      <c r="KEC21" s="165"/>
      <c r="KED21" s="165"/>
      <c r="KEE21" s="165"/>
      <c r="KEF21" s="165"/>
      <c r="KEG21" s="165"/>
      <c r="KEH21" s="165"/>
      <c r="KEI21" s="165"/>
      <c r="KEJ21" s="165"/>
      <c r="KEK21" s="165"/>
      <c r="KEL21" s="165"/>
      <c r="KEM21" s="165"/>
      <c r="KEN21" s="165"/>
      <c r="KEO21" s="165"/>
      <c r="KEP21" s="165"/>
      <c r="KEQ21" s="165"/>
      <c r="KER21" s="165"/>
      <c r="KES21" s="165"/>
      <c r="KET21" s="165"/>
      <c r="KEU21" s="165"/>
      <c r="KEV21" s="165"/>
      <c r="KEW21" s="165"/>
      <c r="KEX21" s="165"/>
      <c r="KEY21" s="165"/>
      <c r="KEZ21" s="165"/>
      <c r="KFA21" s="165"/>
      <c r="KFB21" s="165"/>
      <c r="KFC21" s="165"/>
      <c r="KFD21" s="165"/>
      <c r="KFE21" s="165"/>
      <c r="KFF21" s="165"/>
      <c r="KFG21" s="165"/>
      <c r="KFH21" s="165"/>
      <c r="KFI21" s="165"/>
      <c r="KFJ21" s="165"/>
      <c r="KFK21" s="165"/>
      <c r="KFL21" s="165"/>
      <c r="KFM21" s="165"/>
      <c r="KFN21" s="165"/>
      <c r="KFO21" s="165"/>
      <c r="KFP21" s="165"/>
      <c r="KFQ21" s="165"/>
      <c r="KFR21" s="165"/>
      <c r="KFS21" s="165"/>
      <c r="KFT21" s="165"/>
      <c r="KFU21" s="165"/>
      <c r="KFV21" s="165"/>
      <c r="KFW21" s="165"/>
      <c r="KFX21" s="165"/>
      <c r="KFY21" s="165"/>
      <c r="KFZ21" s="165"/>
      <c r="KGA21" s="165"/>
      <c r="KGB21" s="165"/>
      <c r="KGC21" s="165"/>
      <c r="KGD21" s="165"/>
      <c r="KGE21" s="165"/>
      <c r="KGF21" s="165"/>
      <c r="KGG21" s="165"/>
      <c r="KGH21" s="165"/>
      <c r="KGI21" s="165"/>
      <c r="KGJ21" s="165"/>
      <c r="KGK21" s="165"/>
      <c r="KGL21" s="165"/>
      <c r="KGM21" s="165"/>
      <c r="KGN21" s="165"/>
      <c r="KGO21" s="165"/>
      <c r="KGP21" s="165"/>
      <c r="KGQ21" s="165"/>
      <c r="KGR21" s="165"/>
      <c r="KGS21" s="165"/>
      <c r="KGT21" s="165"/>
      <c r="KGU21" s="165"/>
      <c r="KGV21" s="165"/>
      <c r="KGW21" s="165"/>
      <c r="KGX21" s="165"/>
      <c r="KGY21" s="165"/>
      <c r="KGZ21" s="165"/>
      <c r="KHA21" s="165"/>
      <c r="KHB21" s="165"/>
      <c r="KHC21" s="165"/>
      <c r="KHD21" s="165"/>
      <c r="KHE21" s="165"/>
      <c r="KHF21" s="165"/>
      <c r="KHG21" s="165"/>
      <c r="KHH21" s="165"/>
      <c r="KHI21" s="165"/>
      <c r="KHJ21" s="165"/>
      <c r="KHK21" s="165"/>
      <c r="KHL21" s="165"/>
      <c r="KHM21" s="165"/>
      <c r="KHN21" s="165"/>
      <c r="KHO21" s="165"/>
      <c r="KHP21" s="165"/>
      <c r="KHQ21" s="165"/>
      <c r="KHR21" s="165"/>
      <c r="KHS21" s="165"/>
      <c r="KHT21" s="165"/>
      <c r="KHU21" s="165"/>
      <c r="KHV21" s="165"/>
      <c r="KHW21" s="165"/>
      <c r="KHX21" s="165"/>
      <c r="KHY21" s="165"/>
      <c r="KHZ21" s="165"/>
      <c r="KIA21" s="165"/>
      <c r="KIB21" s="165"/>
      <c r="KIC21" s="165"/>
      <c r="KID21" s="165"/>
      <c r="KIE21" s="165"/>
      <c r="KIF21" s="165"/>
      <c r="KIG21" s="165"/>
      <c r="KIH21" s="165"/>
      <c r="KII21" s="165"/>
      <c r="KIJ21" s="165"/>
      <c r="KIK21" s="165"/>
      <c r="KIL21" s="165"/>
      <c r="KIM21" s="165"/>
      <c r="KIN21" s="165"/>
      <c r="KIO21" s="165"/>
      <c r="KIP21" s="165"/>
      <c r="KIQ21" s="165"/>
      <c r="KIR21" s="165"/>
      <c r="KIS21" s="165"/>
      <c r="KIT21" s="165"/>
      <c r="KIU21" s="165"/>
      <c r="KIV21" s="165"/>
      <c r="KIW21" s="165"/>
      <c r="KIX21" s="165"/>
      <c r="KIY21" s="165"/>
      <c r="KIZ21" s="165"/>
      <c r="KJA21" s="165"/>
      <c r="KJB21" s="165"/>
      <c r="KJC21" s="165"/>
      <c r="KJD21" s="165"/>
      <c r="KJE21" s="165"/>
      <c r="KJF21" s="165"/>
      <c r="KJG21" s="165"/>
      <c r="KJH21" s="165"/>
      <c r="KJI21" s="165"/>
      <c r="KJJ21" s="165"/>
      <c r="KJK21" s="165"/>
      <c r="KJL21" s="165"/>
      <c r="KJM21" s="165"/>
      <c r="KJN21" s="165"/>
      <c r="KJO21" s="165"/>
      <c r="KJP21" s="165"/>
      <c r="KJQ21" s="165"/>
      <c r="KJR21" s="165"/>
      <c r="KJS21" s="165"/>
      <c r="KJT21" s="165"/>
      <c r="KJU21" s="165"/>
      <c r="KJV21" s="165"/>
      <c r="KJW21" s="165"/>
      <c r="KJX21" s="165"/>
      <c r="KJY21" s="165"/>
      <c r="KJZ21" s="165"/>
      <c r="KKA21" s="165"/>
      <c r="KKB21" s="165"/>
      <c r="KKC21" s="165"/>
      <c r="KKD21" s="165"/>
      <c r="KKE21" s="165"/>
      <c r="KKF21" s="165"/>
      <c r="KKG21" s="165"/>
      <c r="KKH21" s="165"/>
      <c r="KKI21" s="165"/>
      <c r="KKJ21" s="165"/>
      <c r="KKK21" s="165"/>
      <c r="KKL21" s="165"/>
      <c r="KKM21" s="165"/>
      <c r="KKN21" s="165"/>
      <c r="KKO21" s="165"/>
      <c r="KKP21" s="165"/>
      <c r="KKQ21" s="165"/>
      <c r="KKR21" s="165"/>
      <c r="KKS21" s="165"/>
      <c r="KKT21" s="165"/>
      <c r="KKU21" s="165"/>
      <c r="KKV21" s="165"/>
      <c r="KKW21" s="165"/>
      <c r="KKX21" s="165"/>
      <c r="KKY21" s="165"/>
      <c r="KKZ21" s="165"/>
      <c r="KLA21" s="165"/>
      <c r="KLB21" s="165"/>
      <c r="KLC21" s="165"/>
      <c r="KLD21" s="165"/>
      <c r="KLE21" s="165"/>
      <c r="KLF21" s="165"/>
      <c r="KLG21" s="165"/>
      <c r="KLH21" s="165"/>
      <c r="KLI21" s="165"/>
      <c r="KLJ21" s="165"/>
      <c r="KLK21" s="165"/>
      <c r="KLL21" s="165"/>
      <c r="KLM21" s="165"/>
      <c r="KLN21" s="165"/>
      <c r="KLO21" s="165"/>
      <c r="KLP21" s="165"/>
      <c r="KLQ21" s="165"/>
      <c r="KLR21" s="165"/>
      <c r="KLS21" s="165"/>
      <c r="KLT21" s="165"/>
      <c r="KLU21" s="165"/>
      <c r="KLV21" s="165"/>
      <c r="KLW21" s="165"/>
      <c r="KLX21" s="165"/>
      <c r="KLY21" s="165"/>
      <c r="KLZ21" s="165"/>
      <c r="KMA21" s="165"/>
      <c r="KMB21" s="165"/>
      <c r="KMC21" s="165"/>
      <c r="KMD21" s="165"/>
      <c r="KME21" s="165"/>
      <c r="KMF21" s="165"/>
      <c r="KMG21" s="165"/>
      <c r="KMH21" s="165"/>
      <c r="KMI21" s="165"/>
      <c r="KMJ21" s="165"/>
      <c r="KMK21" s="165"/>
      <c r="KML21" s="165"/>
      <c r="KMM21" s="165"/>
      <c r="KMN21" s="165"/>
      <c r="KMO21" s="165"/>
      <c r="KMP21" s="165"/>
      <c r="KMQ21" s="165"/>
      <c r="KMR21" s="165"/>
      <c r="KMS21" s="165"/>
      <c r="KMT21" s="165"/>
      <c r="KMU21" s="165"/>
      <c r="KMV21" s="165"/>
      <c r="KMW21" s="165"/>
      <c r="KMX21" s="165"/>
      <c r="KMY21" s="165"/>
      <c r="KMZ21" s="165"/>
      <c r="KNA21" s="165"/>
      <c r="KNB21" s="165"/>
      <c r="KNC21" s="165"/>
      <c r="KND21" s="165"/>
      <c r="KNE21" s="165"/>
      <c r="KNF21" s="165"/>
      <c r="KNG21" s="165"/>
      <c r="KNH21" s="165"/>
      <c r="KNI21" s="165"/>
      <c r="KNJ21" s="165"/>
      <c r="KNK21" s="165"/>
      <c r="KNL21" s="165"/>
      <c r="KNM21" s="165"/>
      <c r="KNN21" s="165"/>
      <c r="KNO21" s="165"/>
      <c r="KNP21" s="165"/>
      <c r="KNQ21" s="165"/>
      <c r="KNR21" s="165"/>
      <c r="KNS21" s="165"/>
      <c r="KNT21" s="165"/>
      <c r="KNU21" s="165"/>
      <c r="KNV21" s="165"/>
      <c r="KNW21" s="165"/>
      <c r="KNX21" s="165"/>
      <c r="KNY21" s="165"/>
      <c r="KNZ21" s="165"/>
      <c r="KOA21" s="165"/>
      <c r="KOB21" s="165"/>
      <c r="KOC21" s="165"/>
      <c r="KOD21" s="165"/>
      <c r="KOE21" s="165"/>
      <c r="KOF21" s="165"/>
      <c r="KOG21" s="165"/>
      <c r="KOH21" s="165"/>
      <c r="KOI21" s="165"/>
      <c r="KOJ21" s="165"/>
      <c r="KOK21" s="165"/>
      <c r="KOL21" s="165"/>
      <c r="KOM21" s="165"/>
      <c r="KON21" s="165"/>
      <c r="KOO21" s="165"/>
      <c r="KOP21" s="165"/>
      <c r="KOQ21" s="165"/>
      <c r="KOR21" s="165"/>
      <c r="KOS21" s="165"/>
      <c r="KOT21" s="165"/>
      <c r="KOU21" s="165"/>
      <c r="KOV21" s="165"/>
      <c r="KOW21" s="165"/>
      <c r="KOX21" s="165"/>
      <c r="KOY21" s="165"/>
      <c r="KOZ21" s="165"/>
      <c r="KPA21" s="165"/>
      <c r="KPB21" s="165"/>
      <c r="KPC21" s="165"/>
      <c r="KPD21" s="165"/>
      <c r="KPE21" s="165"/>
      <c r="KPF21" s="165"/>
      <c r="KPG21" s="165"/>
      <c r="KPH21" s="165"/>
      <c r="KPI21" s="165"/>
      <c r="KPJ21" s="165"/>
      <c r="KPK21" s="165"/>
      <c r="KPL21" s="165"/>
      <c r="KPM21" s="165"/>
      <c r="KPN21" s="165"/>
      <c r="KPO21" s="165"/>
      <c r="KPP21" s="165"/>
      <c r="KPQ21" s="165"/>
      <c r="KPR21" s="165"/>
      <c r="KPS21" s="165"/>
      <c r="KPT21" s="165"/>
      <c r="KPU21" s="165"/>
      <c r="KPV21" s="165"/>
      <c r="KPW21" s="165"/>
      <c r="KPX21" s="165"/>
      <c r="KPY21" s="165"/>
      <c r="KPZ21" s="165"/>
      <c r="KQA21" s="165"/>
      <c r="KQB21" s="165"/>
      <c r="KQC21" s="165"/>
      <c r="KQD21" s="165"/>
      <c r="KQE21" s="165"/>
      <c r="KQF21" s="165"/>
      <c r="KQG21" s="165"/>
      <c r="KQH21" s="165"/>
      <c r="KQI21" s="165"/>
      <c r="KQJ21" s="165"/>
      <c r="KQK21" s="165"/>
      <c r="KQL21" s="165"/>
      <c r="KQM21" s="165"/>
      <c r="KQN21" s="165"/>
      <c r="KQO21" s="165"/>
      <c r="KQP21" s="165"/>
      <c r="KQQ21" s="165"/>
      <c r="KQR21" s="165"/>
      <c r="KQS21" s="165"/>
      <c r="KQT21" s="165"/>
      <c r="KQU21" s="165"/>
      <c r="KQV21" s="165"/>
      <c r="KQW21" s="165"/>
      <c r="KQX21" s="165"/>
      <c r="KQY21" s="165"/>
      <c r="KQZ21" s="165"/>
      <c r="KRA21" s="165"/>
      <c r="KRB21" s="165"/>
      <c r="KRC21" s="165"/>
      <c r="KRD21" s="165"/>
      <c r="KRE21" s="165"/>
      <c r="KRF21" s="165"/>
      <c r="KRG21" s="165"/>
      <c r="KRH21" s="165"/>
      <c r="KRI21" s="165"/>
      <c r="KRJ21" s="165"/>
      <c r="KRK21" s="165"/>
      <c r="KRL21" s="165"/>
      <c r="KRM21" s="165"/>
      <c r="KRN21" s="165"/>
      <c r="KRO21" s="165"/>
      <c r="KRP21" s="165"/>
      <c r="KRQ21" s="165"/>
      <c r="KRR21" s="165"/>
      <c r="KRS21" s="165"/>
      <c r="KRT21" s="165"/>
      <c r="KRU21" s="165"/>
      <c r="KRV21" s="165"/>
      <c r="KRW21" s="165"/>
      <c r="KRX21" s="165"/>
      <c r="KRY21" s="165"/>
      <c r="KRZ21" s="165"/>
      <c r="KSA21" s="165"/>
      <c r="KSB21" s="165"/>
      <c r="KSC21" s="165"/>
      <c r="KSD21" s="165"/>
      <c r="KSE21" s="165"/>
      <c r="KSF21" s="165"/>
      <c r="KSG21" s="165"/>
      <c r="KSH21" s="165"/>
      <c r="KSI21" s="165"/>
      <c r="KSJ21" s="165"/>
      <c r="KSK21" s="165"/>
      <c r="KSL21" s="165"/>
      <c r="KSM21" s="165"/>
      <c r="KSN21" s="165"/>
      <c r="KSO21" s="165"/>
      <c r="KSP21" s="165"/>
      <c r="KSQ21" s="165"/>
      <c r="KSR21" s="165"/>
      <c r="KSS21" s="165"/>
      <c r="KST21" s="165"/>
      <c r="KSU21" s="165"/>
      <c r="KSV21" s="165"/>
      <c r="KSW21" s="165"/>
      <c r="KSX21" s="165"/>
      <c r="KSY21" s="165"/>
      <c r="KSZ21" s="165"/>
      <c r="KTA21" s="165"/>
      <c r="KTB21" s="165"/>
      <c r="KTC21" s="165"/>
      <c r="KTD21" s="165"/>
      <c r="KTE21" s="165"/>
      <c r="KTF21" s="165"/>
      <c r="KTG21" s="165"/>
      <c r="KTH21" s="165"/>
      <c r="KTI21" s="165"/>
      <c r="KTJ21" s="165"/>
      <c r="KTK21" s="165"/>
      <c r="KTL21" s="165"/>
      <c r="KTM21" s="165"/>
      <c r="KTN21" s="165"/>
      <c r="KTO21" s="165"/>
      <c r="KTP21" s="165"/>
      <c r="KTQ21" s="165"/>
      <c r="KTR21" s="165"/>
      <c r="KTS21" s="165"/>
      <c r="KTT21" s="165"/>
      <c r="KTU21" s="165"/>
      <c r="KTV21" s="165"/>
      <c r="KTW21" s="165"/>
      <c r="KTX21" s="165"/>
      <c r="KTY21" s="165"/>
      <c r="KTZ21" s="165"/>
      <c r="KUA21" s="165"/>
      <c r="KUB21" s="165"/>
      <c r="KUC21" s="165"/>
      <c r="KUD21" s="165"/>
      <c r="KUE21" s="165"/>
      <c r="KUF21" s="165"/>
      <c r="KUG21" s="165"/>
      <c r="KUH21" s="165"/>
      <c r="KUI21" s="165"/>
      <c r="KUJ21" s="165"/>
      <c r="KUK21" s="165"/>
      <c r="KUL21" s="165"/>
      <c r="KUM21" s="165"/>
      <c r="KUN21" s="165"/>
      <c r="KUO21" s="165"/>
      <c r="KUP21" s="165"/>
      <c r="KUQ21" s="165"/>
      <c r="KUR21" s="165"/>
      <c r="KUS21" s="165"/>
      <c r="KUT21" s="165"/>
      <c r="KUU21" s="165"/>
      <c r="KUV21" s="165"/>
      <c r="KUW21" s="165"/>
      <c r="KUX21" s="165"/>
      <c r="KUY21" s="165"/>
      <c r="KUZ21" s="165"/>
      <c r="KVA21" s="165"/>
      <c r="KVB21" s="165"/>
      <c r="KVC21" s="165"/>
      <c r="KVD21" s="165"/>
      <c r="KVE21" s="165"/>
      <c r="KVF21" s="165"/>
      <c r="KVG21" s="165"/>
      <c r="KVH21" s="165"/>
      <c r="KVI21" s="165"/>
      <c r="KVJ21" s="165"/>
      <c r="KVK21" s="165"/>
      <c r="KVL21" s="165"/>
      <c r="KVM21" s="165"/>
      <c r="KVN21" s="165"/>
      <c r="KVO21" s="165"/>
      <c r="KVP21" s="165"/>
      <c r="KVQ21" s="165"/>
      <c r="KVR21" s="165"/>
      <c r="KVS21" s="165"/>
      <c r="KVT21" s="165"/>
      <c r="KVU21" s="165"/>
      <c r="KVV21" s="165"/>
      <c r="KVW21" s="165"/>
      <c r="KVX21" s="165"/>
      <c r="KVY21" s="165"/>
      <c r="KVZ21" s="165"/>
      <c r="KWA21" s="165"/>
      <c r="KWB21" s="165"/>
      <c r="KWC21" s="165"/>
      <c r="KWD21" s="165"/>
      <c r="KWE21" s="165"/>
      <c r="KWF21" s="165"/>
      <c r="KWG21" s="165"/>
      <c r="KWH21" s="165"/>
      <c r="KWI21" s="165"/>
      <c r="KWJ21" s="165"/>
      <c r="KWK21" s="165"/>
      <c r="KWL21" s="165"/>
      <c r="KWM21" s="165"/>
      <c r="KWN21" s="165"/>
      <c r="KWO21" s="165"/>
      <c r="KWP21" s="165"/>
      <c r="KWQ21" s="165"/>
      <c r="KWR21" s="165"/>
      <c r="KWS21" s="165"/>
      <c r="KWT21" s="165"/>
      <c r="KWU21" s="165"/>
      <c r="KWV21" s="165"/>
      <c r="KWW21" s="165"/>
      <c r="KWX21" s="165"/>
      <c r="KWY21" s="165"/>
      <c r="KWZ21" s="165"/>
      <c r="KXA21" s="165"/>
      <c r="KXB21" s="165"/>
      <c r="KXC21" s="165"/>
      <c r="KXD21" s="165"/>
      <c r="KXE21" s="165"/>
      <c r="KXF21" s="165"/>
      <c r="KXG21" s="165"/>
      <c r="KXH21" s="165"/>
      <c r="KXI21" s="165"/>
      <c r="KXJ21" s="165"/>
      <c r="KXK21" s="165"/>
      <c r="KXL21" s="165"/>
      <c r="KXM21" s="165"/>
      <c r="KXN21" s="165"/>
      <c r="KXO21" s="165"/>
      <c r="KXP21" s="165"/>
      <c r="KXQ21" s="165"/>
      <c r="KXR21" s="165"/>
      <c r="KXS21" s="165"/>
      <c r="KXT21" s="165"/>
      <c r="KXU21" s="165"/>
      <c r="KXV21" s="165"/>
      <c r="KXW21" s="165"/>
      <c r="KXX21" s="165"/>
      <c r="KXY21" s="165"/>
      <c r="KXZ21" s="165"/>
      <c r="KYA21" s="165"/>
      <c r="KYB21" s="165"/>
      <c r="KYC21" s="165"/>
      <c r="KYD21" s="165"/>
      <c r="KYE21" s="165"/>
      <c r="KYF21" s="165"/>
      <c r="KYG21" s="165"/>
      <c r="KYH21" s="165"/>
      <c r="KYI21" s="165"/>
      <c r="KYJ21" s="165"/>
      <c r="KYK21" s="165"/>
      <c r="KYL21" s="165"/>
      <c r="KYM21" s="165"/>
      <c r="KYN21" s="165"/>
      <c r="KYO21" s="165"/>
      <c r="KYP21" s="165"/>
      <c r="KYQ21" s="165"/>
      <c r="KYR21" s="165"/>
      <c r="KYS21" s="165"/>
      <c r="KYT21" s="165"/>
      <c r="KYU21" s="165"/>
      <c r="KYV21" s="165"/>
      <c r="KYW21" s="165"/>
      <c r="KYX21" s="165"/>
      <c r="KYY21" s="165"/>
      <c r="KYZ21" s="165"/>
      <c r="KZA21" s="165"/>
      <c r="KZB21" s="165"/>
      <c r="KZC21" s="165"/>
      <c r="KZD21" s="165"/>
      <c r="KZE21" s="165"/>
      <c r="KZF21" s="165"/>
      <c r="KZG21" s="165"/>
      <c r="KZH21" s="165"/>
      <c r="KZI21" s="165"/>
      <c r="KZJ21" s="165"/>
      <c r="KZK21" s="165"/>
      <c r="KZL21" s="165"/>
      <c r="KZM21" s="165"/>
      <c r="KZN21" s="165"/>
      <c r="KZO21" s="165"/>
      <c r="KZP21" s="165"/>
      <c r="KZQ21" s="165"/>
      <c r="KZR21" s="165"/>
      <c r="KZS21" s="165"/>
      <c r="KZT21" s="165"/>
      <c r="KZU21" s="165"/>
      <c r="KZV21" s="165"/>
      <c r="KZW21" s="165"/>
      <c r="KZX21" s="165"/>
      <c r="KZY21" s="165"/>
      <c r="KZZ21" s="165"/>
      <c r="LAA21" s="165"/>
      <c r="LAB21" s="165"/>
      <c r="LAC21" s="165"/>
      <c r="LAD21" s="165"/>
      <c r="LAE21" s="165"/>
      <c r="LAF21" s="165"/>
      <c r="LAG21" s="165"/>
      <c r="LAH21" s="165"/>
      <c r="LAI21" s="165"/>
      <c r="LAJ21" s="165"/>
      <c r="LAK21" s="165"/>
      <c r="LAL21" s="165"/>
      <c r="LAM21" s="165"/>
      <c r="LAN21" s="165"/>
      <c r="LAO21" s="165"/>
      <c r="LAP21" s="165"/>
      <c r="LAQ21" s="165"/>
      <c r="LAR21" s="165"/>
      <c r="LAS21" s="165"/>
      <c r="LAT21" s="165"/>
      <c r="LAU21" s="165"/>
      <c r="LAV21" s="165"/>
      <c r="LAW21" s="165"/>
      <c r="LAX21" s="165"/>
      <c r="LAY21" s="165"/>
      <c r="LAZ21" s="165"/>
      <c r="LBA21" s="165"/>
      <c r="LBB21" s="165"/>
      <c r="LBC21" s="165"/>
      <c r="LBD21" s="165"/>
      <c r="LBE21" s="165"/>
      <c r="LBF21" s="165"/>
      <c r="LBG21" s="165"/>
      <c r="LBH21" s="165"/>
      <c r="LBI21" s="165"/>
      <c r="LBJ21" s="165"/>
      <c r="LBK21" s="165"/>
      <c r="LBL21" s="165"/>
      <c r="LBM21" s="165"/>
      <c r="LBN21" s="165"/>
      <c r="LBO21" s="165"/>
      <c r="LBP21" s="165"/>
      <c r="LBQ21" s="165"/>
      <c r="LBR21" s="165"/>
      <c r="LBS21" s="165"/>
      <c r="LBT21" s="165"/>
      <c r="LBU21" s="165"/>
      <c r="LBV21" s="165"/>
      <c r="LBW21" s="165"/>
      <c r="LBX21" s="165"/>
      <c r="LBY21" s="165"/>
      <c r="LBZ21" s="165"/>
      <c r="LCA21" s="165"/>
      <c r="LCB21" s="165"/>
      <c r="LCC21" s="165"/>
      <c r="LCD21" s="165"/>
      <c r="LCE21" s="165"/>
      <c r="LCF21" s="165"/>
      <c r="LCG21" s="165"/>
      <c r="LCH21" s="165"/>
      <c r="LCI21" s="165"/>
      <c r="LCJ21" s="165"/>
      <c r="LCK21" s="165"/>
      <c r="LCL21" s="165"/>
      <c r="LCM21" s="165"/>
      <c r="LCN21" s="165"/>
      <c r="LCO21" s="165"/>
      <c r="LCP21" s="165"/>
      <c r="LCQ21" s="165"/>
      <c r="LCR21" s="165"/>
      <c r="LCS21" s="165"/>
      <c r="LCT21" s="165"/>
      <c r="LCU21" s="165"/>
      <c r="LCV21" s="165"/>
      <c r="LCW21" s="165"/>
      <c r="LCX21" s="165"/>
      <c r="LCY21" s="165"/>
      <c r="LCZ21" s="165"/>
      <c r="LDA21" s="165"/>
      <c r="LDB21" s="165"/>
      <c r="LDC21" s="165"/>
      <c r="LDD21" s="165"/>
      <c r="LDE21" s="165"/>
      <c r="LDF21" s="165"/>
      <c r="LDG21" s="165"/>
      <c r="LDH21" s="165"/>
      <c r="LDI21" s="165"/>
      <c r="LDJ21" s="165"/>
      <c r="LDK21" s="165"/>
      <c r="LDL21" s="165"/>
      <c r="LDM21" s="165"/>
      <c r="LDN21" s="165"/>
      <c r="LDO21" s="165"/>
      <c r="LDP21" s="165"/>
      <c r="LDQ21" s="165"/>
      <c r="LDR21" s="165"/>
      <c r="LDS21" s="165"/>
      <c r="LDT21" s="165"/>
      <c r="LDU21" s="165"/>
      <c r="LDV21" s="165"/>
      <c r="LDW21" s="165"/>
      <c r="LDX21" s="165"/>
      <c r="LDY21" s="165"/>
      <c r="LDZ21" s="165"/>
      <c r="LEA21" s="165"/>
      <c r="LEB21" s="165"/>
      <c r="LEC21" s="165"/>
      <c r="LED21" s="165"/>
      <c r="LEE21" s="165"/>
      <c r="LEF21" s="165"/>
      <c r="LEG21" s="165"/>
      <c r="LEH21" s="165"/>
      <c r="LEI21" s="165"/>
      <c r="LEJ21" s="165"/>
      <c r="LEK21" s="165"/>
      <c r="LEL21" s="165"/>
      <c r="LEM21" s="165"/>
      <c r="LEN21" s="165"/>
      <c r="LEO21" s="165"/>
      <c r="LEP21" s="165"/>
      <c r="LEQ21" s="165"/>
      <c r="LER21" s="165"/>
      <c r="LES21" s="165"/>
      <c r="LET21" s="165"/>
      <c r="LEU21" s="165"/>
      <c r="LEV21" s="165"/>
      <c r="LEW21" s="165"/>
      <c r="LEX21" s="165"/>
      <c r="LEY21" s="165"/>
      <c r="LEZ21" s="165"/>
      <c r="LFA21" s="165"/>
      <c r="LFB21" s="165"/>
      <c r="LFC21" s="165"/>
      <c r="LFD21" s="165"/>
      <c r="LFE21" s="165"/>
      <c r="LFF21" s="165"/>
      <c r="LFG21" s="165"/>
      <c r="LFH21" s="165"/>
      <c r="LFI21" s="165"/>
      <c r="LFJ21" s="165"/>
      <c r="LFK21" s="165"/>
      <c r="LFL21" s="165"/>
      <c r="LFM21" s="165"/>
      <c r="LFN21" s="165"/>
      <c r="LFO21" s="165"/>
      <c r="LFP21" s="165"/>
      <c r="LFQ21" s="165"/>
      <c r="LFR21" s="165"/>
      <c r="LFS21" s="165"/>
      <c r="LFT21" s="165"/>
      <c r="LFU21" s="165"/>
      <c r="LFV21" s="165"/>
      <c r="LFW21" s="165"/>
      <c r="LFX21" s="165"/>
      <c r="LFY21" s="165"/>
      <c r="LFZ21" s="165"/>
      <c r="LGA21" s="165"/>
      <c r="LGB21" s="165"/>
      <c r="LGC21" s="165"/>
      <c r="LGD21" s="165"/>
      <c r="LGE21" s="165"/>
      <c r="LGF21" s="165"/>
      <c r="LGG21" s="165"/>
      <c r="LGH21" s="165"/>
      <c r="LGI21" s="165"/>
      <c r="LGJ21" s="165"/>
      <c r="LGK21" s="165"/>
      <c r="LGL21" s="165"/>
      <c r="LGM21" s="165"/>
      <c r="LGN21" s="165"/>
      <c r="LGO21" s="165"/>
      <c r="LGP21" s="165"/>
      <c r="LGQ21" s="165"/>
      <c r="LGR21" s="165"/>
      <c r="LGS21" s="165"/>
      <c r="LGT21" s="165"/>
      <c r="LGU21" s="165"/>
      <c r="LGV21" s="165"/>
      <c r="LGW21" s="165"/>
      <c r="LGX21" s="165"/>
      <c r="LGY21" s="165"/>
      <c r="LGZ21" s="165"/>
      <c r="LHA21" s="165"/>
      <c r="LHB21" s="165"/>
      <c r="LHC21" s="165"/>
      <c r="LHD21" s="165"/>
      <c r="LHE21" s="165"/>
      <c r="LHF21" s="165"/>
      <c r="LHG21" s="165"/>
      <c r="LHH21" s="165"/>
      <c r="LHI21" s="165"/>
      <c r="LHJ21" s="165"/>
      <c r="LHK21" s="165"/>
      <c r="LHL21" s="165"/>
      <c r="LHM21" s="165"/>
      <c r="LHN21" s="165"/>
      <c r="LHO21" s="165"/>
      <c r="LHP21" s="165"/>
      <c r="LHQ21" s="165"/>
      <c r="LHR21" s="165"/>
      <c r="LHS21" s="165"/>
      <c r="LHT21" s="165"/>
      <c r="LHU21" s="165"/>
      <c r="LHV21" s="165"/>
      <c r="LHW21" s="165"/>
      <c r="LHX21" s="165"/>
      <c r="LHY21" s="165"/>
      <c r="LHZ21" s="165"/>
      <c r="LIA21" s="165"/>
      <c r="LIB21" s="165"/>
      <c r="LIC21" s="165"/>
      <c r="LID21" s="165"/>
      <c r="LIE21" s="165"/>
      <c r="LIF21" s="165"/>
      <c r="LIG21" s="165"/>
      <c r="LIH21" s="165"/>
      <c r="LII21" s="165"/>
      <c r="LIJ21" s="165"/>
      <c r="LIK21" s="165"/>
      <c r="LIL21" s="165"/>
      <c r="LIM21" s="165"/>
      <c r="LIN21" s="165"/>
      <c r="LIO21" s="165"/>
      <c r="LIP21" s="165"/>
      <c r="LIQ21" s="165"/>
      <c r="LIR21" s="165"/>
      <c r="LIS21" s="165"/>
      <c r="LIT21" s="165"/>
      <c r="LIU21" s="165"/>
      <c r="LIV21" s="165"/>
      <c r="LIW21" s="165"/>
      <c r="LIX21" s="165"/>
      <c r="LIY21" s="165"/>
      <c r="LIZ21" s="165"/>
      <c r="LJA21" s="165"/>
      <c r="LJB21" s="165"/>
      <c r="LJC21" s="165"/>
      <c r="LJD21" s="165"/>
      <c r="LJE21" s="165"/>
      <c r="LJF21" s="165"/>
      <c r="LJG21" s="165"/>
      <c r="LJH21" s="165"/>
      <c r="LJI21" s="165"/>
      <c r="LJJ21" s="165"/>
      <c r="LJK21" s="165"/>
      <c r="LJL21" s="165"/>
      <c r="LJM21" s="165"/>
      <c r="LJN21" s="165"/>
      <c r="LJO21" s="165"/>
      <c r="LJP21" s="165"/>
      <c r="LJQ21" s="165"/>
      <c r="LJR21" s="165"/>
      <c r="LJS21" s="165"/>
      <c r="LJT21" s="165"/>
      <c r="LJU21" s="165"/>
      <c r="LJV21" s="165"/>
      <c r="LJW21" s="165"/>
      <c r="LJX21" s="165"/>
      <c r="LJY21" s="165"/>
      <c r="LJZ21" s="165"/>
      <c r="LKA21" s="165"/>
      <c r="LKB21" s="165"/>
      <c r="LKC21" s="165"/>
      <c r="LKD21" s="165"/>
      <c r="LKE21" s="165"/>
      <c r="LKF21" s="165"/>
      <c r="LKG21" s="165"/>
      <c r="LKH21" s="165"/>
      <c r="LKI21" s="165"/>
      <c r="LKJ21" s="165"/>
      <c r="LKK21" s="165"/>
      <c r="LKL21" s="165"/>
      <c r="LKM21" s="165"/>
      <c r="LKN21" s="165"/>
      <c r="LKO21" s="165"/>
      <c r="LKP21" s="165"/>
      <c r="LKQ21" s="165"/>
      <c r="LKR21" s="165"/>
      <c r="LKS21" s="165"/>
      <c r="LKT21" s="165"/>
      <c r="LKU21" s="165"/>
      <c r="LKV21" s="165"/>
      <c r="LKW21" s="165"/>
      <c r="LKX21" s="165"/>
      <c r="LKY21" s="165"/>
      <c r="LKZ21" s="165"/>
      <c r="LLA21" s="165"/>
      <c r="LLB21" s="165"/>
      <c r="LLC21" s="165"/>
      <c r="LLD21" s="165"/>
      <c r="LLE21" s="165"/>
      <c r="LLF21" s="165"/>
      <c r="LLG21" s="165"/>
      <c r="LLH21" s="165"/>
      <c r="LLI21" s="165"/>
      <c r="LLJ21" s="165"/>
      <c r="LLK21" s="165"/>
      <c r="LLL21" s="165"/>
      <c r="LLM21" s="165"/>
      <c r="LLN21" s="165"/>
      <c r="LLO21" s="165"/>
      <c r="LLP21" s="165"/>
      <c r="LLQ21" s="165"/>
      <c r="LLR21" s="165"/>
      <c r="LLS21" s="165"/>
      <c r="LLT21" s="165"/>
      <c r="LLU21" s="165"/>
      <c r="LLV21" s="165"/>
      <c r="LLW21" s="165"/>
      <c r="LLX21" s="165"/>
      <c r="LLY21" s="165"/>
      <c r="LLZ21" s="165"/>
      <c r="LMA21" s="165"/>
      <c r="LMB21" s="165"/>
      <c r="LMC21" s="165"/>
      <c r="LMD21" s="165"/>
      <c r="LME21" s="165"/>
      <c r="LMF21" s="165"/>
      <c r="LMG21" s="165"/>
      <c r="LMH21" s="165"/>
      <c r="LMI21" s="165"/>
      <c r="LMJ21" s="165"/>
      <c r="LMK21" s="165"/>
      <c r="LML21" s="165"/>
      <c r="LMM21" s="165"/>
      <c r="LMN21" s="165"/>
      <c r="LMO21" s="165"/>
      <c r="LMP21" s="165"/>
      <c r="LMQ21" s="165"/>
      <c r="LMR21" s="165"/>
      <c r="LMS21" s="165"/>
      <c r="LMT21" s="165"/>
      <c r="LMU21" s="165"/>
      <c r="LMV21" s="165"/>
      <c r="LMW21" s="165"/>
      <c r="LMX21" s="165"/>
      <c r="LMY21" s="165"/>
      <c r="LMZ21" s="165"/>
      <c r="LNA21" s="165"/>
      <c r="LNB21" s="165"/>
      <c r="LNC21" s="165"/>
      <c r="LND21" s="165"/>
      <c r="LNE21" s="165"/>
      <c r="LNF21" s="165"/>
      <c r="LNG21" s="165"/>
      <c r="LNH21" s="165"/>
      <c r="LNI21" s="165"/>
      <c r="LNJ21" s="165"/>
      <c r="LNK21" s="165"/>
      <c r="LNL21" s="165"/>
      <c r="LNM21" s="165"/>
      <c r="LNN21" s="165"/>
      <c r="LNO21" s="165"/>
      <c r="LNP21" s="165"/>
      <c r="LNQ21" s="165"/>
      <c r="LNR21" s="165"/>
      <c r="LNS21" s="165"/>
      <c r="LNT21" s="165"/>
      <c r="LNU21" s="165"/>
      <c r="LNV21" s="165"/>
      <c r="LNW21" s="165"/>
      <c r="LNX21" s="165"/>
      <c r="LNY21" s="165"/>
      <c r="LNZ21" s="165"/>
      <c r="LOA21" s="165"/>
      <c r="LOB21" s="165"/>
      <c r="LOC21" s="165"/>
      <c r="LOD21" s="165"/>
      <c r="LOE21" s="165"/>
      <c r="LOF21" s="165"/>
      <c r="LOG21" s="165"/>
      <c r="LOH21" s="165"/>
      <c r="LOI21" s="165"/>
      <c r="LOJ21" s="165"/>
      <c r="LOK21" s="165"/>
      <c r="LOL21" s="165"/>
      <c r="LOM21" s="165"/>
      <c r="LON21" s="165"/>
      <c r="LOO21" s="165"/>
      <c r="LOP21" s="165"/>
      <c r="LOQ21" s="165"/>
      <c r="LOR21" s="165"/>
      <c r="LOS21" s="165"/>
      <c r="LOT21" s="165"/>
      <c r="LOU21" s="165"/>
      <c r="LOV21" s="165"/>
      <c r="LOW21" s="165"/>
      <c r="LOX21" s="165"/>
      <c r="LOY21" s="165"/>
      <c r="LOZ21" s="165"/>
      <c r="LPA21" s="165"/>
      <c r="LPB21" s="165"/>
      <c r="LPC21" s="165"/>
      <c r="LPD21" s="165"/>
      <c r="LPE21" s="165"/>
      <c r="LPF21" s="165"/>
      <c r="LPG21" s="165"/>
      <c r="LPH21" s="165"/>
      <c r="LPI21" s="165"/>
      <c r="LPJ21" s="165"/>
      <c r="LPK21" s="165"/>
      <c r="LPL21" s="165"/>
      <c r="LPM21" s="165"/>
      <c r="LPN21" s="165"/>
      <c r="LPO21" s="165"/>
      <c r="LPP21" s="165"/>
      <c r="LPQ21" s="165"/>
      <c r="LPR21" s="165"/>
      <c r="LPS21" s="165"/>
      <c r="LPT21" s="165"/>
      <c r="LPU21" s="165"/>
      <c r="LPV21" s="165"/>
      <c r="LPW21" s="165"/>
      <c r="LPX21" s="165"/>
      <c r="LPY21" s="165"/>
      <c r="LPZ21" s="165"/>
      <c r="LQA21" s="165"/>
      <c r="LQB21" s="165"/>
      <c r="LQC21" s="165"/>
      <c r="LQD21" s="165"/>
      <c r="LQE21" s="165"/>
      <c r="LQF21" s="165"/>
      <c r="LQG21" s="165"/>
      <c r="LQH21" s="165"/>
      <c r="LQI21" s="165"/>
      <c r="LQJ21" s="165"/>
      <c r="LQK21" s="165"/>
      <c r="LQL21" s="165"/>
      <c r="LQM21" s="165"/>
      <c r="LQN21" s="165"/>
      <c r="LQO21" s="165"/>
      <c r="LQP21" s="165"/>
      <c r="LQQ21" s="165"/>
      <c r="LQR21" s="165"/>
      <c r="LQS21" s="165"/>
      <c r="LQT21" s="165"/>
      <c r="LQU21" s="165"/>
      <c r="LQV21" s="165"/>
      <c r="LQW21" s="165"/>
      <c r="LQX21" s="165"/>
      <c r="LQY21" s="165"/>
      <c r="LQZ21" s="165"/>
      <c r="LRA21" s="165"/>
      <c r="LRB21" s="165"/>
      <c r="LRC21" s="165"/>
      <c r="LRD21" s="165"/>
      <c r="LRE21" s="165"/>
      <c r="LRF21" s="165"/>
      <c r="LRG21" s="165"/>
      <c r="LRH21" s="165"/>
      <c r="LRI21" s="165"/>
      <c r="LRJ21" s="165"/>
      <c r="LRK21" s="165"/>
      <c r="LRL21" s="165"/>
      <c r="LRM21" s="165"/>
      <c r="LRN21" s="165"/>
      <c r="LRO21" s="165"/>
      <c r="LRP21" s="165"/>
      <c r="LRQ21" s="165"/>
      <c r="LRR21" s="165"/>
      <c r="LRS21" s="165"/>
      <c r="LRT21" s="165"/>
      <c r="LRU21" s="165"/>
      <c r="LRV21" s="165"/>
      <c r="LRW21" s="165"/>
      <c r="LRX21" s="165"/>
      <c r="LRY21" s="165"/>
      <c r="LRZ21" s="165"/>
      <c r="LSA21" s="165"/>
      <c r="LSB21" s="165"/>
      <c r="LSC21" s="165"/>
      <c r="LSD21" s="165"/>
      <c r="LSE21" s="165"/>
      <c r="LSF21" s="165"/>
      <c r="LSG21" s="165"/>
      <c r="LSH21" s="165"/>
      <c r="LSI21" s="165"/>
      <c r="LSJ21" s="165"/>
      <c r="LSK21" s="165"/>
      <c r="LSL21" s="165"/>
      <c r="LSM21" s="165"/>
      <c r="LSN21" s="165"/>
      <c r="LSO21" s="165"/>
      <c r="LSP21" s="165"/>
      <c r="LSQ21" s="165"/>
      <c r="LSR21" s="165"/>
      <c r="LSS21" s="165"/>
      <c r="LST21" s="165"/>
      <c r="LSU21" s="165"/>
      <c r="LSV21" s="165"/>
      <c r="LSW21" s="165"/>
      <c r="LSX21" s="165"/>
      <c r="LSY21" s="165"/>
      <c r="LSZ21" s="165"/>
      <c r="LTA21" s="165"/>
      <c r="LTB21" s="165"/>
      <c r="LTC21" s="165"/>
      <c r="LTD21" s="165"/>
      <c r="LTE21" s="165"/>
      <c r="LTF21" s="165"/>
      <c r="LTG21" s="165"/>
      <c r="LTH21" s="165"/>
      <c r="LTI21" s="165"/>
      <c r="LTJ21" s="165"/>
      <c r="LTK21" s="165"/>
      <c r="LTL21" s="165"/>
      <c r="LTM21" s="165"/>
      <c r="LTN21" s="165"/>
      <c r="LTO21" s="165"/>
      <c r="LTP21" s="165"/>
      <c r="LTQ21" s="165"/>
      <c r="LTR21" s="165"/>
      <c r="LTS21" s="165"/>
      <c r="LTT21" s="165"/>
      <c r="LTU21" s="165"/>
      <c r="LTV21" s="165"/>
      <c r="LTW21" s="165"/>
      <c r="LTX21" s="165"/>
      <c r="LTY21" s="165"/>
      <c r="LTZ21" s="165"/>
      <c r="LUA21" s="165"/>
      <c r="LUB21" s="165"/>
      <c r="LUC21" s="165"/>
      <c r="LUD21" s="165"/>
      <c r="LUE21" s="165"/>
      <c r="LUF21" s="165"/>
      <c r="LUG21" s="165"/>
      <c r="LUH21" s="165"/>
      <c r="LUI21" s="165"/>
      <c r="LUJ21" s="165"/>
      <c r="LUK21" s="165"/>
      <c r="LUL21" s="165"/>
      <c r="LUM21" s="165"/>
      <c r="LUN21" s="165"/>
      <c r="LUO21" s="165"/>
      <c r="LUP21" s="165"/>
      <c r="LUQ21" s="165"/>
      <c r="LUR21" s="165"/>
      <c r="LUS21" s="165"/>
      <c r="LUT21" s="165"/>
      <c r="LUU21" s="165"/>
      <c r="LUV21" s="165"/>
      <c r="LUW21" s="165"/>
      <c r="LUX21" s="165"/>
      <c r="LUY21" s="165"/>
      <c r="LUZ21" s="165"/>
      <c r="LVA21" s="165"/>
      <c r="LVB21" s="165"/>
      <c r="LVC21" s="165"/>
      <c r="LVD21" s="165"/>
      <c r="LVE21" s="165"/>
      <c r="LVF21" s="165"/>
      <c r="LVG21" s="165"/>
      <c r="LVH21" s="165"/>
      <c r="LVI21" s="165"/>
      <c r="LVJ21" s="165"/>
      <c r="LVK21" s="165"/>
      <c r="LVL21" s="165"/>
      <c r="LVM21" s="165"/>
      <c r="LVN21" s="165"/>
      <c r="LVO21" s="165"/>
      <c r="LVP21" s="165"/>
      <c r="LVQ21" s="165"/>
      <c r="LVR21" s="165"/>
      <c r="LVS21" s="165"/>
      <c r="LVT21" s="165"/>
      <c r="LVU21" s="165"/>
      <c r="LVV21" s="165"/>
      <c r="LVW21" s="165"/>
      <c r="LVX21" s="165"/>
      <c r="LVY21" s="165"/>
      <c r="LVZ21" s="165"/>
      <c r="LWA21" s="165"/>
      <c r="LWB21" s="165"/>
      <c r="LWC21" s="165"/>
      <c r="LWD21" s="165"/>
      <c r="LWE21" s="165"/>
      <c r="LWF21" s="165"/>
      <c r="LWG21" s="165"/>
      <c r="LWH21" s="165"/>
      <c r="LWI21" s="165"/>
      <c r="LWJ21" s="165"/>
      <c r="LWK21" s="165"/>
      <c r="LWL21" s="165"/>
      <c r="LWM21" s="165"/>
      <c r="LWN21" s="165"/>
      <c r="LWO21" s="165"/>
      <c r="LWP21" s="165"/>
      <c r="LWQ21" s="165"/>
      <c r="LWR21" s="165"/>
      <c r="LWS21" s="165"/>
      <c r="LWT21" s="165"/>
      <c r="LWU21" s="165"/>
      <c r="LWV21" s="165"/>
      <c r="LWW21" s="165"/>
      <c r="LWX21" s="165"/>
      <c r="LWY21" s="165"/>
      <c r="LWZ21" s="165"/>
      <c r="LXA21" s="165"/>
      <c r="LXB21" s="165"/>
      <c r="LXC21" s="165"/>
      <c r="LXD21" s="165"/>
      <c r="LXE21" s="165"/>
      <c r="LXF21" s="165"/>
      <c r="LXG21" s="165"/>
      <c r="LXH21" s="165"/>
      <c r="LXI21" s="165"/>
      <c r="LXJ21" s="165"/>
      <c r="LXK21" s="165"/>
      <c r="LXL21" s="165"/>
      <c r="LXM21" s="165"/>
      <c r="LXN21" s="165"/>
      <c r="LXO21" s="165"/>
      <c r="LXP21" s="165"/>
      <c r="LXQ21" s="165"/>
      <c r="LXR21" s="165"/>
      <c r="LXS21" s="165"/>
      <c r="LXT21" s="165"/>
      <c r="LXU21" s="165"/>
      <c r="LXV21" s="165"/>
      <c r="LXW21" s="165"/>
      <c r="LXX21" s="165"/>
      <c r="LXY21" s="165"/>
      <c r="LXZ21" s="165"/>
      <c r="LYA21" s="165"/>
      <c r="LYB21" s="165"/>
      <c r="LYC21" s="165"/>
      <c r="LYD21" s="165"/>
      <c r="LYE21" s="165"/>
      <c r="LYF21" s="165"/>
      <c r="LYG21" s="165"/>
      <c r="LYH21" s="165"/>
      <c r="LYI21" s="165"/>
      <c r="LYJ21" s="165"/>
      <c r="LYK21" s="165"/>
      <c r="LYL21" s="165"/>
      <c r="LYM21" s="165"/>
      <c r="LYN21" s="165"/>
      <c r="LYO21" s="165"/>
      <c r="LYP21" s="165"/>
      <c r="LYQ21" s="165"/>
      <c r="LYR21" s="165"/>
      <c r="LYS21" s="165"/>
      <c r="LYT21" s="165"/>
      <c r="LYU21" s="165"/>
      <c r="LYV21" s="165"/>
      <c r="LYW21" s="165"/>
      <c r="LYX21" s="165"/>
      <c r="LYY21" s="165"/>
      <c r="LYZ21" s="165"/>
      <c r="LZA21" s="165"/>
      <c r="LZB21" s="165"/>
      <c r="LZC21" s="165"/>
      <c r="LZD21" s="165"/>
      <c r="LZE21" s="165"/>
      <c r="LZF21" s="165"/>
      <c r="LZG21" s="165"/>
      <c r="LZH21" s="165"/>
      <c r="LZI21" s="165"/>
      <c r="LZJ21" s="165"/>
      <c r="LZK21" s="165"/>
      <c r="LZL21" s="165"/>
      <c r="LZM21" s="165"/>
      <c r="LZN21" s="165"/>
      <c r="LZO21" s="165"/>
      <c r="LZP21" s="165"/>
      <c r="LZQ21" s="165"/>
      <c r="LZR21" s="165"/>
      <c r="LZS21" s="165"/>
      <c r="LZT21" s="165"/>
      <c r="LZU21" s="165"/>
      <c r="LZV21" s="165"/>
      <c r="LZW21" s="165"/>
      <c r="LZX21" s="165"/>
      <c r="LZY21" s="165"/>
      <c r="LZZ21" s="165"/>
      <c r="MAA21" s="165"/>
      <c r="MAB21" s="165"/>
      <c r="MAC21" s="165"/>
      <c r="MAD21" s="165"/>
      <c r="MAE21" s="165"/>
      <c r="MAF21" s="165"/>
      <c r="MAG21" s="165"/>
      <c r="MAH21" s="165"/>
      <c r="MAI21" s="165"/>
      <c r="MAJ21" s="165"/>
      <c r="MAK21" s="165"/>
      <c r="MAL21" s="165"/>
      <c r="MAM21" s="165"/>
      <c r="MAN21" s="165"/>
      <c r="MAO21" s="165"/>
      <c r="MAP21" s="165"/>
      <c r="MAQ21" s="165"/>
      <c r="MAR21" s="165"/>
      <c r="MAS21" s="165"/>
      <c r="MAT21" s="165"/>
      <c r="MAU21" s="165"/>
      <c r="MAV21" s="165"/>
      <c r="MAW21" s="165"/>
      <c r="MAX21" s="165"/>
      <c r="MAY21" s="165"/>
      <c r="MAZ21" s="165"/>
      <c r="MBA21" s="165"/>
      <c r="MBB21" s="165"/>
      <c r="MBC21" s="165"/>
      <c r="MBD21" s="165"/>
      <c r="MBE21" s="165"/>
      <c r="MBF21" s="165"/>
      <c r="MBG21" s="165"/>
      <c r="MBH21" s="165"/>
      <c r="MBI21" s="165"/>
      <c r="MBJ21" s="165"/>
      <c r="MBK21" s="165"/>
      <c r="MBL21" s="165"/>
      <c r="MBM21" s="165"/>
      <c r="MBN21" s="165"/>
      <c r="MBO21" s="165"/>
      <c r="MBP21" s="165"/>
      <c r="MBQ21" s="165"/>
      <c r="MBR21" s="165"/>
      <c r="MBS21" s="165"/>
      <c r="MBT21" s="165"/>
      <c r="MBU21" s="165"/>
      <c r="MBV21" s="165"/>
      <c r="MBW21" s="165"/>
      <c r="MBX21" s="165"/>
      <c r="MBY21" s="165"/>
      <c r="MBZ21" s="165"/>
      <c r="MCA21" s="165"/>
      <c r="MCB21" s="165"/>
      <c r="MCC21" s="165"/>
      <c r="MCD21" s="165"/>
      <c r="MCE21" s="165"/>
      <c r="MCF21" s="165"/>
      <c r="MCG21" s="165"/>
      <c r="MCH21" s="165"/>
      <c r="MCI21" s="165"/>
      <c r="MCJ21" s="165"/>
      <c r="MCK21" s="165"/>
      <c r="MCL21" s="165"/>
      <c r="MCM21" s="165"/>
      <c r="MCN21" s="165"/>
      <c r="MCO21" s="165"/>
      <c r="MCP21" s="165"/>
      <c r="MCQ21" s="165"/>
      <c r="MCR21" s="165"/>
      <c r="MCS21" s="165"/>
      <c r="MCT21" s="165"/>
      <c r="MCU21" s="165"/>
      <c r="MCV21" s="165"/>
      <c r="MCW21" s="165"/>
      <c r="MCX21" s="165"/>
      <c r="MCY21" s="165"/>
      <c r="MCZ21" s="165"/>
      <c r="MDA21" s="165"/>
      <c r="MDB21" s="165"/>
      <c r="MDC21" s="165"/>
      <c r="MDD21" s="165"/>
      <c r="MDE21" s="165"/>
      <c r="MDF21" s="165"/>
      <c r="MDG21" s="165"/>
      <c r="MDH21" s="165"/>
      <c r="MDI21" s="165"/>
      <c r="MDJ21" s="165"/>
      <c r="MDK21" s="165"/>
      <c r="MDL21" s="165"/>
      <c r="MDM21" s="165"/>
      <c r="MDN21" s="165"/>
      <c r="MDO21" s="165"/>
      <c r="MDP21" s="165"/>
      <c r="MDQ21" s="165"/>
      <c r="MDR21" s="165"/>
      <c r="MDS21" s="165"/>
      <c r="MDT21" s="165"/>
      <c r="MDU21" s="165"/>
      <c r="MDV21" s="165"/>
      <c r="MDW21" s="165"/>
      <c r="MDX21" s="165"/>
      <c r="MDY21" s="165"/>
      <c r="MDZ21" s="165"/>
      <c r="MEA21" s="165"/>
      <c r="MEB21" s="165"/>
      <c r="MEC21" s="165"/>
      <c r="MED21" s="165"/>
      <c r="MEE21" s="165"/>
      <c r="MEF21" s="165"/>
      <c r="MEG21" s="165"/>
      <c r="MEH21" s="165"/>
      <c r="MEI21" s="165"/>
      <c r="MEJ21" s="165"/>
      <c r="MEK21" s="165"/>
      <c r="MEL21" s="165"/>
      <c r="MEM21" s="165"/>
      <c r="MEN21" s="165"/>
      <c r="MEO21" s="165"/>
      <c r="MEP21" s="165"/>
      <c r="MEQ21" s="165"/>
      <c r="MER21" s="165"/>
      <c r="MES21" s="165"/>
      <c r="MET21" s="165"/>
      <c r="MEU21" s="165"/>
      <c r="MEV21" s="165"/>
      <c r="MEW21" s="165"/>
      <c r="MEX21" s="165"/>
      <c r="MEY21" s="165"/>
      <c r="MEZ21" s="165"/>
      <c r="MFA21" s="165"/>
      <c r="MFB21" s="165"/>
      <c r="MFC21" s="165"/>
      <c r="MFD21" s="165"/>
      <c r="MFE21" s="165"/>
      <c r="MFF21" s="165"/>
      <c r="MFG21" s="165"/>
      <c r="MFH21" s="165"/>
      <c r="MFI21" s="165"/>
      <c r="MFJ21" s="165"/>
      <c r="MFK21" s="165"/>
      <c r="MFL21" s="165"/>
      <c r="MFM21" s="165"/>
      <c r="MFN21" s="165"/>
      <c r="MFO21" s="165"/>
      <c r="MFP21" s="165"/>
      <c r="MFQ21" s="165"/>
      <c r="MFR21" s="165"/>
      <c r="MFS21" s="165"/>
      <c r="MFT21" s="165"/>
      <c r="MFU21" s="165"/>
      <c r="MFV21" s="165"/>
      <c r="MFW21" s="165"/>
      <c r="MFX21" s="165"/>
      <c r="MFY21" s="165"/>
      <c r="MFZ21" s="165"/>
      <c r="MGA21" s="165"/>
      <c r="MGB21" s="165"/>
      <c r="MGC21" s="165"/>
      <c r="MGD21" s="165"/>
      <c r="MGE21" s="165"/>
      <c r="MGF21" s="165"/>
      <c r="MGG21" s="165"/>
      <c r="MGH21" s="165"/>
      <c r="MGI21" s="165"/>
      <c r="MGJ21" s="165"/>
      <c r="MGK21" s="165"/>
      <c r="MGL21" s="165"/>
      <c r="MGM21" s="165"/>
      <c r="MGN21" s="165"/>
      <c r="MGO21" s="165"/>
      <c r="MGP21" s="165"/>
      <c r="MGQ21" s="165"/>
      <c r="MGR21" s="165"/>
      <c r="MGS21" s="165"/>
      <c r="MGT21" s="165"/>
      <c r="MGU21" s="165"/>
      <c r="MGV21" s="165"/>
      <c r="MGW21" s="165"/>
      <c r="MGX21" s="165"/>
      <c r="MGY21" s="165"/>
      <c r="MGZ21" s="165"/>
      <c r="MHA21" s="165"/>
      <c r="MHB21" s="165"/>
      <c r="MHC21" s="165"/>
      <c r="MHD21" s="165"/>
      <c r="MHE21" s="165"/>
      <c r="MHF21" s="165"/>
      <c r="MHG21" s="165"/>
      <c r="MHH21" s="165"/>
      <c r="MHI21" s="165"/>
      <c r="MHJ21" s="165"/>
      <c r="MHK21" s="165"/>
      <c r="MHL21" s="165"/>
      <c r="MHM21" s="165"/>
      <c r="MHN21" s="165"/>
      <c r="MHO21" s="165"/>
      <c r="MHP21" s="165"/>
      <c r="MHQ21" s="165"/>
      <c r="MHR21" s="165"/>
      <c r="MHS21" s="165"/>
      <c r="MHT21" s="165"/>
      <c r="MHU21" s="165"/>
      <c r="MHV21" s="165"/>
      <c r="MHW21" s="165"/>
      <c r="MHX21" s="165"/>
      <c r="MHY21" s="165"/>
      <c r="MHZ21" s="165"/>
      <c r="MIA21" s="165"/>
      <c r="MIB21" s="165"/>
      <c r="MIC21" s="165"/>
      <c r="MID21" s="165"/>
      <c r="MIE21" s="165"/>
      <c r="MIF21" s="165"/>
      <c r="MIG21" s="165"/>
      <c r="MIH21" s="165"/>
      <c r="MII21" s="165"/>
      <c r="MIJ21" s="165"/>
      <c r="MIK21" s="165"/>
      <c r="MIL21" s="165"/>
      <c r="MIM21" s="165"/>
      <c r="MIN21" s="165"/>
      <c r="MIO21" s="165"/>
      <c r="MIP21" s="165"/>
      <c r="MIQ21" s="165"/>
      <c r="MIR21" s="165"/>
      <c r="MIS21" s="165"/>
      <c r="MIT21" s="165"/>
      <c r="MIU21" s="165"/>
      <c r="MIV21" s="165"/>
      <c r="MIW21" s="165"/>
      <c r="MIX21" s="165"/>
      <c r="MIY21" s="165"/>
      <c r="MIZ21" s="165"/>
      <c r="MJA21" s="165"/>
      <c r="MJB21" s="165"/>
      <c r="MJC21" s="165"/>
      <c r="MJD21" s="165"/>
      <c r="MJE21" s="165"/>
      <c r="MJF21" s="165"/>
      <c r="MJG21" s="165"/>
      <c r="MJH21" s="165"/>
      <c r="MJI21" s="165"/>
      <c r="MJJ21" s="165"/>
      <c r="MJK21" s="165"/>
      <c r="MJL21" s="165"/>
      <c r="MJM21" s="165"/>
      <c r="MJN21" s="165"/>
      <c r="MJO21" s="165"/>
      <c r="MJP21" s="165"/>
      <c r="MJQ21" s="165"/>
      <c r="MJR21" s="165"/>
      <c r="MJS21" s="165"/>
      <c r="MJT21" s="165"/>
      <c r="MJU21" s="165"/>
      <c r="MJV21" s="165"/>
      <c r="MJW21" s="165"/>
      <c r="MJX21" s="165"/>
      <c r="MJY21" s="165"/>
      <c r="MJZ21" s="165"/>
      <c r="MKA21" s="165"/>
      <c r="MKB21" s="165"/>
      <c r="MKC21" s="165"/>
      <c r="MKD21" s="165"/>
      <c r="MKE21" s="165"/>
      <c r="MKF21" s="165"/>
      <c r="MKG21" s="165"/>
      <c r="MKH21" s="165"/>
      <c r="MKI21" s="165"/>
      <c r="MKJ21" s="165"/>
      <c r="MKK21" s="165"/>
      <c r="MKL21" s="165"/>
      <c r="MKM21" s="165"/>
      <c r="MKN21" s="165"/>
      <c r="MKO21" s="165"/>
      <c r="MKP21" s="165"/>
      <c r="MKQ21" s="165"/>
      <c r="MKR21" s="165"/>
      <c r="MKS21" s="165"/>
      <c r="MKT21" s="165"/>
      <c r="MKU21" s="165"/>
      <c r="MKV21" s="165"/>
      <c r="MKW21" s="165"/>
      <c r="MKX21" s="165"/>
      <c r="MKY21" s="165"/>
      <c r="MKZ21" s="165"/>
      <c r="MLA21" s="165"/>
      <c r="MLB21" s="165"/>
      <c r="MLC21" s="165"/>
      <c r="MLD21" s="165"/>
      <c r="MLE21" s="165"/>
      <c r="MLF21" s="165"/>
      <c r="MLG21" s="165"/>
      <c r="MLH21" s="165"/>
      <c r="MLI21" s="165"/>
      <c r="MLJ21" s="165"/>
      <c r="MLK21" s="165"/>
      <c r="MLL21" s="165"/>
      <c r="MLM21" s="165"/>
      <c r="MLN21" s="165"/>
      <c r="MLO21" s="165"/>
      <c r="MLP21" s="165"/>
      <c r="MLQ21" s="165"/>
      <c r="MLR21" s="165"/>
      <c r="MLS21" s="165"/>
      <c r="MLT21" s="165"/>
      <c r="MLU21" s="165"/>
      <c r="MLV21" s="165"/>
      <c r="MLW21" s="165"/>
      <c r="MLX21" s="165"/>
      <c r="MLY21" s="165"/>
      <c r="MLZ21" s="165"/>
      <c r="MMA21" s="165"/>
      <c r="MMB21" s="165"/>
      <c r="MMC21" s="165"/>
      <c r="MMD21" s="165"/>
      <c r="MME21" s="165"/>
      <c r="MMF21" s="165"/>
      <c r="MMG21" s="165"/>
      <c r="MMH21" s="165"/>
      <c r="MMI21" s="165"/>
      <c r="MMJ21" s="165"/>
      <c r="MMK21" s="165"/>
      <c r="MML21" s="165"/>
      <c r="MMM21" s="165"/>
      <c r="MMN21" s="165"/>
      <c r="MMO21" s="165"/>
      <c r="MMP21" s="165"/>
      <c r="MMQ21" s="165"/>
      <c r="MMR21" s="165"/>
      <c r="MMS21" s="165"/>
      <c r="MMT21" s="165"/>
      <c r="MMU21" s="165"/>
      <c r="MMV21" s="165"/>
      <c r="MMW21" s="165"/>
      <c r="MMX21" s="165"/>
      <c r="MMY21" s="165"/>
      <c r="MMZ21" s="165"/>
      <c r="MNA21" s="165"/>
      <c r="MNB21" s="165"/>
      <c r="MNC21" s="165"/>
      <c r="MND21" s="165"/>
      <c r="MNE21" s="165"/>
      <c r="MNF21" s="165"/>
      <c r="MNG21" s="165"/>
      <c r="MNH21" s="165"/>
      <c r="MNI21" s="165"/>
      <c r="MNJ21" s="165"/>
      <c r="MNK21" s="165"/>
      <c r="MNL21" s="165"/>
      <c r="MNM21" s="165"/>
      <c r="MNN21" s="165"/>
      <c r="MNO21" s="165"/>
      <c r="MNP21" s="165"/>
      <c r="MNQ21" s="165"/>
      <c r="MNR21" s="165"/>
      <c r="MNS21" s="165"/>
      <c r="MNT21" s="165"/>
      <c r="MNU21" s="165"/>
      <c r="MNV21" s="165"/>
      <c r="MNW21" s="165"/>
      <c r="MNX21" s="165"/>
      <c r="MNY21" s="165"/>
      <c r="MNZ21" s="165"/>
      <c r="MOA21" s="165"/>
      <c r="MOB21" s="165"/>
      <c r="MOC21" s="165"/>
      <c r="MOD21" s="165"/>
      <c r="MOE21" s="165"/>
      <c r="MOF21" s="165"/>
      <c r="MOG21" s="165"/>
      <c r="MOH21" s="165"/>
      <c r="MOI21" s="165"/>
      <c r="MOJ21" s="165"/>
      <c r="MOK21" s="165"/>
      <c r="MOL21" s="165"/>
      <c r="MOM21" s="165"/>
      <c r="MON21" s="165"/>
      <c r="MOO21" s="165"/>
      <c r="MOP21" s="165"/>
      <c r="MOQ21" s="165"/>
      <c r="MOR21" s="165"/>
      <c r="MOS21" s="165"/>
      <c r="MOT21" s="165"/>
      <c r="MOU21" s="165"/>
      <c r="MOV21" s="165"/>
      <c r="MOW21" s="165"/>
      <c r="MOX21" s="165"/>
      <c r="MOY21" s="165"/>
      <c r="MOZ21" s="165"/>
      <c r="MPA21" s="165"/>
      <c r="MPB21" s="165"/>
      <c r="MPC21" s="165"/>
      <c r="MPD21" s="165"/>
      <c r="MPE21" s="165"/>
      <c r="MPF21" s="165"/>
      <c r="MPG21" s="165"/>
      <c r="MPH21" s="165"/>
      <c r="MPI21" s="165"/>
      <c r="MPJ21" s="165"/>
      <c r="MPK21" s="165"/>
      <c r="MPL21" s="165"/>
      <c r="MPM21" s="165"/>
      <c r="MPN21" s="165"/>
      <c r="MPO21" s="165"/>
      <c r="MPP21" s="165"/>
      <c r="MPQ21" s="165"/>
      <c r="MPR21" s="165"/>
      <c r="MPS21" s="165"/>
      <c r="MPT21" s="165"/>
      <c r="MPU21" s="165"/>
      <c r="MPV21" s="165"/>
      <c r="MPW21" s="165"/>
      <c r="MPX21" s="165"/>
      <c r="MPY21" s="165"/>
      <c r="MPZ21" s="165"/>
      <c r="MQA21" s="165"/>
      <c r="MQB21" s="165"/>
      <c r="MQC21" s="165"/>
      <c r="MQD21" s="165"/>
      <c r="MQE21" s="165"/>
      <c r="MQF21" s="165"/>
      <c r="MQG21" s="165"/>
      <c r="MQH21" s="165"/>
      <c r="MQI21" s="165"/>
      <c r="MQJ21" s="165"/>
      <c r="MQK21" s="165"/>
      <c r="MQL21" s="165"/>
      <c r="MQM21" s="165"/>
      <c r="MQN21" s="165"/>
      <c r="MQO21" s="165"/>
      <c r="MQP21" s="165"/>
      <c r="MQQ21" s="165"/>
      <c r="MQR21" s="165"/>
      <c r="MQS21" s="165"/>
      <c r="MQT21" s="165"/>
      <c r="MQU21" s="165"/>
      <c r="MQV21" s="165"/>
      <c r="MQW21" s="165"/>
      <c r="MQX21" s="165"/>
      <c r="MQY21" s="165"/>
      <c r="MQZ21" s="165"/>
      <c r="MRA21" s="165"/>
      <c r="MRB21" s="165"/>
      <c r="MRC21" s="165"/>
      <c r="MRD21" s="165"/>
      <c r="MRE21" s="165"/>
      <c r="MRF21" s="165"/>
      <c r="MRG21" s="165"/>
      <c r="MRH21" s="165"/>
      <c r="MRI21" s="165"/>
      <c r="MRJ21" s="165"/>
      <c r="MRK21" s="165"/>
      <c r="MRL21" s="165"/>
      <c r="MRM21" s="165"/>
      <c r="MRN21" s="165"/>
      <c r="MRO21" s="165"/>
      <c r="MRP21" s="165"/>
      <c r="MRQ21" s="165"/>
      <c r="MRR21" s="165"/>
      <c r="MRS21" s="165"/>
      <c r="MRT21" s="165"/>
      <c r="MRU21" s="165"/>
      <c r="MRV21" s="165"/>
      <c r="MRW21" s="165"/>
      <c r="MRX21" s="165"/>
      <c r="MRY21" s="165"/>
      <c r="MRZ21" s="165"/>
      <c r="MSA21" s="165"/>
      <c r="MSB21" s="165"/>
      <c r="MSC21" s="165"/>
      <c r="MSD21" s="165"/>
      <c r="MSE21" s="165"/>
      <c r="MSF21" s="165"/>
      <c r="MSG21" s="165"/>
      <c r="MSH21" s="165"/>
      <c r="MSI21" s="165"/>
      <c r="MSJ21" s="165"/>
      <c r="MSK21" s="165"/>
      <c r="MSL21" s="165"/>
      <c r="MSM21" s="165"/>
      <c r="MSN21" s="165"/>
      <c r="MSO21" s="165"/>
      <c r="MSP21" s="165"/>
      <c r="MSQ21" s="165"/>
      <c r="MSR21" s="165"/>
      <c r="MSS21" s="165"/>
      <c r="MST21" s="165"/>
      <c r="MSU21" s="165"/>
      <c r="MSV21" s="165"/>
      <c r="MSW21" s="165"/>
      <c r="MSX21" s="165"/>
      <c r="MSY21" s="165"/>
      <c r="MSZ21" s="165"/>
      <c r="MTA21" s="165"/>
      <c r="MTB21" s="165"/>
      <c r="MTC21" s="165"/>
      <c r="MTD21" s="165"/>
      <c r="MTE21" s="165"/>
      <c r="MTF21" s="165"/>
      <c r="MTG21" s="165"/>
      <c r="MTH21" s="165"/>
      <c r="MTI21" s="165"/>
      <c r="MTJ21" s="165"/>
      <c r="MTK21" s="165"/>
      <c r="MTL21" s="165"/>
      <c r="MTM21" s="165"/>
      <c r="MTN21" s="165"/>
      <c r="MTO21" s="165"/>
      <c r="MTP21" s="165"/>
      <c r="MTQ21" s="165"/>
      <c r="MTR21" s="165"/>
      <c r="MTS21" s="165"/>
      <c r="MTT21" s="165"/>
      <c r="MTU21" s="165"/>
      <c r="MTV21" s="165"/>
      <c r="MTW21" s="165"/>
      <c r="MTX21" s="165"/>
      <c r="MTY21" s="165"/>
      <c r="MTZ21" s="165"/>
      <c r="MUA21" s="165"/>
      <c r="MUB21" s="165"/>
      <c r="MUC21" s="165"/>
      <c r="MUD21" s="165"/>
      <c r="MUE21" s="165"/>
      <c r="MUF21" s="165"/>
      <c r="MUG21" s="165"/>
      <c r="MUH21" s="165"/>
      <c r="MUI21" s="165"/>
      <c r="MUJ21" s="165"/>
      <c r="MUK21" s="165"/>
      <c r="MUL21" s="165"/>
      <c r="MUM21" s="165"/>
      <c r="MUN21" s="165"/>
      <c r="MUO21" s="165"/>
      <c r="MUP21" s="165"/>
      <c r="MUQ21" s="165"/>
      <c r="MUR21" s="165"/>
      <c r="MUS21" s="165"/>
      <c r="MUT21" s="165"/>
      <c r="MUU21" s="165"/>
      <c r="MUV21" s="165"/>
      <c r="MUW21" s="165"/>
      <c r="MUX21" s="165"/>
      <c r="MUY21" s="165"/>
      <c r="MUZ21" s="165"/>
      <c r="MVA21" s="165"/>
      <c r="MVB21" s="165"/>
      <c r="MVC21" s="165"/>
      <c r="MVD21" s="165"/>
      <c r="MVE21" s="165"/>
      <c r="MVF21" s="165"/>
      <c r="MVG21" s="165"/>
      <c r="MVH21" s="165"/>
      <c r="MVI21" s="165"/>
      <c r="MVJ21" s="165"/>
      <c r="MVK21" s="165"/>
      <c r="MVL21" s="165"/>
      <c r="MVM21" s="165"/>
      <c r="MVN21" s="165"/>
      <c r="MVO21" s="165"/>
      <c r="MVP21" s="165"/>
      <c r="MVQ21" s="165"/>
      <c r="MVR21" s="165"/>
      <c r="MVS21" s="165"/>
      <c r="MVT21" s="165"/>
      <c r="MVU21" s="165"/>
      <c r="MVV21" s="165"/>
      <c r="MVW21" s="165"/>
      <c r="MVX21" s="165"/>
      <c r="MVY21" s="165"/>
      <c r="MVZ21" s="165"/>
      <c r="MWA21" s="165"/>
      <c r="MWB21" s="165"/>
      <c r="MWC21" s="165"/>
      <c r="MWD21" s="165"/>
      <c r="MWE21" s="165"/>
      <c r="MWF21" s="165"/>
      <c r="MWG21" s="165"/>
      <c r="MWH21" s="165"/>
      <c r="MWI21" s="165"/>
      <c r="MWJ21" s="165"/>
      <c r="MWK21" s="165"/>
      <c r="MWL21" s="165"/>
      <c r="MWM21" s="165"/>
      <c r="MWN21" s="165"/>
      <c r="MWO21" s="165"/>
      <c r="MWP21" s="165"/>
      <c r="MWQ21" s="165"/>
      <c r="MWR21" s="165"/>
      <c r="MWS21" s="165"/>
      <c r="MWT21" s="165"/>
      <c r="MWU21" s="165"/>
      <c r="MWV21" s="165"/>
      <c r="MWW21" s="165"/>
      <c r="MWX21" s="165"/>
      <c r="MWY21" s="165"/>
      <c r="MWZ21" s="165"/>
      <c r="MXA21" s="165"/>
      <c r="MXB21" s="165"/>
      <c r="MXC21" s="165"/>
      <c r="MXD21" s="165"/>
      <c r="MXE21" s="165"/>
      <c r="MXF21" s="165"/>
      <c r="MXG21" s="165"/>
      <c r="MXH21" s="165"/>
      <c r="MXI21" s="165"/>
      <c r="MXJ21" s="165"/>
      <c r="MXK21" s="165"/>
      <c r="MXL21" s="165"/>
      <c r="MXM21" s="165"/>
      <c r="MXN21" s="165"/>
      <c r="MXO21" s="165"/>
      <c r="MXP21" s="165"/>
      <c r="MXQ21" s="165"/>
      <c r="MXR21" s="165"/>
      <c r="MXS21" s="165"/>
      <c r="MXT21" s="165"/>
      <c r="MXU21" s="165"/>
      <c r="MXV21" s="165"/>
      <c r="MXW21" s="165"/>
      <c r="MXX21" s="165"/>
      <c r="MXY21" s="165"/>
      <c r="MXZ21" s="165"/>
      <c r="MYA21" s="165"/>
      <c r="MYB21" s="165"/>
      <c r="MYC21" s="165"/>
      <c r="MYD21" s="165"/>
      <c r="MYE21" s="165"/>
      <c r="MYF21" s="165"/>
      <c r="MYG21" s="165"/>
      <c r="MYH21" s="165"/>
      <c r="MYI21" s="165"/>
      <c r="MYJ21" s="165"/>
      <c r="MYK21" s="165"/>
      <c r="MYL21" s="165"/>
      <c r="MYM21" s="165"/>
      <c r="MYN21" s="165"/>
      <c r="MYO21" s="165"/>
      <c r="MYP21" s="165"/>
      <c r="MYQ21" s="165"/>
      <c r="MYR21" s="165"/>
      <c r="MYS21" s="165"/>
      <c r="MYT21" s="165"/>
      <c r="MYU21" s="165"/>
      <c r="MYV21" s="165"/>
      <c r="MYW21" s="165"/>
      <c r="MYX21" s="165"/>
      <c r="MYY21" s="165"/>
      <c r="MYZ21" s="165"/>
      <c r="MZA21" s="165"/>
      <c r="MZB21" s="165"/>
      <c r="MZC21" s="165"/>
      <c r="MZD21" s="165"/>
      <c r="MZE21" s="165"/>
      <c r="MZF21" s="165"/>
      <c r="MZG21" s="165"/>
      <c r="MZH21" s="165"/>
      <c r="MZI21" s="165"/>
      <c r="MZJ21" s="165"/>
      <c r="MZK21" s="165"/>
      <c r="MZL21" s="165"/>
      <c r="MZM21" s="165"/>
      <c r="MZN21" s="165"/>
      <c r="MZO21" s="165"/>
      <c r="MZP21" s="165"/>
      <c r="MZQ21" s="165"/>
      <c r="MZR21" s="165"/>
      <c r="MZS21" s="165"/>
      <c r="MZT21" s="165"/>
      <c r="MZU21" s="165"/>
      <c r="MZV21" s="165"/>
      <c r="MZW21" s="165"/>
      <c r="MZX21" s="165"/>
      <c r="MZY21" s="165"/>
      <c r="MZZ21" s="165"/>
      <c r="NAA21" s="165"/>
      <c r="NAB21" s="165"/>
      <c r="NAC21" s="165"/>
      <c r="NAD21" s="165"/>
      <c r="NAE21" s="165"/>
      <c r="NAF21" s="165"/>
      <c r="NAG21" s="165"/>
      <c r="NAH21" s="165"/>
      <c r="NAI21" s="165"/>
      <c r="NAJ21" s="165"/>
      <c r="NAK21" s="165"/>
      <c r="NAL21" s="165"/>
      <c r="NAM21" s="165"/>
      <c r="NAN21" s="165"/>
      <c r="NAO21" s="165"/>
      <c r="NAP21" s="165"/>
      <c r="NAQ21" s="165"/>
      <c r="NAR21" s="165"/>
      <c r="NAS21" s="165"/>
      <c r="NAT21" s="165"/>
      <c r="NAU21" s="165"/>
      <c r="NAV21" s="165"/>
      <c r="NAW21" s="165"/>
      <c r="NAX21" s="165"/>
      <c r="NAY21" s="165"/>
      <c r="NAZ21" s="165"/>
      <c r="NBA21" s="165"/>
      <c r="NBB21" s="165"/>
      <c r="NBC21" s="165"/>
      <c r="NBD21" s="165"/>
      <c r="NBE21" s="165"/>
      <c r="NBF21" s="165"/>
      <c r="NBG21" s="165"/>
      <c r="NBH21" s="165"/>
      <c r="NBI21" s="165"/>
      <c r="NBJ21" s="165"/>
      <c r="NBK21" s="165"/>
      <c r="NBL21" s="165"/>
      <c r="NBM21" s="165"/>
      <c r="NBN21" s="165"/>
      <c r="NBO21" s="165"/>
      <c r="NBP21" s="165"/>
      <c r="NBQ21" s="165"/>
      <c r="NBR21" s="165"/>
      <c r="NBS21" s="165"/>
      <c r="NBT21" s="165"/>
      <c r="NBU21" s="165"/>
      <c r="NBV21" s="165"/>
      <c r="NBW21" s="165"/>
      <c r="NBX21" s="165"/>
      <c r="NBY21" s="165"/>
      <c r="NBZ21" s="165"/>
      <c r="NCA21" s="165"/>
      <c r="NCB21" s="165"/>
      <c r="NCC21" s="165"/>
      <c r="NCD21" s="165"/>
      <c r="NCE21" s="165"/>
      <c r="NCF21" s="165"/>
      <c r="NCG21" s="165"/>
      <c r="NCH21" s="165"/>
      <c r="NCI21" s="165"/>
      <c r="NCJ21" s="165"/>
      <c r="NCK21" s="165"/>
      <c r="NCL21" s="165"/>
      <c r="NCM21" s="165"/>
      <c r="NCN21" s="165"/>
      <c r="NCO21" s="165"/>
      <c r="NCP21" s="165"/>
      <c r="NCQ21" s="165"/>
      <c r="NCR21" s="165"/>
      <c r="NCS21" s="165"/>
      <c r="NCT21" s="165"/>
      <c r="NCU21" s="165"/>
      <c r="NCV21" s="165"/>
      <c r="NCW21" s="165"/>
      <c r="NCX21" s="165"/>
      <c r="NCY21" s="165"/>
      <c r="NCZ21" s="165"/>
      <c r="NDA21" s="165"/>
      <c r="NDB21" s="165"/>
      <c r="NDC21" s="165"/>
      <c r="NDD21" s="165"/>
      <c r="NDE21" s="165"/>
      <c r="NDF21" s="165"/>
      <c r="NDG21" s="165"/>
      <c r="NDH21" s="165"/>
      <c r="NDI21" s="165"/>
      <c r="NDJ21" s="165"/>
      <c r="NDK21" s="165"/>
      <c r="NDL21" s="165"/>
      <c r="NDM21" s="165"/>
      <c r="NDN21" s="165"/>
      <c r="NDO21" s="165"/>
      <c r="NDP21" s="165"/>
      <c r="NDQ21" s="165"/>
      <c r="NDR21" s="165"/>
      <c r="NDS21" s="165"/>
      <c r="NDT21" s="165"/>
      <c r="NDU21" s="165"/>
      <c r="NDV21" s="165"/>
      <c r="NDW21" s="165"/>
      <c r="NDX21" s="165"/>
      <c r="NDY21" s="165"/>
      <c r="NDZ21" s="165"/>
      <c r="NEA21" s="165"/>
      <c r="NEB21" s="165"/>
      <c r="NEC21" s="165"/>
      <c r="NED21" s="165"/>
      <c r="NEE21" s="165"/>
      <c r="NEF21" s="165"/>
      <c r="NEG21" s="165"/>
      <c r="NEH21" s="165"/>
      <c r="NEI21" s="165"/>
      <c r="NEJ21" s="165"/>
      <c r="NEK21" s="165"/>
      <c r="NEL21" s="165"/>
      <c r="NEM21" s="165"/>
      <c r="NEN21" s="165"/>
      <c r="NEO21" s="165"/>
      <c r="NEP21" s="165"/>
      <c r="NEQ21" s="165"/>
      <c r="NER21" s="165"/>
      <c r="NES21" s="165"/>
      <c r="NET21" s="165"/>
      <c r="NEU21" s="165"/>
      <c r="NEV21" s="165"/>
      <c r="NEW21" s="165"/>
      <c r="NEX21" s="165"/>
      <c r="NEY21" s="165"/>
      <c r="NEZ21" s="165"/>
      <c r="NFA21" s="165"/>
      <c r="NFB21" s="165"/>
      <c r="NFC21" s="165"/>
      <c r="NFD21" s="165"/>
      <c r="NFE21" s="165"/>
      <c r="NFF21" s="165"/>
      <c r="NFG21" s="165"/>
      <c r="NFH21" s="165"/>
      <c r="NFI21" s="165"/>
      <c r="NFJ21" s="165"/>
      <c r="NFK21" s="165"/>
      <c r="NFL21" s="165"/>
      <c r="NFM21" s="165"/>
      <c r="NFN21" s="165"/>
      <c r="NFO21" s="165"/>
      <c r="NFP21" s="165"/>
      <c r="NFQ21" s="165"/>
      <c r="NFR21" s="165"/>
      <c r="NFS21" s="165"/>
      <c r="NFT21" s="165"/>
      <c r="NFU21" s="165"/>
      <c r="NFV21" s="165"/>
      <c r="NFW21" s="165"/>
      <c r="NFX21" s="165"/>
      <c r="NFY21" s="165"/>
      <c r="NFZ21" s="165"/>
      <c r="NGA21" s="165"/>
      <c r="NGB21" s="165"/>
      <c r="NGC21" s="165"/>
      <c r="NGD21" s="165"/>
      <c r="NGE21" s="165"/>
      <c r="NGF21" s="165"/>
      <c r="NGG21" s="165"/>
      <c r="NGH21" s="165"/>
      <c r="NGI21" s="165"/>
      <c r="NGJ21" s="165"/>
      <c r="NGK21" s="165"/>
      <c r="NGL21" s="165"/>
      <c r="NGM21" s="165"/>
      <c r="NGN21" s="165"/>
      <c r="NGO21" s="165"/>
      <c r="NGP21" s="165"/>
      <c r="NGQ21" s="165"/>
      <c r="NGR21" s="165"/>
      <c r="NGS21" s="165"/>
      <c r="NGT21" s="165"/>
      <c r="NGU21" s="165"/>
      <c r="NGV21" s="165"/>
      <c r="NGW21" s="165"/>
      <c r="NGX21" s="165"/>
      <c r="NGY21" s="165"/>
      <c r="NGZ21" s="165"/>
      <c r="NHA21" s="165"/>
      <c r="NHB21" s="165"/>
      <c r="NHC21" s="165"/>
      <c r="NHD21" s="165"/>
      <c r="NHE21" s="165"/>
      <c r="NHF21" s="165"/>
      <c r="NHG21" s="165"/>
      <c r="NHH21" s="165"/>
      <c r="NHI21" s="165"/>
      <c r="NHJ21" s="165"/>
      <c r="NHK21" s="165"/>
      <c r="NHL21" s="165"/>
      <c r="NHM21" s="165"/>
      <c r="NHN21" s="165"/>
      <c r="NHO21" s="165"/>
      <c r="NHP21" s="165"/>
      <c r="NHQ21" s="165"/>
      <c r="NHR21" s="165"/>
      <c r="NHS21" s="165"/>
      <c r="NHT21" s="165"/>
      <c r="NHU21" s="165"/>
      <c r="NHV21" s="165"/>
      <c r="NHW21" s="165"/>
      <c r="NHX21" s="165"/>
      <c r="NHY21" s="165"/>
      <c r="NHZ21" s="165"/>
      <c r="NIA21" s="165"/>
      <c r="NIB21" s="165"/>
      <c r="NIC21" s="165"/>
      <c r="NID21" s="165"/>
      <c r="NIE21" s="165"/>
      <c r="NIF21" s="165"/>
      <c r="NIG21" s="165"/>
      <c r="NIH21" s="165"/>
      <c r="NII21" s="165"/>
      <c r="NIJ21" s="165"/>
      <c r="NIK21" s="165"/>
      <c r="NIL21" s="165"/>
      <c r="NIM21" s="165"/>
      <c r="NIN21" s="165"/>
      <c r="NIO21" s="165"/>
      <c r="NIP21" s="165"/>
      <c r="NIQ21" s="165"/>
      <c r="NIR21" s="165"/>
      <c r="NIS21" s="165"/>
      <c r="NIT21" s="165"/>
      <c r="NIU21" s="165"/>
      <c r="NIV21" s="165"/>
      <c r="NIW21" s="165"/>
      <c r="NIX21" s="165"/>
      <c r="NIY21" s="165"/>
      <c r="NIZ21" s="165"/>
      <c r="NJA21" s="165"/>
      <c r="NJB21" s="165"/>
      <c r="NJC21" s="165"/>
      <c r="NJD21" s="165"/>
      <c r="NJE21" s="165"/>
      <c r="NJF21" s="165"/>
      <c r="NJG21" s="165"/>
      <c r="NJH21" s="165"/>
      <c r="NJI21" s="165"/>
      <c r="NJJ21" s="165"/>
      <c r="NJK21" s="165"/>
      <c r="NJL21" s="165"/>
      <c r="NJM21" s="165"/>
      <c r="NJN21" s="165"/>
      <c r="NJO21" s="165"/>
      <c r="NJP21" s="165"/>
      <c r="NJQ21" s="165"/>
      <c r="NJR21" s="165"/>
      <c r="NJS21" s="165"/>
      <c r="NJT21" s="165"/>
      <c r="NJU21" s="165"/>
      <c r="NJV21" s="165"/>
      <c r="NJW21" s="165"/>
      <c r="NJX21" s="165"/>
      <c r="NJY21" s="165"/>
      <c r="NJZ21" s="165"/>
      <c r="NKA21" s="165"/>
      <c r="NKB21" s="165"/>
      <c r="NKC21" s="165"/>
      <c r="NKD21" s="165"/>
      <c r="NKE21" s="165"/>
      <c r="NKF21" s="165"/>
      <c r="NKG21" s="165"/>
      <c r="NKH21" s="165"/>
      <c r="NKI21" s="165"/>
      <c r="NKJ21" s="165"/>
      <c r="NKK21" s="165"/>
      <c r="NKL21" s="165"/>
      <c r="NKM21" s="165"/>
      <c r="NKN21" s="165"/>
      <c r="NKO21" s="165"/>
      <c r="NKP21" s="165"/>
      <c r="NKQ21" s="165"/>
      <c r="NKR21" s="165"/>
      <c r="NKS21" s="165"/>
      <c r="NKT21" s="165"/>
      <c r="NKU21" s="165"/>
      <c r="NKV21" s="165"/>
      <c r="NKW21" s="165"/>
      <c r="NKX21" s="165"/>
      <c r="NKY21" s="165"/>
      <c r="NKZ21" s="165"/>
      <c r="NLA21" s="165"/>
      <c r="NLB21" s="165"/>
      <c r="NLC21" s="165"/>
      <c r="NLD21" s="165"/>
      <c r="NLE21" s="165"/>
      <c r="NLF21" s="165"/>
      <c r="NLG21" s="165"/>
      <c r="NLH21" s="165"/>
      <c r="NLI21" s="165"/>
      <c r="NLJ21" s="165"/>
      <c r="NLK21" s="165"/>
      <c r="NLL21" s="165"/>
      <c r="NLM21" s="165"/>
      <c r="NLN21" s="165"/>
      <c r="NLO21" s="165"/>
      <c r="NLP21" s="165"/>
      <c r="NLQ21" s="165"/>
      <c r="NLR21" s="165"/>
      <c r="NLS21" s="165"/>
      <c r="NLT21" s="165"/>
      <c r="NLU21" s="165"/>
      <c r="NLV21" s="165"/>
      <c r="NLW21" s="165"/>
      <c r="NLX21" s="165"/>
      <c r="NLY21" s="165"/>
      <c r="NLZ21" s="165"/>
      <c r="NMA21" s="165"/>
      <c r="NMB21" s="165"/>
      <c r="NMC21" s="165"/>
      <c r="NMD21" s="165"/>
      <c r="NME21" s="165"/>
      <c r="NMF21" s="165"/>
      <c r="NMG21" s="165"/>
      <c r="NMH21" s="165"/>
      <c r="NMI21" s="165"/>
      <c r="NMJ21" s="165"/>
      <c r="NMK21" s="165"/>
      <c r="NML21" s="165"/>
      <c r="NMM21" s="165"/>
      <c r="NMN21" s="165"/>
      <c r="NMO21" s="165"/>
      <c r="NMP21" s="165"/>
      <c r="NMQ21" s="165"/>
      <c r="NMR21" s="165"/>
      <c r="NMS21" s="165"/>
      <c r="NMT21" s="165"/>
      <c r="NMU21" s="165"/>
      <c r="NMV21" s="165"/>
      <c r="NMW21" s="165"/>
      <c r="NMX21" s="165"/>
      <c r="NMY21" s="165"/>
      <c r="NMZ21" s="165"/>
      <c r="NNA21" s="165"/>
      <c r="NNB21" s="165"/>
      <c r="NNC21" s="165"/>
      <c r="NND21" s="165"/>
      <c r="NNE21" s="165"/>
      <c r="NNF21" s="165"/>
      <c r="NNG21" s="165"/>
      <c r="NNH21" s="165"/>
      <c r="NNI21" s="165"/>
      <c r="NNJ21" s="165"/>
      <c r="NNK21" s="165"/>
      <c r="NNL21" s="165"/>
      <c r="NNM21" s="165"/>
      <c r="NNN21" s="165"/>
      <c r="NNO21" s="165"/>
      <c r="NNP21" s="165"/>
      <c r="NNQ21" s="165"/>
      <c r="NNR21" s="165"/>
      <c r="NNS21" s="165"/>
      <c r="NNT21" s="165"/>
      <c r="NNU21" s="165"/>
      <c r="NNV21" s="165"/>
      <c r="NNW21" s="165"/>
      <c r="NNX21" s="165"/>
      <c r="NNY21" s="165"/>
      <c r="NNZ21" s="165"/>
      <c r="NOA21" s="165"/>
      <c r="NOB21" s="165"/>
      <c r="NOC21" s="165"/>
      <c r="NOD21" s="165"/>
      <c r="NOE21" s="165"/>
      <c r="NOF21" s="165"/>
      <c r="NOG21" s="165"/>
      <c r="NOH21" s="165"/>
      <c r="NOI21" s="165"/>
      <c r="NOJ21" s="165"/>
      <c r="NOK21" s="165"/>
      <c r="NOL21" s="165"/>
      <c r="NOM21" s="165"/>
      <c r="NON21" s="165"/>
      <c r="NOO21" s="165"/>
      <c r="NOP21" s="165"/>
      <c r="NOQ21" s="165"/>
      <c r="NOR21" s="165"/>
      <c r="NOS21" s="165"/>
      <c r="NOT21" s="165"/>
      <c r="NOU21" s="165"/>
      <c r="NOV21" s="165"/>
      <c r="NOW21" s="165"/>
      <c r="NOX21" s="165"/>
      <c r="NOY21" s="165"/>
      <c r="NOZ21" s="165"/>
      <c r="NPA21" s="165"/>
      <c r="NPB21" s="165"/>
      <c r="NPC21" s="165"/>
      <c r="NPD21" s="165"/>
      <c r="NPE21" s="165"/>
      <c r="NPF21" s="165"/>
      <c r="NPG21" s="165"/>
      <c r="NPH21" s="165"/>
      <c r="NPI21" s="165"/>
      <c r="NPJ21" s="165"/>
      <c r="NPK21" s="165"/>
      <c r="NPL21" s="165"/>
      <c r="NPM21" s="165"/>
      <c r="NPN21" s="165"/>
      <c r="NPO21" s="165"/>
      <c r="NPP21" s="165"/>
      <c r="NPQ21" s="165"/>
      <c r="NPR21" s="165"/>
      <c r="NPS21" s="165"/>
      <c r="NPT21" s="165"/>
      <c r="NPU21" s="165"/>
      <c r="NPV21" s="165"/>
      <c r="NPW21" s="165"/>
      <c r="NPX21" s="165"/>
      <c r="NPY21" s="165"/>
      <c r="NPZ21" s="165"/>
      <c r="NQA21" s="165"/>
      <c r="NQB21" s="165"/>
      <c r="NQC21" s="165"/>
      <c r="NQD21" s="165"/>
      <c r="NQE21" s="165"/>
      <c r="NQF21" s="165"/>
      <c r="NQG21" s="165"/>
      <c r="NQH21" s="165"/>
      <c r="NQI21" s="165"/>
      <c r="NQJ21" s="165"/>
      <c r="NQK21" s="165"/>
      <c r="NQL21" s="165"/>
      <c r="NQM21" s="165"/>
      <c r="NQN21" s="165"/>
      <c r="NQO21" s="165"/>
      <c r="NQP21" s="165"/>
      <c r="NQQ21" s="165"/>
      <c r="NQR21" s="165"/>
      <c r="NQS21" s="165"/>
      <c r="NQT21" s="165"/>
      <c r="NQU21" s="165"/>
      <c r="NQV21" s="165"/>
      <c r="NQW21" s="165"/>
      <c r="NQX21" s="165"/>
      <c r="NQY21" s="165"/>
      <c r="NQZ21" s="165"/>
      <c r="NRA21" s="165"/>
      <c r="NRB21" s="165"/>
      <c r="NRC21" s="165"/>
      <c r="NRD21" s="165"/>
      <c r="NRE21" s="165"/>
      <c r="NRF21" s="165"/>
      <c r="NRG21" s="165"/>
      <c r="NRH21" s="165"/>
      <c r="NRI21" s="165"/>
      <c r="NRJ21" s="165"/>
      <c r="NRK21" s="165"/>
      <c r="NRL21" s="165"/>
      <c r="NRM21" s="165"/>
      <c r="NRN21" s="165"/>
      <c r="NRO21" s="165"/>
      <c r="NRP21" s="165"/>
      <c r="NRQ21" s="165"/>
      <c r="NRR21" s="165"/>
      <c r="NRS21" s="165"/>
      <c r="NRT21" s="165"/>
      <c r="NRU21" s="165"/>
      <c r="NRV21" s="165"/>
      <c r="NRW21" s="165"/>
      <c r="NRX21" s="165"/>
      <c r="NRY21" s="165"/>
      <c r="NRZ21" s="165"/>
      <c r="NSA21" s="165"/>
      <c r="NSB21" s="165"/>
      <c r="NSC21" s="165"/>
      <c r="NSD21" s="165"/>
      <c r="NSE21" s="165"/>
      <c r="NSF21" s="165"/>
      <c r="NSG21" s="165"/>
      <c r="NSH21" s="165"/>
      <c r="NSI21" s="165"/>
      <c r="NSJ21" s="165"/>
      <c r="NSK21" s="165"/>
      <c r="NSL21" s="165"/>
      <c r="NSM21" s="165"/>
      <c r="NSN21" s="165"/>
      <c r="NSO21" s="165"/>
      <c r="NSP21" s="165"/>
      <c r="NSQ21" s="165"/>
      <c r="NSR21" s="165"/>
      <c r="NSS21" s="165"/>
      <c r="NST21" s="165"/>
      <c r="NSU21" s="165"/>
      <c r="NSV21" s="165"/>
      <c r="NSW21" s="165"/>
      <c r="NSX21" s="165"/>
      <c r="NSY21" s="165"/>
      <c r="NSZ21" s="165"/>
      <c r="NTA21" s="165"/>
      <c r="NTB21" s="165"/>
      <c r="NTC21" s="165"/>
      <c r="NTD21" s="165"/>
      <c r="NTE21" s="165"/>
      <c r="NTF21" s="165"/>
      <c r="NTG21" s="165"/>
      <c r="NTH21" s="165"/>
      <c r="NTI21" s="165"/>
      <c r="NTJ21" s="165"/>
      <c r="NTK21" s="165"/>
      <c r="NTL21" s="165"/>
      <c r="NTM21" s="165"/>
      <c r="NTN21" s="165"/>
      <c r="NTO21" s="165"/>
      <c r="NTP21" s="165"/>
      <c r="NTQ21" s="165"/>
      <c r="NTR21" s="165"/>
      <c r="NTS21" s="165"/>
      <c r="NTT21" s="165"/>
      <c r="NTU21" s="165"/>
      <c r="NTV21" s="165"/>
      <c r="NTW21" s="165"/>
      <c r="NTX21" s="165"/>
      <c r="NTY21" s="165"/>
      <c r="NTZ21" s="165"/>
      <c r="NUA21" s="165"/>
      <c r="NUB21" s="165"/>
      <c r="NUC21" s="165"/>
      <c r="NUD21" s="165"/>
      <c r="NUE21" s="165"/>
      <c r="NUF21" s="165"/>
      <c r="NUG21" s="165"/>
      <c r="NUH21" s="165"/>
      <c r="NUI21" s="165"/>
      <c r="NUJ21" s="165"/>
      <c r="NUK21" s="165"/>
      <c r="NUL21" s="165"/>
      <c r="NUM21" s="165"/>
      <c r="NUN21" s="165"/>
      <c r="NUO21" s="165"/>
      <c r="NUP21" s="165"/>
      <c r="NUQ21" s="165"/>
      <c r="NUR21" s="165"/>
      <c r="NUS21" s="165"/>
      <c r="NUT21" s="165"/>
      <c r="NUU21" s="165"/>
      <c r="NUV21" s="165"/>
      <c r="NUW21" s="165"/>
      <c r="NUX21" s="165"/>
      <c r="NUY21" s="165"/>
      <c r="NUZ21" s="165"/>
      <c r="NVA21" s="165"/>
      <c r="NVB21" s="165"/>
      <c r="NVC21" s="165"/>
      <c r="NVD21" s="165"/>
      <c r="NVE21" s="165"/>
      <c r="NVF21" s="165"/>
      <c r="NVG21" s="165"/>
      <c r="NVH21" s="165"/>
      <c r="NVI21" s="165"/>
      <c r="NVJ21" s="165"/>
      <c r="NVK21" s="165"/>
      <c r="NVL21" s="165"/>
      <c r="NVM21" s="165"/>
      <c r="NVN21" s="165"/>
      <c r="NVO21" s="165"/>
      <c r="NVP21" s="165"/>
      <c r="NVQ21" s="165"/>
      <c r="NVR21" s="165"/>
      <c r="NVS21" s="165"/>
      <c r="NVT21" s="165"/>
      <c r="NVU21" s="165"/>
      <c r="NVV21" s="165"/>
      <c r="NVW21" s="165"/>
      <c r="NVX21" s="165"/>
      <c r="NVY21" s="165"/>
      <c r="NVZ21" s="165"/>
      <c r="NWA21" s="165"/>
      <c r="NWB21" s="165"/>
      <c r="NWC21" s="165"/>
      <c r="NWD21" s="165"/>
      <c r="NWE21" s="165"/>
      <c r="NWF21" s="165"/>
      <c r="NWG21" s="165"/>
      <c r="NWH21" s="165"/>
      <c r="NWI21" s="165"/>
      <c r="NWJ21" s="165"/>
      <c r="NWK21" s="165"/>
      <c r="NWL21" s="165"/>
      <c r="NWM21" s="165"/>
      <c r="NWN21" s="165"/>
      <c r="NWO21" s="165"/>
      <c r="NWP21" s="165"/>
      <c r="NWQ21" s="165"/>
      <c r="NWR21" s="165"/>
      <c r="NWS21" s="165"/>
      <c r="NWT21" s="165"/>
      <c r="NWU21" s="165"/>
      <c r="NWV21" s="165"/>
      <c r="NWW21" s="165"/>
      <c r="NWX21" s="165"/>
      <c r="NWY21" s="165"/>
      <c r="NWZ21" s="165"/>
      <c r="NXA21" s="165"/>
      <c r="NXB21" s="165"/>
      <c r="NXC21" s="165"/>
      <c r="NXD21" s="165"/>
      <c r="NXE21" s="165"/>
      <c r="NXF21" s="165"/>
      <c r="NXG21" s="165"/>
      <c r="NXH21" s="165"/>
      <c r="NXI21" s="165"/>
      <c r="NXJ21" s="165"/>
      <c r="NXK21" s="165"/>
      <c r="NXL21" s="165"/>
      <c r="NXM21" s="165"/>
      <c r="NXN21" s="165"/>
      <c r="NXO21" s="165"/>
      <c r="NXP21" s="165"/>
      <c r="NXQ21" s="165"/>
      <c r="NXR21" s="165"/>
      <c r="NXS21" s="165"/>
      <c r="NXT21" s="165"/>
      <c r="NXU21" s="165"/>
      <c r="NXV21" s="165"/>
      <c r="NXW21" s="165"/>
      <c r="NXX21" s="165"/>
      <c r="NXY21" s="165"/>
      <c r="NXZ21" s="165"/>
      <c r="NYA21" s="165"/>
      <c r="NYB21" s="165"/>
      <c r="NYC21" s="165"/>
      <c r="NYD21" s="165"/>
      <c r="NYE21" s="165"/>
      <c r="NYF21" s="165"/>
      <c r="NYG21" s="165"/>
      <c r="NYH21" s="165"/>
      <c r="NYI21" s="165"/>
      <c r="NYJ21" s="165"/>
      <c r="NYK21" s="165"/>
      <c r="NYL21" s="165"/>
      <c r="NYM21" s="165"/>
      <c r="NYN21" s="165"/>
      <c r="NYO21" s="165"/>
      <c r="NYP21" s="165"/>
      <c r="NYQ21" s="165"/>
      <c r="NYR21" s="165"/>
      <c r="NYS21" s="165"/>
      <c r="NYT21" s="165"/>
      <c r="NYU21" s="165"/>
      <c r="NYV21" s="165"/>
      <c r="NYW21" s="165"/>
      <c r="NYX21" s="165"/>
      <c r="NYY21" s="165"/>
      <c r="NYZ21" s="165"/>
      <c r="NZA21" s="165"/>
      <c r="NZB21" s="165"/>
      <c r="NZC21" s="165"/>
      <c r="NZD21" s="165"/>
      <c r="NZE21" s="165"/>
      <c r="NZF21" s="165"/>
      <c r="NZG21" s="165"/>
      <c r="NZH21" s="165"/>
      <c r="NZI21" s="165"/>
      <c r="NZJ21" s="165"/>
      <c r="NZK21" s="165"/>
      <c r="NZL21" s="165"/>
      <c r="NZM21" s="165"/>
      <c r="NZN21" s="165"/>
      <c r="NZO21" s="165"/>
      <c r="NZP21" s="165"/>
      <c r="NZQ21" s="165"/>
      <c r="NZR21" s="165"/>
      <c r="NZS21" s="165"/>
      <c r="NZT21" s="165"/>
      <c r="NZU21" s="165"/>
      <c r="NZV21" s="165"/>
      <c r="NZW21" s="165"/>
      <c r="NZX21" s="165"/>
      <c r="NZY21" s="165"/>
      <c r="NZZ21" s="165"/>
      <c r="OAA21" s="165"/>
      <c r="OAB21" s="165"/>
      <c r="OAC21" s="165"/>
      <c r="OAD21" s="165"/>
      <c r="OAE21" s="165"/>
      <c r="OAF21" s="165"/>
      <c r="OAG21" s="165"/>
      <c r="OAH21" s="165"/>
      <c r="OAI21" s="165"/>
      <c r="OAJ21" s="165"/>
      <c r="OAK21" s="165"/>
      <c r="OAL21" s="165"/>
      <c r="OAM21" s="165"/>
      <c r="OAN21" s="165"/>
      <c r="OAO21" s="165"/>
      <c r="OAP21" s="165"/>
      <c r="OAQ21" s="165"/>
      <c r="OAR21" s="165"/>
      <c r="OAS21" s="165"/>
      <c r="OAT21" s="165"/>
      <c r="OAU21" s="165"/>
      <c r="OAV21" s="165"/>
      <c r="OAW21" s="165"/>
      <c r="OAX21" s="165"/>
      <c r="OAY21" s="165"/>
      <c r="OAZ21" s="165"/>
      <c r="OBA21" s="165"/>
      <c r="OBB21" s="165"/>
      <c r="OBC21" s="165"/>
      <c r="OBD21" s="165"/>
      <c r="OBE21" s="165"/>
      <c r="OBF21" s="165"/>
      <c r="OBG21" s="165"/>
      <c r="OBH21" s="165"/>
      <c r="OBI21" s="165"/>
      <c r="OBJ21" s="165"/>
      <c r="OBK21" s="165"/>
      <c r="OBL21" s="165"/>
      <c r="OBM21" s="165"/>
      <c r="OBN21" s="165"/>
      <c r="OBO21" s="165"/>
      <c r="OBP21" s="165"/>
      <c r="OBQ21" s="165"/>
      <c r="OBR21" s="165"/>
      <c r="OBS21" s="165"/>
      <c r="OBT21" s="165"/>
      <c r="OBU21" s="165"/>
      <c r="OBV21" s="165"/>
      <c r="OBW21" s="165"/>
      <c r="OBX21" s="165"/>
      <c r="OBY21" s="165"/>
      <c r="OBZ21" s="165"/>
      <c r="OCA21" s="165"/>
      <c r="OCB21" s="165"/>
      <c r="OCC21" s="165"/>
      <c r="OCD21" s="165"/>
      <c r="OCE21" s="165"/>
      <c r="OCF21" s="165"/>
      <c r="OCG21" s="165"/>
      <c r="OCH21" s="165"/>
      <c r="OCI21" s="165"/>
      <c r="OCJ21" s="165"/>
      <c r="OCK21" s="165"/>
      <c r="OCL21" s="165"/>
      <c r="OCM21" s="165"/>
      <c r="OCN21" s="165"/>
      <c r="OCO21" s="165"/>
      <c r="OCP21" s="165"/>
      <c r="OCQ21" s="165"/>
      <c r="OCR21" s="165"/>
      <c r="OCS21" s="165"/>
      <c r="OCT21" s="165"/>
      <c r="OCU21" s="165"/>
      <c r="OCV21" s="165"/>
      <c r="OCW21" s="165"/>
      <c r="OCX21" s="165"/>
      <c r="OCY21" s="165"/>
      <c r="OCZ21" s="165"/>
      <c r="ODA21" s="165"/>
      <c r="ODB21" s="165"/>
      <c r="ODC21" s="165"/>
      <c r="ODD21" s="165"/>
      <c r="ODE21" s="165"/>
      <c r="ODF21" s="165"/>
      <c r="ODG21" s="165"/>
      <c r="ODH21" s="165"/>
      <c r="ODI21" s="165"/>
      <c r="ODJ21" s="165"/>
      <c r="ODK21" s="165"/>
      <c r="ODL21" s="165"/>
      <c r="ODM21" s="165"/>
      <c r="ODN21" s="165"/>
      <c r="ODO21" s="165"/>
      <c r="ODP21" s="165"/>
      <c r="ODQ21" s="165"/>
      <c r="ODR21" s="165"/>
      <c r="ODS21" s="165"/>
      <c r="ODT21" s="165"/>
      <c r="ODU21" s="165"/>
      <c r="ODV21" s="165"/>
      <c r="ODW21" s="165"/>
      <c r="ODX21" s="165"/>
      <c r="ODY21" s="165"/>
      <c r="ODZ21" s="165"/>
      <c r="OEA21" s="165"/>
      <c r="OEB21" s="165"/>
      <c r="OEC21" s="165"/>
      <c r="OED21" s="165"/>
      <c r="OEE21" s="165"/>
      <c r="OEF21" s="165"/>
      <c r="OEG21" s="165"/>
      <c r="OEH21" s="165"/>
      <c r="OEI21" s="165"/>
      <c r="OEJ21" s="165"/>
      <c r="OEK21" s="165"/>
      <c r="OEL21" s="165"/>
      <c r="OEM21" s="165"/>
      <c r="OEN21" s="165"/>
      <c r="OEO21" s="165"/>
      <c r="OEP21" s="165"/>
      <c r="OEQ21" s="165"/>
      <c r="OER21" s="165"/>
      <c r="OES21" s="165"/>
      <c r="OET21" s="165"/>
      <c r="OEU21" s="165"/>
      <c r="OEV21" s="165"/>
      <c r="OEW21" s="165"/>
      <c r="OEX21" s="165"/>
      <c r="OEY21" s="165"/>
      <c r="OEZ21" s="165"/>
      <c r="OFA21" s="165"/>
      <c r="OFB21" s="165"/>
      <c r="OFC21" s="165"/>
      <c r="OFD21" s="165"/>
      <c r="OFE21" s="165"/>
      <c r="OFF21" s="165"/>
      <c r="OFG21" s="165"/>
      <c r="OFH21" s="165"/>
      <c r="OFI21" s="165"/>
      <c r="OFJ21" s="165"/>
      <c r="OFK21" s="165"/>
      <c r="OFL21" s="165"/>
      <c r="OFM21" s="165"/>
      <c r="OFN21" s="165"/>
      <c r="OFO21" s="165"/>
      <c r="OFP21" s="165"/>
      <c r="OFQ21" s="165"/>
      <c r="OFR21" s="165"/>
      <c r="OFS21" s="165"/>
      <c r="OFT21" s="165"/>
      <c r="OFU21" s="165"/>
      <c r="OFV21" s="165"/>
      <c r="OFW21" s="165"/>
      <c r="OFX21" s="165"/>
      <c r="OFY21" s="165"/>
      <c r="OFZ21" s="165"/>
      <c r="OGA21" s="165"/>
      <c r="OGB21" s="165"/>
      <c r="OGC21" s="165"/>
      <c r="OGD21" s="165"/>
      <c r="OGE21" s="165"/>
      <c r="OGF21" s="165"/>
      <c r="OGG21" s="165"/>
      <c r="OGH21" s="165"/>
      <c r="OGI21" s="165"/>
      <c r="OGJ21" s="165"/>
      <c r="OGK21" s="165"/>
      <c r="OGL21" s="165"/>
      <c r="OGM21" s="165"/>
      <c r="OGN21" s="165"/>
      <c r="OGO21" s="165"/>
      <c r="OGP21" s="165"/>
      <c r="OGQ21" s="165"/>
      <c r="OGR21" s="165"/>
      <c r="OGS21" s="165"/>
      <c r="OGT21" s="165"/>
      <c r="OGU21" s="165"/>
      <c r="OGV21" s="165"/>
      <c r="OGW21" s="165"/>
      <c r="OGX21" s="165"/>
      <c r="OGY21" s="165"/>
      <c r="OGZ21" s="165"/>
      <c r="OHA21" s="165"/>
      <c r="OHB21" s="165"/>
      <c r="OHC21" s="165"/>
      <c r="OHD21" s="165"/>
      <c r="OHE21" s="165"/>
      <c r="OHF21" s="165"/>
      <c r="OHG21" s="165"/>
      <c r="OHH21" s="165"/>
      <c r="OHI21" s="165"/>
      <c r="OHJ21" s="165"/>
      <c r="OHK21" s="165"/>
      <c r="OHL21" s="165"/>
      <c r="OHM21" s="165"/>
      <c r="OHN21" s="165"/>
      <c r="OHO21" s="165"/>
      <c r="OHP21" s="165"/>
      <c r="OHQ21" s="165"/>
      <c r="OHR21" s="165"/>
      <c r="OHS21" s="165"/>
      <c r="OHT21" s="165"/>
      <c r="OHU21" s="165"/>
      <c r="OHV21" s="165"/>
      <c r="OHW21" s="165"/>
      <c r="OHX21" s="165"/>
      <c r="OHY21" s="165"/>
      <c r="OHZ21" s="165"/>
      <c r="OIA21" s="165"/>
      <c r="OIB21" s="165"/>
      <c r="OIC21" s="165"/>
      <c r="OID21" s="165"/>
      <c r="OIE21" s="165"/>
      <c r="OIF21" s="165"/>
      <c r="OIG21" s="165"/>
      <c r="OIH21" s="165"/>
      <c r="OII21" s="165"/>
      <c r="OIJ21" s="165"/>
      <c r="OIK21" s="165"/>
      <c r="OIL21" s="165"/>
      <c r="OIM21" s="165"/>
      <c r="OIN21" s="165"/>
      <c r="OIO21" s="165"/>
      <c r="OIP21" s="165"/>
      <c r="OIQ21" s="165"/>
      <c r="OIR21" s="165"/>
      <c r="OIS21" s="165"/>
      <c r="OIT21" s="165"/>
      <c r="OIU21" s="165"/>
      <c r="OIV21" s="165"/>
      <c r="OIW21" s="165"/>
      <c r="OIX21" s="165"/>
      <c r="OIY21" s="165"/>
      <c r="OIZ21" s="165"/>
      <c r="OJA21" s="165"/>
      <c r="OJB21" s="165"/>
      <c r="OJC21" s="165"/>
      <c r="OJD21" s="165"/>
      <c r="OJE21" s="165"/>
      <c r="OJF21" s="165"/>
      <c r="OJG21" s="165"/>
      <c r="OJH21" s="165"/>
      <c r="OJI21" s="165"/>
      <c r="OJJ21" s="165"/>
      <c r="OJK21" s="165"/>
      <c r="OJL21" s="165"/>
      <c r="OJM21" s="165"/>
      <c r="OJN21" s="165"/>
      <c r="OJO21" s="165"/>
      <c r="OJP21" s="165"/>
      <c r="OJQ21" s="165"/>
      <c r="OJR21" s="165"/>
      <c r="OJS21" s="165"/>
      <c r="OJT21" s="165"/>
      <c r="OJU21" s="165"/>
      <c r="OJV21" s="165"/>
      <c r="OJW21" s="165"/>
      <c r="OJX21" s="165"/>
      <c r="OJY21" s="165"/>
      <c r="OJZ21" s="165"/>
      <c r="OKA21" s="165"/>
      <c r="OKB21" s="165"/>
      <c r="OKC21" s="165"/>
      <c r="OKD21" s="165"/>
      <c r="OKE21" s="165"/>
      <c r="OKF21" s="165"/>
      <c r="OKG21" s="165"/>
      <c r="OKH21" s="165"/>
      <c r="OKI21" s="165"/>
      <c r="OKJ21" s="165"/>
      <c r="OKK21" s="165"/>
      <c r="OKL21" s="165"/>
      <c r="OKM21" s="165"/>
      <c r="OKN21" s="165"/>
      <c r="OKO21" s="165"/>
      <c r="OKP21" s="165"/>
      <c r="OKQ21" s="165"/>
      <c r="OKR21" s="165"/>
      <c r="OKS21" s="165"/>
      <c r="OKT21" s="165"/>
      <c r="OKU21" s="165"/>
      <c r="OKV21" s="165"/>
      <c r="OKW21" s="165"/>
      <c r="OKX21" s="165"/>
      <c r="OKY21" s="165"/>
      <c r="OKZ21" s="165"/>
      <c r="OLA21" s="165"/>
      <c r="OLB21" s="165"/>
      <c r="OLC21" s="165"/>
      <c r="OLD21" s="165"/>
      <c r="OLE21" s="165"/>
      <c r="OLF21" s="165"/>
      <c r="OLG21" s="165"/>
      <c r="OLH21" s="165"/>
      <c r="OLI21" s="165"/>
      <c r="OLJ21" s="165"/>
      <c r="OLK21" s="165"/>
      <c r="OLL21" s="165"/>
      <c r="OLM21" s="165"/>
      <c r="OLN21" s="165"/>
      <c r="OLO21" s="165"/>
      <c r="OLP21" s="165"/>
      <c r="OLQ21" s="165"/>
      <c r="OLR21" s="165"/>
      <c r="OLS21" s="165"/>
      <c r="OLT21" s="165"/>
      <c r="OLU21" s="165"/>
      <c r="OLV21" s="165"/>
      <c r="OLW21" s="165"/>
      <c r="OLX21" s="165"/>
      <c r="OLY21" s="165"/>
      <c r="OLZ21" s="165"/>
      <c r="OMA21" s="165"/>
      <c r="OMB21" s="165"/>
      <c r="OMC21" s="165"/>
      <c r="OMD21" s="165"/>
      <c r="OME21" s="165"/>
      <c r="OMF21" s="165"/>
      <c r="OMG21" s="165"/>
      <c r="OMH21" s="165"/>
      <c r="OMI21" s="165"/>
      <c r="OMJ21" s="165"/>
      <c r="OMK21" s="165"/>
      <c r="OML21" s="165"/>
      <c r="OMM21" s="165"/>
      <c r="OMN21" s="165"/>
      <c r="OMO21" s="165"/>
      <c r="OMP21" s="165"/>
      <c r="OMQ21" s="165"/>
      <c r="OMR21" s="165"/>
      <c r="OMS21" s="165"/>
      <c r="OMT21" s="165"/>
      <c r="OMU21" s="165"/>
      <c r="OMV21" s="165"/>
      <c r="OMW21" s="165"/>
      <c r="OMX21" s="165"/>
      <c r="OMY21" s="165"/>
      <c r="OMZ21" s="165"/>
      <c r="ONA21" s="165"/>
      <c r="ONB21" s="165"/>
      <c r="ONC21" s="165"/>
      <c r="OND21" s="165"/>
      <c r="ONE21" s="165"/>
      <c r="ONF21" s="165"/>
      <c r="ONG21" s="165"/>
      <c r="ONH21" s="165"/>
      <c r="ONI21" s="165"/>
      <c r="ONJ21" s="165"/>
      <c r="ONK21" s="165"/>
      <c r="ONL21" s="165"/>
      <c r="ONM21" s="165"/>
      <c r="ONN21" s="165"/>
      <c r="ONO21" s="165"/>
      <c r="ONP21" s="165"/>
      <c r="ONQ21" s="165"/>
      <c r="ONR21" s="165"/>
      <c r="ONS21" s="165"/>
      <c r="ONT21" s="165"/>
      <c r="ONU21" s="165"/>
      <c r="ONV21" s="165"/>
      <c r="ONW21" s="165"/>
      <c r="ONX21" s="165"/>
      <c r="ONY21" s="165"/>
      <c r="ONZ21" s="165"/>
      <c r="OOA21" s="165"/>
      <c r="OOB21" s="165"/>
      <c r="OOC21" s="165"/>
      <c r="OOD21" s="165"/>
      <c r="OOE21" s="165"/>
      <c r="OOF21" s="165"/>
      <c r="OOG21" s="165"/>
      <c r="OOH21" s="165"/>
      <c r="OOI21" s="165"/>
      <c r="OOJ21" s="165"/>
      <c r="OOK21" s="165"/>
      <c r="OOL21" s="165"/>
      <c r="OOM21" s="165"/>
      <c r="OON21" s="165"/>
      <c r="OOO21" s="165"/>
      <c r="OOP21" s="165"/>
      <c r="OOQ21" s="165"/>
      <c r="OOR21" s="165"/>
      <c r="OOS21" s="165"/>
      <c r="OOT21" s="165"/>
      <c r="OOU21" s="165"/>
      <c r="OOV21" s="165"/>
      <c r="OOW21" s="165"/>
      <c r="OOX21" s="165"/>
      <c r="OOY21" s="165"/>
      <c r="OOZ21" s="165"/>
      <c r="OPA21" s="165"/>
      <c r="OPB21" s="165"/>
      <c r="OPC21" s="165"/>
      <c r="OPD21" s="165"/>
      <c r="OPE21" s="165"/>
      <c r="OPF21" s="165"/>
      <c r="OPG21" s="165"/>
      <c r="OPH21" s="165"/>
      <c r="OPI21" s="165"/>
      <c r="OPJ21" s="165"/>
      <c r="OPK21" s="165"/>
      <c r="OPL21" s="165"/>
      <c r="OPM21" s="165"/>
      <c r="OPN21" s="165"/>
      <c r="OPO21" s="165"/>
      <c r="OPP21" s="165"/>
      <c r="OPQ21" s="165"/>
      <c r="OPR21" s="165"/>
      <c r="OPS21" s="165"/>
      <c r="OPT21" s="165"/>
      <c r="OPU21" s="165"/>
      <c r="OPV21" s="165"/>
      <c r="OPW21" s="165"/>
      <c r="OPX21" s="165"/>
      <c r="OPY21" s="165"/>
      <c r="OPZ21" s="165"/>
      <c r="OQA21" s="165"/>
      <c r="OQB21" s="165"/>
      <c r="OQC21" s="165"/>
      <c r="OQD21" s="165"/>
      <c r="OQE21" s="165"/>
      <c r="OQF21" s="165"/>
      <c r="OQG21" s="165"/>
      <c r="OQH21" s="165"/>
      <c r="OQI21" s="165"/>
      <c r="OQJ21" s="165"/>
      <c r="OQK21" s="165"/>
      <c r="OQL21" s="165"/>
      <c r="OQM21" s="165"/>
      <c r="OQN21" s="165"/>
      <c r="OQO21" s="165"/>
      <c r="OQP21" s="165"/>
      <c r="OQQ21" s="165"/>
      <c r="OQR21" s="165"/>
      <c r="OQS21" s="165"/>
      <c r="OQT21" s="165"/>
      <c r="OQU21" s="165"/>
      <c r="OQV21" s="165"/>
      <c r="OQW21" s="165"/>
      <c r="OQX21" s="165"/>
      <c r="OQY21" s="165"/>
      <c r="OQZ21" s="165"/>
      <c r="ORA21" s="165"/>
      <c r="ORB21" s="165"/>
      <c r="ORC21" s="165"/>
      <c r="ORD21" s="165"/>
      <c r="ORE21" s="165"/>
      <c r="ORF21" s="165"/>
      <c r="ORG21" s="165"/>
      <c r="ORH21" s="165"/>
      <c r="ORI21" s="165"/>
      <c r="ORJ21" s="165"/>
      <c r="ORK21" s="165"/>
      <c r="ORL21" s="165"/>
      <c r="ORM21" s="165"/>
      <c r="ORN21" s="165"/>
      <c r="ORO21" s="165"/>
      <c r="ORP21" s="165"/>
      <c r="ORQ21" s="165"/>
      <c r="ORR21" s="165"/>
      <c r="ORS21" s="165"/>
      <c r="ORT21" s="165"/>
      <c r="ORU21" s="165"/>
      <c r="ORV21" s="165"/>
      <c r="ORW21" s="165"/>
      <c r="ORX21" s="165"/>
      <c r="ORY21" s="165"/>
      <c r="ORZ21" s="165"/>
      <c r="OSA21" s="165"/>
      <c r="OSB21" s="165"/>
      <c r="OSC21" s="165"/>
      <c r="OSD21" s="165"/>
      <c r="OSE21" s="165"/>
      <c r="OSF21" s="165"/>
      <c r="OSG21" s="165"/>
      <c r="OSH21" s="165"/>
      <c r="OSI21" s="165"/>
      <c r="OSJ21" s="165"/>
      <c r="OSK21" s="165"/>
      <c r="OSL21" s="165"/>
      <c r="OSM21" s="165"/>
      <c r="OSN21" s="165"/>
      <c r="OSO21" s="165"/>
      <c r="OSP21" s="165"/>
      <c r="OSQ21" s="165"/>
      <c r="OSR21" s="165"/>
      <c r="OSS21" s="165"/>
      <c r="OST21" s="165"/>
      <c r="OSU21" s="165"/>
      <c r="OSV21" s="165"/>
      <c r="OSW21" s="165"/>
      <c r="OSX21" s="165"/>
      <c r="OSY21" s="165"/>
      <c r="OSZ21" s="165"/>
      <c r="OTA21" s="165"/>
      <c r="OTB21" s="165"/>
      <c r="OTC21" s="165"/>
      <c r="OTD21" s="165"/>
      <c r="OTE21" s="165"/>
      <c r="OTF21" s="165"/>
      <c r="OTG21" s="165"/>
      <c r="OTH21" s="165"/>
      <c r="OTI21" s="165"/>
      <c r="OTJ21" s="165"/>
      <c r="OTK21" s="165"/>
      <c r="OTL21" s="165"/>
      <c r="OTM21" s="165"/>
      <c r="OTN21" s="165"/>
      <c r="OTO21" s="165"/>
      <c r="OTP21" s="165"/>
      <c r="OTQ21" s="165"/>
      <c r="OTR21" s="165"/>
      <c r="OTS21" s="165"/>
      <c r="OTT21" s="165"/>
      <c r="OTU21" s="165"/>
      <c r="OTV21" s="165"/>
      <c r="OTW21" s="165"/>
      <c r="OTX21" s="165"/>
      <c r="OTY21" s="165"/>
      <c r="OTZ21" s="165"/>
      <c r="OUA21" s="165"/>
      <c r="OUB21" s="165"/>
      <c r="OUC21" s="165"/>
      <c r="OUD21" s="165"/>
      <c r="OUE21" s="165"/>
      <c r="OUF21" s="165"/>
      <c r="OUG21" s="165"/>
      <c r="OUH21" s="165"/>
      <c r="OUI21" s="165"/>
      <c r="OUJ21" s="165"/>
      <c r="OUK21" s="165"/>
      <c r="OUL21" s="165"/>
      <c r="OUM21" s="165"/>
      <c r="OUN21" s="165"/>
      <c r="OUO21" s="165"/>
      <c r="OUP21" s="165"/>
      <c r="OUQ21" s="165"/>
      <c r="OUR21" s="165"/>
      <c r="OUS21" s="165"/>
      <c r="OUT21" s="165"/>
      <c r="OUU21" s="165"/>
      <c r="OUV21" s="165"/>
      <c r="OUW21" s="165"/>
      <c r="OUX21" s="165"/>
      <c r="OUY21" s="165"/>
      <c r="OUZ21" s="165"/>
      <c r="OVA21" s="165"/>
      <c r="OVB21" s="165"/>
      <c r="OVC21" s="165"/>
      <c r="OVD21" s="165"/>
      <c r="OVE21" s="165"/>
      <c r="OVF21" s="165"/>
      <c r="OVG21" s="165"/>
      <c r="OVH21" s="165"/>
      <c r="OVI21" s="165"/>
      <c r="OVJ21" s="165"/>
      <c r="OVK21" s="165"/>
      <c r="OVL21" s="165"/>
      <c r="OVM21" s="165"/>
      <c r="OVN21" s="165"/>
      <c r="OVO21" s="165"/>
      <c r="OVP21" s="165"/>
      <c r="OVQ21" s="165"/>
      <c r="OVR21" s="165"/>
      <c r="OVS21" s="165"/>
      <c r="OVT21" s="165"/>
      <c r="OVU21" s="165"/>
      <c r="OVV21" s="165"/>
      <c r="OVW21" s="165"/>
      <c r="OVX21" s="165"/>
      <c r="OVY21" s="165"/>
      <c r="OVZ21" s="165"/>
      <c r="OWA21" s="165"/>
      <c r="OWB21" s="165"/>
      <c r="OWC21" s="165"/>
      <c r="OWD21" s="165"/>
      <c r="OWE21" s="165"/>
      <c r="OWF21" s="165"/>
      <c r="OWG21" s="165"/>
      <c r="OWH21" s="165"/>
      <c r="OWI21" s="165"/>
      <c r="OWJ21" s="165"/>
      <c r="OWK21" s="165"/>
      <c r="OWL21" s="165"/>
      <c r="OWM21" s="165"/>
      <c r="OWN21" s="165"/>
      <c r="OWO21" s="165"/>
      <c r="OWP21" s="165"/>
      <c r="OWQ21" s="165"/>
      <c r="OWR21" s="165"/>
      <c r="OWS21" s="165"/>
      <c r="OWT21" s="165"/>
      <c r="OWU21" s="165"/>
      <c r="OWV21" s="165"/>
      <c r="OWW21" s="165"/>
      <c r="OWX21" s="165"/>
      <c r="OWY21" s="165"/>
      <c r="OWZ21" s="165"/>
      <c r="OXA21" s="165"/>
      <c r="OXB21" s="165"/>
      <c r="OXC21" s="165"/>
      <c r="OXD21" s="165"/>
      <c r="OXE21" s="165"/>
      <c r="OXF21" s="165"/>
      <c r="OXG21" s="165"/>
      <c r="OXH21" s="165"/>
      <c r="OXI21" s="165"/>
      <c r="OXJ21" s="165"/>
      <c r="OXK21" s="165"/>
      <c r="OXL21" s="165"/>
      <c r="OXM21" s="165"/>
      <c r="OXN21" s="165"/>
      <c r="OXO21" s="165"/>
      <c r="OXP21" s="165"/>
      <c r="OXQ21" s="165"/>
      <c r="OXR21" s="165"/>
      <c r="OXS21" s="165"/>
      <c r="OXT21" s="165"/>
      <c r="OXU21" s="165"/>
      <c r="OXV21" s="165"/>
      <c r="OXW21" s="165"/>
      <c r="OXX21" s="165"/>
      <c r="OXY21" s="165"/>
      <c r="OXZ21" s="165"/>
      <c r="OYA21" s="165"/>
      <c r="OYB21" s="165"/>
      <c r="OYC21" s="165"/>
      <c r="OYD21" s="165"/>
      <c r="OYE21" s="165"/>
      <c r="OYF21" s="165"/>
      <c r="OYG21" s="165"/>
      <c r="OYH21" s="165"/>
      <c r="OYI21" s="165"/>
      <c r="OYJ21" s="165"/>
      <c r="OYK21" s="165"/>
      <c r="OYL21" s="165"/>
      <c r="OYM21" s="165"/>
      <c r="OYN21" s="165"/>
      <c r="OYO21" s="165"/>
      <c r="OYP21" s="165"/>
      <c r="OYQ21" s="165"/>
      <c r="OYR21" s="165"/>
      <c r="OYS21" s="165"/>
      <c r="OYT21" s="165"/>
      <c r="OYU21" s="165"/>
      <c r="OYV21" s="165"/>
      <c r="OYW21" s="165"/>
      <c r="OYX21" s="165"/>
      <c r="OYY21" s="165"/>
      <c r="OYZ21" s="165"/>
      <c r="OZA21" s="165"/>
      <c r="OZB21" s="165"/>
      <c r="OZC21" s="165"/>
      <c r="OZD21" s="165"/>
      <c r="OZE21" s="165"/>
      <c r="OZF21" s="165"/>
      <c r="OZG21" s="165"/>
      <c r="OZH21" s="165"/>
      <c r="OZI21" s="165"/>
      <c r="OZJ21" s="165"/>
      <c r="OZK21" s="165"/>
      <c r="OZL21" s="165"/>
      <c r="OZM21" s="165"/>
      <c r="OZN21" s="165"/>
      <c r="OZO21" s="165"/>
      <c r="OZP21" s="165"/>
      <c r="OZQ21" s="165"/>
      <c r="OZR21" s="165"/>
      <c r="OZS21" s="165"/>
      <c r="OZT21" s="165"/>
      <c r="OZU21" s="165"/>
      <c r="OZV21" s="165"/>
      <c r="OZW21" s="165"/>
      <c r="OZX21" s="165"/>
      <c r="OZY21" s="165"/>
      <c r="OZZ21" s="165"/>
      <c r="PAA21" s="165"/>
      <c r="PAB21" s="165"/>
      <c r="PAC21" s="165"/>
      <c r="PAD21" s="165"/>
      <c r="PAE21" s="165"/>
      <c r="PAF21" s="165"/>
      <c r="PAG21" s="165"/>
      <c r="PAH21" s="165"/>
      <c r="PAI21" s="165"/>
      <c r="PAJ21" s="165"/>
      <c r="PAK21" s="165"/>
      <c r="PAL21" s="165"/>
      <c r="PAM21" s="165"/>
      <c r="PAN21" s="165"/>
      <c r="PAO21" s="165"/>
      <c r="PAP21" s="165"/>
      <c r="PAQ21" s="165"/>
      <c r="PAR21" s="165"/>
      <c r="PAS21" s="165"/>
      <c r="PAT21" s="165"/>
      <c r="PAU21" s="165"/>
      <c r="PAV21" s="165"/>
      <c r="PAW21" s="165"/>
      <c r="PAX21" s="165"/>
      <c r="PAY21" s="165"/>
      <c r="PAZ21" s="165"/>
      <c r="PBA21" s="165"/>
      <c r="PBB21" s="165"/>
      <c r="PBC21" s="165"/>
      <c r="PBD21" s="165"/>
      <c r="PBE21" s="165"/>
      <c r="PBF21" s="165"/>
      <c r="PBG21" s="165"/>
      <c r="PBH21" s="165"/>
      <c r="PBI21" s="165"/>
      <c r="PBJ21" s="165"/>
      <c r="PBK21" s="165"/>
      <c r="PBL21" s="165"/>
      <c r="PBM21" s="165"/>
      <c r="PBN21" s="165"/>
      <c r="PBO21" s="165"/>
      <c r="PBP21" s="165"/>
      <c r="PBQ21" s="165"/>
      <c r="PBR21" s="165"/>
      <c r="PBS21" s="165"/>
      <c r="PBT21" s="165"/>
      <c r="PBU21" s="165"/>
      <c r="PBV21" s="165"/>
      <c r="PBW21" s="165"/>
      <c r="PBX21" s="165"/>
      <c r="PBY21" s="165"/>
      <c r="PBZ21" s="165"/>
      <c r="PCA21" s="165"/>
      <c r="PCB21" s="165"/>
      <c r="PCC21" s="165"/>
      <c r="PCD21" s="165"/>
      <c r="PCE21" s="165"/>
      <c r="PCF21" s="165"/>
      <c r="PCG21" s="165"/>
      <c r="PCH21" s="165"/>
      <c r="PCI21" s="165"/>
      <c r="PCJ21" s="165"/>
      <c r="PCK21" s="165"/>
      <c r="PCL21" s="165"/>
      <c r="PCM21" s="165"/>
      <c r="PCN21" s="165"/>
      <c r="PCO21" s="165"/>
      <c r="PCP21" s="165"/>
      <c r="PCQ21" s="165"/>
      <c r="PCR21" s="165"/>
      <c r="PCS21" s="165"/>
      <c r="PCT21" s="165"/>
      <c r="PCU21" s="165"/>
      <c r="PCV21" s="165"/>
      <c r="PCW21" s="165"/>
      <c r="PCX21" s="165"/>
      <c r="PCY21" s="165"/>
      <c r="PCZ21" s="165"/>
      <c r="PDA21" s="165"/>
      <c r="PDB21" s="165"/>
      <c r="PDC21" s="165"/>
      <c r="PDD21" s="165"/>
      <c r="PDE21" s="165"/>
      <c r="PDF21" s="165"/>
      <c r="PDG21" s="165"/>
      <c r="PDH21" s="165"/>
      <c r="PDI21" s="165"/>
      <c r="PDJ21" s="165"/>
      <c r="PDK21" s="165"/>
      <c r="PDL21" s="165"/>
      <c r="PDM21" s="165"/>
      <c r="PDN21" s="165"/>
      <c r="PDO21" s="165"/>
      <c r="PDP21" s="165"/>
      <c r="PDQ21" s="165"/>
      <c r="PDR21" s="165"/>
      <c r="PDS21" s="165"/>
      <c r="PDT21" s="165"/>
      <c r="PDU21" s="165"/>
      <c r="PDV21" s="165"/>
      <c r="PDW21" s="165"/>
      <c r="PDX21" s="165"/>
      <c r="PDY21" s="165"/>
      <c r="PDZ21" s="165"/>
      <c r="PEA21" s="165"/>
      <c r="PEB21" s="165"/>
      <c r="PEC21" s="165"/>
      <c r="PED21" s="165"/>
      <c r="PEE21" s="165"/>
      <c r="PEF21" s="165"/>
      <c r="PEG21" s="165"/>
      <c r="PEH21" s="165"/>
      <c r="PEI21" s="165"/>
      <c r="PEJ21" s="165"/>
      <c r="PEK21" s="165"/>
      <c r="PEL21" s="165"/>
      <c r="PEM21" s="165"/>
      <c r="PEN21" s="165"/>
      <c r="PEO21" s="165"/>
      <c r="PEP21" s="165"/>
      <c r="PEQ21" s="165"/>
      <c r="PER21" s="165"/>
      <c r="PES21" s="165"/>
      <c r="PET21" s="165"/>
      <c r="PEU21" s="165"/>
      <c r="PEV21" s="165"/>
      <c r="PEW21" s="165"/>
      <c r="PEX21" s="165"/>
      <c r="PEY21" s="165"/>
      <c r="PEZ21" s="165"/>
      <c r="PFA21" s="165"/>
      <c r="PFB21" s="165"/>
      <c r="PFC21" s="165"/>
      <c r="PFD21" s="165"/>
      <c r="PFE21" s="165"/>
      <c r="PFF21" s="165"/>
      <c r="PFG21" s="165"/>
      <c r="PFH21" s="165"/>
      <c r="PFI21" s="165"/>
      <c r="PFJ21" s="165"/>
      <c r="PFK21" s="165"/>
      <c r="PFL21" s="165"/>
      <c r="PFM21" s="165"/>
      <c r="PFN21" s="165"/>
      <c r="PFO21" s="165"/>
      <c r="PFP21" s="165"/>
      <c r="PFQ21" s="165"/>
      <c r="PFR21" s="165"/>
      <c r="PFS21" s="165"/>
      <c r="PFT21" s="165"/>
      <c r="PFU21" s="165"/>
      <c r="PFV21" s="165"/>
      <c r="PFW21" s="165"/>
      <c r="PFX21" s="165"/>
      <c r="PFY21" s="165"/>
      <c r="PFZ21" s="165"/>
      <c r="PGA21" s="165"/>
      <c r="PGB21" s="165"/>
      <c r="PGC21" s="165"/>
      <c r="PGD21" s="165"/>
      <c r="PGE21" s="165"/>
      <c r="PGF21" s="165"/>
      <c r="PGG21" s="165"/>
      <c r="PGH21" s="165"/>
      <c r="PGI21" s="165"/>
      <c r="PGJ21" s="165"/>
      <c r="PGK21" s="165"/>
      <c r="PGL21" s="165"/>
      <c r="PGM21" s="165"/>
      <c r="PGN21" s="165"/>
      <c r="PGO21" s="165"/>
      <c r="PGP21" s="165"/>
      <c r="PGQ21" s="165"/>
      <c r="PGR21" s="165"/>
      <c r="PGS21" s="165"/>
      <c r="PGT21" s="165"/>
      <c r="PGU21" s="165"/>
      <c r="PGV21" s="165"/>
      <c r="PGW21" s="165"/>
      <c r="PGX21" s="165"/>
      <c r="PGY21" s="165"/>
      <c r="PGZ21" s="165"/>
      <c r="PHA21" s="165"/>
      <c r="PHB21" s="165"/>
      <c r="PHC21" s="165"/>
      <c r="PHD21" s="165"/>
      <c r="PHE21" s="165"/>
      <c r="PHF21" s="165"/>
      <c r="PHG21" s="165"/>
      <c r="PHH21" s="165"/>
      <c r="PHI21" s="165"/>
      <c r="PHJ21" s="165"/>
      <c r="PHK21" s="165"/>
      <c r="PHL21" s="165"/>
      <c r="PHM21" s="165"/>
      <c r="PHN21" s="165"/>
      <c r="PHO21" s="165"/>
      <c r="PHP21" s="165"/>
      <c r="PHQ21" s="165"/>
      <c r="PHR21" s="165"/>
      <c r="PHS21" s="165"/>
      <c r="PHT21" s="165"/>
      <c r="PHU21" s="165"/>
      <c r="PHV21" s="165"/>
      <c r="PHW21" s="165"/>
      <c r="PHX21" s="165"/>
      <c r="PHY21" s="165"/>
      <c r="PHZ21" s="165"/>
      <c r="PIA21" s="165"/>
      <c r="PIB21" s="165"/>
      <c r="PIC21" s="165"/>
      <c r="PID21" s="165"/>
      <c r="PIE21" s="165"/>
      <c r="PIF21" s="165"/>
      <c r="PIG21" s="165"/>
      <c r="PIH21" s="165"/>
      <c r="PII21" s="165"/>
      <c r="PIJ21" s="165"/>
      <c r="PIK21" s="165"/>
      <c r="PIL21" s="165"/>
      <c r="PIM21" s="165"/>
      <c r="PIN21" s="165"/>
      <c r="PIO21" s="165"/>
      <c r="PIP21" s="165"/>
      <c r="PIQ21" s="165"/>
      <c r="PIR21" s="165"/>
      <c r="PIS21" s="165"/>
      <c r="PIT21" s="165"/>
      <c r="PIU21" s="165"/>
      <c r="PIV21" s="165"/>
      <c r="PIW21" s="165"/>
      <c r="PIX21" s="165"/>
      <c r="PIY21" s="165"/>
      <c r="PIZ21" s="165"/>
      <c r="PJA21" s="165"/>
      <c r="PJB21" s="165"/>
      <c r="PJC21" s="165"/>
      <c r="PJD21" s="165"/>
      <c r="PJE21" s="165"/>
      <c r="PJF21" s="165"/>
      <c r="PJG21" s="165"/>
      <c r="PJH21" s="165"/>
      <c r="PJI21" s="165"/>
      <c r="PJJ21" s="165"/>
      <c r="PJK21" s="165"/>
      <c r="PJL21" s="165"/>
      <c r="PJM21" s="165"/>
      <c r="PJN21" s="165"/>
      <c r="PJO21" s="165"/>
      <c r="PJP21" s="165"/>
      <c r="PJQ21" s="165"/>
      <c r="PJR21" s="165"/>
      <c r="PJS21" s="165"/>
      <c r="PJT21" s="165"/>
      <c r="PJU21" s="165"/>
      <c r="PJV21" s="165"/>
      <c r="PJW21" s="165"/>
      <c r="PJX21" s="165"/>
      <c r="PJY21" s="165"/>
      <c r="PJZ21" s="165"/>
      <c r="PKA21" s="165"/>
      <c r="PKB21" s="165"/>
      <c r="PKC21" s="165"/>
      <c r="PKD21" s="165"/>
      <c r="PKE21" s="165"/>
      <c r="PKF21" s="165"/>
      <c r="PKG21" s="165"/>
      <c r="PKH21" s="165"/>
      <c r="PKI21" s="165"/>
      <c r="PKJ21" s="165"/>
      <c r="PKK21" s="165"/>
      <c r="PKL21" s="165"/>
      <c r="PKM21" s="165"/>
      <c r="PKN21" s="165"/>
      <c r="PKO21" s="165"/>
      <c r="PKP21" s="165"/>
      <c r="PKQ21" s="165"/>
      <c r="PKR21" s="165"/>
      <c r="PKS21" s="165"/>
      <c r="PKT21" s="165"/>
      <c r="PKU21" s="165"/>
      <c r="PKV21" s="165"/>
      <c r="PKW21" s="165"/>
      <c r="PKX21" s="165"/>
      <c r="PKY21" s="165"/>
      <c r="PKZ21" s="165"/>
      <c r="PLA21" s="165"/>
      <c r="PLB21" s="165"/>
      <c r="PLC21" s="165"/>
      <c r="PLD21" s="165"/>
      <c r="PLE21" s="165"/>
      <c r="PLF21" s="165"/>
      <c r="PLG21" s="165"/>
      <c r="PLH21" s="165"/>
      <c r="PLI21" s="165"/>
      <c r="PLJ21" s="165"/>
      <c r="PLK21" s="165"/>
      <c r="PLL21" s="165"/>
      <c r="PLM21" s="165"/>
      <c r="PLN21" s="165"/>
      <c r="PLO21" s="165"/>
      <c r="PLP21" s="165"/>
      <c r="PLQ21" s="165"/>
      <c r="PLR21" s="165"/>
      <c r="PLS21" s="165"/>
      <c r="PLT21" s="165"/>
      <c r="PLU21" s="165"/>
      <c r="PLV21" s="165"/>
      <c r="PLW21" s="165"/>
      <c r="PLX21" s="165"/>
      <c r="PLY21" s="165"/>
      <c r="PLZ21" s="165"/>
      <c r="PMA21" s="165"/>
      <c r="PMB21" s="165"/>
      <c r="PMC21" s="165"/>
      <c r="PMD21" s="165"/>
      <c r="PME21" s="165"/>
      <c r="PMF21" s="165"/>
      <c r="PMG21" s="165"/>
      <c r="PMH21" s="165"/>
      <c r="PMI21" s="165"/>
      <c r="PMJ21" s="165"/>
      <c r="PMK21" s="165"/>
      <c r="PML21" s="165"/>
      <c r="PMM21" s="165"/>
      <c r="PMN21" s="165"/>
      <c r="PMO21" s="165"/>
      <c r="PMP21" s="165"/>
      <c r="PMQ21" s="165"/>
      <c r="PMR21" s="165"/>
      <c r="PMS21" s="165"/>
      <c r="PMT21" s="165"/>
      <c r="PMU21" s="165"/>
      <c r="PMV21" s="165"/>
      <c r="PMW21" s="165"/>
      <c r="PMX21" s="165"/>
      <c r="PMY21" s="165"/>
      <c r="PMZ21" s="165"/>
      <c r="PNA21" s="165"/>
      <c r="PNB21" s="165"/>
      <c r="PNC21" s="165"/>
      <c r="PND21" s="165"/>
      <c r="PNE21" s="165"/>
      <c r="PNF21" s="165"/>
      <c r="PNG21" s="165"/>
      <c r="PNH21" s="165"/>
      <c r="PNI21" s="165"/>
      <c r="PNJ21" s="165"/>
      <c r="PNK21" s="165"/>
      <c r="PNL21" s="165"/>
      <c r="PNM21" s="165"/>
      <c r="PNN21" s="165"/>
      <c r="PNO21" s="165"/>
      <c r="PNP21" s="165"/>
      <c r="PNQ21" s="165"/>
      <c r="PNR21" s="165"/>
      <c r="PNS21" s="165"/>
      <c r="PNT21" s="165"/>
      <c r="PNU21" s="165"/>
      <c r="PNV21" s="165"/>
      <c r="PNW21" s="165"/>
      <c r="PNX21" s="165"/>
      <c r="PNY21" s="165"/>
      <c r="PNZ21" s="165"/>
      <c r="POA21" s="165"/>
      <c r="POB21" s="165"/>
      <c r="POC21" s="165"/>
      <c r="POD21" s="165"/>
      <c r="POE21" s="165"/>
      <c r="POF21" s="165"/>
      <c r="POG21" s="165"/>
      <c r="POH21" s="165"/>
      <c r="POI21" s="165"/>
      <c r="POJ21" s="165"/>
      <c r="POK21" s="165"/>
      <c r="POL21" s="165"/>
      <c r="POM21" s="165"/>
      <c r="PON21" s="165"/>
      <c r="POO21" s="165"/>
      <c r="POP21" s="165"/>
      <c r="POQ21" s="165"/>
      <c r="POR21" s="165"/>
      <c r="POS21" s="165"/>
      <c r="POT21" s="165"/>
      <c r="POU21" s="165"/>
      <c r="POV21" s="165"/>
      <c r="POW21" s="165"/>
      <c r="POX21" s="165"/>
      <c r="POY21" s="165"/>
      <c r="POZ21" s="165"/>
      <c r="PPA21" s="165"/>
      <c r="PPB21" s="165"/>
      <c r="PPC21" s="165"/>
      <c r="PPD21" s="165"/>
      <c r="PPE21" s="165"/>
      <c r="PPF21" s="165"/>
      <c r="PPG21" s="165"/>
      <c r="PPH21" s="165"/>
      <c r="PPI21" s="165"/>
      <c r="PPJ21" s="165"/>
      <c r="PPK21" s="165"/>
      <c r="PPL21" s="165"/>
      <c r="PPM21" s="165"/>
      <c r="PPN21" s="165"/>
      <c r="PPO21" s="165"/>
      <c r="PPP21" s="165"/>
      <c r="PPQ21" s="165"/>
      <c r="PPR21" s="165"/>
      <c r="PPS21" s="165"/>
      <c r="PPT21" s="165"/>
      <c r="PPU21" s="165"/>
      <c r="PPV21" s="165"/>
      <c r="PPW21" s="165"/>
      <c r="PPX21" s="165"/>
      <c r="PPY21" s="165"/>
      <c r="PPZ21" s="165"/>
      <c r="PQA21" s="165"/>
      <c r="PQB21" s="165"/>
      <c r="PQC21" s="165"/>
      <c r="PQD21" s="165"/>
      <c r="PQE21" s="165"/>
      <c r="PQF21" s="165"/>
      <c r="PQG21" s="165"/>
      <c r="PQH21" s="165"/>
      <c r="PQI21" s="165"/>
      <c r="PQJ21" s="165"/>
      <c r="PQK21" s="165"/>
      <c r="PQL21" s="165"/>
      <c r="PQM21" s="165"/>
      <c r="PQN21" s="165"/>
      <c r="PQO21" s="165"/>
      <c r="PQP21" s="165"/>
      <c r="PQQ21" s="165"/>
      <c r="PQR21" s="165"/>
      <c r="PQS21" s="165"/>
      <c r="PQT21" s="165"/>
      <c r="PQU21" s="165"/>
      <c r="PQV21" s="165"/>
      <c r="PQW21" s="165"/>
      <c r="PQX21" s="165"/>
      <c r="PQY21" s="165"/>
      <c r="PQZ21" s="165"/>
      <c r="PRA21" s="165"/>
      <c r="PRB21" s="165"/>
      <c r="PRC21" s="165"/>
      <c r="PRD21" s="165"/>
      <c r="PRE21" s="165"/>
      <c r="PRF21" s="165"/>
      <c r="PRG21" s="165"/>
      <c r="PRH21" s="165"/>
      <c r="PRI21" s="165"/>
      <c r="PRJ21" s="165"/>
      <c r="PRK21" s="165"/>
      <c r="PRL21" s="165"/>
      <c r="PRM21" s="165"/>
      <c r="PRN21" s="165"/>
      <c r="PRO21" s="165"/>
      <c r="PRP21" s="165"/>
      <c r="PRQ21" s="165"/>
      <c r="PRR21" s="165"/>
      <c r="PRS21" s="165"/>
      <c r="PRT21" s="165"/>
      <c r="PRU21" s="165"/>
      <c r="PRV21" s="165"/>
      <c r="PRW21" s="165"/>
      <c r="PRX21" s="165"/>
      <c r="PRY21" s="165"/>
      <c r="PRZ21" s="165"/>
      <c r="PSA21" s="165"/>
      <c r="PSB21" s="165"/>
      <c r="PSC21" s="165"/>
      <c r="PSD21" s="165"/>
      <c r="PSE21" s="165"/>
      <c r="PSF21" s="165"/>
      <c r="PSG21" s="165"/>
      <c r="PSH21" s="165"/>
      <c r="PSI21" s="165"/>
      <c r="PSJ21" s="165"/>
      <c r="PSK21" s="165"/>
      <c r="PSL21" s="165"/>
      <c r="PSM21" s="165"/>
      <c r="PSN21" s="165"/>
      <c r="PSO21" s="165"/>
      <c r="PSP21" s="165"/>
      <c r="PSQ21" s="165"/>
      <c r="PSR21" s="165"/>
      <c r="PSS21" s="165"/>
      <c r="PST21" s="165"/>
      <c r="PSU21" s="165"/>
      <c r="PSV21" s="165"/>
      <c r="PSW21" s="165"/>
      <c r="PSX21" s="165"/>
      <c r="PSY21" s="165"/>
      <c r="PSZ21" s="165"/>
      <c r="PTA21" s="165"/>
      <c r="PTB21" s="165"/>
      <c r="PTC21" s="165"/>
      <c r="PTD21" s="165"/>
      <c r="PTE21" s="165"/>
      <c r="PTF21" s="165"/>
      <c r="PTG21" s="165"/>
      <c r="PTH21" s="165"/>
      <c r="PTI21" s="165"/>
      <c r="PTJ21" s="165"/>
      <c r="PTK21" s="165"/>
      <c r="PTL21" s="165"/>
      <c r="PTM21" s="165"/>
      <c r="PTN21" s="165"/>
      <c r="PTO21" s="165"/>
      <c r="PTP21" s="165"/>
      <c r="PTQ21" s="165"/>
      <c r="PTR21" s="165"/>
      <c r="PTS21" s="165"/>
      <c r="PTT21" s="165"/>
      <c r="PTU21" s="165"/>
      <c r="PTV21" s="165"/>
      <c r="PTW21" s="165"/>
      <c r="PTX21" s="165"/>
      <c r="PTY21" s="165"/>
      <c r="PTZ21" s="165"/>
      <c r="PUA21" s="165"/>
      <c r="PUB21" s="165"/>
      <c r="PUC21" s="165"/>
      <c r="PUD21" s="165"/>
      <c r="PUE21" s="165"/>
      <c r="PUF21" s="165"/>
      <c r="PUG21" s="165"/>
      <c r="PUH21" s="165"/>
      <c r="PUI21" s="165"/>
      <c r="PUJ21" s="165"/>
      <c r="PUK21" s="165"/>
      <c r="PUL21" s="165"/>
      <c r="PUM21" s="165"/>
      <c r="PUN21" s="165"/>
      <c r="PUO21" s="165"/>
      <c r="PUP21" s="165"/>
      <c r="PUQ21" s="165"/>
      <c r="PUR21" s="165"/>
      <c r="PUS21" s="165"/>
      <c r="PUT21" s="165"/>
      <c r="PUU21" s="165"/>
      <c r="PUV21" s="165"/>
      <c r="PUW21" s="165"/>
      <c r="PUX21" s="165"/>
      <c r="PUY21" s="165"/>
      <c r="PUZ21" s="165"/>
      <c r="PVA21" s="165"/>
      <c r="PVB21" s="165"/>
      <c r="PVC21" s="165"/>
      <c r="PVD21" s="165"/>
      <c r="PVE21" s="165"/>
      <c r="PVF21" s="165"/>
      <c r="PVG21" s="165"/>
      <c r="PVH21" s="165"/>
      <c r="PVI21" s="165"/>
      <c r="PVJ21" s="165"/>
      <c r="PVK21" s="165"/>
      <c r="PVL21" s="165"/>
      <c r="PVM21" s="165"/>
      <c r="PVN21" s="165"/>
      <c r="PVO21" s="165"/>
      <c r="PVP21" s="165"/>
      <c r="PVQ21" s="165"/>
      <c r="PVR21" s="165"/>
      <c r="PVS21" s="165"/>
      <c r="PVT21" s="165"/>
      <c r="PVU21" s="165"/>
      <c r="PVV21" s="165"/>
      <c r="PVW21" s="165"/>
      <c r="PVX21" s="165"/>
      <c r="PVY21" s="165"/>
      <c r="PVZ21" s="165"/>
      <c r="PWA21" s="165"/>
      <c r="PWB21" s="165"/>
      <c r="PWC21" s="165"/>
      <c r="PWD21" s="165"/>
      <c r="PWE21" s="165"/>
      <c r="PWF21" s="165"/>
      <c r="PWG21" s="165"/>
      <c r="PWH21" s="165"/>
      <c r="PWI21" s="165"/>
      <c r="PWJ21" s="165"/>
      <c r="PWK21" s="165"/>
      <c r="PWL21" s="165"/>
      <c r="PWM21" s="165"/>
      <c r="PWN21" s="165"/>
      <c r="PWO21" s="165"/>
      <c r="PWP21" s="165"/>
      <c r="PWQ21" s="165"/>
      <c r="PWR21" s="165"/>
      <c r="PWS21" s="165"/>
      <c r="PWT21" s="165"/>
      <c r="PWU21" s="165"/>
      <c r="PWV21" s="165"/>
      <c r="PWW21" s="165"/>
      <c r="PWX21" s="165"/>
      <c r="PWY21" s="165"/>
      <c r="PWZ21" s="165"/>
      <c r="PXA21" s="165"/>
      <c r="PXB21" s="165"/>
      <c r="PXC21" s="165"/>
      <c r="PXD21" s="165"/>
      <c r="PXE21" s="165"/>
      <c r="PXF21" s="165"/>
      <c r="PXG21" s="165"/>
      <c r="PXH21" s="165"/>
      <c r="PXI21" s="165"/>
      <c r="PXJ21" s="165"/>
      <c r="PXK21" s="165"/>
      <c r="PXL21" s="165"/>
      <c r="PXM21" s="165"/>
      <c r="PXN21" s="165"/>
      <c r="PXO21" s="165"/>
      <c r="PXP21" s="165"/>
      <c r="PXQ21" s="165"/>
      <c r="PXR21" s="165"/>
      <c r="PXS21" s="165"/>
      <c r="PXT21" s="165"/>
      <c r="PXU21" s="165"/>
      <c r="PXV21" s="165"/>
      <c r="PXW21" s="165"/>
      <c r="PXX21" s="165"/>
      <c r="PXY21" s="165"/>
      <c r="PXZ21" s="165"/>
      <c r="PYA21" s="165"/>
      <c r="PYB21" s="165"/>
      <c r="PYC21" s="165"/>
      <c r="PYD21" s="165"/>
      <c r="PYE21" s="165"/>
      <c r="PYF21" s="165"/>
      <c r="PYG21" s="165"/>
      <c r="PYH21" s="165"/>
      <c r="PYI21" s="165"/>
      <c r="PYJ21" s="165"/>
      <c r="PYK21" s="165"/>
      <c r="PYL21" s="165"/>
      <c r="PYM21" s="165"/>
      <c r="PYN21" s="165"/>
      <c r="PYO21" s="165"/>
      <c r="PYP21" s="165"/>
      <c r="PYQ21" s="165"/>
      <c r="PYR21" s="165"/>
      <c r="PYS21" s="165"/>
      <c r="PYT21" s="165"/>
      <c r="PYU21" s="165"/>
      <c r="PYV21" s="165"/>
      <c r="PYW21" s="165"/>
      <c r="PYX21" s="165"/>
      <c r="PYY21" s="165"/>
      <c r="PYZ21" s="165"/>
      <c r="PZA21" s="165"/>
      <c r="PZB21" s="165"/>
      <c r="PZC21" s="165"/>
      <c r="PZD21" s="165"/>
      <c r="PZE21" s="165"/>
      <c r="PZF21" s="165"/>
      <c r="PZG21" s="165"/>
      <c r="PZH21" s="165"/>
      <c r="PZI21" s="165"/>
      <c r="PZJ21" s="165"/>
      <c r="PZK21" s="165"/>
      <c r="PZL21" s="165"/>
      <c r="PZM21" s="165"/>
      <c r="PZN21" s="165"/>
      <c r="PZO21" s="165"/>
      <c r="PZP21" s="165"/>
      <c r="PZQ21" s="165"/>
      <c r="PZR21" s="165"/>
      <c r="PZS21" s="165"/>
      <c r="PZT21" s="165"/>
      <c r="PZU21" s="165"/>
      <c r="PZV21" s="165"/>
      <c r="PZW21" s="165"/>
      <c r="PZX21" s="165"/>
      <c r="PZY21" s="165"/>
      <c r="PZZ21" s="165"/>
      <c r="QAA21" s="165"/>
      <c r="QAB21" s="165"/>
      <c r="QAC21" s="165"/>
      <c r="QAD21" s="165"/>
      <c r="QAE21" s="165"/>
      <c r="QAF21" s="165"/>
      <c r="QAG21" s="165"/>
      <c r="QAH21" s="165"/>
      <c r="QAI21" s="165"/>
      <c r="QAJ21" s="165"/>
      <c r="QAK21" s="165"/>
      <c r="QAL21" s="165"/>
      <c r="QAM21" s="165"/>
      <c r="QAN21" s="165"/>
      <c r="QAO21" s="165"/>
      <c r="QAP21" s="165"/>
      <c r="QAQ21" s="165"/>
      <c r="QAR21" s="165"/>
      <c r="QAS21" s="165"/>
      <c r="QAT21" s="165"/>
      <c r="QAU21" s="165"/>
      <c r="QAV21" s="165"/>
      <c r="QAW21" s="165"/>
      <c r="QAX21" s="165"/>
      <c r="QAY21" s="165"/>
      <c r="QAZ21" s="165"/>
      <c r="QBA21" s="165"/>
      <c r="QBB21" s="165"/>
      <c r="QBC21" s="165"/>
      <c r="QBD21" s="165"/>
      <c r="QBE21" s="165"/>
      <c r="QBF21" s="165"/>
      <c r="QBG21" s="165"/>
      <c r="QBH21" s="165"/>
      <c r="QBI21" s="165"/>
      <c r="QBJ21" s="165"/>
      <c r="QBK21" s="165"/>
      <c r="QBL21" s="165"/>
      <c r="QBM21" s="165"/>
      <c r="QBN21" s="165"/>
      <c r="QBO21" s="165"/>
      <c r="QBP21" s="165"/>
      <c r="QBQ21" s="165"/>
      <c r="QBR21" s="165"/>
      <c r="QBS21" s="165"/>
      <c r="QBT21" s="165"/>
      <c r="QBU21" s="165"/>
      <c r="QBV21" s="165"/>
      <c r="QBW21" s="165"/>
      <c r="QBX21" s="165"/>
      <c r="QBY21" s="165"/>
      <c r="QBZ21" s="165"/>
      <c r="QCA21" s="165"/>
      <c r="QCB21" s="165"/>
      <c r="QCC21" s="165"/>
      <c r="QCD21" s="165"/>
      <c r="QCE21" s="165"/>
      <c r="QCF21" s="165"/>
      <c r="QCG21" s="165"/>
      <c r="QCH21" s="165"/>
      <c r="QCI21" s="165"/>
      <c r="QCJ21" s="165"/>
      <c r="QCK21" s="165"/>
      <c r="QCL21" s="165"/>
      <c r="QCM21" s="165"/>
      <c r="QCN21" s="165"/>
      <c r="QCO21" s="165"/>
      <c r="QCP21" s="165"/>
      <c r="QCQ21" s="165"/>
      <c r="QCR21" s="165"/>
      <c r="QCS21" s="165"/>
      <c r="QCT21" s="165"/>
      <c r="QCU21" s="165"/>
      <c r="QCV21" s="165"/>
      <c r="QCW21" s="165"/>
      <c r="QCX21" s="165"/>
      <c r="QCY21" s="165"/>
      <c r="QCZ21" s="165"/>
      <c r="QDA21" s="165"/>
      <c r="QDB21" s="165"/>
      <c r="QDC21" s="165"/>
      <c r="QDD21" s="165"/>
      <c r="QDE21" s="165"/>
      <c r="QDF21" s="165"/>
      <c r="QDG21" s="165"/>
      <c r="QDH21" s="165"/>
      <c r="QDI21" s="165"/>
      <c r="QDJ21" s="165"/>
      <c r="QDK21" s="165"/>
      <c r="QDL21" s="165"/>
      <c r="QDM21" s="165"/>
      <c r="QDN21" s="165"/>
      <c r="QDO21" s="165"/>
      <c r="QDP21" s="165"/>
      <c r="QDQ21" s="165"/>
      <c r="QDR21" s="165"/>
      <c r="QDS21" s="165"/>
      <c r="QDT21" s="165"/>
      <c r="QDU21" s="165"/>
      <c r="QDV21" s="165"/>
      <c r="QDW21" s="165"/>
      <c r="QDX21" s="165"/>
      <c r="QDY21" s="165"/>
      <c r="QDZ21" s="165"/>
      <c r="QEA21" s="165"/>
      <c r="QEB21" s="165"/>
      <c r="QEC21" s="165"/>
      <c r="QED21" s="165"/>
      <c r="QEE21" s="165"/>
      <c r="QEF21" s="165"/>
      <c r="QEG21" s="165"/>
      <c r="QEH21" s="165"/>
      <c r="QEI21" s="165"/>
      <c r="QEJ21" s="165"/>
      <c r="QEK21" s="165"/>
      <c r="QEL21" s="165"/>
      <c r="QEM21" s="165"/>
      <c r="QEN21" s="165"/>
      <c r="QEO21" s="165"/>
      <c r="QEP21" s="165"/>
      <c r="QEQ21" s="165"/>
      <c r="QER21" s="165"/>
      <c r="QES21" s="165"/>
      <c r="QET21" s="165"/>
      <c r="QEU21" s="165"/>
      <c r="QEV21" s="165"/>
      <c r="QEW21" s="165"/>
      <c r="QEX21" s="165"/>
      <c r="QEY21" s="165"/>
      <c r="QEZ21" s="165"/>
      <c r="QFA21" s="165"/>
      <c r="QFB21" s="165"/>
      <c r="QFC21" s="165"/>
      <c r="QFD21" s="165"/>
      <c r="QFE21" s="165"/>
      <c r="QFF21" s="165"/>
      <c r="QFG21" s="165"/>
      <c r="QFH21" s="165"/>
      <c r="QFI21" s="165"/>
      <c r="QFJ21" s="165"/>
      <c r="QFK21" s="165"/>
      <c r="QFL21" s="165"/>
      <c r="QFM21" s="165"/>
      <c r="QFN21" s="165"/>
      <c r="QFO21" s="165"/>
      <c r="QFP21" s="165"/>
      <c r="QFQ21" s="165"/>
      <c r="QFR21" s="165"/>
      <c r="QFS21" s="165"/>
      <c r="QFT21" s="165"/>
      <c r="QFU21" s="165"/>
      <c r="QFV21" s="165"/>
      <c r="QFW21" s="165"/>
      <c r="QFX21" s="165"/>
      <c r="QFY21" s="165"/>
      <c r="QFZ21" s="165"/>
      <c r="QGA21" s="165"/>
      <c r="QGB21" s="165"/>
      <c r="QGC21" s="165"/>
      <c r="QGD21" s="165"/>
      <c r="QGE21" s="165"/>
      <c r="QGF21" s="165"/>
      <c r="QGG21" s="165"/>
      <c r="QGH21" s="165"/>
      <c r="QGI21" s="165"/>
      <c r="QGJ21" s="165"/>
      <c r="QGK21" s="165"/>
      <c r="QGL21" s="165"/>
      <c r="QGM21" s="165"/>
      <c r="QGN21" s="165"/>
      <c r="QGO21" s="165"/>
      <c r="QGP21" s="165"/>
      <c r="QGQ21" s="165"/>
      <c r="QGR21" s="165"/>
      <c r="QGS21" s="165"/>
      <c r="QGT21" s="165"/>
      <c r="QGU21" s="165"/>
      <c r="QGV21" s="165"/>
      <c r="QGW21" s="165"/>
      <c r="QGX21" s="165"/>
      <c r="QGY21" s="165"/>
      <c r="QGZ21" s="165"/>
      <c r="QHA21" s="165"/>
      <c r="QHB21" s="165"/>
      <c r="QHC21" s="165"/>
      <c r="QHD21" s="165"/>
      <c r="QHE21" s="165"/>
      <c r="QHF21" s="165"/>
      <c r="QHG21" s="165"/>
      <c r="QHH21" s="165"/>
      <c r="QHI21" s="165"/>
      <c r="QHJ21" s="165"/>
      <c r="QHK21" s="165"/>
      <c r="QHL21" s="165"/>
      <c r="QHM21" s="165"/>
      <c r="QHN21" s="165"/>
      <c r="QHO21" s="165"/>
      <c r="QHP21" s="165"/>
      <c r="QHQ21" s="165"/>
      <c r="QHR21" s="165"/>
      <c r="QHS21" s="165"/>
      <c r="QHT21" s="165"/>
      <c r="QHU21" s="165"/>
      <c r="QHV21" s="165"/>
      <c r="QHW21" s="165"/>
      <c r="QHX21" s="165"/>
      <c r="QHY21" s="165"/>
      <c r="QHZ21" s="165"/>
      <c r="QIA21" s="165"/>
      <c r="QIB21" s="165"/>
      <c r="QIC21" s="165"/>
      <c r="QID21" s="165"/>
      <c r="QIE21" s="165"/>
      <c r="QIF21" s="165"/>
      <c r="QIG21" s="165"/>
      <c r="QIH21" s="165"/>
      <c r="QII21" s="165"/>
      <c r="QIJ21" s="165"/>
      <c r="QIK21" s="165"/>
      <c r="QIL21" s="165"/>
      <c r="QIM21" s="165"/>
      <c r="QIN21" s="165"/>
      <c r="QIO21" s="165"/>
      <c r="QIP21" s="165"/>
      <c r="QIQ21" s="165"/>
      <c r="QIR21" s="165"/>
      <c r="QIS21" s="165"/>
      <c r="QIT21" s="165"/>
      <c r="QIU21" s="165"/>
      <c r="QIV21" s="165"/>
      <c r="QIW21" s="165"/>
      <c r="QIX21" s="165"/>
      <c r="QIY21" s="165"/>
      <c r="QIZ21" s="165"/>
      <c r="QJA21" s="165"/>
      <c r="QJB21" s="165"/>
      <c r="QJC21" s="165"/>
      <c r="QJD21" s="165"/>
      <c r="QJE21" s="165"/>
      <c r="QJF21" s="165"/>
      <c r="QJG21" s="165"/>
      <c r="QJH21" s="165"/>
      <c r="QJI21" s="165"/>
      <c r="QJJ21" s="165"/>
      <c r="QJK21" s="165"/>
      <c r="QJL21" s="165"/>
      <c r="QJM21" s="165"/>
      <c r="QJN21" s="165"/>
      <c r="QJO21" s="165"/>
      <c r="QJP21" s="165"/>
      <c r="QJQ21" s="165"/>
      <c r="QJR21" s="165"/>
      <c r="QJS21" s="165"/>
      <c r="QJT21" s="165"/>
      <c r="QJU21" s="165"/>
      <c r="QJV21" s="165"/>
      <c r="QJW21" s="165"/>
      <c r="QJX21" s="165"/>
      <c r="QJY21" s="165"/>
      <c r="QJZ21" s="165"/>
      <c r="QKA21" s="165"/>
      <c r="QKB21" s="165"/>
      <c r="QKC21" s="165"/>
      <c r="QKD21" s="165"/>
      <c r="QKE21" s="165"/>
      <c r="QKF21" s="165"/>
      <c r="QKG21" s="165"/>
      <c r="QKH21" s="165"/>
      <c r="QKI21" s="165"/>
      <c r="QKJ21" s="165"/>
      <c r="QKK21" s="165"/>
      <c r="QKL21" s="165"/>
      <c r="QKM21" s="165"/>
      <c r="QKN21" s="165"/>
      <c r="QKO21" s="165"/>
      <c r="QKP21" s="165"/>
      <c r="QKQ21" s="165"/>
      <c r="QKR21" s="165"/>
      <c r="QKS21" s="165"/>
      <c r="QKT21" s="165"/>
      <c r="QKU21" s="165"/>
      <c r="QKV21" s="165"/>
      <c r="QKW21" s="165"/>
      <c r="QKX21" s="165"/>
      <c r="QKY21" s="165"/>
      <c r="QKZ21" s="165"/>
      <c r="QLA21" s="165"/>
      <c r="QLB21" s="165"/>
      <c r="QLC21" s="165"/>
      <c r="QLD21" s="165"/>
      <c r="QLE21" s="165"/>
      <c r="QLF21" s="165"/>
      <c r="QLG21" s="165"/>
      <c r="QLH21" s="165"/>
      <c r="QLI21" s="165"/>
      <c r="QLJ21" s="165"/>
      <c r="QLK21" s="165"/>
      <c r="QLL21" s="165"/>
      <c r="QLM21" s="165"/>
      <c r="QLN21" s="165"/>
      <c r="QLO21" s="165"/>
      <c r="QLP21" s="165"/>
      <c r="QLQ21" s="165"/>
      <c r="QLR21" s="165"/>
      <c r="QLS21" s="165"/>
      <c r="QLT21" s="165"/>
      <c r="QLU21" s="165"/>
      <c r="QLV21" s="165"/>
      <c r="QLW21" s="165"/>
      <c r="QLX21" s="165"/>
      <c r="QLY21" s="165"/>
      <c r="QLZ21" s="165"/>
      <c r="QMA21" s="165"/>
      <c r="QMB21" s="165"/>
      <c r="QMC21" s="165"/>
      <c r="QMD21" s="165"/>
      <c r="QME21" s="165"/>
      <c r="QMF21" s="165"/>
      <c r="QMG21" s="165"/>
      <c r="QMH21" s="165"/>
      <c r="QMI21" s="165"/>
      <c r="QMJ21" s="165"/>
      <c r="QMK21" s="165"/>
      <c r="QML21" s="165"/>
      <c r="QMM21" s="165"/>
      <c r="QMN21" s="165"/>
      <c r="QMO21" s="165"/>
      <c r="QMP21" s="165"/>
      <c r="QMQ21" s="165"/>
      <c r="QMR21" s="165"/>
      <c r="QMS21" s="165"/>
      <c r="QMT21" s="165"/>
      <c r="QMU21" s="165"/>
      <c r="QMV21" s="165"/>
      <c r="QMW21" s="165"/>
      <c r="QMX21" s="165"/>
      <c r="QMY21" s="165"/>
      <c r="QMZ21" s="165"/>
      <c r="QNA21" s="165"/>
      <c r="QNB21" s="165"/>
      <c r="QNC21" s="165"/>
      <c r="QND21" s="165"/>
      <c r="QNE21" s="165"/>
      <c r="QNF21" s="165"/>
      <c r="QNG21" s="165"/>
      <c r="QNH21" s="165"/>
      <c r="QNI21" s="165"/>
      <c r="QNJ21" s="165"/>
      <c r="QNK21" s="165"/>
      <c r="QNL21" s="165"/>
      <c r="QNM21" s="165"/>
      <c r="QNN21" s="165"/>
      <c r="QNO21" s="165"/>
      <c r="QNP21" s="165"/>
      <c r="QNQ21" s="165"/>
      <c r="QNR21" s="165"/>
      <c r="QNS21" s="165"/>
      <c r="QNT21" s="165"/>
      <c r="QNU21" s="165"/>
      <c r="QNV21" s="165"/>
      <c r="QNW21" s="165"/>
      <c r="QNX21" s="165"/>
      <c r="QNY21" s="165"/>
      <c r="QNZ21" s="165"/>
      <c r="QOA21" s="165"/>
      <c r="QOB21" s="165"/>
      <c r="QOC21" s="165"/>
      <c r="QOD21" s="165"/>
      <c r="QOE21" s="165"/>
      <c r="QOF21" s="165"/>
      <c r="QOG21" s="165"/>
      <c r="QOH21" s="165"/>
      <c r="QOI21" s="165"/>
      <c r="QOJ21" s="165"/>
      <c r="QOK21" s="165"/>
      <c r="QOL21" s="165"/>
      <c r="QOM21" s="165"/>
      <c r="QON21" s="165"/>
      <c r="QOO21" s="165"/>
      <c r="QOP21" s="165"/>
      <c r="QOQ21" s="165"/>
      <c r="QOR21" s="165"/>
      <c r="QOS21" s="165"/>
      <c r="QOT21" s="165"/>
      <c r="QOU21" s="165"/>
      <c r="QOV21" s="165"/>
      <c r="QOW21" s="165"/>
      <c r="QOX21" s="165"/>
      <c r="QOY21" s="165"/>
      <c r="QOZ21" s="165"/>
      <c r="QPA21" s="165"/>
      <c r="QPB21" s="165"/>
      <c r="QPC21" s="165"/>
      <c r="QPD21" s="165"/>
      <c r="QPE21" s="165"/>
      <c r="QPF21" s="165"/>
      <c r="QPG21" s="165"/>
      <c r="QPH21" s="165"/>
      <c r="QPI21" s="165"/>
      <c r="QPJ21" s="165"/>
      <c r="QPK21" s="165"/>
      <c r="QPL21" s="165"/>
      <c r="QPM21" s="165"/>
      <c r="QPN21" s="165"/>
      <c r="QPO21" s="165"/>
      <c r="QPP21" s="165"/>
      <c r="QPQ21" s="165"/>
      <c r="QPR21" s="165"/>
      <c r="QPS21" s="165"/>
      <c r="QPT21" s="165"/>
      <c r="QPU21" s="165"/>
      <c r="QPV21" s="165"/>
      <c r="QPW21" s="165"/>
      <c r="QPX21" s="165"/>
      <c r="QPY21" s="165"/>
      <c r="QPZ21" s="165"/>
      <c r="QQA21" s="165"/>
      <c r="QQB21" s="165"/>
      <c r="QQC21" s="165"/>
      <c r="QQD21" s="165"/>
      <c r="QQE21" s="165"/>
      <c r="QQF21" s="165"/>
      <c r="QQG21" s="165"/>
      <c r="QQH21" s="165"/>
      <c r="QQI21" s="165"/>
      <c r="QQJ21" s="165"/>
      <c r="QQK21" s="165"/>
      <c r="QQL21" s="165"/>
      <c r="QQM21" s="165"/>
      <c r="QQN21" s="165"/>
      <c r="QQO21" s="165"/>
      <c r="QQP21" s="165"/>
      <c r="QQQ21" s="165"/>
      <c r="QQR21" s="165"/>
      <c r="QQS21" s="165"/>
      <c r="QQT21" s="165"/>
      <c r="QQU21" s="165"/>
      <c r="QQV21" s="165"/>
      <c r="QQW21" s="165"/>
      <c r="QQX21" s="165"/>
      <c r="QQY21" s="165"/>
      <c r="QQZ21" s="165"/>
      <c r="QRA21" s="165"/>
      <c r="QRB21" s="165"/>
      <c r="QRC21" s="165"/>
      <c r="QRD21" s="165"/>
      <c r="QRE21" s="165"/>
      <c r="QRF21" s="165"/>
      <c r="QRG21" s="165"/>
      <c r="QRH21" s="165"/>
      <c r="QRI21" s="165"/>
      <c r="QRJ21" s="165"/>
      <c r="QRK21" s="165"/>
      <c r="QRL21" s="165"/>
      <c r="QRM21" s="165"/>
      <c r="QRN21" s="165"/>
      <c r="QRO21" s="165"/>
      <c r="QRP21" s="165"/>
      <c r="QRQ21" s="165"/>
      <c r="QRR21" s="165"/>
      <c r="QRS21" s="165"/>
      <c r="QRT21" s="165"/>
      <c r="QRU21" s="165"/>
      <c r="QRV21" s="165"/>
      <c r="QRW21" s="165"/>
      <c r="QRX21" s="165"/>
      <c r="QRY21" s="165"/>
      <c r="QRZ21" s="165"/>
      <c r="QSA21" s="165"/>
      <c r="QSB21" s="165"/>
      <c r="QSC21" s="165"/>
      <c r="QSD21" s="165"/>
      <c r="QSE21" s="165"/>
      <c r="QSF21" s="165"/>
      <c r="QSG21" s="165"/>
      <c r="QSH21" s="165"/>
      <c r="QSI21" s="165"/>
      <c r="QSJ21" s="165"/>
      <c r="QSK21" s="165"/>
      <c r="QSL21" s="165"/>
      <c r="QSM21" s="165"/>
      <c r="QSN21" s="165"/>
      <c r="QSO21" s="165"/>
      <c r="QSP21" s="165"/>
      <c r="QSQ21" s="165"/>
      <c r="QSR21" s="165"/>
      <c r="QSS21" s="165"/>
      <c r="QST21" s="165"/>
      <c r="QSU21" s="165"/>
      <c r="QSV21" s="165"/>
      <c r="QSW21" s="165"/>
      <c r="QSX21" s="165"/>
      <c r="QSY21" s="165"/>
      <c r="QSZ21" s="165"/>
      <c r="QTA21" s="165"/>
      <c r="QTB21" s="165"/>
      <c r="QTC21" s="165"/>
      <c r="QTD21" s="165"/>
      <c r="QTE21" s="165"/>
      <c r="QTF21" s="165"/>
      <c r="QTG21" s="165"/>
      <c r="QTH21" s="165"/>
      <c r="QTI21" s="165"/>
      <c r="QTJ21" s="165"/>
      <c r="QTK21" s="165"/>
      <c r="QTL21" s="165"/>
      <c r="QTM21" s="165"/>
      <c r="QTN21" s="165"/>
      <c r="QTO21" s="165"/>
      <c r="QTP21" s="165"/>
      <c r="QTQ21" s="165"/>
      <c r="QTR21" s="165"/>
      <c r="QTS21" s="165"/>
      <c r="QTT21" s="165"/>
      <c r="QTU21" s="165"/>
      <c r="QTV21" s="165"/>
      <c r="QTW21" s="165"/>
      <c r="QTX21" s="165"/>
      <c r="QTY21" s="165"/>
      <c r="QTZ21" s="165"/>
      <c r="QUA21" s="165"/>
      <c r="QUB21" s="165"/>
      <c r="QUC21" s="165"/>
      <c r="QUD21" s="165"/>
      <c r="QUE21" s="165"/>
      <c r="QUF21" s="165"/>
      <c r="QUG21" s="165"/>
      <c r="QUH21" s="165"/>
      <c r="QUI21" s="165"/>
      <c r="QUJ21" s="165"/>
      <c r="QUK21" s="165"/>
      <c r="QUL21" s="165"/>
      <c r="QUM21" s="165"/>
      <c r="QUN21" s="165"/>
      <c r="QUO21" s="165"/>
      <c r="QUP21" s="165"/>
      <c r="QUQ21" s="165"/>
      <c r="QUR21" s="165"/>
      <c r="QUS21" s="165"/>
      <c r="QUT21" s="165"/>
      <c r="QUU21" s="165"/>
      <c r="QUV21" s="165"/>
      <c r="QUW21" s="165"/>
      <c r="QUX21" s="165"/>
      <c r="QUY21" s="165"/>
      <c r="QUZ21" s="165"/>
      <c r="QVA21" s="165"/>
      <c r="QVB21" s="165"/>
      <c r="QVC21" s="165"/>
      <c r="QVD21" s="165"/>
      <c r="QVE21" s="165"/>
      <c r="QVF21" s="165"/>
      <c r="QVG21" s="165"/>
      <c r="QVH21" s="165"/>
      <c r="QVI21" s="165"/>
      <c r="QVJ21" s="165"/>
      <c r="QVK21" s="165"/>
      <c r="QVL21" s="165"/>
      <c r="QVM21" s="165"/>
      <c r="QVN21" s="165"/>
      <c r="QVO21" s="165"/>
      <c r="QVP21" s="165"/>
      <c r="QVQ21" s="165"/>
      <c r="QVR21" s="165"/>
      <c r="QVS21" s="165"/>
      <c r="QVT21" s="165"/>
      <c r="QVU21" s="165"/>
      <c r="QVV21" s="165"/>
      <c r="QVW21" s="165"/>
      <c r="QVX21" s="165"/>
      <c r="QVY21" s="165"/>
      <c r="QVZ21" s="165"/>
      <c r="QWA21" s="165"/>
      <c r="QWB21" s="165"/>
      <c r="QWC21" s="165"/>
      <c r="QWD21" s="165"/>
      <c r="QWE21" s="165"/>
      <c r="QWF21" s="165"/>
      <c r="QWG21" s="165"/>
      <c r="QWH21" s="165"/>
      <c r="QWI21" s="165"/>
      <c r="QWJ21" s="165"/>
      <c r="QWK21" s="165"/>
      <c r="QWL21" s="165"/>
      <c r="QWM21" s="165"/>
      <c r="QWN21" s="165"/>
      <c r="QWO21" s="165"/>
      <c r="QWP21" s="165"/>
      <c r="QWQ21" s="165"/>
      <c r="QWR21" s="165"/>
      <c r="QWS21" s="165"/>
      <c r="QWT21" s="165"/>
      <c r="QWU21" s="165"/>
      <c r="QWV21" s="165"/>
      <c r="QWW21" s="165"/>
      <c r="QWX21" s="165"/>
      <c r="QWY21" s="165"/>
      <c r="QWZ21" s="165"/>
      <c r="QXA21" s="165"/>
      <c r="QXB21" s="165"/>
      <c r="QXC21" s="165"/>
      <c r="QXD21" s="165"/>
      <c r="QXE21" s="165"/>
      <c r="QXF21" s="165"/>
      <c r="QXG21" s="165"/>
      <c r="QXH21" s="165"/>
      <c r="QXI21" s="165"/>
      <c r="QXJ21" s="165"/>
      <c r="QXK21" s="165"/>
      <c r="QXL21" s="165"/>
      <c r="QXM21" s="165"/>
      <c r="QXN21" s="165"/>
      <c r="QXO21" s="165"/>
      <c r="QXP21" s="165"/>
      <c r="QXQ21" s="165"/>
      <c r="QXR21" s="165"/>
      <c r="QXS21" s="165"/>
      <c r="QXT21" s="165"/>
      <c r="QXU21" s="165"/>
      <c r="QXV21" s="165"/>
      <c r="QXW21" s="165"/>
      <c r="QXX21" s="165"/>
      <c r="QXY21" s="165"/>
      <c r="QXZ21" s="165"/>
      <c r="QYA21" s="165"/>
      <c r="QYB21" s="165"/>
      <c r="QYC21" s="165"/>
      <c r="QYD21" s="165"/>
      <c r="QYE21" s="165"/>
      <c r="QYF21" s="165"/>
      <c r="QYG21" s="165"/>
      <c r="QYH21" s="165"/>
      <c r="QYI21" s="165"/>
      <c r="QYJ21" s="165"/>
      <c r="QYK21" s="165"/>
      <c r="QYL21" s="165"/>
      <c r="QYM21" s="165"/>
      <c r="QYN21" s="165"/>
      <c r="QYO21" s="165"/>
      <c r="QYP21" s="165"/>
      <c r="QYQ21" s="165"/>
      <c r="QYR21" s="165"/>
      <c r="QYS21" s="165"/>
      <c r="QYT21" s="165"/>
      <c r="QYU21" s="165"/>
      <c r="QYV21" s="165"/>
      <c r="QYW21" s="165"/>
      <c r="QYX21" s="165"/>
      <c r="QYY21" s="165"/>
      <c r="QYZ21" s="165"/>
      <c r="QZA21" s="165"/>
      <c r="QZB21" s="165"/>
      <c r="QZC21" s="165"/>
      <c r="QZD21" s="165"/>
      <c r="QZE21" s="165"/>
      <c r="QZF21" s="165"/>
      <c r="QZG21" s="165"/>
      <c r="QZH21" s="165"/>
      <c r="QZI21" s="165"/>
      <c r="QZJ21" s="165"/>
      <c r="QZK21" s="165"/>
      <c r="QZL21" s="165"/>
      <c r="QZM21" s="165"/>
      <c r="QZN21" s="165"/>
      <c r="QZO21" s="165"/>
      <c r="QZP21" s="165"/>
      <c r="QZQ21" s="165"/>
      <c r="QZR21" s="165"/>
      <c r="QZS21" s="165"/>
      <c r="QZT21" s="165"/>
      <c r="QZU21" s="165"/>
      <c r="QZV21" s="165"/>
      <c r="QZW21" s="165"/>
      <c r="QZX21" s="165"/>
      <c r="QZY21" s="165"/>
      <c r="QZZ21" s="165"/>
      <c r="RAA21" s="165"/>
      <c r="RAB21" s="165"/>
      <c r="RAC21" s="165"/>
      <c r="RAD21" s="165"/>
      <c r="RAE21" s="165"/>
      <c r="RAF21" s="165"/>
      <c r="RAG21" s="165"/>
      <c r="RAH21" s="165"/>
      <c r="RAI21" s="165"/>
      <c r="RAJ21" s="165"/>
      <c r="RAK21" s="165"/>
      <c r="RAL21" s="165"/>
      <c r="RAM21" s="165"/>
      <c r="RAN21" s="165"/>
      <c r="RAO21" s="165"/>
      <c r="RAP21" s="165"/>
      <c r="RAQ21" s="165"/>
      <c r="RAR21" s="165"/>
      <c r="RAS21" s="165"/>
      <c r="RAT21" s="165"/>
      <c r="RAU21" s="165"/>
      <c r="RAV21" s="165"/>
      <c r="RAW21" s="165"/>
      <c r="RAX21" s="165"/>
      <c r="RAY21" s="165"/>
      <c r="RAZ21" s="165"/>
      <c r="RBA21" s="165"/>
      <c r="RBB21" s="165"/>
      <c r="RBC21" s="165"/>
      <c r="RBD21" s="165"/>
      <c r="RBE21" s="165"/>
      <c r="RBF21" s="165"/>
      <c r="RBG21" s="165"/>
      <c r="RBH21" s="165"/>
      <c r="RBI21" s="165"/>
      <c r="RBJ21" s="165"/>
      <c r="RBK21" s="165"/>
      <c r="RBL21" s="165"/>
      <c r="RBM21" s="165"/>
      <c r="RBN21" s="165"/>
      <c r="RBO21" s="165"/>
      <c r="RBP21" s="165"/>
      <c r="RBQ21" s="165"/>
      <c r="RBR21" s="165"/>
      <c r="RBS21" s="165"/>
      <c r="RBT21" s="165"/>
      <c r="RBU21" s="165"/>
      <c r="RBV21" s="165"/>
      <c r="RBW21" s="165"/>
      <c r="RBX21" s="165"/>
      <c r="RBY21" s="165"/>
      <c r="RBZ21" s="165"/>
      <c r="RCA21" s="165"/>
      <c r="RCB21" s="165"/>
      <c r="RCC21" s="165"/>
      <c r="RCD21" s="165"/>
      <c r="RCE21" s="165"/>
      <c r="RCF21" s="165"/>
      <c r="RCG21" s="165"/>
      <c r="RCH21" s="165"/>
      <c r="RCI21" s="165"/>
      <c r="RCJ21" s="165"/>
      <c r="RCK21" s="165"/>
      <c r="RCL21" s="165"/>
      <c r="RCM21" s="165"/>
      <c r="RCN21" s="165"/>
      <c r="RCO21" s="165"/>
      <c r="RCP21" s="165"/>
      <c r="RCQ21" s="165"/>
      <c r="RCR21" s="165"/>
      <c r="RCS21" s="165"/>
      <c r="RCT21" s="165"/>
      <c r="RCU21" s="165"/>
      <c r="RCV21" s="165"/>
      <c r="RCW21" s="165"/>
      <c r="RCX21" s="165"/>
      <c r="RCY21" s="165"/>
      <c r="RCZ21" s="165"/>
      <c r="RDA21" s="165"/>
      <c r="RDB21" s="165"/>
      <c r="RDC21" s="165"/>
      <c r="RDD21" s="165"/>
      <c r="RDE21" s="165"/>
      <c r="RDF21" s="165"/>
      <c r="RDG21" s="165"/>
      <c r="RDH21" s="165"/>
      <c r="RDI21" s="165"/>
      <c r="RDJ21" s="165"/>
      <c r="RDK21" s="165"/>
      <c r="RDL21" s="165"/>
      <c r="RDM21" s="165"/>
      <c r="RDN21" s="165"/>
      <c r="RDO21" s="165"/>
      <c r="RDP21" s="165"/>
      <c r="RDQ21" s="165"/>
      <c r="RDR21" s="165"/>
      <c r="RDS21" s="165"/>
      <c r="RDT21" s="165"/>
      <c r="RDU21" s="165"/>
      <c r="RDV21" s="165"/>
      <c r="RDW21" s="165"/>
      <c r="RDX21" s="165"/>
      <c r="RDY21" s="165"/>
      <c r="RDZ21" s="165"/>
      <c r="REA21" s="165"/>
      <c r="REB21" s="165"/>
      <c r="REC21" s="165"/>
      <c r="RED21" s="165"/>
      <c r="REE21" s="165"/>
      <c r="REF21" s="165"/>
      <c r="REG21" s="165"/>
      <c r="REH21" s="165"/>
      <c r="REI21" s="165"/>
      <c r="REJ21" s="165"/>
      <c r="REK21" s="165"/>
      <c r="REL21" s="165"/>
      <c r="REM21" s="165"/>
      <c r="REN21" s="165"/>
      <c r="REO21" s="165"/>
      <c r="REP21" s="165"/>
      <c r="REQ21" s="165"/>
      <c r="RER21" s="165"/>
      <c r="RES21" s="165"/>
      <c r="RET21" s="165"/>
      <c r="REU21" s="165"/>
      <c r="REV21" s="165"/>
      <c r="REW21" s="165"/>
      <c r="REX21" s="165"/>
      <c r="REY21" s="165"/>
      <c r="REZ21" s="165"/>
      <c r="RFA21" s="165"/>
      <c r="RFB21" s="165"/>
      <c r="RFC21" s="165"/>
      <c r="RFD21" s="165"/>
      <c r="RFE21" s="165"/>
      <c r="RFF21" s="165"/>
      <c r="RFG21" s="165"/>
      <c r="RFH21" s="165"/>
      <c r="RFI21" s="165"/>
      <c r="RFJ21" s="165"/>
      <c r="RFK21" s="165"/>
      <c r="RFL21" s="165"/>
      <c r="RFM21" s="165"/>
      <c r="RFN21" s="165"/>
      <c r="RFO21" s="165"/>
      <c r="RFP21" s="165"/>
      <c r="RFQ21" s="165"/>
      <c r="RFR21" s="165"/>
      <c r="RFS21" s="165"/>
      <c r="RFT21" s="165"/>
      <c r="RFU21" s="165"/>
      <c r="RFV21" s="165"/>
      <c r="RFW21" s="165"/>
      <c r="RFX21" s="165"/>
      <c r="RFY21" s="165"/>
      <c r="RFZ21" s="165"/>
      <c r="RGA21" s="165"/>
      <c r="RGB21" s="165"/>
      <c r="RGC21" s="165"/>
      <c r="RGD21" s="165"/>
      <c r="RGE21" s="165"/>
      <c r="RGF21" s="165"/>
      <c r="RGG21" s="165"/>
      <c r="RGH21" s="165"/>
      <c r="RGI21" s="165"/>
      <c r="RGJ21" s="165"/>
      <c r="RGK21" s="165"/>
      <c r="RGL21" s="165"/>
      <c r="RGM21" s="165"/>
      <c r="RGN21" s="165"/>
      <c r="RGO21" s="165"/>
      <c r="RGP21" s="165"/>
      <c r="RGQ21" s="165"/>
      <c r="RGR21" s="165"/>
      <c r="RGS21" s="165"/>
      <c r="RGT21" s="165"/>
      <c r="RGU21" s="165"/>
      <c r="RGV21" s="165"/>
      <c r="RGW21" s="165"/>
      <c r="RGX21" s="165"/>
      <c r="RGY21" s="165"/>
      <c r="RGZ21" s="165"/>
      <c r="RHA21" s="165"/>
      <c r="RHB21" s="165"/>
      <c r="RHC21" s="165"/>
      <c r="RHD21" s="165"/>
      <c r="RHE21" s="165"/>
      <c r="RHF21" s="165"/>
      <c r="RHG21" s="165"/>
      <c r="RHH21" s="165"/>
      <c r="RHI21" s="165"/>
      <c r="RHJ21" s="165"/>
      <c r="RHK21" s="165"/>
      <c r="RHL21" s="165"/>
      <c r="RHM21" s="165"/>
      <c r="RHN21" s="165"/>
      <c r="RHO21" s="165"/>
      <c r="RHP21" s="165"/>
      <c r="RHQ21" s="165"/>
      <c r="RHR21" s="165"/>
      <c r="RHS21" s="165"/>
      <c r="RHT21" s="165"/>
      <c r="RHU21" s="165"/>
      <c r="RHV21" s="165"/>
      <c r="RHW21" s="165"/>
      <c r="RHX21" s="165"/>
      <c r="RHY21" s="165"/>
      <c r="RHZ21" s="165"/>
      <c r="RIA21" s="165"/>
      <c r="RIB21" s="165"/>
      <c r="RIC21" s="165"/>
      <c r="RID21" s="165"/>
      <c r="RIE21" s="165"/>
      <c r="RIF21" s="165"/>
      <c r="RIG21" s="165"/>
      <c r="RIH21" s="165"/>
      <c r="RII21" s="165"/>
      <c r="RIJ21" s="165"/>
      <c r="RIK21" s="165"/>
      <c r="RIL21" s="165"/>
      <c r="RIM21" s="165"/>
      <c r="RIN21" s="165"/>
      <c r="RIO21" s="165"/>
      <c r="RIP21" s="165"/>
      <c r="RIQ21" s="165"/>
      <c r="RIR21" s="165"/>
      <c r="RIS21" s="165"/>
      <c r="RIT21" s="165"/>
      <c r="RIU21" s="165"/>
      <c r="RIV21" s="165"/>
      <c r="RIW21" s="165"/>
      <c r="RIX21" s="165"/>
      <c r="RIY21" s="165"/>
      <c r="RIZ21" s="165"/>
      <c r="RJA21" s="165"/>
      <c r="RJB21" s="165"/>
      <c r="RJC21" s="165"/>
      <c r="RJD21" s="165"/>
      <c r="RJE21" s="165"/>
      <c r="RJF21" s="165"/>
      <c r="RJG21" s="165"/>
      <c r="RJH21" s="165"/>
      <c r="RJI21" s="165"/>
      <c r="RJJ21" s="165"/>
      <c r="RJK21" s="165"/>
      <c r="RJL21" s="165"/>
      <c r="RJM21" s="165"/>
      <c r="RJN21" s="165"/>
      <c r="RJO21" s="165"/>
      <c r="RJP21" s="165"/>
      <c r="RJQ21" s="165"/>
      <c r="RJR21" s="165"/>
      <c r="RJS21" s="165"/>
      <c r="RJT21" s="165"/>
      <c r="RJU21" s="165"/>
      <c r="RJV21" s="165"/>
      <c r="RJW21" s="165"/>
      <c r="RJX21" s="165"/>
      <c r="RJY21" s="165"/>
      <c r="RJZ21" s="165"/>
      <c r="RKA21" s="165"/>
      <c r="RKB21" s="165"/>
      <c r="RKC21" s="165"/>
      <c r="RKD21" s="165"/>
      <c r="RKE21" s="165"/>
      <c r="RKF21" s="165"/>
      <c r="RKG21" s="165"/>
      <c r="RKH21" s="165"/>
      <c r="RKI21" s="165"/>
      <c r="RKJ21" s="165"/>
      <c r="RKK21" s="165"/>
      <c r="RKL21" s="165"/>
      <c r="RKM21" s="165"/>
      <c r="RKN21" s="165"/>
      <c r="RKO21" s="165"/>
      <c r="RKP21" s="165"/>
      <c r="RKQ21" s="165"/>
      <c r="RKR21" s="165"/>
      <c r="RKS21" s="165"/>
      <c r="RKT21" s="165"/>
      <c r="RKU21" s="165"/>
      <c r="RKV21" s="165"/>
      <c r="RKW21" s="165"/>
      <c r="RKX21" s="165"/>
      <c r="RKY21" s="165"/>
      <c r="RKZ21" s="165"/>
      <c r="RLA21" s="165"/>
      <c r="RLB21" s="165"/>
      <c r="RLC21" s="165"/>
      <c r="RLD21" s="165"/>
      <c r="RLE21" s="165"/>
      <c r="RLF21" s="165"/>
      <c r="RLG21" s="165"/>
      <c r="RLH21" s="165"/>
      <c r="RLI21" s="165"/>
      <c r="RLJ21" s="165"/>
      <c r="RLK21" s="165"/>
      <c r="RLL21" s="165"/>
      <c r="RLM21" s="165"/>
      <c r="RLN21" s="165"/>
      <c r="RLO21" s="165"/>
      <c r="RLP21" s="165"/>
      <c r="RLQ21" s="165"/>
      <c r="RLR21" s="165"/>
      <c r="RLS21" s="165"/>
      <c r="RLT21" s="165"/>
      <c r="RLU21" s="165"/>
      <c r="RLV21" s="165"/>
      <c r="RLW21" s="165"/>
      <c r="RLX21" s="165"/>
      <c r="RLY21" s="165"/>
      <c r="RLZ21" s="165"/>
      <c r="RMA21" s="165"/>
      <c r="RMB21" s="165"/>
      <c r="RMC21" s="165"/>
      <c r="RMD21" s="165"/>
      <c r="RME21" s="165"/>
      <c r="RMF21" s="165"/>
      <c r="RMG21" s="165"/>
      <c r="RMH21" s="165"/>
      <c r="RMI21" s="165"/>
      <c r="RMJ21" s="165"/>
      <c r="RMK21" s="165"/>
      <c r="RML21" s="165"/>
      <c r="RMM21" s="165"/>
      <c r="RMN21" s="165"/>
      <c r="RMO21" s="165"/>
      <c r="RMP21" s="165"/>
      <c r="RMQ21" s="165"/>
      <c r="RMR21" s="165"/>
      <c r="RMS21" s="165"/>
      <c r="RMT21" s="165"/>
      <c r="RMU21" s="165"/>
      <c r="RMV21" s="165"/>
      <c r="RMW21" s="165"/>
      <c r="RMX21" s="165"/>
      <c r="RMY21" s="165"/>
      <c r="RMZ21" s="165"/>
      <c r="RNA21" s="165"/>
      <c r="RNB21" s="165"/>
      <c r="RNC21" s="165"/>
      <c r="RND21" s="165"/>
      <c r="RNE21" s="165"/>
      <c r="RNF21" s="165"/>
      <c r="RNG21" s="165"/>
      <c r="RNH21" s="165"/>
      <c r="RNI21" s="165"/>
      <c r="RNJ21" s="165"/>
      <c r="RNK21" s="165"/>
      <c r="RNL21" s="165"/>
      <c r="RNM21" s="165"/>
      <c r="RNN21" s="165"/>
      <c r="RNO21" s="165"/>
      <c r="RNP21" s="165"/>
      <c r="RNQ21" s="165"/>
      <c r="RNR21" s="165"/>
      <c r="RNS21" s="165"/>
      <c r="RNT21" s="165"/>
      <c r="RNU21" s="165"/>
      <c r="RNV21" s="165"/>
      <c r="RNW21" s="165"/>
      <c r="RNX21" s="165"/>
      <c r="RNY21" s="165"/>
      <c r="RNZ21" s="165"/>
      <c r="ROA21" s="165"/>
      <c r="ROB21" s="165"/>
      <c r="ROC21" s="165"/>
      <c r="ROD21" s="165"/>
      <c r="ROE21" s="165"/>
      <c r="ROF21" s="165"/>
      <c r="ROG21" s="165"/>
      <c r="ROH21" s="165"/>
      <c r="ROI21" s="165"/>
      <c r="ROJ21" s="165"/>
      <c r="ROK21" s="165"/>
      <c r="ROL21" s="165"/>
      <c r="ROM21" s="165"/>
      <c r="RON21" s="165"/>
      <c r="ROO21" s="165"/>
      <c r="ROP21" s="165"/>
      <c r="ROQ21" s="165"/>
      <c r="ROR21" s="165"/>
      <c r="ROS21" s="165"/>
      <c r="ROT21" s="165"/>
      <c r="ROU21" s="165"/>
      <c r="ROV21" s="165"/>
      <c r="ROW21" s="165"/>
      <c r="ROX21" s="165"/>
      <c r="ROY21" s="165"/>
      <c r="ROZ21" s="165"/>
      <c r="RPA21" s="165"/>
      <c r="RPB21" s="165"/>
      <c r="RPC21" s="165"/>
      <c r="RPD21" s="165"/>
      <c r="RPE21" s="165"/>
      <c r="RPF21" s="165"/>
      <c r="RPG21" s="165"/>
      <c r="RPH21" s="165"/>
      <c r="RPI21" s="165"/>
      <c r="RPJ21" s="165"/>
      <c r="RPK21" s="165"/>
      <c r="RPL21" s="165"/>
      <c r="RPM21" s="165"/>
      <c r="RPN21" s="165"/>
      <c r="RPO21" s="165"/>
      <c r="RPP21" s="165"/>
      <c r="RPQ21" s="165"/>
      <c r="RPR21" s="165"/>
      <c r="RPS21" s="165"/>
      <c r="RPT21" s="165"/>
      <c r="RPU21" s="165"/>
      <c r="RPV21" s="165"/>
      <c r="RPW21" s="165"/>
      <c r="RPX21" s="165"/>
      <c r="RPY21" s="165"/>
      <c r="RPZ21" s="165"/>
      <c r="RQA21" s="165"/>
      <c r="RQB21" s="165"/>
      <c r="RQC21" s="165"/>
      <c r="RQD21" s="165"/>
      <c r="RQE21" s="165"/>
      <c r="RQF21" s="165"/>
      <c r="RQG21" s="165"/>
      <c r="RQH21" s="165"/>
      <c r="RQI21" s="165"/>
      <c r="RQJ21" s="165"/>
      <c r="RQK21" s="165"/>
      <c r="RQL21" s="165"/>
      <c r="RQM21" s="165"/>
      <c r="RQN21" s="165"/>
      <c r="RQO21" s="165"/>
      <c r="RQP21" s="165"/>
      <c r="RQQ21" s="165"/>
      <c r="RQR21" s="165"/>
      <c r="RQS21" s="165"/>
      <c r="RQT21" s="165"/>
      <c r="RQU21" s="165"/>
      <c r="RQV21" s="165"/>
      <c r="RQW21" s="165"/>
      <c r="RQX21" s="165"/>
      <c r="RQY21" s="165"/>
      <c r="RQZ21" s="165"/>
      <c r="RRA21" s="165"/>
      <c r="RRB21" s="165"/>
      <c r="RRC21" s="165"/>
      <c r="RRD21" s="165"/>
      <c r="RRE21" s="165"/>
      <c r="RRF21" s="165"/>
      <c r="RRG21" s="165"/>
      <c r="RRH21" s="165"/>
      <c r="RRI21" s="165"/>
      <c r="RRJ21" s="165"/>
      <c r="RRK21" s="165"/>
      <c r="RRL21" s="165"/>
      <c r="RRM21" s="165"/>
      <c r="RRN21" s="165"/>
      <c r="RRO21" s="165"/>
      <c r="RRP21" s="165"/>
      <c r="RRQ21" s="165"/>
      <c r="RRR21" s="165"/>
      <c r="RRS21" s="165"/>
      <c r="RRT21" s="165"/>
      <c r="RRU21" s="165"/>
      <c r="RRV21" s="165"/>
      <c r="RRW21" s="165"/>
      <c r="RRX21" s="165"/>
      <c r="RRY21" s="165"/>
      <c r="RRZ21" s="165"/>
      <c r="RSA21" s="165"/>
      <c r="RSB21" s="165"/>
      <c r="RSC21" s="165"/>
      <c r="RSD21" s="165"/>
      <c r="RSE21" s="165"/>
      <c r="RSF21" s="165"/>
      <c r="RSG21" s="165"/>
      <c r="RSH21" s="165"/>
      <c r="RSI21" s="165"/>
      <c r="RSJ21" s="165"/>
      <c r="RSK21" s="165"/>
      <c r="RSL21" s="165"/>
      <c r="RSM21" s="165"/>
      <c r="RSN21" s="165"/>
      <c r="RSO21" s="165"/>
      <c r="RSP21" s="165"/>
      <c r="RSQ21" s="165"/>
      <c r="RSR21" s="165"/>
      <c r="RSS21" s="165"/>
      <c r="RST21" s="165"/>
      <c r="RSU21" s="165"/>
      <c r="RSV21" s="165"/>
      <c r="RSW21" s="165"/>
      <c r="RSX21" s="165"/>
      <c r="RSY21" s="165"/>
      <c r="RSZ21" s="165"/>
      <c r="RTA21" s="165"/>
      <c r="RTB21" s="165"/>
      <c r="RTC21" s="165"/>
      <c r="RTD21" s="165"/>
      <c r="RTE21" s="165"/>
      <c r="RTF21" s="165"/>
      <c r="RTG21" s="165"/>
      <c r="RTH21" s="165"/>
      <c r="RTI21" s="165"/>
      <c r="RTJ21" s="165"/>
      <c r="RTK21" s="165"/>
      <c r="RTL21" s="165"/>
      <c r="RTM21" s="165"/>
      <c r="RTN21" s="165"/>
      <c r="RTO21" s="165"/>
      <c r="RTP21" s="165"/>
      <c r="RTQ21" s="165"/>
      <c r="RTR21" s="165"/>
      <c r="RTS21" s="165"/>
      <c r="RTT21" s="165"/>
      <c r="RTU21" s="165"/>
      <c r="RTV21" s="165"/>
      <c r="RTW21" s="165"/>
      <c r="RTX21" s="165"/>
      <c r="RTY21" s="165"/>
      <c r="RTZ21" s="165"/>
      <c r="RUA21" s="165"/>
      <c r="RUB21" s="165"/>
      <c r="RUC21" s="165"/>
      <c r="RUD21" s="165"/>
      <c r="RUE21" s="165"/>
      <c r="RUF21" s="165"/>
      <c r="RUG21" s="165"/>
      <c r="RUH21" s="165"/>
      <c r="RUI21" s="165"/>
      <c r="RUJ21" s="165"/>
      <c r="RUK21" s="165"/>
      <c r="RUL21" s="165"/>
      <c r="RUM21" s="165"/>
      <c r="RUN21" s="165"/>
      <c r="RUO21" s="165"/>
      <c r="RUP21" s="165"/>
      <c r="RUQ21" s="165"/>
      <c r="RUR21" s="165"/>
      <c r="RUS21" s="165"/>
      <c r="RUT21" s="165"/>
      <c r="RUU21" s="165"/>
      <c r="RUV21" s="165"/>
      <c r="RUW21" s="165"/>
      <c r="RUX21" s="165"/>
      <c r="RUY21" s="165"/>
      <c r="RUZ21" s="165"/>
      <c r="RVA21" s="165"/>
      <c r="RVB21" s="165"/>
      <c r="RVC21" s="165"/>
      <c r="RVD21" s="165"/>
      <c r="RVE21" s="165"/>
      <c r="RVF21" s="165"/>
      <c r="RVG21" s="165"/>
      <c r="RVH21" s="165"/>
      <c r="RVI21" s="165"/>
      <c r="RVJ21" s="165"/>
      <c r="RVK21" s="165"/>
      <c r="RVL21" s="165"/>
      <c r="RVM21" s="165"/>
      <c r="RVN21" s="165"/>
      <c r="RVO21" s="165"/>
      <c r="RVP21" s="165"/>
      <c r="RVQ21" s="165"/>
      <c r="RVR21" s="165"/>
      <c r="RVS21" s="165"/>
      <c r="RVT21" s="165"/>
      <c r="RVU21" s="165"/>
      <c r="RVV21" s="165"/>
      <c r="RVW21" s="165"/>
      <c r="RVX21" s="165"/>
      <c r="RVY21" s="165"/>
      <c r="RVZ21" s="165"/>
      <c r="RWA21" s="165"/>
      <c r="RWB21" s="165"/>
      <c r="RWC21" s="165"/>
      <c r="RWD21" s="165"/>
      <c r="RWE21" s="165"/>
      <c r="RWF21" s="165"/>
      <c r="RWG21" s="165"/>
      <c r="RWH21" s="165"/>
      <c r="RWI21" s="165"/>
      <c r="RWJ21" s="165"/>
      <c r="RWK21" s="165"/>
      <c r="RWL21" s="165"/>
      <c r="RWM21" s="165"/>
      <c r="RWN21" s="165"/>
      <c r="RWO21" s="165"/>
      <c r="RWP21" s="165"/>
      <c r="RWQ21" s="165"/>
      <c r="RWR21" s="165"/>
      <c r="RWS21" s="165"/>
      <c r="RWT21" s="165"/>
      <c r="RWU21" s="165"/>
      <c r="RWV21" s="165"/>
      <c r="RWW21" s="165"/>
      <c r="RWX21" s="165"/>
      <c r="RWY21" s="165"/>
      <c r="RWZ21" s="165"/>
      <c r="RXA21" s="165"/>
      <c r="RXB21" s="165"/>
      <c r="RXC21" s="165"/>
      <c r="RXD21" s="165"/>
      <c r="RXE21" s="165"/>
      <c r="RXF21" s="165"/>
      <c r="RXG21" s="165"/>
      <c r="RXH21" s="165"/>
      <c r="RXI21" s="165"/>
      <c r="RXJ21" s="165"/>
      <c r="RXK21" s="165"/>
      <c r="RXL21" s="165"/>
      <c r="RXM21" s="165"/>
      <c r="RXN21" s="165"/>
      <c r="RXO21" s="165"/>
      <c r="RXP21" s="165"/>
      <c r="RXQ21" s="165"/>
      <c r="RXR21" s="165"/>
      <c r="RXS21" s="165"/>
      <c r="RXT21" s="165"/>
      <c r="RXU21" s="165"/>
      <c r="RXV21" s="165"/>
      <c r="RXW21" s="165"/>
      <c r="RXX21" s="165"/>
      <c r="RXY21" s="165"/>
      <c r="RXZ21" s="165"/>
      <c r="RYA21" s="165"/>
      <c r="RYB21" s="165"/>
      <c r="RYC21" s="165"/>
      <c r="RYD21" s="165"/>
      <c r="RYE21" s="165"/>
      <c r="RYF21" s="165"/>
      <c r="RYG21" s="165"/>
      <c r="RYH21" s="165"/>
      <c r="RYI21" s="165"/>
      <c r="RYJ21" s="165"/>
      <c r="RYK21" s="165"/>
      <c r="RYL21" s="165"/>
      <c r="RYM21" s="165"/>
      <c r="RYN21" s="165"/>
      <c r="RYO21" s="165"/>
      <c r="RYP21" s="165"/>
      <c r="RYQ21" s="165"/>
      <c r="RYR21" s="165"/>
      <c r="RYS21" s="165"/>
      <c r="RYT21" s="165"/>
      <c r="RYU21" s="165"/>
      <c r="RYV21" s="165"/>
      <c r="RYW21" s="165"/>
      <c r="RYX21" s="165"/>
      <c r="RYY21" s="165"/>
      <c r="RYZ21" s="165"/>
      <c r="RZA21" s="165"/>
      <c r="RZB21" s="165"/>
      <c r="RZC21" s="165"/>
      <c r="RZD21" s="165"/>
      <c r="RZE21" s="165"/>
      <c r="RZF21" s="165"/>
      <c r="RZG21" s="165"/>
      <c r="RZH21" s="165"/>
      <c r="RZI21" s="165"/>
      <c r="RZJ21" s="165"/>
      <c r="RZK21" s="165"/>
      <c r="RZL21" s="165"/>
      <c r="RZM21" s="165"/>
      <c r="RZN21" s="165"/>
      <c r="RZO21" s="165"/>
      <c r="RZP21" s="165"/>
      <c r="RZQ21" s="165"/>
      <c r="RZR21" s="165"/>
      <c r="RZS21" s="165"/>
      <c r="RZT21" s="165"/>
      <c r="RZU21" s="165"/>
      <c r="RZV21" s="165"/>
      <c r="RZW21" s="165"/>
      <c r="RZX21" s="165"/>
      <c r="RZY21" s="165"/>
      <c r="RZZ21" s="165"/>
      <c r="SAA21" s="165"/>
      <c r="SAB21" s="165"/>
      <c r="SAC21" s="165"/>
      <c r="SAD21" s="165"/>
      <c r="SAE21" s="165"/>
      <c r="SAF21" s="165"/>
      <c r="SAG21" s="165"/>
      <c r="SAH21" s="165"/>
      <c r="SAI21" s="165"/>
      <c r="SAJ21" s="165"/>
      <c r="SAK21" s="165"/>
      <c r="SAL21" s="165"/>
      <c r="SAM21" s="165"/>
      <c r="SAN21" s="165"/>
      <c r="SAO21" s="165"/>
      <c r="SAP21" s="165"/>
      <c r="SAQ21" s="165"/>
      <c r="SAR21" s="165"/>
      <c r="SAS21" s="165"/>
      <c r="SAT21" s="165"/>
      <c r="SAU21" s="165"/>
      <c r="SAV21" s="165"/>
      <c r="SAW21" s="165"/>
      <c r="SAX21" s="165"/>
      <c r="SAY21" s="165"/>
      <c r="SAZ21" s="165"/>
      <c r="SBA21" s="165"/>
      <c r="SBB21" s="165"/>
      <c r="SBC21" s="165"/>
      <c r="SBD21" s="165"/>
      <c r="SBE21" s="165"/>
      <c r="SBF21" s="165"/>
      <c r="SBG21" s="165"/>
      <c r="SBH21" s="165"/>
      <c r="SBI21" s="165"/>
      <c r="SBJ21" s="165"/>
      <c r="SBK21" s="165"/>
      <c r="SBL21" s="165"/>
      <c r="SBM21" s="165"/>
      <c r="SBN21" s="165"/>
      <c r="SBO21" s="165"/>
      <c r="SBP21" s="165"/>
      <c r="SBQ21" s="165"/>
      <c r="SBR21" s="165"/>
      <c r="SBS21" s="165"/>
      <c r="SBT21" s="165"/>
      <c r="SBU21" s="165"/>
      <c r="SBV21" s="165"/>
      <c r="SBW21" s="165"/>
      <c r="SBX21" s="165"/>
      <c r="SBY21" s="165"/>
      <c r="SBZ21" s="165"/>
      <c r="SCA21" s="165"/>
      <c r="SCB21" s="165"/>
      <c r="SCC21" s="165"/>
      <c r="SCD21" s="165"/>
      <c r="SCE21" s="165"/>
      <c r="SCF21" s="165"/>
      <c r="SCG21" s="165"/>
      <c r="SCH21" s="165"/>
      <c r="SCI21" s="165"/>
      <c r="SCJ21" s="165"/>
      <c r="SCK21" s="165"/>
      <c r="SCL21" s="165"/>
      <c r="SCM21" s="165"/>
      <c r="SCN21" s="165"/>
      <c r="SCO21" s="165"/>
      <c r="SCP21" s="165"/>
      <c r="SCQ21" s="165"/>
      <c r="SCR21" s="165"/>
      <c r="SCS21" s="165"/>
      <c r="SCT21" s="165"/>
      <c r="SCU21" s="165"/>
      <c r="SCV21" s="165"/>
      <c r="SCW21" s="165"/>
      <c r="SCX21" s="165"/>
      <c r="SCY21" s="165"/>
      <c r="SCZ21" s="165"/>
      <c r="SDA21" s="165"/>
      <c r="SDB21" s="165"/>
      <c r="SDC21" s="165"/>
      <c r="SDD21" s="165"/>
      <c r="SDE21" s="165"/>
      <c r="SDF21" s="165"/>
      <c r="SDG21" s="165"/>
      <c r="SDH21" s="165"/>
      <c r="SDI21" s="165"/>
      <c r="SDJ21" s="165"/>
      <c r="SDK21" s="165"/>
      <c r="SDL21" s="165"/>
      <c r="SDM21" s="165"/>
      <c r="SDN21" s="165"/>
      <c r="SDO21" s="165"/>
      <c r="SDP21" s="165"/>
      <c r="SDQ21" s="165"/>
      <c r="SDR21" s="165"/>
      <c r="SDS21" s="165"/>
      <c r="SDT21" s="165"/>
      <c r="SDU21" s="165"/>
      <c r="SDV21" s="165"/>
      <c r="SDW21" s="165"/>
      <c r="SDX21" s="165"/>
      <c r="SDY21" s="165"/>
      <c r="SDZ21" s="165"/>
      <c r="SEA21" s="165"/>
      <c r="SEB21" s="165"/>
      <c r="SEC21" s="165"/>
      <c r="SED21" s="165"/>
      <c r="SEE21" s="165"/>
      <c r="SEF21" s="165"/>
      <c r="SEG21" s="165"/>
      <c r="SEH21" s="165"/>
      <c r="SEI21" s="165"/>
      <c r="SEJ21" s="165"/>
      <c r="SEK21" s="165"/>
      <c r="SEL21" s="165"/>
      <c r="SEM21" s="165"/>
      <c r="SEN21" s="165"/>
      <c r="SEO21" s="165"/>
      <c r="SEP21" s="165"/>
      <c r="SEQ21" s="165"/>
      <c r="SER21" s="165"/>
      <c r="SES21" s="165"/>
      <c r="SET21" s="165"/>
      <c r="SEU21" s="165"/>
      <c r="SEV21" s="165"/>
      <c r="SEW21" s="165"/>
      <c r="SEX21" s="165"/>
      <c r="SEY21" s="165"/>
      <c r="SEZ21" s="165"/>
      <c r="SFA21" s="165"/>
      <c r="SFB21" s="165"/>
      <c r="SFC21" s="165"/>
      <c r="SFD21" s="165"/>
      <c r="SFE21" s="165"/>
      <c r="SFF21" s="165"/>
      <c r="SFG21" s="165"/>
      <c r="SFH21" s="165"/>
      <c r="SFI21" s="165"/>
      <c r="SFJ21" s="165"/>
      <c r="SFK21" s="165"/>
      <c r="SFL21" s="165"/>
      <c r="SFM21" s="165"/>
      <c r="SFN21" s="165"/>
      <c r="SFO21" s="165"/>
      <c r="SFP21" s="165"/>
      <c r="SFQ21" s="165"/>
      <c r="SFR21" s="165"/>
      <c r="SFS21" s="165"/>
      <c r="SFT21" s="165"/>
      <c r="SFU21" s="165"/>
      <c r="SFV21" s="165"/>
      <c r="SFW21" s="165"/>
      <c r="SFX21" s="165"/>
      <c r="SFY21" s="165"/>
      <c r="SFZ21" s="165"/>
      <c r="SGA21" s="165"/>
      <c r="SGB21" s="165"/>
      <c r="SGC21" s="165"/>
      <c r="SGD21" s="165"/>
      <c r="SGE21" s="165"/>
      <c r="SGF21" s="165"/>
      <c r="SGG21" s="165"/>
      <c r="SGH21" s="165"/>
      <c r="SGI21" s="165"/>
      <c r="SGJ21" s="165"/>
      <c r="SGK21" s="165"/>
      <c r="SGL21" s="165"/>
      <c r="SGM21" s="165"/>
      <c r="SGN21" s="165"/>
      <c r="SGO21" s="165"/>
      <c r="SGP21" s="165"/>
      <c r="SGQ21" s="165"/>
      <c r="SGR21" s="165"/>
      <c r="SGS21" s="165"/>
      <c r="SGT21" s="165"/>
      <c r="SGU21" s="165"/>
      <c r="SGV21" s="165"/>
      <c r="SGW21" s="165"/>
      <c r="SGX21" s="165"/>
      <c r="SGY21" s="165"/>
      <c r="SGZ21" s="165"/>
      <c r="SHA21" s="165"/>
      <c r="SHB21" s="165"/>
      <c r="SHC21" s="165"/>
      <c r="SHD21" s="165"/>
      <c r="SHE21" s="165"/>
      <c r="SHF21" s="165"/>
      <c r="SHG21" s="165"/>
      <c r="SHH21" s="165"/>
      <c r="SHI21" s="165"/>
      <c r="SHJ21" s="165"/>
      <c r="SHK21" s="165"/>
      <c r="SHL21" s="165"/>
      <c r="SHM21" s="165"/>
      <c r="SHN21" s="165"/>
      <c r="SHO21" s="165"/>
      <c r="SHP21" s="165"/>
      <c r="SHQ21" s="165"/>
      <c r="SHR21" s="165"/>
      <c r="SHS21" s="165"/>
      <c r="SHT21" s="165"/>
      <c r="SHU21" s="165"/>
      <c r="SHV21" s="165"/>
      <c r="SHW21" s="165"/>
      <c r="SHX21" s="165"/>
      <c r="SHY21" s="165"/>
      <c r="SHZ21" s="165"/>
      <c r="SIA21" s="165"/>
      <c r="SIB21" s="165"/>
      <c r="SIC21" s="165"/>
      <c r="SID21" s="165"/>
      <c r="SIE21" s="165"/>
      <c r="SIF21" s="165"/>
      <c r="SIG21" s="165"/>
      <c r="SIH21" s="165"/>
      <c r="SII21" s="165"/>
      <c r="SIJ21" s="165"/>
      <c r="SIK21" s="165"/>
      <c r="SIL21" s="165"/>
      <c r="SIM21" s="165"/>
      <c r="SIN21" s="165"/>
      <c r="SIO21" s="165"/>
      <c r="SIP21" s="165"/>
      <c r="SIQ21" s="165"/>
      <c r="SIR21" s="165"/>
      <c r="SIS21" s="165"/>
      <c r="SIT21" s="165"/>
      <c r="SIU21" s="165"/>
      <c r="SIV21" s="165"/>
      <c r="SIW21" s="165"/>
      <c r="SIX21" s="165"/>
      <c r="SIY21" s="165"/>
      <c r="SIZ21" s="165"/>
      <c r="SJA21" s="165"/>
      <c r="SJB21" s="165"/>
      <c r="SJC21" s="165"/>
      <c r="SJD21" s="165"/>
      <c r="SJE21" s="165"/>
      <c r="SJF21" s="165"/>
      <c r="SJG21" s="165"/>
      <c r="SJH21" s="165"/>
      <c r="SJI21" s="165"/>
      <c r="SJJ21" s="165"/>
      <c r="SJK21" s="165"/>
      <c r="SJL21" s="165"/>
      <c r="SJM21" s="165"/>
      <c r="SJN21" s="165"/>
      <c r="SJO21" s="165"/>
      <c r="SJP21" s="165"/>
      <c r="SJQ21" s="165"/>
      <c r="SJR21" s="165"/>
      <c r="SJS21" s="165"/>
      <c r="SJT21" s="165"/>
      <c r="SJU21" s="165"/>
      <c r="SJV21" s="165"/>
      <c r="SJW21" s="165"/>
      <c r="SJX21" s="165"/>
      <c r="SJY21" s="165"/>
      <c r="SJZ21" s="165"/>
      <c r="SKA21" s="165"/>
      <c r="SKB21" s="165"/>
      <c r="SKC21" s="165"/>
      <c r="SKD21" s="165"/>
      <c r="SKE21" s="165"/>
      <c r="SKF21" s="165"/>
      <c r="SKG21" s="165"/>
      <c r="SKH21" s="165"/>
      <c r="SKI21" s="165"/>
      <c r="SKJ21" s="165"/>
      <c r="SKK21" s="165"/>
      <c r="SKL21" s="165"/>
      <c r="SKM21" s="165"/>
      <c r="SKN21" s="165"/>
      <c r="SKO21" s="165"/>
      <c r="SKP21" s="165"/>
      <c r="SKQ21" s="165"/>
      <c r="SKR21" s="165"/>
      <c r="SKS21" s="165"/>
      <c r="SKT21" s="165"/>
      <c r="SKU21" s="165"/>
      <c r="SKV21" s="165"/>
      <c r="SKW21" s="165"/>
      <c r="SKX21" s="165"/>
      <c r="SKY21" s="165"/>
      <c r="SKZ21" s="165"/>
      <c r="SLA21" s="165"/>
      <c r="SLB21" s="165"/>
      <c r="SLC21" s="165"/>
      <c r="SLD21" s="165"/>
      <c r="SLE21" s="165"/>
      <c r="SLF21" s="165"/>
      <c r="SLG21" s="165"/>
      <c r="SLH21" s="165"/>
      <c r="SLI21" s="165"/>
      <c r="SLJ21" s="165"/>
      <c r="SLK21" s="165"/>
      <c r="SLL21" s="165"/>
      <c r="SLM21" s="165"/>
      <c r="SLN21" s="165"/>
      <c r="SLO21" s="165"/>
      <c r="SLP21" s="165"/>
      <c r="SLQ21" s="165"/>
      <c r="SLR21" s="165"/>
      <c r="SLS21" s="165"/>
      <c r="SLT21" s="165"/>
      <c r="SLU21" s="165"/>
      <c r="SLV21" s="165"/>
      <c r="SLW21" s="165"/>
      <c r="SLX21" s="165"/>
      <c r="SLY21" s="165"/>
      <c r="SLZ21" s="165"/>
      <c r="SMA21" s="165"/>
      <c r="SMB21" s="165"/>
      <c r="SMC21" s="165"/>
      <c r="SMD21" s="165"/>
      <c r="SME21" s="165"/>
      <c r="SMF21" s="165"/>
      <c r="SMG21" s="165"/>
      <c r="SMH21" s="165"/>
      <c r="SMI21" s="165"/>
      <c r="SMJ21" s="165"/>
      <c r="SMK21" s="165"/>
      <c r="SML21" s="165"/>
      <c r="SMM21" s="165"/>
      <c r="SMN21" s="165"/>
      <c r="SMO21" s="165"/>
      <c r="SMP21" s="165"/>
      <c r="SMQ21" s="165"/>
      <c r="SMR21" s="165"/>
      <c r="SMS21" s="165"/>
      <c r="SMT21" s="165"/>
      <c r="SMU21" s="165"/>
      <c r="SMV21" s="165"/>
      <c r="SMW21" s="165"/>
      <c r="SMX21" s="165"/>
      <c r="SMY21" s="165"/>
      <c r="SMZ21" s="165"/>
      <c r="SNA21" s="165"/>
      <c r="SNB21" s="165"/>
      <c r="SNC21" s="165"/>
      <c r="SND21" s="165"/>
      <c r="SNE21" s="165"/>
      <c r="SNF21" s="165"/>
      <c r="SNG21" s="165"/>
      <c r="SNH21" s="165"/>
      <c r="SNI21" s="165"/>
      <c r="SNJ21" s="165"/>
      <c r="SNK21" s="165"/>
      <c r="SNL21" s="165"/>
      <c r="SNM21" s="165"/>
      <c r="SNN21" s="165"/>
      <c r="SNO21" s="165"/>
      <c r="SNP21" s="165"/>
      <c r="SNQ21" s="165"/>
      <c r="SNR21" s="165"/>
      <c r="SNS21" s="165"/>
      <c r="SNT21" s="165"/>
      <c r="SNU21" s="165"/>
      <c r="SNV21" s="165"/>
      <c r="SNW21" s="165"/>
      <c r="SNX21" s="165"/>
      <c r="SNY21" s="165"/>
      <c r="SNZ21" s="165"/>
      <c r="SOA21" s="165"/>
      <c r="SOB21" s="165"/>
      <c r="SOC21" s="165"/>
      <c r="SOD21" s="165"/>
      <c r="SOE21" s="165"/>
      <c r="SOF21" s="165"/>
      <c r="SOG21" s="165"/>
      <c r="SOH21" s="165"/>
      <c r="SOI21" s="165"/>
      <c r="SOJ21" s="165"/>
      <c r="SOK21" s="165"/>
      <c r="SOL21" s="165"/>
      <c r="SOM21" s="165"/>
      <c r="SON21" s="165"/>
      <c r="SOO21" s="165"/>
      <c r="SOP21" s="165"/>
      <c r="SOQ21" s="165"/>
      <c r="SOR21" s="165"/>
      <c r="SOS21" s="165"/>
      <c r="SOT21" s="165"/>
      <c r="SOU21" s="165"/>
      <c r="SOV21" s="165"/>
      <c r="SOW21" s="165"/>
      <c r="SOX21" s="165"/>
      <c r="SOY21" s="165"/>
      <c r="SOZ21" s="165"/>
      <c r="SPA21" s="165"/>
      <c r="SPB21" s="165"/>
      <c r="SPC21" s="165"/>
      <c r="SPD21" s="165"/>
      <c r="SPE21" s="165"/>
      <c r="SPF21" s="165"/>
      <c r="SPG21" s="165"/>
      <c r="SPH21" s="165"/>
      <c r="SPI21" s="165"/>
      <c r="SPJ21" s="165"/>
      <c r="SPK21" s="165"/>
      <c r="SPL21" s="165"/>
      <c r="SPM21" s="165"/>
      <c r="SPN21" s="165"/>
      <c r="SPO21" s="165"/>
      <c r="SPP21" s="165"/>
      <c r="SPQ21" s="165"/>
      <c r="SPR21" s="165"/>
      <c r="SPS21" s="165"/>
      <c r="SPT21" s="165"/>
      <c r="SPU21" s="165"/>
      <c r="SPV21" s="165"/>
      <c r="SPW21" s="165"/>
      <c r="SPX21" s="165"/>
      <c r="SPY21" s="165"/>
      <c r="SPZ21" s="165"/>
      <c r="SQA21" s="165"/>
      <c r="SQB21" s="165"/>
      <c r="SQC21" s="165"/>
      <c r="SQD21" s="165"/>
      <c r="SQE21" s="165"/>
      <c r="SQF21" s="165"/>
      <c r="SQG21" s="165"/>
      <c r="SQH21" s="165"/>
      <c r="SQI21" s="165"/>
      <c r="SQJ21" s="165"/>
      <c r="SQK21" s="165"/>
      <c r="SQL21" s="165"/>
      <c r="SQM21" s="165"/>
      <c r="SQN21" s="165"/>
      <c r="SQO21" s="165"/>
      <c r="SQP21" s="165"/>
      <c r="SQQ21" s="165"/>
      <c r="SQR21" s="165"/>
      <c r="SQS21" s="165"/>
      <c r="SQT21" s="165"/>
      <c r="SQU21" s="165"/>
      <c r="SQV21" s="165"/>
      <c r="SQW21" s="165"/>
      <c r="SQX21" s="165"/>
      <c r="SQY21" s="165"/>
      <c r="SQZ21" s="165"/>
      <c r="SRA21" s="165"/>
      <c r="SRB21" s="165"/>
      <c r="SRC21" s="165"/>
      <c r="SRD21" s="165"/>
      <c r="SRE21" s="165"/>
      <c r="SRF21" s="165"/>
      <c r="SRG21" s="165"/>
      <c r="SRH21" s="165"/>
      <c r="SRI21" s="165"/>
      <c r="SRJ21" s="165"/>
      <c r="SRK21" s="165"/>
      <c r="SRL21" s="165"/>
      <c r="SRM21" s="165"/>
      <c r="SRN21" s="165"/>
      <c r="SRO21" s="165"/>
      <c r="SRP21" s="165"/>
      <c r="SRQ21" s="165"/>
      <c r="SRR21" s="165"/>
      <c r="SRS21" s="165"/>
      <c r="SRT21" s="165"/>
      <c r="SRU21" s="165"/>
      <c r="SRV21" s="165"/>
      <c r="SRW21" s="165"/>
      <c r="SRX21" s="165"/>
      <c r="SRY21" s="165"/>
      <c r="SRZ21" s="165"/>
      <c r="SSA21" s="165"/>
      <c r="SSB21" s="165"/>
      <c r="SSC21" s="165"/>
      <c r="SSD21" s="165"/>
      <c r="SSE21" s="165"/>
      <c r="SSF21" s="165"/>
      <c r="SSG21" s="165"/>
      <c r="SSH21" s="165"/>
      <c r="SSI21" s="165"/>
      <c r="SSJ21" s="165"/>
      <c r="SSK21" s="165"/>
      <c r="SSL21" s="165"/>
      <c r="SSM21" s="165"/>
      <c r="SSN21" s="165"/>
      <c r="SSO21" s="165"/>
      <c r="SSP21" s="165"/>
      <c r="SSQ21" s="165"/>
      <c r="SSR21" s="165"/>
      <c r="SSS21" s="165"/>
      <c r="SST21" s="165"/>
      <c r="SSU21" s="165"/>
      <c r="SSV21" s="165"/>
      <c r="SSW21" s="165"/>
      <c r="SSX21" s="165"/>
      <c r="SSY21" s="165"/>
      <c r="SSZ21" s="165"/>
      <c r="STA21" s="165"/>
      <c r="STB21" s="165"/>
      <c r="STC21" s="165"/>
      <c r="STD21" s="165"/>
      <c r="STE21" s="165"/>
      <c r="STF21" s="165"/>
      <c r="STG21" s="165"/>
      <c r="STH21" s="165"/>
      <c r="STI21" s="165"/>
      <c r="STJ21" s="165"/>
      <c r="STK21" s="165"/>
      <c r="STL21" s="165"/>
      <c r="STM21" s="165"/>
      <c r="STN21" s="165"/>
      <c r="STO21" s="165"/>
      <c r="STP21" s="165"/>
      <c r="STQ21" s="165"/>
      <c r="STR21" s="165"/>
      <c r="STS21" s="165"/>
      <c r="STT21" s="165"/>
      <c r="STU21" s="165"/>
      <c r="STV21" s="165"/>
      <c r="STW21" s="165"/>
      <c r="STX21" s="165"/>
      <c r="STY21" s="165"/>
      <c r="STZ21" s="165"/>
      <c r="SUA21" s="165"/>
      <c r="SUB21" s="165"/>
      <c r="SUC21" s="165"/>
      <c r="SUD21" s="165"/>
      <c r="SUE21" s="165"/>
      <c r="SUF21" s="165"/>
      <c r="SUG21" s="165"/>
      <c r="SUH21" s="165"/>
      <c r="SUI21" s="165"/>
      <c r="SUJ21" s="165"/>
      <c r="SUK21" s="165"/>
      <c r="SUL21" s="165"/>
      <c r="SUM21" s="165"/>
      <c r="SUN21" s="165"/>
      <c r="SUO21" s="165"/>
      <c r="SUP21" s="165"/>
      <c r="SUQ21" s="165"/>
      <c r="SUR21" s="165"/>
      <c r="SUS21" s="165"/>
      <c r="SUT21" s="165"/>
      <c r="SUU21" s="165"/>
      <c r="SUV21" s="165"/>
      <c r="SUW21" s="165"/>
      <c r="SUX21" s="165"/>
      <c r="SUY21" s="165"/>
      <c r="SUZ21" s="165"/>
      <c r="SVA21" s="165"/>
      <c r="SVB21" s="165"/>
      <c r="SVC21" s="165"/>
      <c r="SVD21" s="165"/>
      <c r="SVE21" s="165"/>
      <c r="SVF21" s="165"/>
      <c r="SVG21" s="165"/>
      <c r="SVH21" s="165"/>
      <c r="SVI21" s="165"/>
      <c r="SVJ21" s="165"/>
      <c r="SVK21" s="165"/>
      <c r="SVL21" s="165"/>
      <c r="SVM21" s="165"/>
      <c r="SVN21" s="165"/>
      <c r="SVO21" s="165"/>
      <c r="SVP21" s="165"/>
      <c r="SVQ21" s="165"/>
      <c r="SVR21" s="165"/>
      <c r="SVS21" s="165"/>
      <c r="SVT21" s="165"/>
      <c r="SVU21" s="165"/>
      <c r="SVV21" s="165"/>
      <c r="SVW21" s="165"/>
      <c r="SVX21" s="165"/>
      <c r="SVY21" s="165"/>
      <c r="SVZ21" s="165"/>
      <c r="SWA21" s="165"/>
      <c r="SWB21" s="165"/>
      <c r="SWC21" s="165"/>
      <c r="SWD21" s="165"/>
      <c r="SWE21" s="165"/>
      <c r="SWF21" s="165"/>
      <c r="SWG21" s="165"/>
      <c r="SWH21" s="165"/>
      <c r="SWI21" s="165"/>
      <c r="SWJ21" s="165"/>
      <c r="SWK21" s="165"/>
      <c r="SWL21" s="165"/>
      <c r="SWM21" s="165"/>
      <c r="SWN21" s="165"/>
      <c r="SWO21" s="165"/>
      <c r="SWP21" s="165"/>
      <c r="SWQ21" s="165"/>
      <c r="SWR21" s="165"/>
      <c r="SWS21" s="165"/>
      <c r="SWT21" s="165"/>
      <c r="SWU21" s="165"/>
      <c r="SWV21" s="165"/>
      <c r="SWW21" s="165"/>
      <c r="SWX21" s="165"/>
      <c r="SWY21" s="165"/>
      <c r="SWZ21" s="165"/>
      <c r="SXA21" s="165"/>
      <c r="SXB21" s="165"/>
      <c r="SXC21" s="165"/>
      <c r="SXD21" s="165"/>
      <c r="SXE21" s="165"/>
      <c r="SXF21" s="165"/>
      <c r="SXG21" s="165"/>
      <c r="SXH21" s="165"/>
      <c r="SXI21" s="165"/>
      <c r="SXJ21" s="165"/>
      <c r="SXK21" s="165"/>
      <c r="SXL21" s="165"/>
      <c r="SXM21" s="165"/>
      <c r="SXN21" s="165"/>
      <c r="SXO21" s="165"/>
      <c r="SXP21" s="165"/>
      <c r="SXQ21" s="165"/>
      <c r="SXR21" s="165"/>
      <c r="SXS21" s="165"/>
      <c r="SXT21" s="165"/>
      <c r="SXU21" s="165"/>
      <c r="SXV21" s="165"/>
      <c r="SXW21" s="165"/>
      <c r="SXX21" s="165"/>
      <c r="SXY21" s="165"/>
      <c r="SXZ21" s="165"/>
      <c r="SYA21" s="165"/>
      <c r="SYB21" s="165"/>
      <c r="SYC21" s="165"/>
      <c r="SYD21" s="165"/>
      <c r="SYE21" s="165"/>
      <c r="SYF21" s="165"/>
      <c r="SYG21" s="165"/>
      <c r="SYH21" s="165"/>
      <c r="SYI21" s="165"/>
      <c r="SYJ21" s="165"/>
      <c r="SYK21" s="165"/>
      <c r="SYL21" s="165"/>
      <c r="SYM21" s="165"/>
      <c r="SYN21" s="165"/>
      <c r="SYO21" s="165"/>
      <c r="SYP21" s="165"/>
      <c r="SYQ21" s="165"/>
      <c r="SYR21" s="165"/>
      <c r="SYS21" s="165"/>
      <c r="SYT21" s="165"/>
      <c r="SYU21" s="165"/>
      <c r="SYV21" s="165"/>
      <c r="SYW21" s="165"/>
      <c r="SYX21" s="165"/>
      <c r="SYY21" s="165"/>
      <c r="SYZ21" s="165"/>
      <c r="SZA21" s="165"/>
      <c r="SZB21" s="165"/>
      <c r="SZC21" s="165"/>
      <c r="SZD21" s="165"/>
      <c r="SZE21" s="165"/>
      <c r="SZF21" s="165"/>
      <c r="SZG21" s="165"/>
      <c r="SZH21" s="165"/>
      <c r="SZI21" s="165"/>
      <c r="SZJ21" s="165"/>
      <c r="SZK21" s="165"/>
      <c r="SZL21" s="165"/>
      <c r="SZM21" s="165"/>
      <c r="SZN21" s="165"/>
      <c r="SZO21" s="165"/>
      <c r="SZP21" s="165"/>
      <c r="SZQ21" s="165"/>
      <c r="SZR21" s="165"/>
      <c r="SZS21" s="165"/>
      <c r="SZT21" s="165"/>
      <c r="SZU21" s="165"/>
      <c r="SZV21" s="165"/>
      <c r="SZW21" s="165"/>
      <c r="SZX21" s="165"/>
      <c r="SZY21" s="165"/>
      <c r="SZZ21" s="165"/>
      <c r="TAA21" s="165"/>
      <c r="TAB21" s="165"/>
      <c r="TAC21" s="165"/>
      <c r="TAD21" s="165"/>
      <c r="TAE21" s="165"/>
      <c r="TAF21" s="165"/>
      <c r="TAG21" s="165"/>
      <c r="TAH21" s="165"/>
      <c r="TAI21" s="165"/>
      <c r="TAJ21" s="165"/>
      <c r="TAK21" s="165"/>
      <c r="TAL21" s="165"/>
      <c r="TAM21" s="165"/>
      <c r="TAN21" s="165"/>
      <c r="TAO21" s="165"/>
      <c r="TAP21" s="165"/>
      <c r="TAQ21" s="165"/>
      <c r="TAR21" s="165"/>
      <c r="TAS21" s="165"/>
      <c r="TAT21" s="165"/>
      <c r="TAU21" s="165"/>
      <c r="TAV21" s="165"/>
      <c r="TAW21" s="165"/>
      <c r="TAX21" s="165"/>
      <c r="TAY21" s="165"/>
      <c r="TAZ21" s="165"/>
      <c r="TBA21" s="165"/>
      <c r="TBB21" s="165"/>
      <c r="TBC21" s="165"/>
      <c r="TBD21" s="165"/>
      <c r="TBE21" s="165"/>
      <c r="TBF21" s="165"/>
      <c r="TBG21" s="165"/>
      <c r="TBH21" s="165"/>
      <c r="TBI21" s="165"/>
      <c r="TBJ21" s="165"/>
      <c r="TBK21" s="165"/>
      <c r="TBL21" s="165"/>
      <c r="TBM21" s="165"/>
      <c r="TBN21" s="165"/>
      <c r="TBO21" s="165"/>
      <c r="TBP21" s="165"/>
      <c r="TBQ21" s="165"/>
      <c r="TBR21" s="165"/>
      <c r="TBS21" s="165"/>
      <c r="TBT21" s="165"/>
      <c r="TBU21" s="165"/>
      <c r="TBV21" s="165"/>
      <c r="TBW21" s="165"/>
      <c r="TBX21" s="165"/>
      <c r="TBY21" s="165"/>
      <c r="TBZ21" s="165"/>
      <c r="TCA21" s="165"/>
      <c r="TCB21" s="165"/>
      <c r="TCC21" s="165"/>
      <c r="TCD21" s="165"/>
      <c r="TCE21" s="165"/>
      <c r="TCF21" s="165"/>
      <c r="TCG21" s="165"/>
      <c r="TCH21" s="165"/>
      <c r="TCI21" s="165"/>
      <c r="TCJ21" s="165"/>
      <c r="TCK21" s="165"/>
      <c r="TCL21" s="165"/>
      <c r="TCM21" s="165"/>
      <c r="TCN21" s="165"/>
      <c r="TCO21" s="165"/>
      <c r="TCP21" s="165"/>
      <c r="TCQ21" s="165"/>
      <c r="TCR21" s="165"/>
      <c r="TCS21" s="165"/>
      <c r="TCT21" s="165"/>
      <c r="TCU21" s="165"/>
      <c r="TCV21" s="165"/>
      <c r="TCW21" s="165"/>
      <c r="TCX21" s="165"/>
      <c r="TCY21" s="165"/>
      <c r="TCZ21" s="165"/>
      <c r="TDA21" s="165"/>
      <c r="TDB21" s="165"/>
      <c r="TDC21" s="165"/>
      <c r="TDD21" s="165"/>
      <c r="TDE21" s="165"/>
      <c r="TDF21" s="165"/>
      <c r="TDG21" s="165"/>
      <c r="TDH21" s="165"/>
      <c r="TDI21" s="165"/>
      <c r="TDJ21" s="165"/>
      <c r="TDK21" s="165"/>
      <c r="TDL21" s="165"/>
      <c r="TDM21" s="165"/>
      <c r="TDN21" s="165"/>
      <c r="TDO21" s="165"/>
      <c r="TDP21" s="165"/>
      <c r="TDQ21" s="165"/>
      <c r="TDR21" s="165"/>
      <c r="TDS21" s="165"/>
      <c r="TDT21" s="165"/>
      <c r="TDU21" s="165"/>
      <c r="TDV21" s="165"/>
      <c r="TDW21" s="165"/>
      <c r="TDX21" s="165"/>
      <c r="TDY21" s="165"/>
      <c r="TDZ21" s="165"/>
      <c r="TEA21" s="165"/>
      <c r="TEB21" s="165"/>
      <c r="TEC21" s="165"/>
      <c r="TED21" s="165"/>
      <c r="TEE21" s="165"/>
      <c r="TEF21" s="165"/>
      <c r="TEG21" s="165"/>
      <c r="TEH21" s="165"/>
      <c r="TEI21" s="165"/>
      <c r="TEJ21" s="165"/>
      <c r="TEK21" s="165"/>
      <c r="TEL21" s="165"/>
      <c r="TEM21" s="165"/>
      <c r="TEN21" s="165"/>
      <c r="TEO21" s="165"/>
      <c r="TEP21" s="165"/>
      <c r="TEQ21" s="165"/>
      <c r="TER21" s="165"/>
      <c r="TES21" s="165"/>
      <c r="TET21" s="165"/>
      <c r="TEU21" s="165"/>
      <c r="TEV21" s="165"/>
      <c r="TEW21" s="165"/>
      <c r="TEX21" s="165"/>
      <c r="TEY21" s="165"/>
      <c r="TEZ21" s="165"/>
      <c r="TFA21" s="165"/>
      <c r="TFB21" s="165"/>
      <c r="TFC21" s="165"/>
      <c r="TFD21" s="165"/>
      <c r="TFE21" s="165"/>
      <c r="TFF21" s="165"/>
      <c r="TFG21" s="165"/>
      <c r="TFH21" s="165"/>
      <c r="TFI21" s="165"/>
      <c r="TFJ21" s="165"/>
      <c r="TFK21" s="165"/>
      <c r="TFL21" s="165"/>
      <c r="TFM21" s="165"/>
      <c r="TFN21" s="165"/>
      <c r="TFO21" s="165"/>
      <c r="TFP21" s="165"/>
      <c r="TFQ21" s="165"/>
      <c r="TFR21" s="165"/>
      <c r="TFS21" s="165"/>
      <c r="TFT21" s="165"/>
      <c r="TFU21" s="165"/>
      <c r="TFV21" s="165"/>
      <c r="TFW21" s="165"/>
      <c r="TFX21" s="165"/>
      <c r="TFY21" s="165"/>
      <c r="TFZ21" s="165"/>
      <c r="TGA21" s="165"/>
      <c r="TGB21" s="165"/>
      <c r="TGC21" s="165"/>
      <c r="TGD21" s="165"/>
      <c r="TGE21" s="165"/>
      <c r="TGF21" s="165"/>
      <c r="TGG21" s="165"/>
      <c r="TGH21" s="165"/>
      <c r="TGI21" s="165"/>
      <c r="TGJ21" s="165"/>
      <c r="TGK21" s="165"/>
      <c r="TGL21" s="165"/>
      <c r="TGM21" s="165"/>
      <c r="TGN21" s="165"/>
      <c r="TGO21" s="165"/>
      <c r="TGP21" s="165"/>
      <c r="TGQ21" s="165"/>
      <c r="TGR21" s="165"/>
      <c r="TGS21" s="165"/>
      <c r="TGT21" s="165"/>
      <c r="TGU21" s="165"/>
      <c r="TGV21" s="165"/>
      <c r="TGW21" s="165"/>
      <c r="TGX21" s="165"/>
      <c r="TGY21" s="165"/>
      <c r="TGZ21" s="165"/>
      <c r="THA21" s="165"/>
      <c r="THB21" s="165"/>
      <c r="THC21" s="165"/>
      <c r="THD21" s="165"/>
      <c r="THE21" s="165"/>
      <c r="THF21" s="165"/>
      <c r="THG21" s="165"/>
      <c r="THH21" s="165"/>
      <c r="THI21" s="165"/>
      <c r="THJ21" s="165"/>
      <c r="THK21" s="165"/>
      <c r="THL21" s="165"/>
      <c r="THM21" s="165"/>
      <c r="THN21" s="165"/>
      <c r="THO21" s="165"/>
      <c r="THP21" s="165"/>
      <c r="THQ21" s="165"/>
      <c r="THR21" s="165"/>
      <c r="THS21" s="165"/>
      <c r="THT21" s="165"/>
      <c r="THU21" s="165"/>
      <c r="THV21" s="165"/>
      <c r="THW21" s="165"/>
      <c r="THX21" s="165"/>
      <c r="THY21" s="165"/>
      <c r="THZ21" s="165"/>
      <c r="TIA21" s="165"/>
      <c r="TIB21" s="165"/>
      <c r="TIC21" s="165"/>
      <c r="TID21" s="165"/>
      <c r="TIE21" s="165"/>
      <c r="TIF21" s="165"/>
      <c r="TIG21" s="165"/>
      <c r="TIH21" s="165"/>
      <c r="TII21" s="165"/>
      <c r="TIJ21" s="165"/>
      <c r="TIK21" s="165"/>
      <c r="TIL21" s="165"/>
      <c r="TIM21" s="165"/>
      <c r="TIN21" s="165"/>
      <c r="TIO21" s="165"/>
      <c r="TIP21" s="165"/>
      <c r="TIQ21" s="165"/>
      <c r="TIR21" s="165"/>
      <c r="TIS21" s="165"/>
      <c r="TIT21" s="165"/>
      <c r="TIU21" s="165"/>
      <c r="TIV21" s="165"/>
      <c r="TIW21" s="165"/>
      <c r="TIX21" s="165"/>
      <c r="TIY21" s="165"/>
      <c r="TIZ21" s="165"/>
      <c r="TJA21" s="165"/>
      <c r="TJB21" s="165"/>
      <c r="TJC21" s="165"/>
      <c r="TJD21" s="165"/>
      <c r="TJE21" s="165"/>
      <c r="TJF21" s="165"/>
      <c r="TJG21" s="165"/>
      <c r="TJH21" s="165"/>
      <c r="TJI21" s="165"/>
      <c r="TJJ21" s="165"/>
      <c r="TJK21" s="165"/>
      <c r="TJL21" s="165"/>
      <c r="TJM21" s="165"/>
      <c r="TJN21" s="165"/>
      <c r="TJO21" s="165"/>
      <c r="TJP21" s="165"/>
      <c r="TJQ21" s="165"/>
      <c r="TJR21" s="165"/>
      <c r="TJS21" s="165"/>
      <c r="TJT21" s="165"/>
      <c r="TJU21" s="165"/>
      <c r="TJV21" s="165"/>
      <c r="TJW21" s="165"/>
      <c r="TJX21" s="165"/>
      <c r="TJY21" s="165"/>
      <c r="TJZ21" s="165"/>
      <c r="TKA21" s="165"/>
      <c r="TKB21" s="165"/>
      <c r="TKC21" s="165"/>
      <c r="TKD21" s="165"/>
      <c r="TKE21" s="165"/>
      <c r="TKF21" s="165"/>
      <c r="TKG21" s="165"/>
      <c r="TKH21" s="165"/>
      <c r="TKI21" s="165"/>
      <c r="TKJ21" s="165"/>
      <c r="TKK21" s="165"/>
      <c r="TKL21" s="165"/>
      <c r="TKM21" s="165"/>
      <c r="TKN21" s="165"/>
      <c r="TKO21" s="165"/>
      <c r="TKP21" s="165"/>
      <c r="TKQ21" s="165"/>
      <c r="TKR21" s="165"/>
      <c r="TKS21" s="165"/>
      <c r="TKT21" s="165"/>
      <c r="TKU21" s="165"/>
      <c r="TKV21" s="165"/>
      <c r="TKW21" s="165"/>
      <c r="TKX21" s="165"/>
      <c r="TKY21" s="165"/>
      <c r="TKZ21" s="165"/>
      <c r="TLA21" s="165"/>
      <c r="TLB21" s="165"/>
      <c r="TLC21" s="165"/>
      <c r="TLD21" s="165"/>
      <c r="TLE21" s="165"/>
      <c r="TLF21" s="165"/>
      <c r="TLG21" s="165"/>
      <c r="TLH21" s="165"/>
      <c r="TLI21" s="165"/>
      <c r="TLJ21" s="165"/>
      <c r="TLK21" s="165"/>
      <c r="TLL21" s="165"/>
      <c r="TLM21" s="165"/>
      <c r="TLN21" s="165"/>
      <c r="TLO21" s="165"/>
      <c r="TLP21" s="165"/>
      <c r="TLQ21" s="165"/>
      <c r="TLR21" s="165"/>
      <c r="TLS21" s="165"/>
      <c r="TLT21" s="165"/>
      <c r="TLU21" s="165"/>
      <c r="TLV21" s="165"/>
      <c r="TLW21" s="165"/>
      <c r="TLX21" s="165"/>
      <c r="TLY21" s="165"/>
      <c r="TLZ21" s="165"/>
      <c r="TMA21" s="165"/>
      <c r="TMB21" s="165"/>
      <c r="TMC21" s="165"/>
      <c r="TMD21" s="165"/>
      <c r="TME21" s="165"/>
      <c r="TMF21" s="165"/>
      <c r="TMG21" s="165"/>
      <c r="TMH21" s="165"/>
      <c r="TMI21" s="165"/>
      <c r="TMJ21" s="165"/>
      <c r="TMK21" s="165"/>
      <c r="TML21" s="165"/>
      <c r="TMM21" s="165"/>
      <c r="TMN21" s="165"/>
      <c r="TMO21" s="165"/>
      <c r="TMP21" s="165"/>
      <c r="TMQ21" s="165"/>
      <c r="TMR21" s="165"/>
      <c r="TMS21" s="165"/>
      <c r="TMT21" s="165"/>
      <c r="TMU21" s="165"/>
      <c r="TMV21" s="165"/>
      <c r="TMW21" s="165"/>
      <c r="TMX21" s="165"/>
      <c r="TMY21" s="165"/>
      <c r="TMZ21" s="165"/>
      <c r="TNA21" s="165"/>
      <c r="TNB21" s="165"/>
      <c r="TNC21" s="165"/>
      <c r="TND21" s="165"/>
      <c r="TNE21" s="165"/>
      <c r="TNF21" s="165"/>
      <c r="TNG21" s="165"/>
      <c r="TNH21" s="165"/>
      <c r="TNI21" s="165"/>
      <c r="TNJ21" s="165"/>
      <c r="TNK21" s="165"/>
      <c r="TNL21" s="165"/>
      <c r="TNM21" s="165"/>
      <c r="TNN21" s="165"/>
      <c r="TNO21" s="165"/>
      <c r="TNP21" s="165"/>
      <c r="TNQ21" s="165"/>
      <c r="TNR21" s="165"/>
      <c r="TNS21" s="165"/>
      <c r="TNT21" s="165"/>
      <c r="TNU21" s="165"/>
      <c r="TNV21" s="165"/>
      <c r="TNW21" s="165"/>
      <c r="TNX21" s="165"/>
      <c r="TNY21" s="165"/>
      <c r="TNZ21" s="165"/>
      <c r="TOA21" s="165"/>
      <c r="TOB21" s="165"/>
      <c r="TOC21" s="165"/>
      <c r="TOD21" s="165"/>
      <c r="TOE21" s="165"/>
      <c r="TOF21" s="165"/>
      <c r="TOG21" s="165"/>
      <c r="TOH21" s="165"/>
      <c r="TOI21" s="165"/>
      <c r="TOJ21" s="165"/>
      <c r="TOK21" s="165"/>
      <c r="TOL21" s="165"/>
      <c r="TOM21" s="165"/>
      <c r="TON21" s="165"/>
      <c r="TOO21" s="165"/>
      <c r="TOP21" s="165"/>
      <c r="TOQ21" s="165"/>
      <c r="TOR21" s="165"/>
      <c r="TOS21" s="165"/>
      <c r="TOT21" s="165"/>
      <c r="TOU21" s="165"/>
      <c r="TOV21" s="165"/>
      <c r="TOW21" s="165"/>
      <c r="TOX21" s="165"/>
      <c r="TOY21" s="165"/>
      <c r="TOZ21" s="165"/>
      <c r="TPA21" s="165"/>
      <c r="TPB21" s="165"/>
      <c r="TPC21" s="165"/>
      <c r="TPD21" s="165"/>
      <c r="TPE21" s="165"/>
      <c r="TPF21" s="165"/>
      <c r="TPG21" s="165"/>
      <c r="TPH21" s="165"/>
      <c r="TPI21" s="165"/>
      <c r="TPJ21" s="165"/>
      <c r="TPK21" s="165"/>
      <c r="TPL21" s="165"/>
      <c r="TPM21" s="165"/>
      <c r="TPN21" s="165"/>
      <c r="TPO21" s="165"/>
      <c r="TPP21" s="165"/>
      <c r="TPQ21" s="165"/>
      <c r="TPR21" s="165"/>
      <c r="TPS21" s="165"/>
      <c r="TPT21" s="165"/>
      <c r="TPU21" s="165"/>
      <c r="TPV21" s="165"/>
      <c r="TPW21" s="165"/>
      <c r="TPX21" s="165"/>
      <c r="TPY21" s="165"/>
      <c r="TPZ21" s="165"/>
      <c r="TQA21" s="165"/>
      <c r="TQB21" s="165"/>
      <c r="TQC21" s="165"/>
      <c r="TQD21" s="165"/>
      <c r="TQE21" s="165"/>
      <c r="TQF21" s="165"/>
      <c r="TQG21" s="165"/>
      <c r="TQH21" s="165"/>
      <c r="TQI21" s="165"/>
      <c r="TQJ21" s="165"/>
      <c r="TQK21" s="165"/>
      <c r="TQL21" s="165"/>
      <c r="TQM21" s="165"/>
      <c r="TQN21" s="165"/>
      <c r="TQO21" s="165"/>
      <c r="TQP21" s="165"/>
      <c r="TQQ21" s="165"/>
      <c r="TQR21" s="165"/>
      <c r="TQS21" s="165"/>
      <c r="TQT21" s="165"/>
      <c r="TQU21" s="165"/>
      <c r="TQV21" s="165"/>
      <c r="TQW21" s="165"/>
      <c r="TQX21" s="165"/>
      <c r="TQY21" s="165"/>
      <c r="TQZ21" s="165"/>
      <c r="TRA21" s="165"/>
      <c r="TRB21" s="165"/>
      <c r="TRC21" s="165"/>
      <c r="TRD21" s="165"/>
      <c r="TRE21" s="165"/>
      <c r="TRF21" s="165"/>
      <c r="TRG21" s="165"/>
      <c r="TRH21" s="165"/>
      <c r="TRI21" s="165"/>
      <c r="TRJ21" s="165"/>
      <c r="TRK21" s="165"/>
      <c r="TRL21" s="165"/>
      <c r="TRM21" s="165"/>
      <c r="TRN21" s="165"/>
      <c r="TRO21" s="165"/>
      <c r="TRP21" s="165"/>
      <c r="TRQ21" s="165"/>
      <c r="TRR21" s="165"/>
      <c r="TRS21" s="165"/>
      <c r="TRT21" s="165"/>
      <c r="TRU21" s="165"/>
      <c r="TRV21" s="165"/>
      <c r="TRW21" s="165"/>
      <c r="TRX21" s="165"/>
      <c r="TRY21" s="165"/>
      <c r="TRZ21" s="165"/>
      <c r="TSA21" s="165"/>
      <c r="TSB21" s="165"/>
      <c r="TSC21" s="165"/>
      <c r="TSD21" s="165"/>
      <c r="TSE21" s="165"/>
      <c r="TSF21" s="165"/>
      <c r="TSG21" s="165"/>
      <c r="TSH21" s="165"/>
      <c r="TSI21" s="165"/>
      <c r="TSJ21" s="165"/>
      <c r="TSK21" s="165"/>
      <c r="TSL21" s="165"/>
      <c r="TSM21" s="165"/>
      <c r="TSN21" s="165"/>
      <c r="TSO21" s="165"/>
      <c r="TSP21" s="165"/>
      <c r="TSQ21" s="165"/>
      <c r="TSR21" s="165"/>
      <c r="TSS21" s="165"/>
      <c r="TST21" s="165"/>
      <c r="TSU21" s="165"/>
      <c r="TSV21" s="165"/>
      <c r="TSW21" s="165"/>
      <c r="TSX21" s="165"/>
      <c r="TSY21" s="165"/>
      <c r="TSZ21" s="165"/>
      <c r="TTA21" s="165"/>
      <c r="TTB21" s="165"/>
      <c r="TTC21" s="165"/>
      <c r="TTD21" s="165"/>
      <c r="TTE21" s="165"/>
      <c r="TTF21" s="165"/>
      <c r="TTG21" s="165"/>
      <c r="TTH21" s="165"/>
      <c r="TTI21" s="165"/>
      <c r="TTJ21" s="165"/>
      <c r="TTK21" s="165"/>
      <c r="TTL21" s="165"/>
      <c r="TTM21" s="165"/>
      <c r="TTN21" s="165"/>
      <c r="TTO21" s="165"/>
      <c r="TTP21" s="165"/>
      <c r="TTQ21" s="165"/>
      <c r="TTR21" s="165"/>
      <c r="TTS21" s="165"/>
      <c r="TTT21" s="165"/>
      <c r="TTU21" s="165"/>
      <c r="TTV21" s="165"/>
      <c r="TTW21" s="165"/>
      <c r="TTX21" s="165"/>
      <c r="TTY21" s="165"/>
      <c r="TTZ21" s="165"/>
      <c r="TUA21" s="165"/>
      <c r="TUB21" s="165"/>
      <c r="TUC21" s="165"/>
      <c r="TUD21" s="165"/>
      <c r="TUE21" s="165"/>
      <c r="TUF21" s="165"/>
      <c r="TUG21" s="165"/>
      <c r="TUH21" s="165"/>
      <c r="TUI21" s="165"/>
      <c r="TUJ21" s="165"/>
      <c r="TUK21" s="165"/>
      <c r="TUL21" s="165"/>
      <c r="TUM21" s="165"/>
      <c r="TUN21" s="165"/>
      <c r="TUO21" s="165"/>
      <c r="TUP21" s="165"/>
      <c r="TUQ21" s="165"/>
      <c r="TUR21" s="165"/>
      <c r="TUS21" s="165"/>
      <c r="TUT21" s="165"/>
      <c r="TUU21" s="165"/>
      <c r="TUV21" s="165"/>
      <c r="TUW21" s="165"/>
      <c r="TUX21" s="165"/>
      <c r="TUY21" s="165"/>
      <c r="TUZ21" s="165"/>
      <c r="TVA21" s="165"/>
      <c r="TVB21" s="165"/>
      <c r="TVC21" s="165"/>
      <c r="TVD21" s="165"/>
      <c r="TVE21" s="165"/>
      <c r="TVF21" s="165"/>
      <c r="TVG21" s="165"/>
      <c r="TVH21" s="165"/>
      <c r="TVI21" s="165"/>
      <c r="TVJ21" s="165"/>
      <c r="TVK21" s="165"/>
      <c r="TVL21" s="165"/>
      <c r="TVM21" s="165"/>
      <c r="TVN21" s="165"/>
      <c r="TVO21" s="165"/>
      <c r="TVP21" s="165"/>
      <c r="TVQ21" s="165"/>
      <c r="TVR21" s="165"/>
      <c r="TVS21" s="165"/>
      <c r="TVT21" s="165"/>
      <c r="TVU21" s="165"/>
      <c r="TVV21" s="165"/>
      <c r="TVW21" s="165"/>
      <c r="TVX21" s="165"/>
      <c r="TVY21" s="165"/>
      <c r="TVZ21" s="165"/>
      <c r="TWA21" s="165"/>
      <c r="TWB21" s="165"/>
      <c r="TWC21" s="165"/>
      <c r="TWD21" s="165"/>
      <c r="TWE21" s="165"/>
      <c r="TWF21" s="165"/>
      <c r="TWG21" s="165"/>
      <c r="TWH21" s="165"/>
      <c r="TWI21" s="165"/>
      <c r="TWJ21" s="165"/>
      <c r="TWK21" s="165"/>
      <c r="TWL21" s="165"/>
      <c r="TWM21" s="165"/>
      <c r="TWN21" s="165"/>
      <c r="TWO21" s="165"/>
      <c r="TWP21" s="165"/>
      <c r="TWQ21" s="165"/>
      <c r="TWR21" s="165"/>
      <c r="TWS21" s="165"/>
      <c r="TWT21" s="165"/>
      <c r="TWU21" s="165"/>
      <c r="TWV21" s="165"/>
      <c r="TWW21" s="165"/>
      <c r="TWX21" s="165"/>
      <c r="TWY21" s="165"/>
      <c r="TWZ21" s="165"/>
      <c r="TXA21" s="165"/>
      <c r="TXB21" s="165"/>
      <c r="TXC21" s="165"/>
      <c r="TXD21" s="165"/>
      <c r="TXE21" s="165"/>
      <c r="TXF21" s="165"/>
      <c r="TXG21" s="165"/>
      <c r="TXH21" s="165"/>
      <c r="TXI21" s="165"/>
      <c r="TXJ21" s="165"/>
      <c r="TXK21" s="165"/>
      <c r="TXL21" s="165"/>
      <c r="TXM21" s="165"/>
      <c r="TXN21" s="165"/>
      <c r="TXO21" s="165"/>
      <c r="TXP21" s="165"/>
      <c r="TXQ21" s="165"/>
      <c r="TXR21" s="165"/>
      <c r="TXS21" s="165"/>
      <c r="TXT21" s="165"/>
      <c r="TXU21" s="165"/>
      <c r="TXV21" s="165"/>
      <c r="TXW21" s="165"/>
      <c r="TXX21" s="165"/>
      <c r="TXY21" s="165"/>
      <c r="TXZ21" s="165"/>
      <c r="TYA21" s="165"/>
      <c r="TYB21" s="165"/>
      <c r="TYC21" s="165"/>
      <c r="TYD21" s="165"/>
      <c r="TYE21" s="165"/>
      <c r="TYF21" s="165"/>
      <c r="TYG21" s="165"/>
      <c r="TYH21" s="165"/>
      <c r="TYI21" s="165"/>
      <c r="TYJ21" s="165"/>
      <c r="TYK21" s="165"/>
      <c r="TYL21" s="165"/>
      <c r="TYM21" s="165"/>
      <c r="TYN21" s="165"/>
      <c r="TYO21" s="165"/>
      <c r="TYP21" s="165"/>
      <c r="TYQ21" s="165"/>
      <c r="TYR21" s="165"/>
      <c r="TYS21" s="165"/>
      <c r="TYT21" s="165"/>
      <c r="TYU21" s="165"/>
      <c r="TYV21" s="165"/>
      <c r="TYW21" s="165"/>
      <c r="TYX21" s="165"/>
      <c r="TYY21" s="165"/>
      <c r="TYZ21" s="165"/>
      <c r="TZA21" s="165"/>
      <c r="TZB21" s="165"/>
      <c r="TZC21" s="165"/>
      <c r="TZD21" s="165"/>
      <c r="TZE21" s="165"/>
      <c r="TZF21" s="165"/>
      <c r="TZG21" s="165"/>
      <c r="TZH21" s="165"/>
      <c r="TZI21" s="165"/>
      <c r="TZJ21" s="165"/>
      <c r="TZK21" s="165"/>
      <c r="TZL21" s="165"/>
      <c r="TZM21" s="165"/>
      <c r="TZN21" s="165"/>
      <c r="TZO21" s="165"/>
      <c r="TZP21" s="165"/>
      <c r="TZQ21" s="165"/>
      <c r="TZR21" s="165"/>
      <c r="TZS21" s="165"/>
      <c r="TZT21" s="165"/>
      <c r="TZU21" s="165"/>
      <c r="TZV21" s="165"/>
      <c r="TZW21" s="165"/>
      <c r="TZX21" s="165"/>
      <c r="TZY21" s="165"/>
      <c r="TZZ21" s="165"/>
      <c r="UAA21" s="165"/>
      <c r="UAB21" s="165"/>
      <c r="UAC21" s="165"/>
      <c r="UAD21" s="165"/>
      <c r="UAE21" s="165"/>
      <c r="UAF21" s="165"/>
      <c r="UAG21" s="165"/>
      <c r="UAH21" s="165"/>
      <c r="UAI21" s="165"/>
      <c r="UAJ21" s="165"/>
      <c r="UAK21" s="165"/>
      <c r="UAL21" s="165"/>
      <c r="UAM21" s="165"/>
      <c r="UAN21" s="165"/>
      <c r="UAO21" s="165"/>
      <c r="UAP21" s="165"/>
      <c r="UAQ21" s="165"/>
      <c r="UAR21" s="165"/>
      <c r="UAS21" s="165"/>
      <c r="UAT21" s="165"/>
      <c r="UAU21" s="165"/>
      <c r="UAV21" s="165"/>
      <c r="UAW21" s="165"/>
      <c r="UAX21" s="165"/>
      <c r="UAY21" s="165"/>
      <c r="UAZ21" s="165"/>
      <c r="UBA21" s="165"/>
      <c r="UBB21" s="165"/>
      <c r="UBC21" s="165"/>
      <c r="UBD21" s="165"/>
      <c r="UBE21" s="165"/>
      <c r="UBF21" s="165"/>
      <c r="UBG21" s="165"/>
      <c r="UBH21" s="165"/>
      <c r="UBI21" s="165"/>
      <c r="UBJ21" s="165"/>
      <c r="UBK21" s="165"/>
      <c r="UBL21" s="165"/>
      <c r="UBM21" s="165"/>
      <c r="UBN21" s="165"/>
      <c r="UBO21" s="165"/>
      <c r="UBP21" s="165"/>
      <c r="UBQ21" s="165"/>
      <c r="UBR21" s="165"/>
      <c r="UBS21" s="165"/>
      <c r="UBT21" s="165"/>
      <c r="UBU21" s="165"/>
      <c r="UBV21" s="165"/>
      <c r="UBW21" s="165"/>
      <c r="UBX21" s="165"/>
      <c r="UBY21" s="165"/>
      <c r="UBZ21" s="165"/>
      <c r="UCA21" s="165"/>
      <c r="UCB21" s="165"/>
      <c r="UCC21" s="165"/>
      <c r="UCD21" s="165"/>
      <c r="UCE21" s="165"/>
      <c r="UCF21" s="165"/>
      <c r="UCG21" s="165"/>
      <c r="UCH21" s="165"/>
      <c r="UCI21" s="165"/>
      <c r="UCJ21" s="165"/>
      <c r="UCK21" s="165"/>
      <c r="UCL21" s="165"/>
      <c r="UCM21" s="165"/>
      <c r="UCN21" s="165"/>
      <c r="UCO21" s="165"/>
      <c r="UCP21" s="165"/>
      <c r="UCQ21" s="165"/>
      <c r="UCR21" s="165"/>
      <c r="UCS21" s="165"/>
      <c r="UCT21" s="165"/>
      <c r="UCU21" s="165"/>
      <c r="UCV21" s="165"/>
      <c r="UCW21" s="165"/>
      <c r="UCX21" s="165"/>
      <c r="UCY21" s="165"/>
      <c r="UCZ21" s="165"/>
      <c r="UDA21" s="165"/>
      <c r="UDB21" s="165"/>
      <c r="UDC21" s="165"/>
      <c r="UDD21" s="165"/>
      <c r="UDE21" s="165"/>
      <c r="UDF21" s="165"/>
      <c r="UDG21" s="165"/>
      <c r="UDH21" s="165"/>
      <c r="UDI21" s="165"/>
      <c r="UDJ21" s="165"/>
      <c r="UDK21" s="165"/>
      <c r="UDL21" s="165"/>
      <c r="UDM21" s="165"/>
      <c r="UDN21" s="165"/>
      <c r="UDO21" s="165"/>
      <c r="UDP21" s="165"/>
      <c r="UDQ21" s="165"/>
      <c r="UDR21" s="165"/>
      <c r="UDS21" s="165"/>
      <c r="UDT21" s="165"/>
      <c r="UDU21" s="165"/>
      <c r="UDV21" s="165"/>
      <c r="UDW21" s="165"/>
      <c r="UDX21" s="165"/>
      <c r="UDY21" s="165"/>
      <c r="UDZ21" s="165"/>
      <c r="UEA21" s="165"/>
      <c r="UEB21" s="165"/>
      <c r="UEC21" s="165"/>
      <c r="UED21" s="165"/>
      <c r="UEE21" s="165"/>
      <c r="UEF21" s="165"/>
      <c r="UEG21" s="165"/>
      <c r="UEH21" s="165"/>
      <c r="UEI21" s="165"/>
      <c r="UEJ21" s="165"/>
      <c r="UEK21" s="165"/>
      <c r="UEL21" s="165"/>
      <c r="UEM21" s="165"/>
      <c r="UEN21" s="165"/>
      <c r="UEO21" s="165"/>
      <c r="UEP21" s="165"/>
      <c r="UEQ21" s="165"/>
      <c r="UER21" s="165"/>
      <c r="UES21" s="165"/>
      <c r="UET21" s="165"/>
      <c r="UEU21" s="165"/>
      <c r="UEV21" s="165"/>
      <c r="UEW21" s="165"/>
      <c r="UEX21" s="165"/>
      <c r="UEY21" s="165"/>
      <c r="UEZ21" s="165"/>
      <c r="UFA21" s="165"/>
      <c r="UFB21" s="165"/>
      <c r="UFC21" s="165"/>
      <c r="UFD21" s="165"/>
      <c r="UFE21" s="165"/>
      <c r="UFF21" s="165"/>
      <c r="UFG21" s="165"/>
      <c r="UFH21" s="165"/>
      <c r="UFI21" s="165"/>
      <c r="UFJ21" s="165"/>
      <c r="UFK21" s="165"/>
      <c r="UFL21" s="165"/>
      <c r="UFM21" s="165"/>
      <c r="UFN21" s="165"/>
      <c r="UFO21" s="165"/>
      <c r="UFP21" s="165"/>
      <c r="UFQ21" s="165"/>
      <c r="UFR21" s="165"/>
      <c r="UFS21" s="165"/>
      <c r="UFT21" s="165"/>
      <c r="UFU21" s="165"/>
      <c r="UFV21" s="165"/>
      <c r="UFW21" s="165"/>
      <c r="UFX21" s="165"/>
      <c r="UFY21" s="165"/>
      <c r="UFZ21" s="165"/>
      <c r="UGA21" s="165"/>
      <c r="UGB21" s="165"/>
      <c r="UGC21" s="165"/>
      <c r="UGD21" s="165"/>
      <c r="UGE21" s="165"/>
      <c r="UGF21" s="165"/>
      <c r="UGG21" s="165"/>
      <c r="UGH21" s="165"/>
      <c r="UGI21" s="165"/>
      <c r="UGJ21" s="165"/>
      <c r="UGK21" s="165"/>
      <c r="UGL21" s="165"/>
      <c r="UGM21" s="165"/>
      <c r="UGN21" s="165"/>
      <c r="UGO21" s="165"/>
      <c r="UGP21" s="165"/>
      <c r="UGQ21" s="165"/>
      <c r="UGR21" s="165"/>
      <c r="UGS21" s="165"/>
      <c r="UGT21" s="165"/>
      <c r="UGU21" s="165"/>
      <c r="UGV21" s="165"/>
      <c r="UGW21" s="165"/>
      <c r="UGX21" s="165"/>
      <c r="UGY21" s="165"/>
      <c r="UGZ21" s="165"/>
      <c r="UHA21" s="165"/>
      <c r="UHB21" s="165"/>
      <c r="UHC21" s="165"/>
      <c r="UHD21" s="165"/>
      <c r="UHE21" s="165"/>
      <c r="UHF21" s="165"/>
      <c r="UHG21" s="165"/>
      <c r="UHH21" s="165"/>
      <c r="UHI21" s="165"/>
      <c r="UHJ21" s="165"/>
      <c r="UHK21" s="165"/>
      <c r="UHL21" s="165"/>
      <c r="UHM21" s="165"/>
      <c r="UHN21" s="165"/>
      <c r="UHO21" s="165"/>
      <c r="UHP21" s="165"/>
      <c r="UHQ21" s="165"/>
      <c r="UHR21" s="165"/>
      <c r="UHS21" s="165"/>
      <c r="UHT21" s="165"/>
      <c r="UHU21" s="165"/>
      <c r="UHV21" s="165"/>
      <c r="UHW21" s="165"/>
      <c r="UHX21" s="165"/>
      <c r="UHY21" s="165"/>
      <c r="UHZ21" s="165"/>
      <c r="UIA21" s="165"/>
      <c r="UIB21" s="165"/>
      <c r="UIC21" s="165"/>
      <c r="UID21" s="165"/>
      <c r="UIE21" s="165"/>
      <c r="UIF21" s="165"/>
      <c r="UIG21" s="165"/>
      <c r="UIH21" s="165"/>
      <c r="UII21" s="165"/>
      <c r="UIJ21" s="165"/>
      <c r="UIK21" s="165"/>
      <c r="UIL21" s="165"/>
      <c r="UIM21" s="165"/>
      <c r="UIN21" s="165"/>
      <c r="UIO21" s="165"/>
      <c r="UIP21" s="165"/>
      <c r="UIQ21" s="165"/>
      <c r="UIR21" s="165"/>
      <c r="UIS21" s="165"/>
      <c r="UIT21" s="165"/>
      <c r="UIU21" s="165"/>
      <c r="UIV21" s="165"/>
      <c r="UIW21" s="165"/>
      <c r="UIX21" s="165"/>
      <c r="UIY21" s="165"/>
      <c r="UIZ21" s="165"/>
      <c r="UJA21" s="165"/>
      <c r="UJB21" s="165"/>
      <c r="UJC21" s="165"/>
      <c r="UJD21" s="165"/>
      <c r="UJE21" s="165"/>
      <c r="UJF21" s="165"/>
      <c r="UJG21" s="165"/>
      <c r="UJH21" s="165"/>
      <c r="UJI21" s="165"/>
      <c r="UJJ21" s="165"/>
      <c r="UJK21" s="165"/>
      <c r="UJL21" s="165"/>
      <c r="UJM21" s="165"/>
      <c r="UJN21" s="165"/>
      <c r="UJO21" s="165"/>
      <c r="UJP21" s="165"/>
      <c r="UJQ21" s="165"/>
      <c r="UJR21" s="165"/>
      <c r="UJS21" s="165"/>
      <c r="UJT21" s="165"/>
      <c r="UJU21" s="165"/>
      <c r="UJV21" s="165"/>
      <c r="UJW21" s="165"/>
      <c r="UJX21" s="165"/>
      <c r="UJY21" s="165"/>
      <c r="UJZ21" s="165"/>
      <c r="UKA21" s="165"/>
      <c r="UKB21" s="165"/>
      <c r="UKC21" s="165"/>
      <c r="UKD21" s="165"/>
      <c r="UKE21" s="165"/>
      <c r="UKF21" s="165"/>
      <c r="UKG21" s="165"/>
      <c r="UKH21" s="165"/>
      <c r="UKI21" s="165"/>
      <c r="UKJ21" s="165"/>
      <c r="UKK21" s="165"/>
      <c r="UKL21" s="165"/>
      <c r="UKM21" s="165"/>
      <c r="UKN21" s="165"/>
      <c r="UKO21" s="165"/>
      <c r="UKP21" s="165"/>
      <c r="UKQ21" s="165"/>
      <c r="UKR21" s="165"/>
      <c r="UKS21" s="165"/>
      <c r="UKT21" s="165"/>
      <c r="UKU21" s="165"/>
      <c r="UKV21" s="165"/>
      <c r="UKW21" s="165"/>
      <c r="UKX21" s="165"/>
      <c r="UKY21" s="165"/>
      <c r="UKZ21" s="165"/>
      <c r="ULA21" s="165"/>
      <c r="ULB21" s="165"/>
      <c r="ULC21" s="165"/>
      <c r="ULD21" s="165"/>
      <c r="ULE21" s="165"/>
      <c r="ULF21" s="165"/>
      <c r="ULG21" s="165"/>
      <c r="ULH21" s="165"/>
      <c r="ULI21" s="165"/>
      <c r="ULJ21" s="165"/>
      <c r="ULK21" s="165"/>
      <c r="ULL21" s="165"/>
      <c r="ULM21" s="165"/>
      <c r="ULN21" s="165"/>
      <c r="ULO21" s="165"/>
      <c r="ULP21" s="165"/>
      <c r="ULQ21" s="165"/>
      <c r="ULR21" s="165"/>
      <c r="ULS21" s="165"/>
      <c r="ULT21" s="165"/>
      <c r="ULU21" s="165"/>
      <c r="ULV21" s="165"/>
      <c r="ULW21" s="165"/>
      <c r="ULX21" s="165"/>
      <c r="ULY21" s="165"/>
      <c r="ULZ21" s="165"/>
      <c r="UMA21" s="165"/>
      <c r="UMB21" s="165"/>
      <c r="UMC21" s="165"/>
      <c r="UMD21" s="165"/>
      <c r="UME21" s="165"/>
      <c r="UMF21" s="165"/>
      <c r="UMG21" s="165"/>
      <c r="UMH21" s="165"/>
      <c r="UMI21" s="165"/>
      <c r="UMJ21" s="165"/>
      <c r="UMK21" s="165"/>
      <c r="UML21" s="165"/>
      <c r="UMM21" s="165"/>
      <c r="UMN21" s="165"/>
      <c r="UMO21" s="165"/>
      <c r="UMP21" s="165"/>
      <c r="UMQ21" s="165"/>
      <c r="UMR21" s="165"/>
      <c r="UMS21" s="165"/>
      <c r="UMT21" s="165"/>
      <c r="UMU21" s="165"/>
      <c r="UMV21" s="165"/>
      <c r="UMW21" s="165"/>
      <c r="UMX21" s="165"/>
      <c r="UMY21" s="165"/>
      <c r="UMZ21" s="165"/>
      <c r="UNA21" s="165"/>
      <c r="UNB21" s="165"/>
      <c r="UNC21" s="165"/>
      <c r="UND21" s="165"/>
      <c r="UNE21" s="165"/>
      <c r="UNF21" s="165"/>
      <c r="UNG21" s="165"/>
      <c r="UNH21" s="165"/>
      <c r="UNI21" s="165"/>
      <c r="UNJ21" s="165"/>
      <c r="UNK21" s="165"/>
      <c r="UNL21" s="165"/>
      <c r="UNM21" s="165"/>
      <c r="UNN21" s="165"/>
      <c r="UNO21" s="165"/>
      <c r="UNP21" s="165"/>
      <c r="UNQ21" s="165"/>
      <c r="UNR21" s="165"/>
      <c r="UNS21" s="165"/>
      <c r="UNT21" s="165"/>
      <c r="UNU21" s="165"/>
      <c r="UNV21" s="165"/>
      <c r="UNW21" s="165"/>
      <c r="UNX21" s="165"/>
      <c r="UNY21" s="165"/>
      <c r="UNZ21" s="165"/>
      <c r="UOA21" s="165"/>
      <c r="UOB21" s="165"/>
      <c r="UOC21" s="165"/>
      <c r="UOD21" s="165"/>
      <c r="UOE21" s="165"/>
      <c r="UOF21" s="165"/>
      <c r="UOG21" s="165"/>
      <c r="UOH21" s="165"/>
      <c r="UOI21" s="165"/>
      <c r="UOJ21" s="165"/>
      <c r="UOK21" s="165"/>
      <c r="UOL21" s="165"/>
      <c r="UOM21" s="165"/>
      <c r="UON21" s="165"/>
      <c r="UOO21" s="165"/>
      <c r="UOP21" s="165"/>
      <c r="UOQ21" s="165"/>
      <c r="UOR21" s="165"/>
      <c r="UOS21" s="165"/>
      <c r="UOT21" s="165"/>
      <c r="UOU21" s="165"/>
      <c r="UOV21" s="165"/>
      <c r="UOW21" s="165"/>
      <c r="UOX21" s="165"/>
      <c r="UOY21" s="165"/>
      <c r="UOZ21" s="165"/>
      <c r="UPA21" s="165"/>
      <c r="UPB21" s="165"/>
      <c r="UPC21" s="165"/>
      <c r="UPD21" s="165"/>
      <c r="UPE21" s="165"/>
      <c r="UPF21" s="165"/>
      <c r="UPG21" s="165"/>
      <c r="UPH21" s="165"/>
      <c r="UPI21" s="165"/>
      <c r="UPJ21" s="165"/>
      <c r="UPK21" s="165"/>
      <c r="UPL21" s="165"/>
      <c r="UPM21" s="165"/>
      <c r="UPN21" s="165"/>
      <c r="UPO21" s="165"/>
      <c r="UPP21" s="165"/>
      <c r="UPQ21" s="165"/>
      <c r="UPR21" s="165"/>
      <c r="UPS21" s="165"/>
      <c r="UPT21" s="165"/>
      <c r="UPU21" s="165"/>
      <c r="UPV21" s="165"/>
      <c r="UPW21" s="165"/>
      <c r="UPX21" s="165"/>
      <c r="UPY21" s="165"/>
      <c r="UPZ21" s="165"/>
      <c r="UQA21" s="165"/>
      <c r="UQB21" s="165"/>
      <c r="UQC21" s="165"/>
      <c r="UQD21" s="165"/>
      <c r="UQE21" s="165"/>
      <c r="UQF21" s="165"/>
      <c r="UQG21" s="165"/>
      <c r="UQH21" s="165"/>
      <c r="UQI21" s="165"/>
      <c r="UQJ21" s="165"/>
      <c r="UQK21" s="165"/>
      <c r="UQL21" s="165"/>
      <c r="UQM21" s="165"/>
      <c r="UQN21" s="165"/>
      <c r="UQO21" s="165"/>
      <c r="UQP21" s="165"/>
      <c r="UQQ21" s="165"/>
      <c r="UQR21" s="165"/>
      <c r="UQS21" s="165"/>
      <c r="UQT21" s="165"/>
      <c r="UQU21" s="165"/>
      <c r="UQV21" s="165"/>
      <c r="UQW21" s="165"/>
      <c r="UQX21" s="165"/>
      <c r="UQY21" s="165"/>
      <c r="UQZ21" s="165"/>
      <c r="URA21" s="165"/>
      <c r="URB21" s="165"/>
      <c r="URC21" s="165"/>
      <c r="URD21" s="165"/>
      <c r="URE21" s="165"/>
      <c r="URF21" s="165"/>
      <c r="URG21" s="165"/>
      <c r="URH21" s="165"/>
      <c r="URI21" s="165"/>
      <c r="URJ21" s="165"/>
      <c r="URK21" s="165"/>
      <c r="URL21" s="165"/>
      <c r="URM21" s="165"/>
      <c r="URN21" s="165"/>
      <c r="URO21" s="165"/>
      <c r="URP21" s="165"/>
      <c r="URQ21" s="165"/>
      <c r="URR21" s="165"/>
      <c r="URS21" s="165"/>
      <c r="URT21" s="165"/>
      <c r="URU21" s="165"/>
      <c r="URV21" s="165"/>
      <c r="URW21" s="165"/>
      <c r="URX21" s="165"/>
      <c r="URY21" s="165"/>
      <c r="URZ21" s="165"/>
      <c r="USA21" s="165"/>
      <c r="USB21" s="165"/>
      <c r="USC21" s="165"/>
      <c r="USD21" s="165"/>
      <c r="USE21" s="165"/>
      <c r="USF21" s="165"/>
      <c r="USG21" s="165"/>
      <c r="USH21" s="165"/>
      <c r="USI21" s="165"/>
      <c r="USJ21" s="165"/>
      <c r="USK21" s="165"/>
      <c r="USL21" s="165"/>
      <c r="USM21" s="165"/>
      <c r="USN21" s="165"/>
      <c r="USO21" s="165"/>
      <c r="USP21" s="165"/>
      <c r="USQ21" s="165"/>
      <c r="USR21" s="165"/>
      <c r="USS21" s="165"/>
      <c r="UST21" s="165"/>
      <c r="USU21" s="165"/>
      <c r="USV21" s="165"/>
      <c r="USW21" s="165"/>
      <c r="USX21" s="165"/>
      <c r="USY21" s="165"/>
      <c r="USZ21" s="165"/>
      <c r="UTA21" s="165"/>
      <c r="UTB21" s="165"/>
      <c r="UTC21" s="165"/>
      <c r="UTD21" s="165"/>
      <c r="UTE21" s="165"/>
      <c r="UTF21" s="165"/>
      <c r="UTG21" s="165"/>
      <c r="UTH21" s="165"/>
      <c r="UTI21" s="165"/>
      <c r="UTJ21" s="165"/>
      <c r="UTK21" s="165"/>
      <c r="UTL21" s="165"/>
      <c r="UTM21" s="165"/>
      <c r="UTN21" s="165"/>
      <c r="UTO21" s="165"/>
      <c r="UTP21" s="165"/>
      <c r="UTQ21" s="165"/>
      <c r="UTR21" s="165"/>
      <c r="UTS21" s="165"/>
      <c r="UTT21" s="165"/>
      <c r="UTU21" s="165"/>
      <c r="UTV21" s="165"/>
      <c r="UTW21" s="165"/>
      <c r="UTX21" s="165"/>
      <c r="UTY21" s="165"/>
      <c r="UTZ21" s="165"/>
      <c r="UUA21" s="165"/>
      <c r="UUB21" s="165"/>
      <c r="UUC21" s="165"/>
      <c r="UUD21" s="165"/>
      <c r="UUE21" s="165"/>
      <c r="UUF21" s="165"/>
      <c r="UUG21" s="165"/>
      <c r="UUH21" s="165"/>
      <c r="UUI21" s="165"/>
      <c r="UUJ21" s="165"/>
      <c r="UUK21" s="165"/>
      <c r="UUL21" s="165"/>
      <c r="UUM21" s="165"/>
      <c r="UUN21" s="165"/>
      <c r="UUO21" s="165"/>
      <c r="UUP21" s="165"/>
      <c r="UUQ21" s="165"/>
      <c r="UUR21" s="165"/>
      <c r="UUS21" s="165"/>
      <c r="UUT21" s="165"/>
      <c r="UUU21" s="165"/>
      <c r="UUV21" s="165"/>
      <c r="UUW21" s="165"/>
      <c r="UUX21" s="165"/>
      <c r="UUY21" s="165"/>
      <c r="UUZ21" s="165"/>
      <c r="UVA21" s="165"/>
      <c r="UVB21" s="165"/>
      <c r="UVC21" s="165"/>
      <c r="UVD21" s="165"/>
      <c r="UVE21" s="165"/>
      <c r="UVF21" s="165"/>
      <c r="UVG21" s="165"/>
      <c r="UVH21" s="165"/>
      <c r="UVI21" s="165"/>
      <c r="UVJ21" s="165"/>
      <c r="UVK21" s="165"/>
      <c r="UVL21" s="165"/>
      <c r="UVM21" s="165"/>
      <c r="UVN21" s="165"/>
      <c r="UVO21" s="165"/>
      <c r="UVP21" s="165"/>
      <c r="UVQ21" s="165"/>
      <c r="UVR21" s="165"/>
      <c r="UVS21" s="165"/>
      <c r="UVT21" s="165"/>
      <c r="UVU21" s="165"/>
      <c r="UVV21" s="165"/>
      <c r="UVW21" s="165"/>
      <c r="UVX21" s="165"/>
      <c r="UVY21" s="165"/>
      <c r="UVZ21" s="165"/>
      <c r="UWA21" s="165"/>
      <c r="UWB21" s="165"/>
      <c r="UWC21" s="165"/>
      <c r="UWD21" s="165"/>
      <c r="UWE21" s="165"/>
      <c r="UWF21" s="165"/>
      <c r="UWG21" s="165"/>
      <c r="UWH21" s="165"/>
      <c r="UWI21" s="165"/>
      <c r="UWJ21" s="165"/>
      <c r="UWK21" s="165"/>
      <c r="UWL21" s="165"/>
      <c r="UWM21" s="165"/>
      <c r="UWN21" s="165"/>
      <c r="UWO21" s="165"/>
      <c r="UWP21" s="165"/>
      <c r="UWQ21" s="165"/>
      <c r="UWR21" s="165"/>
      <c r="UWS21" s="165"/>
      <c r="UWT21" s="165"/>
      <c r="UWU21" s="165"/>
      <c r="UWV21" s="165"/>
      <c r="UWW21" s="165"/>
      <c r="UWX21" s="165"/>
      <c r="UWY21" s="165"/>
      <c r="UWZ21" s="165"/>
      <c r="UXA21" s="165"/>
      <c r="UXB21" s="165"/>
      <c r="UXC21" s="165"/>
      <c r="UXD21" s="165"/>
      <c r="UXE21" s="165"/>
      <c r="UXF21" s="165"/>
      <c r="UXG21" s="165"/>
      <c r="UXH21" s="165"/>
      <c r="UXI21" s="165"/>
      <c r="UXJ21" s="165"/>
      <c r="UXK21" s="165"/>
      <c r="UXL21" s="165"/>
      <c r="UXM21" s="165"/>
      <c r="UXN21" s="165"/>
      <c r="UXO21" s="165"/>
      <c r="UXP21" s="165"/>
      <c r="UXQ21" s="165"/>
      <c r="UXR21" s="165"/>
      <c r="UXS21" s="165"/>
      <c r="UXT21" s="165"/>
      <c r="UXU21" s="165"/>
      <c r="UXV21" s="165"/>
      <c r="UXW21" s="165"/>
      <c r="UXX21" s="165"/>
      <c r="UXY21" s="165"/>
      <c r="UXZ21" s="165"/>
      <c r="UYA21" s="165"/>
      <c r="UYB21" s="165"/>
      <c r="UYC21" s="165"/>
      <c r="UYD21" s="165"/>
      <c r="UYE21" s="165"/>
      <c r="UYF21" s="165"/>
      <c r="UYG21" s="165"/>
      <c r="UYH21" s="165"/>
      <c r="UYI21" s="165"/>
      <c r="UYJ21" s="165"/>
      <c r="UYK21" s="165"/>
      <c r="UYL21" s="165"/>
      <c r="UYM21" s="165"/>
      <c r="UYN21" s="165"/>
      <c r="UYO21" s="165"/>
      <c r="UYP21" s="165"/>
      <c r="UYQ21" s="165"/>
      <c r="UYR21" s="165"/>
      <c r="UYS21" s="165"/>
      <c r="UYT21" s="165"/>
      <c r="UYU21" s="165"/>
      <c r="UYV21" s="165"/>
      <c r="UYW21" s="165"/>
      <c r="UYX21" s="165"/>
      <c r="UYY21" s="165"/>
      <c r="UYZ21" s="165"/>
      <c r="UZA21" s="165"/>
      <c r="UZB21" s="165"/>
      <c r="UZC21" s="165"/>
      <c r="UZD21" s="165"/>
      <c r="UZE21" s="165"/>
      <c r="UZF21" s="165"/>
      <c r="UZG21" s="165"/>
      <c r="UZH21" s="165"/>
      <c r="UZI21" s="165"/>
      <c r="UZJ21" s="165"/>
      <c r="UZK21" s="165"/>
      <c r="UZL21" s="165"/>
      <c r="UZM21" s="165"/>
      <c r="UZN21" s="165"/>
      <c r="UZO21" s="165"/>
      <c r="UZP21" s="165"/>
      <c r="UZQ21" s="165"/>
      <c r="UZR21" s="165"/>
      <c r="UZS21" s="165"/>
      <c r="UZT21" s="165"/>
      <c r="UZU21" s="165"/>
      <c r="UZV21" s="165"/>
      <c r="UZW21" s="165"/>
      <c r="UZX21" s="165"/>
      <c r="UZY21" s="165"/>
      <c r="UZZ21" s="165"/>
      <c r="VAA21" s="165"/>
      <c r="VAB21" s="165"/>
      <c r="VAC21" s="165"/>
      <c r="VAD21" s="165"/>
      <c r="VAE21" s="165"/>
      <c r="VAF21" s="165"/>
      <c r="VAG21" s="165"/>
      <c r="VAH21" s="165"/>
      <c r="VAI21" s="165"/>
      <c r="VAJ21" s="165"/>
      <c r="VAK21" s="165"/>
      <c r="VAL21" s="165"/>
      <c r="VAM21" s="165"/>
      <c r="VAN21" s="165"/>
      <c r="VAO21" s="165"/>
      <c r="VAP21" s="165"/>
      <c r="VAQ21" s="165"/>
      <c r="VAR21" s="165"/>
      <c r="VAS21" s="165"/>
      <c r="VAT21" s="165"/>
      <c r="VAU21" s="165"/>
      <c r="VAV21" s="165"/>
      <c r="VAW21" s="165"/>
      <c r="VAX21" s="165"/>
      <c r="VAY21" s="165"/>
      <c r="VAZ21" s="165"/>
      <c r="VBA21" s="165"/>
      <c r="VBB21" s="165"/>
      <c r="VBC21" s="165"/>
      <c r="VBD21" s="165"/>
      <c r="VBE21" s="165"/>
      <c r="VBF21" s="165"/>
      <c r="VBG21" s="165"/>
      <c r="VBH21" s="165"/>
      <c r="VBI21" s="165"/>
      <c r="VBJ21" s="165"/>
      <c r="VBK21" s="165"/>
      <c r="VBL21" s="165"/>
      <c r="VBM21" s="165"/>
      <c r="VBN21" s="165"/>
      <c r="VBO21" s="165"/>
      <c r="VBP21" s="165"/>
      <c r="VBQ21" s="165"/>
      <c r="VBR21" s="165"/>
      <c r="VBS21" s="165"/>
      <c r="VBT21" s="165"/>
      <c r="VBU21" s="165"/>
      <c r="VBV21" s="165"/>
      <c r="VBW21" s="165"/>
      <c r="VBX21" s="165"/>
      <c r="VBY21" s="165"/>
      <c r="VBZ21" s="165"/>
      <c r="VCA21" s="165"/>
      <c r="VCB21" s="165"/>
      <c r="VCC21" s="165"/>
      <c r="VCD21" s="165"/>
      <c r="VCE21" s="165"/>
      <c r="VCF21" s="165"/>
      <c r="VCG21" s="165"/>
      <c r="VCH21" s="165"/>
      <c r="VCI21" s="165"/>
      <c r="VCJ21" s="165"/>
      <c r="VCK21" s="165"/>
      <c r="VCL21" s="165"/>
      <c r="VCM21" s="165"/>
      <c r="VCN21" s="165"/>
      <c r="VCO21" s="165"/>
      <c r="VCP21" s="165"/>
      <c r="VCQ21" s="165"/>
      <c r="VCR21" s="165"/>
      <c r="VCS21" s="165"/>
      <c r="VCT21" s="165"/>
      <c r="VCU21" s="165"/>
      <c r="VCV21" s="165"/>
      <c r="VCW21" s="165"/>
      <c r="VCX21" s="165"/>
      <c r="VCY21" s="165"/>
      <c r="VCZ21" s="165"/>
      <c r="VDA21" s="165"/>
      <c r="VDB21" s="165"/>
      <c r="VDC21" s="165"/>
      <c r="VDD21" s="165"/>
      <c r="VDE21" s="165"/>
      <c r="VDF21" s="165"/>
      <c r="VDG21" s="165"/>
      <c r="VDH21" s="165"/>
      <c r="VDI21" s="165"/>
      <c r="VDJ21" s="165"/>
      <c r="VDK21" s="165"/>
      <c r="VDL21" s="165"/>
      <c r="VDM21" s="165"/>
      <c r="VDN21" s="165"/>
      <c r="VDO21" s="165"/>
      <c r="VDP21" s="165"/>
      <c r="VDQ21" s="165"/>
      <c r="VDR21" s="165"/>
      <c r="VDS21" s="165"/>
      <c r="VDT21" s="165"/>
      <c r="VDU21" s="165"/>
      <c r="VDV21" s="165"/>
      <c r="VDW21" s="165"/>
      <c r="VDX21" s="165"/>
      <c r="VDY21" s="165"/>
      <c r="VDZ21" s="165"/>
      <c r="VEA21" s="165"/>
      <c r="VEB21" s="165"/>
      <c r="VEC21" s="165"/>
      <c r="VED21" s="165"/>
      <c r="VEE21" s="165"/>
      <c r="VEF21" s="165"/>
      <c r="VEG21" s="165"/>
      <c r="VEH21" s="165"/>
      <c r="VEI21" s="165"/>
      <c r="VEJ21" s="165"/>
      <c r="VEK21" s="165"/>
      <c r="VEL21" s="165"/>
      <c r="VEM21" s="165"/>
      <c r="VEN21" s="165"/>
      <c r="VEO21" s="165"/>
      <c r="VEP21" s="165"/>
      <c r="VEQ21" s="165"/>
      <c r="VER21" s="165"/>
      <c r="VES21" s="165"/>
      <c r="VET21" s="165"/>
      <c r="VEU21" s="165"/>
      <c r="VEV21" s="165"/>
      <c r="VEW21" s="165"/>
      <c r="VEX21" s="165"/>
      <c r="VEY21" s="165"/>
      <c r="VEZ21" s="165"/>
      <c r="VFA21" s="165"/>
      <c r="VFB21" s="165"/>
      <c r="VFC21" s="165"/>
      <c r="VFD21" s="165"/>
      <c r="VFE21" s="165"/>
      <c r="VFF21" s="165"/>
      <c r="VFG21" s="165"/>
      <c r="VFH21" s="165"/>
      <c r="VFI21" s="165"/>
      <c r="VFJ21" s="165"/>
      <c r="VFK21" s="165"/>
      <c r="VFL21" s="165"/>
      <c r="VFM21" s="165"/>
      <c r="VFN21" s="165"/>
      <c r="VFO21" s="165"/>
      <c r="VFP21" s="165"/>
      <c r="VFQ21" s="165"/>
      <c r="VFR21" s="165"/>
      <c r="VFS21" s="165"/>
      <c r="VFT21" s="165"/>
      <c r="VFU21" s="165"/>
      <c r="VFV21" s="165"/>
      <c r="VFW21" s="165"/>
      <c r="VFX21" s="165"/>
      <c r="VFY21" s="165"/>
      <c r="VFZ21" s="165"/>
      <c r="VGA21" s="165"/>
      <c r="VGB21" s="165"/>
      <c r="VGC21" s="165"/>
      <c r="VGD21" s="165"/>
      <c r="VGE21" s="165"/>
      <c r="VGF21" s="165"/>
      <c r="VGG21" s="165"/>
      <c r="VGH21" s="165"/>
      <c r="VGI21" s="165"/>
      <c r="VGJ21" s="165"/>
      <c r="VGK21" s="165"/>
      <c r="VGL21" s="165"/>
      <c r="VGM21" s="165"/>
      <c r="VGN21" s="165"/>
      <c r="VGO21" s="165"/>
      <c r="VGP21" s="165"/>
      <c r="VGQ21" s="165"/>
      <c r="VGR21" s="165"/>
      <c r="VGS21" s="165"/>
      <c r="VGT21" s="165"/>
      <c r="VGU21" s="165"/>
      <c r="VGV21" s="165"/>
      <c r="VGW21" s="165"/>
      <c r="VGX21" s="165"/>
      <c r="VGY21" s="165"/>
      <c r="VGZ21" s="165"/>
      <c r="VHA21" s="165"/>
      <c r="VHB21" s="165"/>
      <c r="VHC21" s="165"/>
      <c r="VHD21" s="165"/>
      <c r="VHE21" s="165"/>
      <c r="VHF21" s="165"/>
      <c r="VHG21" s="165"/>
      <c r="VHH21" s="165"/>
      <c r="VHI21" s="165"/>
      <c r="VHJ21" s="165"/>
      <c r="VHK21" s="165"/>
      <c r="VHL21" s="165"/>
      <c r="VHM21" s="165"/>
      <c r="VHN21" s="165"/>
      <c r="VHO21" s="165"/>
      <c r="VHP21" s="165"/>
      <c r="VHQ21" s="165"/>
      <c r="VHR21" s="165"/>
      <c r="VHS21" s="165"/>
      <c r="VHT21" s="165"/>
      <c r="VHU21" s="165"/>
      <c r="VHV21" s="165"/>
      <c r="VHW21" s="165"/>
      <c r="VHX21" s="165"/>
      <c r="VHY21" s="165"/>
      <c r="VHZ21" s="165"/>
      <c r="VIA21" s="165"/>
      <c r="VIB21" s="165"/>
      <c r="VIC21" s="165"/>
      <c r="VID21" s="165"/>
      <c r="VIE21" s="165"/>
      <c r="VIF21" s="165"/>
      <c r="VIG21" s="165"/>
      <c r="VIH21" s="165"/>
      <c r="VII21" s="165"/>
      <c r="VIJ21" s="165"/>
      <c r="VIK21" s="165"/>
      <c r="VIL21" s="165"/>
      <c r="VIM21" s="165"/>
      <c r="VIN21" s="165"/>
      <c r="VIO21" s="165"/>
      <c r="VIP21" s="165"/>
      <c r="VIQ21" s="165"/>
      <c r="VIR21" s="165"/>
      <c r="VIS21" s="165"/>
      <c r="VIT21" s="165"/>
      <c r="VIU21" s="165"/>
      <c r="VIV21" s="165"/>
      <c r="VIW21" s="165"/>
      <c r="VIX21" s="165"/>
      <c r="VIY21" s="165"/>
      <c r="VIZ21" s="165"/>
      <c r="VJA21" s="165"/>
      <c r="VJB21" s="165"/>
      <c r="VJC21" s="165"/>
      <c r="VJD21" s="165"/>
      <c r="VJE21" s="165"/>
      <c r="VJF21" s="165"/>
      <c r="VJG21" s="165"/>
      <c r="VJH21" s="165"/>
      <c r="VJI21" s="165"/>
      <c r="VJJ21" s="165"/>
      <c r="VJK21" s="165"/>
      <c r="VJL21" s="165"/>
      <c r="VJM21" s="165"/>
      <c r="VJN21" s="165"/>
      <c r="VJO21" s="165"/>
      <c r="VJP21" s="165"/>
      <c r="VJQ21" s="165"/>
      <c r="VJR21" s="165"/>
      <c r="VJS21" s="165"/>
      <c r="VJT21" s="165"/>
      <c r="VJU21" s="165"/>
      <c r="VJV21" s="165"/>
      <c r="VJW21" s="165"/>
      <c r="VJX21" s="165"/>
      <c r="VJY21" s="165"/>
      <c r="VJZ21" s="165"/>
      <c r="VKA21" s="165"/>
      <c r="VKB21" s="165"/>
      <c r="VKC21" s="165"/>
      <c r="VKD21" s="165"/>
      <c r="VKE21" s="165"/>
      <c r="VKF21" s="165"/>
      <c r="VKG21" s="165"/>
      <c r="VKH21" s="165"/>
      <c r="VKI21" s="165"/>
      <c r="VKJ21" s="165"/>
      <c r="VKK21" s="165"/>
      <c r="VKL21" s="165"/>
      <c r="VKM21" s="165"/>
      <c r="VKN21" s="165"/>
      <c r="VKO21" s="165"/>
      <c r="VKP21" s="165"/>
      <c r="VKQ21" s="165"/>
      <c r="VKR21" s="165"/>
      <c r="VKS21" s="165"/>
      <c r="VKT21" s="165"/>
      <c r="VKU21" s="165"/>
      <c r="VKV21" s="165"/>
      <c r="VKW21" s="165"/>
      <c r="VKX21" s="165"/>
      <c r="VKY21" s="165"/>
      <c r="VKZ21" s="165"/>
      <c r="VLA21" s="165"/>
      <c r="VLB21" s="165"/>
      <c r="VLC21" s="165"/>
      <c r="VLD21" s="165"/>
      <c r="VLE21" s="165"/>
      <c r="VLF21" s="165"/>
      <c r="VLG21" s="165"/>
      <c r="VLH21" s="165"/>
      <c r="VLI21" s="165"/>
      <c r="VLJ21" s="165"/>
      <c r="VLK21" s="165"/>
      <c r="VLL21" s="165"/>
      <c r="VLM21" s="165"/>
      <c r="VLN21" s="165"/>
      <c r="VLO21" s="165"/>
      <c r="VLP21" s="165"/>
      <c r="VLQ21" s="165"/>
      <c r="VLR21" s="165"/>
      <c r="VLS21" s="165"/>
      <c r="VLT21" s="165"/>
      <c r="VLU21" s="165"/>
      <c r="VLV21" s="165"/>
      <c r="VLW21" s="165"/>
      <c r="VLX21" s="165"/>
      <c r="VLY21" s="165"/>
      <c r="VLZ21" s="165"/>
      <c r="VMA21" s="165"/>
      <c r="VMB21" s="165"/>
      <c r="VMC21" s="165"/>
      <c r="VMD21" s="165"/>
      <c r="VME21" s="165"/>
      <c r="VMF21" s="165"/>
      <c r="VMG21" s="165"/>
      <c r="VMH21" s="165"/>
      <c r="VMI21" s="165"/>
      <c r="VMJ21" s="165"/>
      <c r="VMK21" s="165"/>
      <c r="VML21" s="165"/>
      <c r="VMM21" s="165"/>
      <c r="VMN21" s="165"/>
      <c r="VMO21" s="165"/>
      <c r="VMP21" s="165"/>
      <c r="VMQ21" s="165"/>
      <c r="VMR21" s="165"/>
      <c r="VMS21" s="165"/>
      <c r="VMT21" s="165"/>
      <c r="VMU21" s="165"/>
      <c r="VMV21" s="165"/>
      <c r="VMW21" s="165"/>
      <c r="VMX21" s="165"/>
      <c r="VMY21" s="165"/>
      <c r="VMZ21" s="165"/>
      <c r="VNA21" s="165"/>
      <c r="VNB21" s="165"/>
      <c r="VNC21" s="165"/>
      <c r="VND21" s="165"/>
      <c r="VNE21" s="165"/>
      <c r="VNF21" s="165"/>
      <c r="VNG21" s="165"/>
      <c r="VNH21" s="165"/>
      <c r="VNI21" s="165"/>
      <c r="VNJ21" s="165"/>
      <c r="VNK21" s="165"/>
      <c r="VNL21" s="165"/>
      <c r="VNM21" s="165"/>
      <c r="VNN21" s="165"/>
      <c r="VNO21" s="165"/>
      <c r="VNP21" s="165"/>
      <c r="VNQ21" s="165"/>
      <c r="VNR21" s="165"/>
      <c r="VNS21" s="165"/>
      <c r="VNT21" s="165"/>
      <c r="VNU21" s="165"/>
      <c r="VNV21" s="165"/>
      <c r="VNW21" s="165"/>
      <c r="VNX21" s="165"/>
      <c r="VNY21" s="165"/>
      <c r="VNZ21" s="165"/>
      <c r="VOA21" s="165"/>
      <c r="VOB21" s="165"/>
      <c r="VOC21" s="165"/>
      <c r="VOD21" s="165"/>
      <c r="VOE21" s="165"/>
      <c r="VOF21" s="165"/>
      <c r="VOG21" s="165"/>
      <c r="VOH21" s="165"/>
      <c r="VOI21" s="165"/>
      <c r="VOJ21" s="165"/>
      <c r="VOK21" s="165"/>
      <c r="VOL21" s="165"/>
      <c r="VOM21" s="165"/>
      <c r="VON21" s="165"/>
      <c r="VOO21" s="165"/>
      <c r="VOP21" s="165"/>
      <c r="VOQ21" s="165"/>
      <c r="VOR21" s="165"/>
      <c r="VOS21" s="165"/>
      <c r="VOT21" s="165"/>
      <c r="VOU21" s="165"/>
      <c r="VOV21" s="165"/>
      <c r="VOW21" s="165"/>
      <c r="VOX21" s="165"/>
      <c r="VOY21" s="165"/>
      <c r="VOZ21" s="165"/>
      <c r="VPA21" s="165"/>
      <c r="VPB21" s="165"/>
      <c r="VPC21" s="165"/>
      <c r="VPD21" s="165"/>
      <c r="VPE21" s="165"/>
      <c r="VPF21" s="165"/>
      <c r="VPG21" s="165"/>
      <c r="VPH21" s="165"/>
      <c r="VPI21" s="165"/>
      <c r="VPJ21" s="165"/>
      <c r="VPK21" s="165"/>
      <c r="VPL21" s="165"/>
      <c r="VPM21" s="165"/>
      <c r="VPN21" s="165"/>
      <c r="VPO21" s="165"/>
      <c r="VPP21" s="165"/>
      <c r="VPQ21" s="165"/>
      <c r="VPR21" s="165"/>
      <c r="VPS21" s="165"/>
      <c r="VPT21" s="165"/>
      <c r="VPU21" s="165"/>
      <c r="VPV21" s="165"/>
      <c r="VPW21" s="165"/>
      <c r="VPX21" s="165"/>
      <c r="VPY21" s="165"/>
      <c r="VPZ21" s="165"/>
      <c r="VQA21" s="165"/>
      <c r="VQB21" s="165"/>
      <c r="VQC21" s="165"/>
      <c r="VQD21" s="165"/>
      <c r="VQE21" s="165"/>
      <c r="VQF21" s="165"/>
      <c r="VQG21" s="165"/>
      <c r="VQH21" s="165"/>
      <c r="VQI21" s="165"/>
      <c r="VQJ21" s="165"/>
      <c r="VQK21" s="165"/>
      <c r="VQL21" s="165"/>
      <c r="VQM21" s="165"/>
      <c r="VQN21" s="165"/>
      <c r="VQO21" s="165"/>
      <c r="VQP21" s="165"/>
      <c r="VQQ21" s="165"/>
      <c r="VQR21" s="165"/>
      <c r="VQS21" s="165"/>
      <c r="VQT21" s="165"/>
      <c r="VQU21" s="165"/>
      <c r="VQV21" s="165"/>
      <c r="VQW21" s="165"/>
      <c r="VQX21" s="165"/>
      <c r="VQY21" s="165"/>
      <c r="VQZ21" s="165"/>
      <c r="VRA21" s="165"/>
      <c r="VRB21" s="165"/>
      <c r="VRC21" s="165"/>
      <c r="VRD21" s="165"/>
      <c r="VRE21" s="165"/>
      <c r="VRF21" s="165"/>
      <c r="VRG21" s="165"/>
      <c r="VRH21" s="165"/>
      <c r="VRI21" s="165"/>
      <c r="VRJ21" s="165"/>
      <c r="VRK21" s="165"/>
      <c r="VRL21" s="165"/>
      <c r="VRM21" s="165"/>
      <c r="VRN21" s="165"/>
      <c r="VRO21" s="165"/>
      <c r="VRP21" s="165"/>
      <c r="VRQ21" s="165"/>
      <c r="VRR21" s="165"/>
      <c r="VRS21" s="165"/>
      <c r="VRT21" s="165"/>
      <c r="VRU21" s="165"/>
      <c r="VRV21" s="165"/>
      <c r="VRW21" s="165"/>
      <c r="VRX21" s="165"/>
      <c r="VRY21" s="165"/>
      <c r="VRZ21" s="165"/>
      <c r="VSA21" s="165"/>
      <c r="VSB21" s="165"/>
      <c r="VSC21" s="165"/>
      <c r="VSD21" s="165"/>
      <c r="VSE21" s="165"/>
      <c r="VSF21" s="165"/>
      <c r="VSG21" s="165"/>
      <c r="VSH21" s="165"/>
      <c r="VSI21" s="165"/>
      <c r="VSJ21" s="165"/>
      <c r="VSK21" s="165"/>
      <c r="VSL21" s="165"/>
      <c r="VSM21" s="165"/>
      <c r="VSN21" s="165"/>
      <c r="VSO21" s="165"/>
      <c r="VSP21" s="165"/>
      <c r="VSQ21" s="165"/>
      <c r="VSR21" s="165"/>
      <c r="VSS21" s="165"/>
      <c r="VST21" s="165"/>
      <c r="VSU21" s="165"/>
      <c r="VSV21" s="165"/>
      <c r="VSW21" s="165"/>
      <c r="VSX21" s="165"/>
      <c r="VSY21" s="165"/>
      <c r="VSZ21" s="165"/>
      <c r="VTA21" s="165"/>
      <c r="VTB21" s="165"/>
      <c r="VTC21" s="165"/>
      <c r="VTD21" s="165"/>
      <c r="VTE21" s="165"/>
      <c r="VTF21" s="165"/>
      <c r="VTG21" s="165"/>
      <c r="VTH21" s="165"/>
      <c r="VTI21" s="165"/>
      <c r="VTJ21" s="165"/>
      <c r="VTK21" s="165"/>
      <c r="VTL21" s="165"/>
      <c r="VTM21" s="165"/>
      <c r="VTN21" s="165"/>
      <c r="VTO21" s="165"/>
      <c r="VTP21" s="165"/>
      <c r="VTQ21" s="165"/>
      <c r="VTR21" s="165"/>
      <c r="VTS21" s="165"/>
      <c r="VTT21" s="165"/>
      <c r="VTU21" s="165"/>
      <c r="VTV21" s="165"/>
      <c r="VTW21" s="165"/>
      <c r="VTX21" s="165"/>
      <c r="VTY21" s="165"/>
      <c r="VTZ21" s="165"/>
      <c r="VUA21" s="165"/>
      <c r="VUB21" s="165"/>
      <c r="VUC21" s="165"/>
      <c r="VUD21" s="165"/>
      <c r="VUE21" s="165"/>
      <c r="VUF21" s="165"/>
      <c r="VUG21" s="165"/>
      <c r="VUH21" s="165"/>
      <c r="VUI21" s="165"/>
      <c r="VUJ21" s="165"/>
      <c r="VUK21" s="165"/>
      <c r="VUL21" s="165"/>
      <c r="VUM21" s="165"/>
      <c r="VUN21" s="165"/>
      <c r="VUO21" s="165"/>
      <c r="VUP21" s="165"/>
      <c r="VUQ21" s="165"/>
      <c r="VUR21" s="165"/>
      <c r="VUS21" s="165"/>
      <c r="VUT21" s="165"/>
      <c r="VUU21" s="165"/>
      <c r="VUV21" s="165"/>
      <c r="VUW21" s="165"/>
      <c r="VUX21" s="165"/>
      <c r="VUY21" s="165"/>
      <c r="VUZ21" s="165"/>
      <c r="VVA21" s="165"/>
      <c r="VVB21" s="165"/>
      <c r="VVC21" s="165"/>
      <c r="VVD21" s="165"/>
      <c r="VVE21" s="165"/>
      <c r="VVF21" s="165"/>
      <c r="VVG21" s="165"/>
      <c r="VVH21" s="165"/>
      <c r="VVI21" s="165"/>
      <c r="VVJ21" s="165"/>
      <c r="VVK21" s="165"/>
      <c r="VVL21" s="165"/>
      <c r="VVM21" s="165"/>
      <c r="VVN21" s="165"/>
      <c r="VVO21" s="165"/>
      <c r="VVP21" s="165"/>
      <c r="VVQ21" s="165"/>
      <c r="VVR21" s="165"/>
      <c r="VVS21" s="165"/>
      <c r="VVT21" s="165"/>
      <c r="VVU21" s="165"/>
      <c r="VVV21" s="165"/>
      <c r="VVW21" s="165"/>
      <c r="VVX21" s="165"/>
      <c r="VVY21" s="165"/>
      <c r="VVZ21" s="165"/>
      <c r="VWA21" s="165"/>
      <c r="VWB21" s="165"/>
      <c r="VWC21" s="165"/>
      <c r="VWD21" s="165"/>
      <c r="VWE21" s="165"/>
      <c r="VWF21" s="165"/>
      <c r="VWG21" s="165"/>
      <c r="VWH21" s="165"/>
      <c r="VWI21" s="165"/>
      <c r="VWJ21" s="165"/>
      <c r="VWK21" s="165"/>
      <c r="VWL21" s="165"/>
      <c r="VWM21" s="165"/>
      <c r="VWN21" s="165"/>
      <c r="VWO21" s="165"/>
      <c r="VWP21" s="165"/>
      <c r="VWQ21" s="165"/>
      <c r="VWR21" s="165"/>
      <c r="VWS21" s="165"/>
      <c r="VWT21" s="165"/>
      <c r="VWU21" s="165"/>
      <c r="VWV21" s="165"/>
      <c r="VWW21" s="165"/>
      <c r="VWX21" s="165"/>
      <c r="VWY21" s="165"/>
      <c r="VWZ21" s="165"/>
      <c r="VXA21" s="165"/>
      <c r="VXB21" s="165"/>
      <c r="VXC21" s="165"/>
      <c r="VXD21" s="165"/>
      <c r="VXE21" s="165"/>
      <c r="VXF21" s="165"/>
      <c r="VXG21" s="165"/>
      <c r="VXH21" s="165"/>
      <c r="VXI21" s="165"/>
      <c r="VXJ21" s="165"/>
      <c r="VXK21" s="165"/>
      <c r="VXL21" s="165"/>
      <c r="VXM21" s="165"/>
      <c r="VXN21" s="165"/>
      <c r="VXO21" s="165"/>
      <c r="VXP21" s="165"/>
      <c r="VXQ21" s="165"/>
      <c r="VXR21" s="165"/>
      <c r="VXS21" s="165"/>
      <c r="VXT21" s="165"/>
      <c r="VXU21" s="165"/>
      <c r="VXV21" s="165"/>
      <c r="VXW21" s="165"/>
      <c r="VXX21" s="165"/>
      <c r="VXY21" s="165"/>
      <c r="VXZ21" s="165"/>
      <c r="VYA21" s="165"/>
      <c r="VYB21" s="165"/>
      <c r="VYC21" s="165"/>
      <c r="VYD21" s="165"/>
      <c r="VYE21" s="165"/>
      <c r="VYF21" s="165"/>
      <c r="VYG21" s="165"/>
      <c r="VYH21" s="165"/>
      <c r="VYI21" s="165"/>
      <c r="VYJ21" s="165"/>
      <c r="VYK21" s="165"/>
      <c r="VYL21" s="165"/>
      <c r="VYM21" s="165"/>
      <c r="VYN21" s="165"/>
      <c r="VYO21" s="165"/>
      <c r="VYP21" s="165"/>
      <c r="VYQ21" s="165"/>
      <c r="VYR21" s="165"/>
      <c r="VYS21" s="165"/>
      <c r="VYT21" s="165"/>
      <c r="VYU21" s="165"/>
      <c r="VYV21" s="165"/>
      <c r="VYW21" s="165"/>
      <c r="VYX21" s="165"/>
      <c r="VYY21" s="165"/>
      <c r="VYZ21" s="165"/>
      <c r="VZA21" s="165"/>
      <c r="VZB21" s="165"/>
      <c r="VZC21" s="165"/>
      <c r="VZD21" s="165"/>
      <c r="VZE21" s="165"/>
      <c r="VZF21" s="165"/>
      <c r="VZG21" s="165"/>
      <c r="VZH21" s="165"/>
      <c r="VZI21" s="165"/>
      <c r="VZJ21" s="165"/>
      <c r="VZK21" s="165"/>
      <c r="VZL21" s="165"/>
      <c r="VZM21" s="165"/>
      <c r="VZN21" s="165"/>
      <c r="VZO21" s="165"/>
      <c r="VZP21" s="165"/>
      <c r="VZQ21" s="165"/>
      <c r="VZR21" s="165"/>
      <c r="VZS21" s="165"/>
      <c r="VZT21" s="165"/>
      <c r="VZU21" s="165"/>
      <c r="VZV21" s="165"/>
      <c r="VZW21" s="165"/>
      <c r="VZX21" s="165"/>
      <c r="VZY21" s="165"/>
      <c r="VZZ21" s="165"/>
      <c r="WAA21" s="165"/>
      <c r="WAB21" s="165"/>
      <c r="WAC21" s="165"/>
      <c r="WAD21" s="165"/>
      <c r="WAE21" s="165"/>
      <c r="WAF21" s="165"/>
      <c r="WAG21" s="165"/>
      <c r="WAH21" s="165"/>
      <c r="WAI21" s="165"/>
      <c r="WAJ21" s="165"/>
      <c r="WAK21" s="165"/>
      <c r="WAL21" s="165"/>
      <c r="WAM21" s="165"/>
      <c r="WAN21" s="165"/>
      <c r="WAO21" s="165"/>
      <c r="WAP21" s="165"/>
      <c r="WAQ21" s="165"/>
      <c r="WAR21" s="165"/>
      <c r="WAS21" s="165"/>
      <c r="WAT21" s="165"/>
      <c r="WAU21" s="165"/>
      <c r="WAV21" s="165"/>
      <c r="WAW21" s="165"/>
      <c r="WAX21" s="165"/>
      <c r="WAY21" s="165"/>
      <c r="WAZ21" s="165"/>
      <c r="WBA21" s="165"/>
      <c r="WBB21" s="165"/>
      <c r="WBC21" s="165"/>
      <c r="WBD21" s="165"/>
      <c r="WBE21" s="165"/>
      <c r="WBF21" s="165"/>
      <c r="WBG21" s="165"/>
      <c r="WBH21" s="165"/>
      <c r="WBI21" s="165"/>
      <c r="WBJ21" s="165"/>
      <c r="WBK21" s="165"/>
      <c r="WBL21" s="165"/>
      <c r="WBM21" s="165"/>
      <c r="WBN21" s="165"/>
      <c r="WBO21" s="165"/>
      <c r="WBP21" s="165"/>
      <c r="WBQ21" s="165"/>
      <c r="WBR21" s="165"/>
      <c r="WBS21" s="165"/>
      <c r="WBT21" s="165"/>
      <c r="WBU21" s="165"/>
      <c r="WBV21" s="165"/>
      <c r="WBW21" s="165"/>
      <c r="WBX21" s="165"/>
      <c r="WBY21" s="165"/>
      <c r="WBZ21" s="165"/>
      <c r="WCA21" s="165"/>
      <c r="WCB21" s="165"/>
      <c r="WCC21" s="165"/>
      <c r="WCD21" s="165"/>
      <c r="WCE21" s="165"/>
      <c r="WCF21" s="165"/>
      <c r="WCG21" s="165"/>
      <c r="WCH21" s="165"/>
      <c r="WCI21" s="165"/>
      <c r="WCJ21" s="165"/>
      <c r="WCK21" s="165"/>
      <c r="WCL21" s="165"/>
      <c r="WCM21" s="165"/>
      <c r="WCN21" s="165"/>
      <c r="WCO21" s="165"/>
      <c r="WCP21" s="165"/>
      <c r="WCQ21" s="165"/>
      <c r="WCR21" s="165"/>
      <c r="WCS21" s="165"/>
      <c r="WCT21" s="165"/>
      <c r="WCU21" s="165"/>
      <c r="WCV21" s="165"/>
      <c r="WCW21" s="165"/>
      <c r="WCX21" s="165"/>
      <c r="WCY21" s="165"/>
      <c r="WCZ21" s="165"/>
      <c r="WDA21" s="165"/>
      <c r="WDB21" s="165"/>
      <c r="WDC21" s="165"/>
      <c r="WDD21" s="165"/>
      <c r="WDE21" s="165"/>
      <c r="WDF21" s="165"/>
      <c r="WDG21" s="165"/>
      <c r="WDH21" s="165"/>
      <c r="WDI21" s="165"/>
      <c r="WDJ21" s="165"/>
      <c r="WDK21" s="165"/>
      <c r="WDL21" s="165"/>
      <c r="WDM21" s="165"/>
      <c r="WDN21" s="165"/>
      <c r="WDO21" s="165"/>
      <c r="WDP21" s="165"/>
      <c r="WDQ21" s="165"/>
      <c r="WDR21" s="165"/>
      <c r="WDS21" s="165"/>
      <c r="WDT21" s="165"/>
      <c r="WDU21" s="165"/>
      <c r="WDV21" s="165"/>
      <c r="WDW21" s="165"/>
      <c r="WDX21" s="165"/>
      <c r="WDY21" s="165"/>
      <c r="WDZ21" s="165"/>
      <c r="WEA21" s="165"/>
      <c r="WEB21" s="165"/>
      <c r="WEC21" s="165"/>
      <c r="WED21" s="165"/>
      <c r="WEE21" s="165"/>
      <c r="WEF21" s="165"/>
      <c r="WEG21" s="165"/>
      <c r="WEH21" s="165"/>
      <c r="WEI21" s="165"/>
      <c r="WEJ21" s="165"/>
      <c r="WEK21" s="165"/>
      <c r="WEL21" s="165"/>
      <c r="WEM21" s="165"/>
      <c r="WEN21" s="165"/>
      <c r="WEO21" s="165"/>
      <c r="WEP21" s="165"/>
      <c r="WEQ21" s="165"/>
      <c r="WER21" s="165"/>
      <c r="WES21" s="165"/>
      <c r="WET21" s="165"/>
      <c r="WEU21" s="165"/>
      <c r="WEV21" s="165"/>
      <c r="WEW21" s="165"/>
      <c r="WEX21" s="165"/>
      <c r="WEY21" s="165"/>
      <c r="WEZ21" s="165"/>
      <c r="WFA21" s="165"/>
      <c r="WFB21" s="165"/>
      <c r="WFC21" s="165"/>
      <c r="WFD21" s="165"/>
      <c r="WFE21" s="165"/>
      <c r="WFF21" s="165"/>
      <c r="WFG21" s="165"/>
      <c r="WFH21" s="165"/>
      <c r="WFI21" s="165"/>
      <c r="WFJ21" s="165"/>
      <c r="WFK21" s="165"/>
      <c r="WFL21" s="165"/>
      <c r="WFM21" s="165"/>
      <c r="WFN21" s="165"/>
      <c r="WFO21" s="165"/>
      <c r="WFP21" s="165"/>
      <c r="WFQ21" s="165"/>
      <c r="WFR21" s="165"/>
      <c r="WFS21" s="165"/>
      <c r="WFT21" s="165"/>
      <c r="WFU21" s="165"/>
      <c r="WFV21" s="165"/>
      <c r="WFW21" s="165"/>
      <c r="WFX21" s="165"/>
      <c r="WFY21" s="165"/>
      <c r="WFZ21" s="165"/>
      <c r="WGA21" s="165"/>
      <c r="WGB21" s="165"/>
      <c r="WGC21" s="165"/>
      <c r="WGD21" s="165"/>
      <c r="WGE21" s="165"/>
      <c r="WGF21" s="165"/>
      <c r="WGG21" s="165"/>
      <c r="WGH21" s="165"/>
      <c r="WGI21" s="165"/>
      <c r="WGJ21" s="165"/>
      <c r="WGK21" s="165"/>
      <c r="WGL21" s="165"/>
      <c r="WGM21" s="165"/>
      <c r="WGN21" s="165"/>
      <c r="WGO21" s="165"/>
      <c r="WGP21" s="165"/>
      <c r="WGQ21" s="165"/>
      <c r="WGR21" s="165"/>
      <c r="WGS21" s="165"/>
      <c r="WGT21" s="165"/>
      <c r="WGU21" s="165"/>
      <c r="WGV21" s="165"/>
      <c r="WGW21" s="165"/>
      <c r="WGX21" s="165"/>
      <c r="WGY21" s="165"/>
      <c r="WGZ21" s="165"/>
      <c r="WHA21" s="165"/>
      <c r="WHB21" s="165"/>
      <c r="WHC21" s="165"/>
      <c r="WHD21" s="165"/>
      <c r="WHE21" s="165"/>
      <c r="WHF21" s="165"/>
      <c r="WHG21" s="165"/>
      <c r="WHH21" s="165"/>
      <c r="WHI21" s="165"/>
      <c r="WHJ21" s="165"/>
      <c r="WHK21" s="165"/>
      <c r="WHL21" s="165"/>
      <c r="WHM21" s="165"/>
      <c r="WHN21" s="165"/>
      <c r="WHO21" s="165"/>
      <c r="WHP21" s="165"/>
      <c r="WHQ21" s="165"/>
      <c r="WHR21" s="165"/>
      <c r="WHS21" s="165"/>
      <c r="WHT21" s="165"/>
      <c r="WHU21" s="165"/>
      <c r="WHV21" s="165"/>
      <c r="WHW21" s="165"/>
      <c r="WHX21" s="165"/>
      <c r="WHY21" s="165"/>
      <c r="WHZ21" s="165"/>
      <c r="WIA21" s="165"/>
      <c r="WIB21" s="165"/>
      <c r="WIC21" s="165"/>
      <c r="WID21" s="165"/>
      <c r="WIE21" s="165"/>
      <c r="WIF21" s="165"/>
      <c r="WIG21" s="165"/>
      <c r="WIH21" s="165"/>
      <c r="WII21" s="165"/>
      <c r="WIJ21" s="165"/>
      <c r="WIK21" s="165"/>
      <c r="WIL21" s="165"/>
      <c r="WIM21" s="165"/>
      <c r="WIN21" s="165"/>
      <c r="WIO21" s="165"/>
      <c r="WIP21" s="165"/>
      <c r="WIQ21" s="165"/>
      <c r="WIR21" s="165"/>
      <c r="WIS21" s="165"/>
      <c r="WIT21" s="165"/>
      <c r="WIU21" s="165"/>
      <c r="WIV21" s="165"/>
      <c r="WIW21" s="165"/>
      <c r="WIX21" s="165"/>
      <c r="WIY21" s="165"/>
      <c r="WIZ21" s="165"/>
      <c r="WJA21" s="165"/>
      <c r="WJB21" s="165"/>
      <c r="WJC21" s="165"/>
      <c r="WJD21" s="165"/>
      <c r="WJE21" s="165"/>
      <c r="WJF21" s="165"/>
      <c r="WJG21" s="165"/>
      <c r="WJH21" s="165"/>
      <c r="WJI21" s="165"/>
      <c r="WJJ21" s="165"/>
      <c r="WJK21" s="165"/>
      <c r="WJL21" s="165"/>
      <c r="WJM21" s="165"/>
      <c r="WJN21" s="165"/>
      <c r="WJO21" s="165"/>
      <c r="WJP21" s="165"/>
      <c r="WJQ21" s="165"/>
      <c r="WJR21" s="165"/>
      <c r="WJS21" s="165"/>
      <c r="WJT21" s="165"/>
      <c r="WJU21" s="165"/>
      <c r="WJV21" s="165"/>
      <c r="WJW21" s="165"/>
      <c r="WJX21" s="165"/>
      <c r="WJY21" s="165"/>
      <c r="WJZ21" s="165"/>
      <c r="WKA21" s="165"/>
      <c r="WKB21" s="165"/>
      <c r="WKC21" s="165"/>
      <c r="WKD21" s="165"/>
      <c r="WKE21" s="165"/>
      <c r="WKF21" s="165"/>
      <c r="WKG21" s="165"/>
      <c r="WKH21" s="165"/>
      <c r="WKI21" s="165"/>
      <c r="WKJ21" s="165"/>
      <c r="WKK21" s="165"/>
      <c r="WKL21" s="165"/>
      <c r="WKM21" s="165"/>
      <c r="WKN21" s="165"/>
      <c r="WKO21" s="165"/>
      <c r="WKP21" s="165"/>
      <c r="WKQ21" s="165"/>
      <c r="WKR21" s="165"/>
      <c r="WKS21" s="165"/>
      <c r="WKT21" s="165"/>
      <c r="WKU21" s="165"/>
      <c r="WKV21" s="165"/>
      <c r="WKW21" s="165"/>
      <c r="WKX21" s="165"/>
      <c r="WKY21" s="165"/>
      <c r="WKZ21" s="165"/>
      <c r="WLA21" s="165"/>
      <c r="WLB21" s="165"/>
      <c r="WLC21" s="165"/>
      <c r="WLD21" s="165"/>
      <c r="WLE21" s="165"/>
      <c r="WLF21" s="165"/>
      <c r="WLG21" s="165"/>
      <c r="WLH21" s="165"/>
      <c r="WLI21" s="165"/>
      <c r="WLJ21" s="165"/>
      <c r="WLK21" s="165"/>
      <c r="WLL21" s="165"/>
      <c r="WLM21" s="165"/>
      <c r="WLN21" s="165"/>
      <c r="WLO21" s="165"/>
      <c r="WLP21" s="165"/>
      <c r="WLQ21" s="165"/>
      <c r="WLR21" s="165"/>
      <c r="WLS21" s="165"/>
      <c r="WLT21" s="165"/>
      <c r="WLU21" s="165"/>
      <c r="WLV21" s="165"/>
      <c r="WLW21" s="165"/>
      <c r="WLX21" s="165"/>
      <c r="WLY21" s="165"/>
      <c r="WLZ21" s="165"/>
      <c r="WMA21" s="165"/>
      <c r="WMB21" s="165"/>
      <c r="WMC21" s="165"/>
      <c r="WMD21" s="165"/>
      <c r="WME21" s="165"/>
      <c r="WMF21" s="165"/>
      <c r="WMG21" s="165"/>
      <c r="WMH21" s="165"/>
      <c r="WMI21" s="165"/>
      <c r="WMJ21" s="165"/>
      <c r="WMK21" s="165"/>
      <c r="WML21" s="165"/>
      <c r="WMM21" s="165"/>
      <c r="WMN21" s="165"/>
      <c r="WMO21" s="165"/>
      <c r="WMP21" s="165"/>
      <c r="WMQ21" s="165"/>
      <c r="WMR21" s="165"/>
      <c r="WMS21" s="165"/>
      <c r="WMT21" s="165"/>
      <c r="WMU21" s="165"/>
      <c r="WMV21" s="165"/>
      <c r="WMW21" s="165"/>
      <c r="WMX21" s="165"/>
      <c r="WMY21" s="165"/>
      <c r="WMZ21" s="165"/>
      <c r="WNA21" s="165"/>
      <c r="WNB21" s="165"/>
      <c r="WNC21" s="165"/>
      <c r="WND21" s="165"/>
      <c r="WNE21" s="165"/>
      <c r="WNF21" s="165"/>
      <c r="WNG21" s="165"/>
      <c r="WNH21" s="165"/>
      <c r="WNI21" s="165"/>
      <c r="WNJ21" s="165"/>
      <c r="WNK21" s="165"/>
      <c r="WNL21" s="165"/>
      <c r="WNM21" s="165"/>
      <c r="WNN21" s="165"/>
      <c r="WNO21" s="165"/>
      <c r="WNP21" s="165"/>
      <c r="WNQ21" s="165"/>
      <c r="WNR21" s="165"/>
      <c r="WNS21" s="165"/>
      <c r="WNT21" s="165"/>
      <c r="WNU21" s="165"/>
      <c r="WNV21" s="165"/>
      <c r="WNW21" s="165"/>
      <c r="WNX21" s="165"/>
      <c r="WNY21" s="165"/>
      <c r="WNZ21" s="165"/>
      <c r="WOA21" s="165"/>
      <c r="WOB21" s="165"/>
      <c r="WOC21" s="165"/>
      <c r="WOD21" s="165"/>
      <c r="WOE21" s="165"/>
      <c r="WOF21" s="165"/>
      <c r="WOG21" s="165"/>
      <c r="WOH21" s="165"/>
      <c r="WOI21" s="165"/>
      <c r="WOJ21" s="165"/>
      <c r="WOK21" s="165"/>
      <c r="WOL21" s="165"/>
      <c r="WOM21" s="165"/>
      <c r="WON21" s="165"/>
      <c r="WOO21" s="165"/>
      <c r="WOP21" s="165"/>
      <c r="WOQ21" s="165"/>
      <c r="WOR21" s="165"/>
      <c r="WOS21" s="165"/>
      <c r="WOT21" s="165"/>
      <c r="WOU21" s="165"/>
      <c r="WOV21" s="165"/>
      <c r="WOW21" s="165"/>
      <c r="WOX21" s="165"/>
      <c r="WOY21" s="165"/>
      <c r="WOZ21" s="165"/>
      <c r="WPA21" s="165"/>
      <c r="WPB21" s="165"/>
      <c r="WPC21" s="165"/>
      <c r="WPD21" s="165"/>
      <c r="WPE21" s="165"/>
      <c r="WPF21" s="165"/>
      <c r="WPG21" s="165"/>
      <c r="WPH21" s="165"/>
      <c r="WPI21" s="165"/>
      <c r="WPJ21" s="165"/>
      <c r="WPK21" s="165"/>
      <c r="WPL21" s="165"/>
      <c r="WPM21" s="165"/>
      <c r="WPN21" s="165"/>
      <c r="WPO21" s="165"/>
      <c r="WPP21" s="165"/>
      <c r="WPQ21" s="165"/>
      <c r="WPR21" s="165"/>
      <c r="WPS21" s="165"/>
      <c r="WPT21" s="165"/>
      <c r="WPU21" s="165"/>
      <c r="WPV21" s="165"/>
      <c r="WPW21" s="165"/>
      <c r="WPX21" s="165"/>
      <c r="WPY21" s="165"/>
      <c r="WPZ21" s="165"/>
      <c r="WQA21" s="165"/>
      <c r="WQB21" s="165"/>
      <c r="WQC21" s="165"/>
      <c r="WQD21" s="165"/>
      <c r="WQE21" s="165"/>
      <c r="WQF21" s="165"/>
      <c r="WQG21" s="165"/>
      <c r="WQH21" s="165"/>
      <c r="WQI21" s="165"/>
      <c r="WQJ21" s="165"/>
      <c r="WQK21" s="165"/>
      <c r="WQL21" s="165"/>
      <c r="WQM21" s="165"/>
      <c r="WQN21" s="165"/>
      <c r="WQO21" s="165"/>
      <c r="WQP21" s="165"/>
      <c r="WQQ21" s="165"/>
      <c r="WQR21" s="165"/>
      <c r="WQS21" s="165"/>
      <c r="WQT21" s="165"/>
      <c r="WQU21" s="165"/>
      <c r="WQV21" s="165"/>
      <c r="WQW21" s="165"/>
      <c r="WQX21" s="165"/>
      <c r="WQY21" s="165"/>
      <c r="WQZ21" s="165"/>
      <c r="WRA21" s="165"/>
      <c r="WRB21" s="165"/>
      <c r="WRC21" s="165"/>
      <c r="WRD21" s="165"/>
      <c r="WRE21" s="165"/>
      <c r="WRF21" s="165"/>
      <c r="WRG21" s="165"/>
      <c r="WRH21" s="165"/>
      <c r="WRI21" s="165"/>
      <c r="WRJ21" s="165"/>
      <c r="WRK21" s="165"/>
      <c r="WRL21" s="165"/>
      <c r="WRM21" s="165"/>
      <c r="WRN21" s="165"/>
      <c r="WRO21" s="165"/>
      <c r="WRP21" s="165"/>
      <c r="WRQ21" s="165"/>
      <c r="WRR21" s="165"/>
      <c r="WRS21" s="165"/>
      <c r="WRT21" s="165"/>
      <c r="WRU21" s="165"/>
      <c r="WRV21" s="165"/>
      <c r="WRW21" s="165"/>
      <c r="WRX21" s="165"/>
      <c r="WRY21" s="165"/>
      <c r="WRZ21" s="165"/>
      <c r="WSA21" s="165"/>
      <c r="WSB21" s="165"/>
      <c r="WSC21" s="165"/>
      <c r="WSD21" s="165"/>
      <c r="WSE21" s="165"/>
      <c r="WSF21" s="165"/>
      <c r="WSG21" s="165"/>
      <c r="WSH21" s="165"/>
      <c r="WSI21" s="165"/>
      <c r="WSJ21" s="165"/>
      <c r="WSK21" s="165"/>
      <c r="WSL21" s="165"/>
      <c r="WSM21" s="165"/>
      <c r="WSN21" s="165"/>
      <c r="WSO21" s="165"/>
      <c r="WSP21" s="165"/>
      <c r="WSQ21" s="165"/>
      <c r="WSR21" s="165"/>
      <c r="WSS21" s="165"/>
      <c r="WST21" s="165"/>
      <c r="WSU21" s="165"/>
      <c r="WSV21" s="165"/>
      <c r="WSW21" s="165"/>
      <c r="WSX21" s="165"/>
      <c r="WSY21" s="165"/>
      <c r="WSZ21" s="165"/>
      <c r="WTA21" s="165"/>
      <c r="WTB21" s="165"/>
      <c r="WTC21" s="165"/>
      <c r="WTD21" s="165"/>
      <c r="WTE21" s="165"/>
      <c r="WTF21" s="165"/>
      <c r="WTG21" s="165"/>
      <c r="WTH21" s="165"/>
      <c r="WTI21" s="165"/>
      <c r="WTJ21" s="165"/>
      <c r="WTK21" s="165"/>
      <c r="WTL21" s="165"/>
      <c r="WTM21" s="165"/>
      <c r="WTN21" s="165"/>
      <c r="WTO21" s="165"/>
      <c r="WTP21" s="165"/>
      <c r="WTQ21" s="165"/>
      <c r="WTR21" s="165"/>
      <c r="WTS21" s="165"/>
      <c r="WTT21" s="165"/>
      <c r="WTU21" s="165"/>
      <c r="WTV21" s="165"/>
      <c r="WTW21" s="165"/>
      <c r="WTX21" s="165"/>
      <c r="WTY21" s="165"/>
      <c r="WTZ21" s="165"/>
      <c r="WUA21" s="165"/>
      <c r="WUB21" s="165"/>
      <c r="WUC21" s="165"/>
      <c r="WUD21" s="165"/>
      <c r="WUE21" s="165"/>
      <c r="WUF21" s="165"/>
      <c r="WUG21" s="165"/>
      <c r="WUH21" s="165"/>
      <c r="WUI21" s="165"/>
      <c r="WUJ21" s="165"/>
      <c r="WUK21" s="165"/>
      <c r="WUL21" s="165"/>
      <c r="WUM21" s="165"/>
      <c r="WUN21" s="165"/>
      <c r="WUO21" s="165"/>
      <c r="WUP21" s="165"/>
      <c r="WUQ21" s="165"/>
      <c r="WUR21" s="165"/>
      <c r="WUS21" s="165"/>
      <c r="WUT21" s="165"/>
      <c r="WUU21" s="165"/>
      <c r="WUV21" s="165"/>
      <c r="WUW21" s="165"/>
      <c r="WUX21" s="165"/>
      <c r="WUY21" s="165"/>
      <c r="WUZ21" s="165"/>
      <c r="WVA21" s="165"/>
      <c r="WVB21" s="165"/>
      <c r="WVC21" s="165"/>
      <c r="WVD21" s="165"/>
      <c r="WVE21" s="165"/>
      <c r="WVF21" s="165"/>
      <c r="WVG21" s="165"/>
      <c r="WVH21" s="165"/>
      <c r="WVI21" s="165"/>
      <c r="WVJ21" s="165"/>
      <c r="WVK21" s="165"/>
      <c r="WVL21" s="165"/>
      <c r="WVM21" s="165"/>
      <c r="WVN21" s="165"/>
      <c r="WVO21" s="165"/>
      <c r="WVP21" s="165"/>
      <c r="WVQ21" s="165"/>
      <c r="WVR21" s="165"/>
      <c r="WVS21" s="165"/>
      <c r="WVT21" s="165"/>
      <c r="WVU21" s="165"/>
      <c r="WVV21" s="165"/>
      <c r="WVW21" s="165"/>
      <c r="WVX21" s="165"/>
      <c r="WVY21" s="165"/>
      <c r="WVZ21" s="165"/>
      <c r="WWA21" s="165"/>
      <c r="WWB21" s="165"/>
      <c r="WWC21" s="165"/>
      <c r="WWD21" s="165"/>
      <c r="WWE21" s="165"/>
      <c r="WWF21" s="165"/>
      <c r="WWG21" s="165"/>
      <c r="WWH21" s="165"/>
      <c r="WWI21" s="165"/>
      <c r="WWJ21" s="165"/>
      <c r="WWK21" s="165"/>
      <c r="WWL21" s="165"/>
      <c r="WWM21" s="165"/>
      <c r="WWN21" s="165"/>
      <c r="WWO21" s="165"/>
      <c r="WWP21" s="165"/>
      <c r="WWQ21" s="165"/>
      <c r="WWR21" s="165"/>
      <c r="WWS21" s="165"/>
      <c r="WWT21" s="165"/>
      <c r="WWU21" s="165"/>
      <c r="WWV21" s="165"/>
      <c r="WWW21" s="165"/>
      <c r="WWX21" s="165"/>
      <c r="WWY21" s="165"/>
      <c r="WWZ21" s="165"/>
      <c r="WXA21" s="165"/>
      <c r="WXB21" s="165"/>
      <c r="WXC21" s="165"/>
      <c r="WXD21" s="165"/>
      <c r="WXE21" s="165"/>
      <c r="WXF21" s="165"/>
      <c r="WXG21" s="165"/>
      <c r="WXH21" s="165"/>
      <c r="WXI21" s="165"/>
      <c r="WXJ21" s="165"/>
      <c r="WXK21" s="165"/>
      <c r="WXL21" s="165"/>
      <c r="WXM21" s="165"/>
      <c r="WXN21" s="165"/>
      <c r="WXO21" s="165"/>
      <c r="WXP21" s="165"/>
      <c r="WXQ21" s="165"/>
      <c r="WXR21" s="165"/>
      <c r="WXS21" s="165"/>
      <c r="WXT21" s="165"/>
      <c r="WXU21" s="165"/>
      <c r="WXV21" s="165"/>
      <c r="WXW21" s="165"/>
      <c r="WXX21" s="165"/>
      <c r="WXY21" s="165"/>
      <c r="WXZ21" s="165"/>
      <c r="WYA21" s="165"/>
      <c r="WYB21" s="165"/>
      <c r="WYC21" s="165"/>
      <c r="WYD21" s="165"/>
      <c r="WYE21" s="165"/>
      <c r="WYF21" s="165"/>
      <c r="WYG21" s="165"/>
      <c r="WYH21" s="165"/>
      <c r="WYI21" s="165"/>
      <c r="WYJ21" s="165"/>
      <c r="WYK21" s="165"/>
      <c r="WYL21" s="165"/>
      <c r="WYM21" s="165"/>
      <c r="WYN21" s="165"/>
      <c r="WYO21" s="165"/>
      <c r="WYP21" s="165"/>
      <c r="WYQ21" s="165"/>
      <c r="WYR21" s="165"/>
      <c r="WYS21" s="165"/>
      <c r="WYT21" s="165"/>
      <c r="WYU21" s="165"/>
      <c r="WYV21" s="165"/>
      <c r="WYW21" s="165"/>
      <c r="WYX21" s="165"/>
      <c r="WYY21" s="165"/>
      <c r="WYZ21" s="165"/>
      <c r="WZA21" s="165"/>
      <c r="WZB21" s="165"/>
      <c r="WZC21" s="165"/>
      <c r="WZD21" s="165"/>
      <c r="WZE21" s="165"/>
      <c r="WZF21" s="165"/>
      <c r="WZG21" s="165"/>
      <c r="WZH21" s="165"/>
      <c r="WZI21" s="165"/>
      <c r="WZJ21" s="165"/>
      <c r="WZK21" s="165"/>
      <c r="WZL21" s="165"/>
      <c r="WZM21" s="165"/>
      <c r="WZN21" s="165"/>
      <c r="WZO21" s="165"/>
      <c r="WZP21" s="165"/>
      <c r="WZQ21" s="165"/>
      <c r="WZR21" s="165"/>
      <c r="WZS21" s="165"/>
      <c r="WZT21" s="165"/>
      <c r="WZU21" s="165"/>
      <c r="WZV21" s="165"/>
      <c r="WZW21" s="165"/>
      <c r="WZX21" s="165"/>
      <c r="WZY21" s="165"/>
      <c r="WZZ21" s="165"/>
      <c r="XAA21" s="165"/>
      <c r="XAB21" s="165"/>
      <c r="XAC21" s="165"/>
      <c r="XAD21" s="165"/>
      <c r="XAE21" s="165"/>
      <c r="XAF21" s="165"/>
      <c r="XAG21" s="165"/>
      <c r="XAH21" s="165"/>
      <c r="XAI21" s="165"/>
      <c r="XAJ21" s="165"/>
      <c r="XAK21" s="165"/>
      <c r="XAL21" s="165"/>
      <c r="XAM21" s="165"/>
      <c r="XAN21" s="165"/>
      <c r="XAO21" s="165"/>
      <c r="XAP21" s="165"/>
      <c r="XAQ21" s="165"/>
      <c r="XAR21" s="165"/>
      <c r="XAS21" s="165"/>
      <c r="XAT21" s="165"/>
      <c r="XAU21" s="165"/>
      <c r="XAV21" s="165"/>
      <c r="XAW21" s="165"/>
      <c r="XAX21" s="165"/>
      <c r="XAY21" s="165"/>
      <c r="XAZ21" s="165"/>
      <c r="XBA21" s="165"/>
      <c r="XBB21" s="165"/>
      <c r="XBC21" s="165"/>
      <c r="XBD21" s="165"/>
      <c r="XBE21" s="165"/>
      <c r="XBF21" s="165"/>
      <c r="XBG21" s="165"/>
      <c r="XBH21" s="165"/>
      <c r="XBI21" s="165"/>
      <c r="XBJ21" s="165"/>
      <c r="XBK21" s="165"/>
      <c r="XBL21" s="165"/>
      <c r="XBM21" s="165"/>
      <c r="XBN21" s="165"/>
      <c r="XBO21" s="165"/>
      <c r="XBP21" s="165"/>
      <c r="XBQ21" s="165"/>
      <c r="XBR21" s="165"/>
      <c r="XBS21" s="165"/>
      <c r="XBT21" s="165"/>
      <c r="XBU21" s="165"/>
      <c r="XBV21" s="165"/>
      <c r="XBW21" s="165"/>
      <c r="XBX21" s="165"/>
      <c r="XBY21" s="165"/>
      <c r="XBZ21" s="165"/>
      <c r="XCA21" s="165"/>
      <c r="XCB21" s="165"/>
      <c r="XCC21" s="165"/>
      <c r="XCD21" s="165"/>
      <c r="XCE21" s="165"/>
      <c r="XCF21" s="165"/>
      <c r="XCG21" s="165"/>
      <c r="XCH21" s="165"/>
      <c r="XCI21" s="165"/>
      <c r="XCJ21" s="165"/>
      <c r="XCK21" s="165"/>
      <c r="XCL21" s="165"/>
      <c r="XCM21" s="165"/>
      <c r="XCN21" s="165"/>
      <c r="XCO21" s="165"/>
      <c r="XCP21" s="165"/>
      <c r="XCQ21" s="165"/>
      <c r="XCR21" s="165"/>
      <c r="XCS21" s="165"/>
      <c r="XCT21" s="165"/>
      <c r="XCU21" s="165"/>
      <c r="XCV21" s="165"/>
      <c r="XCW21" s="165"/>
      <c r="XCX21" s="165"/>
      <c r="XCY21" s="165"/>
      <c r="XCZ21" s="165"/>
      <c r="XDA21" s="165"/>
      <c r="XDB21" s="165"/>
      <c r="XDC21" s="165"/>
      <c r="XDD21" s="165"/>
      <c r="XDE21" s="165"/>
      <c r="XDF21" s="165"/>
      <c r="XDG21" s="165"/>
      <c r="XDH21" s="165"/>
      <c r="XDI21" s="165"/>
      <c r="XDJ21" s="165"/>
      <c r="XDK21" s="165"/>
      <c r="XDL21" s="165"/>
      <c r="XDM21" s="165"/>
      <c r="XDN21" s="165"/>
      <c r="XDO21" s="165"/>
      <c r="XDP21" s="165"/>
      <c r="XDQ21" s="165"/>
      <c r="XDR21" s="165"/>
      <c r="XDS21" s="165"/>
      <c r="XDT21" s="165"/>
      <c r="XDU21" s="165"/>
      <c r="XDV21" s="165"/>
      <c r="XDW21" s="165"/>
      <c r="XDX21" s="165"/>
      <c r="XDY21" s="165"/>
      <c r="XDZ21" s="165"/>
      <c r="XEA21" s="165"/>
      <c r="XEB21" s="165"/>
      <c r="XEC21" s="165"/>
      <c r="XED21" s="165"/>
      <c r="XEE21" s="165"/>
      <c r="XEF21" s="165"/>
      <c r="XEG21" s="165"/>
      <c r="XEH21" s="165"/>
      <c r="XEI21" s="165"/>
      <c r="XEJ21" s="165"/>
      <c r="XEK21" s="165"/>
      <c r="XEL21" s="165"/>
      <c r="XEM21" s="165"/>
      <c r="XEN21" s="165"/>
      <c r="XEO21" s="165"/>
      <c r="XEP21" s="165"/>
      <c r="XEQ21" s="165"/>
      <c r="XER21" s="165"/>
      <c r="XES21" s="165"/>
      <c r="XET21" s="165"/>
      <c r="XEU21" s="165"/>
      <c r="XEV21" s="165"/>
      <c r="XEW21" s="165"/>
      <c r="XEX21" s="165"/>
      <c r="XEY21" s="165"/>
    </row>
    <row r="23" spans="1:16379" ht="13.5" customHeight="1" x14ac:dyDescent="0.3">
      <c r="C23" s="401" t="s">
        <v>100</v>
      </c>
      <c r="D23" s="403"/>
      <c r="E23" s="404"/>
      <c r="P23" s="355"/>
      <c r="Q23" s="411"/>
      <c r="R23" s="412"/>
      <c r="S23" s="355"/>
    </row>
    <row r="24" spans="1:16379" ht="13.5" customHeight="1" x14ac:dyDescent="0.3">
      <c r="C24" s="141" t="s">
        <v>94</v>
      </c>
      <c r="D24" s="415">
        <v>0.16016835862020634</v>
      </c>
      <c r="E24" s="242" t="s">
        <v>20</v>
      </c>
    </row>
    <row r="25" spans="1:16379" ht="13.5" customHeight="1" x14ac:dyDescent="0.3">
      <c r="C25" s="141" t="s">
        <v>393</v>
      </c>
      <c r="D25" s="418">
        <f>(796803.72)*(1+D16)^2*(1+LaborCostGrowth)^2</f>
        <v>836863.77510939015</v>
      </c>
      <c r="E25" s="242" t="s">
        <v>35</v>
      </c>
    </row>
    <row r="26" spans="1:16379" ht="13.5" customHeight="1" x14ac:dyDescent="0.3">
      <c r="C26" s="141" t="s">
        <v>394</v>
      </c>
      <c r="D26" s="418">
        <f>(235245.3)*(1+D16)^2*(1+NonLaborCostGrowth)^2</f>
        <v>246112.04199500399</v>
      </c>
      <c r="E26" s="242" t="s">
        <v>35</v>
      </c>
    </row>
    <row r="27" spans="1:16379" ht="13.5" customHeight="1" x14ac:dyDescent="0.3">
      <c r="C27" s="141"/>
      <c r="D27" s="418"/>
    </row>
    <row r="28" spans="1:16379" ht="13.5" customHeight="1" x14ac:dyDescent="0.3">
      <c r="C28" s="165" t="s">
        <v>197</v>
      </c>
      <c r="D28" s="418"/>
      <c r="E28" s="242" t="s">
        <v>35</v>
      </c>
    </row>
    <row r="29" spans="1:16379" ht="13.5" customHeight="1" x14ac:dyDescent="0.3">
      <c r="C29" s="165" t="s">
        <v>198</v>
      </c>
      <c r="D29" s="415"/>
      <c r="E29" s="242" t="s">
        <v>20</v>
      </c>
    </row>
    <row r="30" spans="1:16379" ht="13.5" customHeight="1" x14ac:dyDescent="0.3">
      <c r="C30" s="242" t="s">
        <v>51</v>
      </c>
      <c r="D30" s="420">
        <v>18559</v>
      </c>
      <c r="E30" s="242" t="s">
        <v>35</v>
      </c>
    </row>
    <row r="31" spans="1:16379" ht="13.5" customHeight="1" x14ac:dyDescent="0.3">
      <c r="C31" s="242" t="s">
        <v>54</v>
      </c>
      <c r="D31" s="407">
        <v>1</v>
      </c>
      <c r="E31" s="421" t="s">
        <v>60</v>
      </c>
    </row>
    <row r="32" spans="1:16379" ht="13.5" customHeight="1" x14ac:dyDescent="0.3">
      <c r="A32" s="421"/>
      <c r="B32" s="421"/>
      <c r="C32" s="165" t="s">
        <v>44</v>
      </c>
      <c r="D32" s="407">
        <v>122400</v>
      </c>
      <c r="E32" s="421" t="s">
        <v>55</v>
      </c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  <c r="AC32" s="421"/>
      <c r="AD32" s="421"/>
      <c r="AE32" s="421"/>
      <c r="AF32" s="421"/>
      <c r="AG32" s="421"/>
      <c r="AH32" s="421"/>
      <c r="AI32" s="421"/>
      <c r="AJ32" s="421"/>
      <c r="AK32" s="421"/>
      <c r="AL32" s="421"/>
      <c r="AM32" s="421"/>
      <c r="AN32" s="421"/>
      <c r="AO32" s="421"/>
      <c r="AP32" s="421"/>
      <c r="AQ32" s="421"/>
      <c r="AR32" s="421"/>
      <c r="AS32" s="421"/>
      <c r="AT32" s="421"/>
      <c r="AU32" s="421"/>
      <c r="AV32" s="421"/>
      <c r="AW32" s="421"/>
      <c r="AX32" s="421"/>
      <c r="AY32" s="421"/>
      <c r="AZ32" s="421"/>
      <c r="BA32" s="421"/>
      <c r="BB32" s="421"/>
      <c r="BC32" s="421"/>
      <c r="BD32" s="421"/>
      <c r="BE32" s="421"/>
      <c r="BF32" s="421"/>
      <c r="BG32" s="421"/>
      <c r="BH32" s="421"/>
      <c r="BI32" s="421"/>
      <c r="BJ32" s="421"/>
      <c r="BK32" s="421"/>
      <c r="BL32" s="421"/>
      <c r="BM32" s="421"/>
      <c r="BN32" s="421"/>
      <c r="BO32" s="421"/>
      <c r="BP32" s="421"/>
      <c r="BQ32" s="421"/>
      <c r="BR32" s="421"/>
      <c r="BS32" s="421"/>
      <c r="BT32" s="421"/>
      <c r="BU32" s="421"/>
      <c r="BV32" s="421"/>
      <c r="BW32" s="421"/>
      <c r="BX32" s="421"/>
      <c r="BY32" s="421"/>
      <c r="BZ32" s="421"/>
      <c r="CA32" s="421"/>
      <c r="CB32" s="421"/>
      <c r="CC32" s="421"/>
      <c r="CD32" s="421"/>
      <c r="CE32" s="421"/>
      <c r="CF32" s="421"/>
      <c r="CG32" s="421"/>
      <c r="CH32" s="421"/>
      <c r="CI32" s="421"/>
      <c r="CJ32" s="421"/>
      <c r="CK32" s="421"/>
      <c r="CL32" s="421"/>
      <c r="CM32" s="421"/>
      <c r="CN32" s="421"/>
      <c r="CO32" s="421"/>
      <c r="CP32" s="421"/>
      <c r="CQ32" s="421"/>
      <c r="CR32" s="421"/>
      <c r="CS32" s="421"/>
      <c r="CT32" s="421"/>
      <c r="CU32" s="421"/>
      <c r="CV32" s="421"/>
      <c r="CW32" s="421"/>
      <c r="CX32" s="421"/>
      <c r="CY32" s="421"/>
      <c r="CZ32" s="421"/>
      <c r="DA32" s="421"/>
      <c r="DB32" s="421"/>
      <c r="DC32" s="421"/>
      <c r="DD32" s="421"/>
      <c r="DE32" s="421"/>
      <c r="DF32" s="421"/>
      <c r="DG32" s="421"/>
      <c r="DH32" s="421"/>
      <c r="DI32" s="421"/>
      <c r="DJ32" s="421"/>
      <c r="DK32" s="421"/>
      <c r="DL32" s="421"/>
      <c r="DM32" s="421"/>
      <c r="DN32" s="421"/>
      <c r="DO32" s="421"/>
      <c r="DP32" s="421"/>
      <c r="DQ32" s="421"/>
      <c r="DR32" s="421"/>
      <c r="DS32" s="421"/>
      <c r="DT32" s="421"/>
      <c r="DU32" s="421"/>
      <c r="DV32" s="421"/>
      <c r="DW32" s="421"/>
      <c r="DX32" s="421"/>
      <c r="DY32" s="421"/>
      <c r="DZ32" s="421"/>
      <c r="EA32" s="421"/>
      <c r="EB32" s="421"/>
      <c r="EC32" s="421"/>
      <c r="ED32" s="421"/>
      <c r="EE32" s="421"/>
      <c r="EF32" s="421"/>
      <c r="EG32" s="421"/>
      <c r="EH32" s="421"/>
      <c r="EI32" s="421"/>
      <c r="EJ32" s="421"/>
      <c r="EK32" s="421"/>
      <c r="EL32" s="421"/>
      <c r="EM32" s="421"/>
      <c r="EN32" s="421"/>
      <c r="EO32" s="421"/>
      <c r="EP32" s="421"/>
      <c r="EQ32" s="421"/>
      <c r="ER32" s="421"/>
      <c r="ES32" s="421"/>
      <c r="ET32" s="421"/>
      <c r="EU32" s="421"/>
      <c r="EV32" s="421"/>
      <c r="EW32" s="421"/>
      <c r="EX32" s="421"/>
      <c r="EY32" s="421"/>
      <c r="EZ32" s="421"/>
      <c r="FA32" s="421"/>
      <c r="FB32" s="421"/>
      <c r="FC32" s="421"/>
      <c r="FD32" s="421"/>
      <c r="FE32" s="421"/>
      <c r="FF32" s="421"/>
      <c r="FG32" s="421"/>
      <c r="FH32" s="421"/>
      <c r="FI32" s="421"/>
      <c r="FJ32" s="421"/>
      <c r="FK32" s="421"/>
      <c r="FL32" s="421"/>
      <c r="FM32" s="421"/>
      <c r="FN32" s="421"/>
      <c r="FO32" s="421"/>
      <c r="FP32" s="421"/>
      <c r="FQ32" s="421"/>
      <c r="FR32" s="421"/>
      <c r="FS32" s="421"/>
      <c r="FT32" s="421"/>
      <c r="FU32" s="421"/>
      <c r="FV32" s="421"/>
      <c r="FW32" s="421"/>
      <c r="FX32" s="421"/>
      <c r="FY32" s="421"/>
      <c r="FZ32" s="421"/>
      <c r="GA32" s="421"/>
      <c r="GB32" s="421"/>
      <c r="GC32" s="421"/>
      <c r="GD32" s="421"/>
      <c r="GE32" s="421"/>
      <c r="GF32" s="421"/>
      <c r="GG32" s="421"/>
      <c r="GH32" s="421"/>
      <c r="GI32" s="421"/>
      <c r="GJ32" s="421"/>
      <c r="GK32" s="421"/>
      <c r="GL32" s="421"/>
      <c r="GM32" s="421"/>
      <c r="GN32" s="421"/>
      <c r="GO32" s="421"/>
      <c r="GP32" s="421"/>
      <c r="GQ32" s="421"/>
      <c r="GR32" s="421"/>
      <c r="GS32" s="421"/>
      <c r="GT32" s="421"/>
      <c r="GU32" s="421"/>
      <c r="GV32" s="421"/>
      <c r="GW32" s="421"/>
      <c r="GX32" s="421"/>
      <c r="GY32" s="421"/>
      <c r="GZ32" s="421"/>
      <c r="HA32" s="421"/>
      <c r="HB32" s="421"/>
      <c r="HC32" s="421"/>
      <c r="HD32" s="421"/>
      <c r="HE32" s="421"/>
      <c r="HF32" s="421"/>
      <c r="HG32" s="421"/>
      <c r="HH32" s="421"/>
      <c r="HI32" s="421"/>
      <c r="HJ32" s="421"/>
      <c r="HK32" s="421"/>
      <c r="HL32" s="421"/>
      <c r="HM32" s="421"/>
      <c r="HN32" s="421"/>
      <c r="HO32" s="421"/>
      <c r="HP32" s="421"/>
      <c r="HQ32" s="421"/>
      <c r="HR32" s="421"/>
      <c r="HS32" s="421"/>
      <c r="HT32" s="421"/>
      <c r="HU32" s="421"/>
      <c r="HV32" s="421"/>
      <c r="HW32" s="421"/>
      <c r="HX32" s="421"/>
      <c r="HY32" s="421"/>
      <c r="HZ32" s="421"/>
      <c r="IA32" s="421"/>
      <c r="IB32" s="421"/>
      <c r="IC32" s="421"/>
      <c r="ID32" s="421"/>
      <c r="IE32" s="421"/>
      <c r="IF32" s="421"/>
      <c r="IG32" s="421"/>
      <c r="IH32" s="421"/>
      <c r="II32" s="421"/>
      <c r="IJ32" s="421"/>
      <c r="IK32" s="421"/>
      <c r="IL32" s="421"/>
      <c r="IM32" s="421"/>
      <c r="IN32" s="421"/>
      <c r="IO32" s="421"/>
      <c r="IP32" s="421"/>
      <c r="IQ32" s="421"/>
      <c r="IR32" s="421"/>
      <c r="IS32" s="421"/>
      <c r="IT32" s="421"/>
      <c r="IU32" s="421"/>
      <c r="IV32" s="421"/>
      <c r="IW32" s="421"/>
      <c r="IX32" s="421"/>
      <c r="IY32" s="421"/>
      <c r="IZ32" s="421"/>
      <c r="JA32" s="421"/>
      <c r="JB32" s="421"/>
      <c r="JC32" s="421"/>
      <c r="JD32" s="421"/>
      <c r="JE32" s="421"/>
      <c r="JF32" s="421"/>
      <c r="JG32" s="421"/>
      <c r="JH32" s="421"/>
      <c r="JI32" s="421"/>
      <c r="JJ32" s="421"/>
      <c r="JK32" s="421"/>
      <c r="JL32" s="421"/>
      <c r="JM32" s="421"/>
      <c r="JN32" s="421"/>
      <c r="JO32" s="421"/>
      <c r="JP32" s="421"/>
      <c r="JQ32" s="421"/>
      <c r="JR32" s="421"/>
      <c r="JS32" s="421"/>
      <c r="JT32" s="421"/>
      <c r="JU32" s="421"/>
      <c r="JV32" s="421"/>
      <c r="JW32" s="421"/>
      <c r="JX32" s="421"/>
      <c r="JY32" s="421"/>
      <c r="JZ32" s="421"/>
      <c r="KA32" s="421"/>
      <c r="KB32" s="421"/>
      <c r="KC32" s="421"/>
      <c r="KD32" s="421"/>
      <c r="KE32" s="421"/>
      <c r="KF32" s="421"/>
      <c r="KG32" s="421"/>
      <c r="KH32" s="421"/>
      <c r="KI32" s="421"/>
      <c r="KJ32" s="421"/>
      <c r="KK32" s="421"/>
      <c r="KL32" s="421"/>
      <c r="KM32" s="421"/>
      <c r="KN32" s="421"/>
      <c r="KO32" s="421"/>
      <c r="KP32" s="421"/>
      <c r="KQ32" s="421"/>
      <c r="KR32" s="421"/>
      <c r="KS32" s="421"/>
      <c r="KT32" s="421"/>
      <c r="KU32" s="421"/>
      <c r="KV32" s="421"/>
      <c r="KW32" s="421"/>
      <c r="KX32" s="421"/>
      <c r="KY32" s="421"/>
      <c r="KZ32" s="421"/>
      <c r="LA32" s="421"/>
      <c r="LB32" s="421"/>
      <c r="LC32" s="421"/>
      <c r="LD32" s="421"/>
      <c r="LE32" s="421"/>
      <c r="LF32" s="421"/>
      <c r="LG32" s="421"/>
      <c r="LH32" s="421"/>
      <c r="LI32" s="421"/>
      <c r="LJ32" s="421"/>
      <c r="LK32" s="421"/>
      <c r="LL32" s="421"/>
      <c r="LM32" s="421"/>
      <c r="LN32" s="421"/>
      <c r="LO32" s="421"/>
      <c r="LP32" s="421"/>
      <c r="LQ32" s="421"/>
      <c r="LR32" s="421"/>
      <c r="LS32" s="421"/>
      <c r="LT32" s="421"/>
      <c r="LU32" s="421"/>
      <c r="LV32" s="421"/>
      <c r="LW32" s="421"/>
      <c r="LX32" s="421"/>
      <c r="LY32" s="421"/>
      <c r="LZ32" s="421"/>
      <c r="MA32" s="421"/>
      <c r="MB32" s="421"/>
      <c r="MC32" s="421"/>
      <c r="MD32" s="421"/>
      <c r="ME32" s="421"/>
      <c r="MF32" s="421"/>
      <c r="MG32" s="421"/>
      <c r="MH32" s="421"/>
      <c r="MI32" s="421"/>
      <c r="MJ32" s="421"/>
      <c r="MK32" s="421"/>
      <c r="ML32" s="421"/>
      <c r="MM32" s="421"/>
      <c r="MN32" s="421"/>
      <c r="MO32" s="421"/>
      <c r="MP32" s="421"/>
      <c r="MQ32" s="421"/>
      <c r="MR32" s="421"/>
      <c r="MS32" s="421"/>
      <c r="MT32" s="421"/>
      <c r="MU32" s="421"/>
      <c r="MV32" s="421"/>
      <c r="MW32" s="421"/>
      <c r="MX32" s="421"/>
      <c r="MY32" s="421"/>
      <c r="MZ32" s="421"/>
      <c r="NA32" s="421"/>
      <c r="NB32" s="421"/>
      <c r="NC32" s="421"/>
      <c r="ND32" s="421"/>
      <c r="NE32" s="421"/>
      <c r="NF32" s="421"/>
      <c r="NG32" s="421"/>
      <c r="NH32" s="421"/>
      <c r="NI32" s="421"/>
      <c r="NJ32" s="421"/>
      <c r="NK32" s="421"/>
      <c r="NL32" s="421"/>
      <c r="NM32" s="421"/>
      <c r="NN32" s="421"/>
      <c r="NO32" s="421"/>
      <c r="NP32" s="421"/>
      <c r="NQ32" s="421"/>
      <c r="NR32" s="421"/>
      <c r="NS32" s="421"/>
      <c r="NT32" s="421"/>
      <c r="NU32" s="421"/>
      <c r="NV32" s="421"/>
      <c r="NW32" s="421"/>
      <c r="NX32" s="421"/>
      <c r="NY32" s="421"/>
      <c r="NZ32" s="421"/>
      <c r="OA32" s="421"/>
      <c r="OB32" s="421"/>
      <c r="OC32" s="421"/>
      <c r="OD32" s="421"/>
      <c r="OE32" s="421"/>
      <c r="OF32" s="421"/>
      <c r="OG32" s="421"/>
      <c r="OH32" s="421"/>
      <c r="OI32" s="421"/>
      <c r="OJ32" s="421"/>
      <c r="OK32" s="421"/>
      <c r="OL32" s="421"/>
      <c r="OM32" s="421"/>
      <c r="ON32" s="421"/>
      <c r="OO32" s="421"/>
      <c r="OP32" s="421"/>
      <c r="OQ32" s="421"/>
      <c r="OR32" s="421"/>
      <c r="OS32" s="421"/>
      <c r="OT32" s="421"/>
      <c r="OU32" s="421"/>
      <c r="OV32" s="421"/>
      <c r="OW32" s="421"/>
      <c r="OX32" s="421"/>
      <c r="OY32" s="421"/>
      <c r="OZ32" s="421"/>
      <c r="PA32" s="421"/>
      <c r="PB32" s="421"/>
      <c r="PC32" s="421"/>
      <c r="PD32" s="421"/>
      <c r="PE32" s="421"/>
      <c r="PF32" s="421"/>
      <c r="PG32" s="421"/>
      <c r="PH32" s="421"/>
      <c r="PI32" s="421"/>
      <c r="PJ32" s="421"/>
      <c r="PK32" s="421"/>
      <c r="PL32" s="421"/>
      <c r="PM32" s="421"/>
      <c r="PN32" s="421"/>
      <c r="PO32" s="421"/>
      <c r="PP32" s="421"/>
      <c r="PQ32" s="421"/>
      <c r="PR32" s="421"/>
      <c r="PS32" s="421"/>
      <c r="PT32" s="421"/>
      <c r="PU32" s="421"/>
      <c r="PV32" s="421"/>
      <c r="PW32" s="421"/>
      <c r="PX32" s="421"/>
      <c r="PY32" s="421"/>
      <c r="PZ32" s="421"/>
      <c r="QA32" s="421"/>
      <c r="QB32" s="421"/>
      <c r="QC32" s="421"/>
      <c r="QD32" s="421"/>
      <c r="QE32" s="421"/>
      <c r="QF32" s="421"/>
      <c r="QG32" s="421"/>
      <c r="QH32" s="421"/>
      <c r="QI32" s="421"/>
      <c r="QJ32" s="421"/>
      <c r="QK32" s="421"/>
      <c r="QL32" s="421"/>
      <c r="QM32" s="421"/>
      <c r="QN32" s="421"/>
      <c r="QO32" s="421"/>
      <c r="QP32" s="421"/>
      <c r="QQ32" s="421"/>
      <c r="QR32" s="421"/>
      <c r="QS32" s="421"/>
      <c r="QT32" s="421"/>
      <c r="QU32" s="421"/>
      <c r="QV32" s="421"/>
      <c r="QW32" s="421"/>
      <c r="QX32" s="421"/>
      <c r="QY32" s="421"/>
      <c r="QZ32" s="421"/>
      <c r="RA32" s="421"/>
      <c r="RB32" s="421"/>
      <c r="RC32" s="421"/>
      <c r="RD32" s="421"/>
      <c r="RE32" s="421"/>
      <c r="RF32" s="421"/>
      <c r="RG32" s="421"/>
      <c r="RH32" s="421"/>
      <c r="RI32" s="421"/>
      <c r="RJ32" s="421"/>
      <c r="RK32" s="421"/>
      <c r="RL32" s="421"/>
      <c r="RM32" s="421"/>
      <c r="RN32" s="421"/>
      <c r="RO32" s="421"/>
      <c r="RP32" s="421"/>
      <c r="RQ32" s="421"/>
      <c r="RR32" s="421"/>
      <c r="RS32" s="421"/>
      <c r="RT32" s="421"/>
      <c r="RU32" s="421"/>
      <c r="RV32" s="421"/>
      <c r="RW32" s="421"/>
      <c r="RX32" s="421"/>
      <c r="RY32" s="421"/>
      <c r="RZ32" s="421"/>
      <c r="SA32" s="421"/>
      <c r="SB32" s="421"/>
      <c r="SC32" s="421"/>
      <c r="SD32" s="421"/>
      <c r="SE32" s="421"/>
      <c r="SF32" s="421"/>
      <c r="SG32" s="421"/>
      <c r="SH32" s="421"/>
      <c r="SI32" s="421"/>
      <c r="SJ32" s="421"/>
      <c r="SK32" s="421"/>
      <c r="SL32" s="421"/>
      <c r="SM32" s="421"/>
      <c r="SN32" s="421"/>
      <c r="SO32" s="421"/>
      <c r="SP32" s="421"/>
      <c r="SQ32" s="421"/>
      <c r="SR32" s="421"/>
      <c r="SS32" s="421"/>
      <c r="ST32" s="421"/>
      <c r="SU32" s="421"/>
      <c r="SV32" s="421"/>
      <c r="SW32" s="421"/>
      <c r="SX32" s="421"/>
      <c r="SY32" s="421"/>
      <c r="SZ32" s="421"/>
      <c r="TA32" s="421"/>
      <c r="TB32" s="421"/>
      <c r="TC32" s="421"/>
      <c r="TD32" s="421"/>
      <c r="TE32" s="421"/>
      <c r="TF32" s="421"/>
      <c r="TG32" s="421"/>
      <c r="TH32" s="421"/>
      <c r="TI32" s="421"/>
      <c r="TJ32" s="421"/>
      <c r="TK32" s="421"/>
      <c r="TL32" s="421"/>
      <c r="TM32" s="421"/>
      <c r="TN32" s="421"/>
      <c r="TO32" s="421"/>
      <c r="TP32" s="421"/>
      <c r="TQ32" s="421"/>
      <c r="TR32" s="421"/>
      <c r="TS32" s="421"/>
      <c r="TT32" s="421"/>
      <c r="TU32" s="421"/>
      <c r="TV32" s="421"/>
      <c r="TW32" s="421"/>
      <c r="TX32" s="421"/>
      <c r="TY32" s="421"/>
      <c r="TZ32" s="421"/>
      <c r="UA32" s="421"/>
      <c r="UB32" s="421"/>
      <c r="UC32" s="421"/>
      <c r="UD32" s="421"/>
      <c r="UE32" s="421"/>
      <c r="UF32" s="421"/>
      <c r="UG32" s="421"/>
      <c r="UH32" s="421"/>
      <c r="UI32" s="421"/>
      <c r="UJ32" s="421"/>
      <c r="UK32" s="421"/>
      <c r="UL32" s="421"/>
      <c r="UM32" s="421"/>
      <c r="UN32" s="421"/>
      <c r="UO32" s="421"/>
      <c r="UP32" s="421"/>
      <c r="UQ32" s="421"/>
      <c r="UR32" s="421"/>
      <c r="US32" s="421"/>
      <c r="UT32" s="421"/>
      <c r="UU32" s="421"/>
      <c r="UV32" s="421"/>
      <c r="UW32" s="421"/>
      <c r="UX32" s="421"/>
      <c r="UY32" s="421"/>
      <c r="UZ32" s="421"/>
      <c r="VA32" s="421"/>
      <c r="VB32" s="421"/>
      <c r="VC32" s="421"/>
      <c r="VD32" s="421"/>
      <c r="VE32" s="421"/>
      <c r="VF32" s="421"/>
      <c r="VG32" s="421"/>
      <c r="VH32" s="421"/>
      <c r="VI32" s="421"/>
      <c r="VJ32" s="421"/>
      <c r="VK32" s="421"/>
      <c r="VL32" s="421"/>
      <c r="VM32" s="421"/>
      <c r="VN32" s="421"/>
      <c r="VO32" s="421"/>
      <c r="VP32" s="421"/>
      <c r="VQ32" s="421"/>
      <c r="VR32" s="421"/>
      <c r="VS32" s="421"/>
      <c r="VT32" s="421"/>
      <c r="VU32" s="421"/>
      <c r="VV32" s="421"/>
      <c r="VW32" s="421"/>
      <c r="VX32" s="421"/>
      <c r="VY32" s="421"/>
      <c r="VZ32" s="421"/>
      <c r="WA32" s="421"/>
      <c r="WB32" s="421"/>
      <c r="WC32" s="421"/>
      <c r="WD32" s="421"/>
      <c r="WE32" s="421"/>
      <c r="WF32" s="421"/>
      <c r="WG32" s="421"/>
      <c r="WH32" s="421"/>
      <c r="WI32" s="421"/>
      <c r="WJ32" s="421"/>
      <c r="WK32" s="421"/>
      <c r="WL32" s="421"/>
      <c r="WM32" s="421"/>
      <c r="WN32" s="421"/>
      <c r="WO32" s="421"/>
      <c r="WP32" s="421"/>
      <c r="WQ32" s="421"/>
      <c r="WR32" s="421"/>
      <c r="WS32" s="421"/>
      <c r="WT32" s="421"/>
      <c r="WU32" s="421"/>
      <c r="WV32" s="421"/>
      <c r="WW32" s="421"/>
      <c r="WX32" s="421"/>
      <c r="WY32" s="421"/>
      <c r="WZ32" s="421"/>
      <c r="XA32" s="421"/>
      <c r="XB32" s="421"/>
      <c r="XC32" s="421"/>
      <c r="XD32" s="421"/>
      <c r="XE32" s="421"/>
      <c r="XF32" s="421"/>
      <c r="XG32" s="421"/>
      <c r="XH32" s="421"/>
      <c r="XI32" s="421"/>
      <c r="XJ32" s="421"/>
      <c r="XK32" s="421"/>
      <c r="XL32" s="421"/>
      <c r="XM32" s="421"/>
      <c r="XN32" s="421"/>
      <c r="XO32" s="421"/>
      <c r="XP32" s="421"/>
      <c r="XQ32" s="421"/>
      <c r="XR32" s="421"/>
      <c r="XS32" s="421"/>
      <c r="XT32" s="421"/>
      <c r="XU32" s="421"/>
      <c r="XV32" s="421"/>
      <c r="XW32" s="421"/>
      <c r="XX32" s="421"/>
      <c r="XY32" s="421"/>
      <c r="XZ32" s="421"/>
      <c r="YA32" s="421"/>
      <c r="YB32" s="421"/>
      <c r="YC32" s="421"/>
      <c r="YD32" s="421"/>
      <c r="YE32" s="421"/>
      <c r="YF32" s="421"/>
      <c r="YG32" s="421"/>
      <c r="YH32" s="421"/>
      <c r="YI32" s="421"/>
      <c r="YJ32" s="421"/>
      <c r="YK32" s="421"/>
      <c r="YL32" s="421"/>
      <c r="YM32" s="421"/>
      <c r="YN32" s="421"/>
      <c r="YO32" s="421"/>
      <c r="YP32" s="421"/>
      <c r="YQ32" s="421"/>
      <c r="YR32" s="421"/>
      <c r="YS32" s="421"/>
      <c r="YT32" s="421"/>
      <c r="YU32" s="421"/>
      <c r="YV32" s="421"/>
      <c r="YW32" s="421"/>
      <c r="YX32" s="421"/>
      <c r="YY32" s="421"/>
      <c r="YZ32" s="421"/>
      <c r="ZA32" s="421"/>
      <c r="ZB32" s="421"/>
      <c r="ZC32" s="421"/>
      <c r="ZD32" s="421"/>
      <c r="ZE32" s="421"/>
      <c r="ZF32" s="421"/>
      <c r="ZG32" s="421"/>
      <c r="ZH32" s="421"/>
      <c r="ZI32" s="421"/>
      <c r="ZJ32" s="421"/>
      <c r="ZK32" s="421"/>
      <c r="ZL32" s="421"/>
      <c r="ZM32" s="421"/>
      <c r="ZN32" s="421"/>
      <c r="ZO32" s="421"/>
      <c r="ZP32" s="421"/>
      <c r="ZQ32" s="421"/>
      <c r="ZR32" s="421"/>
      <c r="ZS32" s="421"/>
      <c r="ZT32" s="421"/>
      <c r="ZU32" s="421"/>
      <c r="ZV32" s="421"/>
      <c r="ZW32" s="421"/>
      <c r="ZX32" s="421"/>
      <c r="ZY32" s="421"/>
      <c r="ZZ32" s="421"/>
      <c r="AAA32" s="421"/>
      <c r="AAB32" s="421"/>
      <c r="AAC32" s="421"/>
      <c r="AAD32" s="421"/>
      <c r="AAE32" s="421"/>
      <c r="AAF32" s="421"/>
      <c r="AAG32" s="421"/>
      <c r="AAH32" s="421"/>
      <c r="AAI32" s="421"/>
      <c r="AAJ32" s="421"/>
      <c r="AAK32" s="421"/>
      <c r="AAL32" s="421"/>
      <c r="AAM32" s="421"/>
      <c r="AAN32" s="421"/>
      <c r="AAO32" s="421"/>
      <c r="AAP32" s="421"/>
      <c r="AAQ32" s="421"/>
      <c r="AAR32" s="421"/>
      <c r="AAS32" s="421"/>
      <c r="AAT32" s="421"/>
      <c r="AAU32" s="421"/>
      <c r="AAV32" s="421"/>
      <c r="AAW32" s="421"/>
      <c r="AAX32" s="421"/>
      <c r="AAY32" s="421"/>
      <c r="AAZ32" s="421"/>
      <c r="ABA32" s="421"/>
      <c r="ABB32" s="421"/>
      <c r="ABC32" s="421"/>
      <c r="ABD32" s="421"/>
      <c r="ABE32" s="421"/>
      <c r="ABF32" s="421"/>
      <c r="ABG32" s="421"/>
      <c r="ABH32" s="421"/>
      <c r="ABI32" s="421"/>
      <c r="ABJ32" s="421"/>
      <c r="ABK32" s="421"/>
      <c r="ABL32" s="421"/>
      <c r="ABM32" s="421"/>
      <c r="ABN32" s="421"/>
      <c r="ABO32" s="421"/>
      <c r="ABP32" s="421"/>
      <c r="ABQ32" s="421"/>
      <c r="ABR32" s="421"/>
      <c r="ABS32" s="421"/>
      <c r="ABT32" s="421"/>
      <c r="ABU32" s="421"/>
      <c r="ABV32" s="421"/>
      <c r="ABW32" s="421"/>
      <c r="ABX32" s="421"/>
      <c r="ABY32" s="421"/>
      <c r="ABZ32" s="421"/>
      <c r="ACA32" s="421"/>
      <c r="ACB32" s="421"/>
      <c r="ACC32" s="421"/>
      <c r="ACD32" s="421"/>
      <c r="ACE32" s="421"/>
      <c r="ACF32" s="421"/>
      <c r="ACG32" s="421"/>
      <c r="ACH32" s="421"/>
      <c r="ACI32" s="421"/>
      <c r="ACJ32" s="421"/>
      <c r="ACK32" s="421"/>
      <c r="ACL32" s="421"/>
      <c r="ACM32" s="421"/>
      <c r="ACN32" s="421"/>
      <c r="ACO32" s="421"/>
      <c r="ACP32" s="421"/>
      <c r="ACQ32" s="421"/>
      <c r="ACR32" s="421"/>
      <c r="ACS32" s="421"/>
      <c r="ACT32" s="421"/>
      <c r="ACU32" s="421"/>
      <c r="ACV32" s="421"/>
      <c r="ACW32" s="421"/>
      <c r="ACX32" s="421"/>
      <c r="ACY32" s="421"/>
      <c r="ACZ32" s="421"/>
      <c r="ADA32" s="421"/>
      <c r="ADB32" s="421"/>
      <c r="ADC32" s="421"/>
      <c r="ADD32" s="421"/>
      <c r="ADE32" s="421"/>
      <c r="ADF32" s="421"/>
      <c r="ADG32" s="421"/>
      <c r="ADH32" s="421"/>
      <c r="ADI32" s="421"/>
      <c r="ADJ32" s="421"/>
      <c r="ADK32" s="421"/>
      <c r="ADL32" s="421"/>
      <c r="ADM32" s="421"/>
      <c r="ADN32" s="421"/>
      <c r="ADO32" s="421"/>
      <c r="ADP32" s="421"/>
      <c r="ADQ32" s="421"/>
      <c r="ADR32" s="421"/>
      <c r="ADS32" s="421"/>
      <c r="ADT32" s="421"/>
      <c r="ADU32" s="421"/>
      <c r="ADV32" s="421"/>
      <c r="ADW32" s="421"/>
      <c r="ADX32" s="421"/>
      <c r="ADY32" s="421"/>
      <c r="ADZ32" s="421"/>
      <c r="AEA32" s="421"/>
      <c r="AEB32" s="421"/>
      <c r="AEC32" s="421"/>
      <c r="AED32" s="421"/>
      <c r="AEE32" s="421"/>
      <c r="AEF32" s="421"/>
      <c r="AEG32" s="421"/>
      <c r="AEH32" s="421"/>
      <c r="AEI32" s="421"/>
      <c r="AEJ32" s="421"/>
      <c r="AEK32" s="421"/>
      <c r="AEL32" s="421"/>
      <c r="AEM32" s="421"/>
      <c r="AEN32" s="421"/>
      <c r="AEO32" s="421"/>
      <c r="AEP32" s="421"/>
      <c r="AEQ32" s="421"/>
      <c r="AER32" s="421"/>
      <c r="AES32" s="421"/>
      <c r="AET32" s="421"/>
      <c r="AEU32" s="421"/>
      <c r="AEV32" s="421"/>
      <c r="AEW32" s="421"/>
      <c r="AEX32" s="421"/>
      <c r="AEY32" s="421"/>
      <c r="AEZ32" s="421"/>
      <c r="AFA32" s="421"/>
      <c r="AFB32" s="421"/>
      <c r="AFC32" s="421"/>
      <c r="AFD32" s="421"/>
      <c r="AFE32" s="421"/>
      <c r="AFF32" s="421"/>
      <c r="AFG32" s="421"/>
      <c r="AFH32" s="421"/>
      <c r="AFI32" s="421"/>
      <c r="AFJ32" s="421"/>
      <c r="AFK32" s="421"/>
      <c r="AFL32" s="421"/>
      <c r="AFM32" s="421"/>
      <c r="AFN32" s="421"/>
      <c r="AFO32" s="421"/>
      <c r="AFP32" s="421"/>
      <c r="AFQ32" s="421"/>
      <c r="AFR32" s="421"/>
      <c r="AFS32" s="421"/>
      <c r="AFT32" s="421"/>
      <c r="AFU32" s="421"/>
      <c r="AFV32" s="421"/>
      <c r="AFW32" s="421"/>
      <c r="AFX32" s="421"/>
      <c r="AFY32" s="421"/>
      <c r="AFZ32" s="421"/>
      <c r="AGA32" s="421"/>
      <c r="AGB32" s="421"/>
      <c r="AGC32" s="421"/>
      <c r="AGD32" s="421"/>
      <c r="AGE32" s="421"/>
      <c r="AGF32" s="421"/>
      <c r="AGG32" s="421"/>
      <c r="AGH32" s="421"/>
      <c r="AGI32" s="421"/>
      <c r="AGJ32" s="421"/>
      <c r="AGK32" s="421"/>
      <c r="AGL32" s="421"/>
      <c r="AGM32" s="421"/>
      <c r="AGN32" s="421"/>
      <c r="AGO32" s="421"/>
      <c r="AGP32" s="421"/>
      <c r="AGQ32" s="421"/>
      <c r="AGR32" s="421"/>
      <c r="AGS32" s="421"/>
      <c r="AGT32" s="421"/>
      <c r="AGU32" s="421"/>
      <c r="AGV32" s="421"/>
      <c r="AGW32" s="421"/>
      <c r="AGX32" s="421"/>
      <c r="AGY32" s="421"/>
      <c r="AGZ32" s="421"/>
      <c r="AHA32" s="421"/>
      <c r="AHB32" s="421"/>
      <c r="AHC32" s="421"/>
      <c r="AHD32" s="421"/>
      <c r="AHE32" s="421"/>
      <c r="AHF32" s="421"/>
      <c r="AHG32" s="421"/>
      <c r="AHH32" s="421"/>
      <c r="AHI32" s="421"/>
      <c r="AHJ32" s="421"/>
      <c r="AHK32" s="421"/>
      <c r="AHL32" s="421"/>
      <c r="AHM32" s="421"/>
      <c r="AHN32" s="421"/>
      <c r="AHO32" s="421"/>
      <c r="AHP32" s="421"/>
      <c r="AHQ32" s="421"/>
      <c r="AHR32" s="421"/>
      <c r="AHS32" s="421"/>
      <c r="AHT32" s="421"/>
      <c r="AHU32" s="421"/>
      <c r="AHV32" s="421"/>
      <c r="AHW32" s="421"/>
      <c r="AHX32" s="421"/>
      <c r="AHY32" s="421"/>
      <c r="AHZ32" s="421"/>
      <c r="AIA32" s="421"/>
      <c r="AIB32" s="421"/>
      <c r="AIC32" s="421"/>
      <c r="AID32" s="421"/>
      <c r="AIE32" s="421"/>
      <c r="AIF32" s="421"/>
      <c r="AIG32" s="421"/>
      <c r="AIH32" s="421"/>
      <c r="AII32" s="421"/>
      <c r="AIJ32" s="421"/>
      <c r="AIK32" s="421"/>
      <c r="AIL32" s="421"/>
      <c r="AIM32" s="421"/>
      <c r="AIN32" s="421"/>
      <c r="AIO32" s="421"/>
      <c r="AIP32" s="421"/>
      <c r="AIQ32" s="421"/>
      <c r="AIR32" s="421"/>
      <c r="AIS32" s="421"/>
      <c r="AIT32" s="421"/>
      <c r="AIU32" s="421"/>
      <c r="AIV32" s="421"/>
      <c r="AIW32" s="421"/>
      <c r="AIX32" s="421"/>
      <c r="AIY32" s="421"/>
      <c r="AIZ32" s="421"/>
      <c r="AJA32" s="421"/>
      <c r="AJB32" s="421"/>
      <c r="AJC32" s="421"/>
      <c r="AJD32" s="421"/>
      <c r="AJE32" s="421"/>
      <c r="AJF32" s="421"/>
      <c r="AJG32" s="421"/>
      <c r="AJH32" s="421"/>
      <c r="AJI32" s="421"/>
      <c r="AJJ32" s="421"/>
      <c r="AJK32" s="421"/>
      <c r="AJL32" s="421"/>
      <c r="AJM32" s="421"/>
      <c r="AJN32" s="421"/>
      <c r="AJO32" s="421"/>
      <c r="AJP32" s="421"/>
      <c r="AJQ32" s="421"/>
      <c r="AJR32" s="421"/>
      <c r="AJS32" s="421"/>
      <c r="AJT32" s="421"/>
      <c r="AJU32" s="421"/>
      <c r="AJV32" s="421"/>
      <c r="AJW32" s="421"/>
      <c r="AJX32" s="421"/>
      <c r="AJY32" s="421"/>
      <c r="AJZ32" s="421"/>
      <c r="AKA32" s="421"/>
      <c r="AKB32" s="421"/>
      <c r="AKC32" s="421"/>
      <c r="AKD32" s="421"/>
      <c r="AKE32" s="421"/>
      <c r="AKF32" s="421"/>
      <c r="AKG32" s="421"/>
      <c r="AKH32" s="421"/>
      <c r="AKI32" s="421"/>
      <c r="AKJ32" s="421"/>
      <c r="AKK32" s="421"/>
      <c r="AKL32" s="421"/>
      <c r="AKM32" s="421"/>
      <c r="AKN32" s="421"/>
      <c r="AKO32" s="421"/>
      <c r="AKP32" s="421"/>
      <c r="AKQ32" s="421"/>
      <c r="AKR32" s="421"/>
      <c r="AKS32" s="421"/>
      <c r="AKT32" s="421"/>
      <c r="AKU32" s="421"/>
      <c r="AKV32" s="421"/>
      <c r="AKW32" s="421"/>
      <c r="AKX32" s="421"/>
      <c r="AKY32" s="421"/>
      <c r="AKZ32" s="421"/>
      <c r="ALA32" s="421"/>
      <c r="ALB32" s="421"/>
      <c r="ALC32" s="421"/>
      <c r="ALD32" s="421"/>
      <c r="ALE32" s="421"/>
      <c r="ALF32" s="421"/>
      <c r="ALG32" s="421"/>
      <c r="ALH32" s="421"/>
      <c r="ALI32" s="421"/>
      <c r="ALJ32" s="421"/>
      <c r="ALK32" s="421"/>
      <c r="ALL32" s="421"/>
      <c r="ALM32" s="421"/>
      <c r="ALN32" s="421"/>
      <c r="ALO32" s="421"/>
      <c r="ALP32" s="421"/>
      <c r="ALQ32" s="421"/>
      <c r="ALR32" s="421"/>
      <c r="ALS32" s="421"/>
      <c r="ALT32" s="421"/>
      <c r="ALU32" s="421"/>
      <c r="ALV32" s="421"/>
      <c r="ALW32" s="421"/>
      <c r="ALX32" s="421"/>
      <c r="ALY32" s="421"/>
      <c r="ALZ32" s="421"/>
      <c r="AMA32" s="421"/>
      <c r="AMB32" s="421"/>
      <c r="AMC32" s="421"/>
      <c r="AMD32" s="421"/>
      <c r="AME32" s="421"/>
      <c r="AMF32" s="421"/>
      <c r="AMG32" s="421"/>
      <c r="AMH32" s="421"/>
      <c r="AMI32" s="421"/>
      <c r="AMJ32" s="421"/>
      <c r="AMK32" s="421"/>
      <c r="AML32" s="421"/>
      <c r="AMM32" s="421"/>
      <c r="AMN32" s="421"/>
      <c r="AMO32" s="421"/>
      <c r="AMP32" s="421"/>
      <c r="AMQ32" s="421"/>
      <c r="AMR32" s="421"/>
      <c r="AMS32" s="421"/>
      <c r="AMT32" s="421"/>
      <c r="AMU32" s="421"/>
      <c r="AMV32" s="421"/>
      <c r="AMW32" s="421"/>
      <c r="AMX32" s="421"/>
      <c r="AMY32" s="421"/>
      <c r="AMZ32" s="421"/>
      <c r="ANA32" s="421"/>
      <c r="ANB32" s="421"/>
      <c r="ANC32" s="421"/>
      <c r="AND32" s="421"/>
      <c r="ANE32" s="421"/>
      <c r="ANF32" s="421"/>
      <c r="ANG32" s="421"/>
      <c r="ANH32" s="421"/>
      <c r="ANI32" s="421"/>
      <c r="ANJ32" s="421"/>
      <c r="ANK32" s="421"/>
      <c r="ANL32" s="421"/>
      <c r="ANM32" s="421"/>
      <c r="ANN32" s="421"/>
      <c r="ANO32" s="421"/>
      <c r="ANP32" s="421"/>
      <c r="ANQ32" s="421"/>
      <c r="ANR32" s="421"/>
      <c r="ANS32" s="421"/>
      <c r="ANT32" s="421"/>
      <c r="ANU32" s="421"/>
      <c r="ANV32" s="421"/>
      <c r="ANW32" s="421"/>
      <c r="ANX32" s="421"/>
      <c r="ANY32" s="421"/>
      <c r="ANZ32" s="421"/>
      <c r="AOA32" s="421"/>
      <c r="AOB32" s="421"/>
      <c r="AOC32" s="421"/>
      <c r="AOD32" s="421"/>
      <c r="AOE32" s="421"/>
      <c r="AOF32" s="421"/>
      <c r="AOG32" s="421"/>
      <c r="AOH32" s="421"/>
      <c r="AOI32" s="421"/>
      <c r="AOJ32" s="421"/>
      <c r="AOK32" s="421"/>
      <c r="AOL32" s="421"/>
      <c r="AOM32" s="421"/>
      <c r="AON32" s="421"/>
      <c r="AOO32" s="421"/>
      <c r="AOP32" s="421"/>
      <c r="AOQ32" s="421"/>
      <c r="AOR32" s="421"/>
      <c r="AOS32" s="421"/>
      <c r="AOT32" s="421"/>
      <c r="AOU32" s="421"/>
      <c r="AOV32" s="421"/>
      <c r="AOW32" s="421"/>
      <c r="AOX32" s="421"/>
      <c r="AOY32" s="421"/>
      <c r="AOZ32" s="421"/>
      <c r="APA32" s="421"/>
      <c r="APB32" s="421"/>
      <c r="APC32" s="421"/>
      <c r="APD32" s="421"/>
      <c r="APE32" s="421"/>
      <c r="APF32" s="421"/>
      <c r="APG32" s="421"/>
      <c r="APH32" s="421"/>
      <c r="API32" s="421"/>
      <c r="APJ32" s="421"/>
      <c r="APK32" s="421"/>
      <c r="APL32" s="421"/>
      <c r="APM32" s="421"/>
      <c r="APN32" s="421"/>
      <c r="APO32" s="421"/>
      <c r="APP32" s="421"/>
      <c r="APQ32" s="421"/>
      <c r="APR32" s="421"/>
      <c r="APS32" s="421"/>
      <c r="APT32" s="421"/>
      <c r="APU32" s="421"/>
      <c r="APV32" s="421"/>
      <c r="APW32" s="421"/>
      <c r="APX32" s="421"/>
      <c r="APY32" s="421"/>
      <c r="APZ32" s="421"/>
      <c r="AQA32" s="421"/>
      <c r="AQB32" s="421"/>
      <c r="AQC32" s="421"/>
      <c r="AQD32" s="421"/>
      <c r="AQE32" s="421"/>
      <c r="AQF32" s="421"/>
      <c r="AQG32" s="421"/>
      <c r="AQH32" s="421"/>
      <c r="AQI32" s="421"/>
      <c r="AQJ32" s="421"/>
      <c r="AQK32" s="421"/>
      <c r="AQL32" s="421"/>
      <c r="AQM32" s="421"/>
      <c r="AQN32" s="421"/>
      <c r="AQO32" s="421"/>
      <c r="AQP32" s="421"/>
      <c r="AQQ32" s="421"/>
      <c r="AQR32" s="421"/>
      <c r="AQS32" s="421"/>
      <c r="AQT32" s="421"/>
      <c r="AQU32" s="421"/>
      <c r="AQV32" s="421"/>
      <c r="AQW32" s="421"/>
      <c r="AQX32" s="421"/>
      <c r="AQY32" s="421"/>
      <c r="AQZ32" s="421"/>
      <c r="ARA32" s="421"/>
      <c r="ARB32" s="421"/>
      <c r="ARC32" s="421"/>
      <c r="ARD32" s="421"/>
      <c r="ARE32" s="421"/>
      <c r="ARF32" s="421"/>
      <c r="ARG32" s="421"/>
      <c r="ARH32" s="421"/>
      <c r="ARI32" s="421"/>
      <c r="ARJ32" s="421"/>
      <c r="ARK32" s="421"/>
      <c r="ARL32" s="421"/>
      <c r="ARM32" s="421"/>
      <c r="ARN32" s="421"/>
      <c r="ARO32" s="421"/>
      <c r="ARP32" s="421"/>
      <c r="ARQ32" s="421"/>
      <c r="ARR32" s="421"/>
      <c r="ARS32" s="421"/>
      <c r="ART32" s="421"/>
      <c r="ARU32" s="421"/>
      <c r="ARV32" s="421"/>
      <c r="ARW32" s="421"/>
      <c r="ARX32" s="421"/>
      <c r="ARY32" s="421"/>
      <c r="ARZ32" s="421"/>
      <c r="ASA32" s="421"/>
      <c r="ASB32" s="421"/>
      <c r="ASC32" s="421"/>
      <c r="ASD32" s="421"/>
      <c r="ASE32" s="421"/>
      <c r="ASF32" s="421"/>
      <c r="ASG32" s="421"/>
      <c r="ASH32" s="421"/>
      <c r="ASI32" s="421"/>
      <c r="ASJ32" s="421"/>
      <c r="ASK32" s="421"/>
      <c r="ASL32" s="421"/>
      <c r="ASM32" s="421"/>
      <c r="ASN32" s="421"/>
      <c r="ASO32" s="421"/>
      <c r="ASP32" s="421"/>
      <c r="ASQ32" s="421"/>
      <c r="ASR32" s="421"/>
      <c r="ASS32" s="421"/>
      <c r="AST32" s="421"/>
      <c r="ASU32" s="421"/>
      <c r="ASV32" s="421"/>
      <c r="ASW32" s="421"/>
      <c r="ASX32" s="421"/>
      <c r="ASY32" s="421"/>
      <c r="ASZ32" s="421"/>
      <c r="ATA32" s="421"/>
      <c r="ATB32" s="421"/>
      <c r="ATC32" s="421"/>
      <c r="ATD32" s="421"/>
      <c r="ATE32" s="421"/>
      <c r="ATF32" s="421"/>
      <c r="ATG32" s="421"/>
      <c r="ATH32" s="421"/>
      <c r="ATI32" s="421"/>
      <c r="ATJ32" s="421"/>
      <c r="ATK32" s="421"/>
      <c r="ATL32" s="421"/>
      <c r="ATM32" s="421"/>
      <c r="ATN32" s="421"/>
      <c r="ATO32" s="421"/>
      <c r="ATP32" s="421"/>
      <c r="ATQ32" s="421"/>
      <c r="ATR32" s="421"/>
      <c r="ATS32" s="421"/>
      <c r="ATT32" s="421"/>
      <c r="ATU32" s="421"/>
      <c r="ATV32" s="421"/>
      <c r="ATW32" s="421"/>
      <c r="ATX32" s="421"/>
      <c r="ATY32" s="421"/>
      <c r="ATZ32" s="421"/>
      <c r="AUA32" s="421"/>
      <c r="AUB32" s="421"/>
      <c r="AUC32" s="421"/>
      <c r="AUD32" s="421"/>
      <c r="AUE32" s="421"/>
      <c r="AUF32" s="421"/>
      <c r="AUG32" s="421"/>
      <c r="AUH32" s="421"/>
      <c r="AUI32" s="421"/>
      <c r="AUJ32" s="421"/>
      <c r="AUK32" s="421"/>
      <c r="AUL32" s="421"/>
      <c r="AUM32" s="421"/>
      <c r="AUN32" s="421"/>
      <c r="AUO32" s="421"/>
      <c r="AUP32" s="421"/>
      <c r="AUQ32" s="421"/>
      <c r="AUR32" s="421"/>
      <c r="AUS32" s="421"/>
      <c r="AUT32" s="421"/>
      <c r="AUU32" s="421"/>
      <c r="AUV32" s="421"/>
      <c r="AUW32" s="421"/>
      <c r="AUX32" s="421"/>
      <c r="AUY32" s="421"/>
      <c r="AUZ32" s="421"/>
      <c r="AVA32" s="421"/>
      <c r="AVB32" s="421"/>
      <c r="AVC32" s="421"/>
      <c r="AVD32" s="421"/>
      <c r="AVE32" s="421"/>
      <c r="AVF32" s="421"/>
      <c r="AVG32" s="421"/>
      <c r="AVH32" s="421"/>
      <c r="AVI32" s="421"/>
      <c r="AVJ32" s="421"/>
      <c r="AVK32" s="421"/>
      <c r="AVL32" s="421"/>
      <c r="AVM32" s="421"/>
      <c r="AVN32" s="421"/>
      <c r="AVO32" s="421"/>
      <c r="AVP32" s="421"/>
      <c r="AVQ32" s="421"/>
      <c r="AVR32" s="421"/>
      <c r="AVS32" s="421"/>
      <c r="AVT32" s="421"/>
      <c r="AVU32" s="421"/>
      <c r="AVV32" s="421"/>
      <c r="AVW32" s="421"/>
      <c r="AVX32" s="421"/>
      <c r="AVY32" s="421"/>
      <c r="AVZ32" s="421"/>
      <c r="AWA32" s="421"/>
      <c r="AWB32" s="421"/>
      <c r="AWC32" s="421"/>
      <c r="AWD32" s="421"/>
      <c r="AWE32" s="421"/>
      <c r="AWF32" s="421"/>
      <c r="AWG32" s="421"/>
      <c r="AWH32" s="421"/>
      <c r="AWI32" s="421"/>
      <c r="AWJ32" s="421"/>
      <c r="AWK32" s="421"/>
      <c r="AWL32" s="421"/>
      <c r="AWM32" s="421"/>
      <c r="AWN32" s="421"/>
      <c r="AWO32" s="421"/>
      <c r="AWP32" s="421"/>
      <c r="AWQ32" s="421"/>
      <c r="AWR32" s="421"/>
      <c r="AWS32" s="421"/>
      <c r="AWT32" s="421"/>
      <c r="AWU32" s="421"/>
      <c r="AWV32" s="421"/>
      <c r="AWW32" s="421"/>
      <c r="AWX32" s="421"/>
      <c r="AWY32" s="421"/>
      <c r="AWZ32" s="421"/>
      <c r="AXA32" s="421"/>
      <c r="AXB32" s="421"/>
      <c r="AXC32" s="421"/>
      <c r="AXD32" s="421"/>
      <c r="AXE32" s="421"/>
      <c r="AXF32" s="421"/>
      <c r="AXG32" s="421"/>
      <c r="AXH32" s="421"/>
      <c r="AXI32" s="421"/>
      <c r="AXJ32" s="421"/>
      <c r="AXK32" s="421"/>
      <c r="AXL32" s="421"/>
      <c r="AXM32" s="421"/>
      <c r="AXN32" s="421"/>
      <c r="AXO32" s="421"/>
      <c r="AXP32" s="421"/>
      <c r="AXQ32" s="421"/>
      <c r="AXR32" s="421"/>
      <c r="AXS32" s="421"/>
      <c r="AXT32" s="421"/>
      <c r="AXU32" s="421"/>
      <c r="AXV32" s="421"/>
      <c r="AXW32" s="421"/>
      <c r="AXX32" s="421"/>
      <c r="AXY32" s="421"/>
      <c r="AXZ32" s="421"/>
      <c r="AYA32" s="421"/>
      <c r="AYB32" s="421"/>
      <c r="AYC32" s="421"/>
      <c r="AYD32" s="421"/>
      <c r="AYE32" s="421"/>
      <c r="AYF32" s="421"/>
      <c r="AYG32" s="421"/>
      <c r="AYH32" s="421"/>
      <c r="AYI32" s="421"/>
      <c r="AYJ32" s="421"/>
      <c r="AYK32" s="421"/>
      <c r="AYL32" s="421"/>
      <c r="AYM32" s="421"/>
      <c r="AYN32" s="421"/>
      <c r="AYO32" s="421"/>
      <c r="AYP32" s="421"/>
      <c r="AYQ32" s="421"/>
      <c r="AYR32" s="421"/>
      <c r="AYS32" s="421"/>
      <c r="AYT32" s="421"/>
      <c r="AYU32" s="421"/>
      <c r="AYV32" s="421"/>
      <c r="AYW32" s="421"/>
      <c r="AYX32" s="421"/>
      <c r="AYY32" s="421"/>
      <c r="AYZ32" s="421"/>
      <c r="AZA32" s="421"/>
      <c r="AZB32" s="421"/>
      <c r="AZC32" s="421"/>
      <c r="AZD32" s="421"/>
      <c r="AZE32" s="421"/>
      <c r="AZF32" s="421"/>
      <c r="AZG32" s="421"/>
      <c r="AZH32" s="421"/>
      <c r="AZI32" s="421"/>
      <c r="AZJ32" s="421"/>
      <c r="AZK32" s="421"/>
      <c r="AZL32" s="421"/>
      <c r="AZM32" s="421"/>
      <c r="AZN32" s="421"/>
      <c r="AZO32" s="421"/>
      <c r="AZP32" s="421"/>
      <c r="AZQ32" s="421"/>
      <c r="AZR32" s="421"/>
      <c r="AZS32" s="421"/>
      <c r="AZT32" s="421"/>
      <c r="AZU32" s="421"/>
      <c r="AZV32" s="421"/>
      <c r="AZW32" s="421"/>
      <c r="AZX32" s="421"/>
      <c r="AZY32" s="421"/>
      <c r="AZZ32" s="421"/>
      <c r="BAA32" s="421"/>
      <c r="BAB32" s="421"/>
      <c r="BAC32" s="421"/>
      <c r="BAD32" s="421"/>
      <c r="BAE32" s="421"/>
      <c r="BAF32" s="421"/>
      <c r="BAG32" s="421"/>
      <c r="BAH32" s="421"/>
      <c r="BAI32" s="421"/>
      <c r="BAJ32" s="421"/>
      <c r="BAK32" s="421"/>
      <c r="BAL32" s="421"/>
      <c r="BAM32" s="421"/>
      <c r="BAN32" s="421"/>
      <c r="BAO32" s="421"/>
      <c r="BAP32" s="421"/>
      <c r="BAQ32" s="421"/>
      <c r="BAR32" s="421"/>
      <c r="BAS32" s="421"/>
      <c r="BAT32" s="421"/>
      <c r="BAU32" s="421"/>
      <c r="BAV32" s="421"/>
      <c r="BAW32" s="421"/>
      <c r="BAX32" s="421"/>
      <c r="BAY32" s="421"/>
      <c r="BAZ32" s="421"/>
      <c r="BBA32" s="421"/>
      <c r="BBB32" s="421"/>
      <c r="BBC32" s="421"/>
      <c r="BBD32" s="421"/>
      <c r="BBE32" s="421"/>
      <c r="BBF32" s="421"/>
      <c r="BBG32" s="421"/>
      <c r="BBH32" s="421"/>
      <c r="BBI32" s="421"/>
      <c r="BBJ32" s="421"/>
      <c r="BBK32" s="421"/>
      <c r="BBL32" s="421"/>
      <c r="BBM32" s="421"/>
      <c r="BBN32" s="421"/>
      <c r="BBO32" s="421"/>
      <c r="BBP32" s="421"/>
      <c r="BBQ32" s="421"/>
      <c r="BBR32" s="421"/>
      <c r="BBS32" s="421"/>
      <c r="BBT32" s="421"/>
      <c r="BBU32" s="421"/>
      <c r="BBV32" s="421"/>
      <c r="BBW32" s="421"/>
      <c r="BBX32" s="421"/>
      <c r="BBY32" s="421"/>
      <c r="BBZ32" s="421"/>
      <c r="BCA32" s="421"/>
      <c r="BCB32" s="421"/>
      <c r="BCC32" s="421"/>
      <c r="BCD32" s="421"/>
      <c r="BCE32" s="421"/>
      <c r="BCF32" s="421"/>
      <c r="BCG32" s="421"/>
      <c r="BCH32" s="421"/>
      <c r="BCI32" s="421"/>
      <c r="BCJ32" s="421"/>
      <c r="BCK32" s="421"/>
      <c r="BCL32" s="421"/>
      <c r="BCM32" s="421"/>
      <c r="BCN32" s="421"/>
      <c r="BCO32" s="421"/>
      <c r="BCP32" s="421"/>
      <c r="BCQ32" s="421"/>
      <c r="BCR32" s="421"/>
      <c r="BCS32" s="421"/>
      <c r="BCT32" s="421"/>
      <c r="BCU32" s="421"/>
      <c r="BCV32" s="421"/>
      <c r="BCW32" s="421"/>
      <c r="BCX32" s="421"/>
      <c r="BCY32" s="421"/>
      <c r="BCZ32" s="421"/>
      <c r="BDA32" s="421"/>
      <c r="BDB32" s="421"/>
      <c r="BDC32" s="421"/>
      <c r="BDD32" s="421"/>
      <c r="BDE32" s="421"/>
      <c r="BDF32" s="421"/>
      <c r="BDG32" s="421"/>
      <c r="BDH32" s="421"/>
      <c r="BDI32" s="421"/>
      <c r="BDJ32" s="421"/>
      <c r="BDK32" s="421"/>
      <c r="BDL32" s="421"/>
      <c r="BDM32" s="421"/>
      <c r="BDN32" s="421"/>
      <c r="BDO32" s="421"/>
      <c r="BDP32" s="421"/>
      <c r="BDQ32" s="421"/>
      <c r="BDR32" s="421"/>
      <c r="BDS32" s="421"/>
      <c r="BDT32" s="421"/>
      <c r="BDU32" s="421"/>
      <c r="BDV32" s="421"/>
      <c r="BDW32" s="421"/>
      <c r="BDX32" s="421"/>
      <c r="BDY32" s="421"/>
      <c r="BDZ32" s="421"/>
      <c r="BEA32" s="421"/>
      <c r="BEB32" s="421"/>
      <c r="BEC32" s="421"/>
      <c r="BED32" s="421"/>
      <c r="BEE32" s="421"/>
      <c r="BEF32" s="421"/>
      <c r="BEG32" s="421"/>
      <c r="BEH32" s="421"/>
      <c r="BEI32" s="421"/>
      <c r="BEJ32" s="421"/>
      <c r="BEK32" s="421"/>
      <c r="BEL32" s="421"/>
      <c r="BEM32" s="421"/>
      <c r="BEN32" s="421"/>
      <c r="BEO32" s="421"/>
      <c r="BEP32" s="421"/>
      <c r="BEQ32" s="421"/>
      <c r="BER32" s="421"/>
      <c r="BES32" s="421"/>
      <c r="BET32" s="421"/>
      <c r="BEU32" s="421"/>
      <c r="BEV32" s="421"/>
      <c r="BEW32" s="421"/>
      <c r="BEX32" s="421"/>
      <c r="BEY32" s="421"/>
      <c r="BEZ32" s="421"/>
      <c r="BFA32" s="421"/>
      <c r="BFB32" s="421"/>
      <c r="BFC32" s="421"/>
      <c r="BFD32" s="421"/>
      <c r="BFE32" s="421"/>
      <c r="BFF32" s="421"/>
      <c r="BFG32" s="421"/>
      <c r="BFH32" s="421"/>
      <c r="BFI32" s="421"/>
      <c r="BFJ32" s="421"/>
      <c r="BFK32" s="421"/>
      <c r="BFL32" s="421"/>
      <c r="BFM32" s="421"/>
      <c r="BFN32" s="421"/>
      <c r="BFO32" s="421"/>
      <c r="BFP32" s="421"/>
      <c r="BFQ32" s="421"/>
      <c r="BFR32" s="421"/>
      <c r="BFS32" s="421"/>
      <c r="BFT32" s="421"/>
      <c r="BFU32" s="421"/>
      <c r="BFV32" s="421"/>
      <c r="BFW32" s="421"/>
      <c r="BFX32" s="421"/>
      <c r="BFY32" s="421"/>
      <c r="BFZ32" s="421"/>
      <c r="BGA32" s="421"/>
      <c r="BGB32" s="421"/>
      <c r="BGC32" s="421"/>
      <c r="BGD32" s="421"/>
      <c r="BGE32" s="421"/>
      <c r="BGF32" s="421"/>
      <c r="BGG32" s="421"/>
      <c r="BGH32" s="421"/>
      <c r="BGI32" s="421"/>
      <c r="BGJ32" s="421"/>
      <c r="BGK32" s="421"/>
      <c r="BGL32" s="421"/>
      <c r="BGM32" s="421"/>
      <c r="BGN32" s="421"/>
      <c r="BGO32" s="421"/>
      <c r="BGP32" s="421"/>
      <c r="BGQ32" s="421"/>
      <c r="BGR32" s="421"/>
      <c r="BGS32" s="421"/>
      <c r="BGT32" s="421"/>
      <c r="BGU32" s="421"/>
      <c r="BGV32" s="421"/>
      <c r="BGW32" s="421"/>
      <c r="BGX32" s="421"/>
      <c r="BGY32" s="421"/>
      <c r="BGZ32" s="421"/>
      <c r="BHA32" s="421"/>
      <c r="BHB32" s="421"/>
      <c r="BHC32" s="421"/>
      <c r="BHD32" s="421"/>
      <c r="BHE32" s="421"/>
      <c r="BHF32" s="421"/>
      <c r="BHG32" s="421"/>
      <c r="BHH32" s="421"/>
      <c r="BHI32" s="421"/>
      <c r="BHJ32" s="421"/>
      <c r="BHK32" s="421"/>
      <c r="BHL32" s="421"/>
      <c r="BHM32" s="421"/>
      <c r="BHN32" s="421"/>
      <c r="BHO32" s="421"/>
      <c r="BHP32" s="421"/>
      <c r="BHQ32" s="421"/>
      <c r="BHR32" s="421"/>
      <c r="BHS32" s="421"/>
      <c r="BHT32" s="421"/>
      <c r="BHU32" s="421"/>
      <c r="BHV32" s="421"/>
      <c r="BHW32" s="421"/>
      <c r="BHX32" s="421"/>
      <c r="BHY32" s="421"/>
      <c r="BHZ32" s="421"/>
      <c r="BIA32" s="421"/>
      <c r="BIB32" s="421"/>
      <c r="BIC32" s="421"/>
      <c r="BID32" s="421"/>
      <c r="BIE32" s="421"/>
      <c r="BIF32" s="421"/>
      <c r="BIG32" s="421"/>
      <c r="BIH32" s="421"/>
      <c r="BII32" s="421"/>
      <c r="BIJ32" s="421"/>
      <c r="BIK32" s="421"/>
      <c r="BIL32" s="421"/>
      <c r="BIM32" s="421"/>
      <c r="BIN32" s="421"/>
      <c r="BIO32" s="421"/>
      <c r="BIP32" s="421"/>
      <c r="BIQ32" s="421"/>
      <c r="BIR32" s="421"/>
      <c r="BIS32" s="421"/>
      <c r="BIT32" s="421"/>
      <c r="BIU32" s="421"/>
      <c r="BIV32" s="421"/>
      <c r="BIW32" s="421"/>
      <c r="BIX32" s="421"/>
      <c r="BIY32" s="421"/>
      <c r="BIZ32" s="421"/>
      <c r="BJA32" s="421"/>
      <c r="BJB32" s="421"/>
      <c r="BJC32" s="421"/>
      <c r="BJD32" s="421"/>
      <c r="BJE32" s="421"/>
      <c r="BJF32" s="421"/>
      <c r="BJG32" s="421"/>
      <c r="BJH32" s="421"/>
      <c r="BJI32" s="421"/>
      <c r="BJJ32" s="421"/>
      <c r="BJK32" s="421"/>
      <c r="BJL32" s="421"/>
      <c r="BJM32" s="421"/>
      <c r="BJN32" s="421"/>
      <c r="BJO32" s="421"/>
      <c r="BJP32" s="421"/>
      <c r="BJQ32" s="421"/>
      <c r="BJR32" s="421"/>
      <c r="BJS32" s="421"/>
      <c r="BJT32" s="421"/>
      <c r="BJU32" s="421"/>
      <c r="BJV32" s="421"/>
      <c r="BJW32" s="421"/>
      <c r="BJX32" s="421"/>
      <c r="BJY32" s="421"/>
      <c r="BJZ32" s="421"/>
      <c r="BKA32" s="421"/>
      <c r="BKB32" s="421"/>
      <c r="BKC32" s="421"/>
      <c r="BKD32" s="421"/>
      <c r="BKE32" s="421"/>
      <c r="BKF32" s="421"/>
      <c r="BKG32" s="421"/>
      <c r="BKH32" s="421"/>
      <c r="BKI32" s="421"/>
      <c r="BKJ32" s="421"/>
      <c r="BKK32" s="421"/>
      <c r="BKL32" s="421"/>
      <c r="BKM32" s="421"/>
      <c r="BKN32" s="421"/>
      <c r="BKO32" s="421"/>
      <c r="BKP32" s="421"/>
      <c r="BKQ32" s="421"/>
      <c r="BKR32" s="421"/>
      <c r="BKS32" s="421"/>
      <c r="BKT32" s="421"/>
      <c r="BKU32" s="421"/>
      <c r="BKV32" s="421"/>
      <c r="BKW32" s="421"/>
      <c r="BKX32" s="421"/>
      <c r="BKY32" s="421"/>
      <c r="BKZ32" s="421"/>
      <c r="BLA32" s="421"/>
      <c r="BLB32" s="421"/>
      <c r="BLC32" s="421"/>
      <c r="BLD32" s="421"/>
      <c r="BLE32" s="421"/>
      <c r="BLF32" s="421"/>
      <c r="BLG32" s="421"/>
      <c r="BLH32" s="421"/>
      <c r="BLI32" s="421"/>
      <c r="BLJ32" s="421"/>
      <c r="BLK32" s="421"/>
      <c r="BLL32" s="421"/>
      <c r="BLM32" s="421"/>
      <c r="BLN32" s="421"/>
      <c r="BLO32" s="421"/>
      <c r="BLP32" s="421"/>
      <c r="BLQ32" s="421"/>
      <c r="BLR32" s="421"/>
      <c r="BLS32" s="421"/>
      <c r="BLT32" s="421"/>
      <c r="BLU32" s="421"/>
      <c r="BLV32" s="421"/>
      <c r="BLW32" s="421"/>
      <c r="BLX32" s="421"/>
      <c r="BLY32" s="421"/>
      <c r="BLZ32" s="421"/>
      <c r="BMA32" s="421"/>
      <c r="BMB32" s="421"/>
      <c r="BMC32" s="421"/>
      <c r="BMD32" s="421"/>
      <c r="BME32" s="421"/>
      <c r="BMF32" s="421"/>
      <c r="BMG32" s="421"/>
      <c r="BMH32" s="421"/>
      <c r="BMI32" s="421"/>
      <c r="BMJ32" s="421"/>
      <c r="BMK32" s="421"/>
      <c r="BML32" s="421"/>
      <c r="BMM32" s="421"/>
      <c r="BMN32" s="421"/>
      <c r="BMO32" s="421"/>
      <c r="BMP32" s="421"/>
      <c r="BMQ32" s="421"/>
      <c r="BMR32" s="421"/>
      <c r="BMS32" s="421"/>
      <c r="BMT32" s="421"/>
      <c r="BMU32" s="421"/>
      <c r="BMV32" s="421"/>
      <c r="BMW32" s="421"/>
      <c r="BMX32" s="421"/>
      <c r="BMY32" s="421"/>
      <c r="BMZ32" s="421"/>
      <c r="BNA32" s="421"/>
      <c r="BNB32" s="421"/>
      <c r="BNC32" s="421"/>
      <c r="BND32" s="421"/>
      <c r="BNE32" s="421"/>
      <c r="BNF32" s="421"/>
      <c r="BNG32" s="421"/>
      <c r="BNH32" s="421"/>
      <c r="BNI32" s="421"/>
      <c r="BNJ32" s="421"/>
      <c r="BNK32" s="421"/>
      <c r="BNL32" s="421"/>
      <c r="BNM32" s="421"/>
      <c r="BNN32" s="421"/>
      <c r="BNO32" s="421"/>
      <c r="BNP32" s="421"/>
      <c r="BNQ32" s="421"/>
      <c r="BNR32" s="421"/>
      <c r="BNS32" s="421"/>
      <c r="BNT32" s="421"/>
      <c r="BNU32" s="421"/>
      <c r="BNV32" s="421"/>
      <c r="BNW32" s="421"/>
      <c r="BNX32" s="421"/>
      <c r="BNY32" s="421"/>
      <c r="BNZ32" s="421"/>
      <c r="BOA32" s="421"/>
      <c r="BOB32" s="421"/>
      <c r="BOC32" s="421"/>
      <c r="BOD32" s="421"/>
      <c r="BOE32" s="421"/>
      <c r="BOF32" s="421"/>
      <c r="BOG32" s="421"/>
      <c r="BOH32" s="421"/>
      <c r="BOI32" s="421"/>
      <c r="BOJ32" s="421"/>
      <c r="BOK32" s="421"/>
      <c r="BOL32" s="421"/>
      <c r="BOM32" s="421"/>
      <c r="BON32" s="421"/>
      <c r="BOO32" s="421"/>
      <c r="BOP32" s="421"/>
      <c r="BOQ32" s="421"/>
      <c r="BOR32" s="421"/>
      <c r="BOS32" s="421"/>
      <c r="BOT32" s="421"/>
      <c r="BOU32" s="421"/>
      <c r="BOV32" s="421"/>
      <c r="BOW32" s="421"/>
      <c r="BOX32" s="421"/>
      <c r="BOY32" s="421"/>
      <c r="BOZ32" s="421"/>
      <c r="BPA32" s="421"/>
      <c r="BPB32" s="421"/>
      <c r="BPC32" s="421"/>
      <c r="BPD32" s="421"/>
      <c r="BPE32" s="421"/>
      <c r="BPF32" s="421"/>
      <c r="BPG32" s="421"/>
      <c r="BPH32" s="421"/>
      <c r="BPI32" s="421"/>
      <c r="BPJ32" s="421"/>
      <c r="BPK32" s="421"/>
      <c r="BPL32" s="421"/>
      <c r="BPM32" s="421"/>
      <c r="BPN32" s="421"/>
      <c r="BPO32" s="421"/>
      <c r="BPP32" s="421"/>
      <c r="BPQ32" s="421"/>
      <c r="BPR32" s="421"/>
      <c r="BPS32" s="421"/>
      <c r="BPT32" s="421"/>
      <c r="BPU32" s="421"/>
      <c r="BPV32" s="421"/>
      <c r="BPW32" s="421"/>
      <c r="BPX32" s="421"/>
      <c r="BPY32" s="421"/>
      <c r="BPZ32" s="421"/>
      <c r="BQA32" s="421"/>
      <c r="BQB32" s="421"/>
      <c r="BQC32" s="421"/>
      <c r="BQD32" s="421"/>
      <c r="BQE32" s="421"/>
      <c r="BQF32" s="421"/>
      <c r="BQG32" s="421"/>
      <c r="BQH32" s="421"/>
      <c r="BQI32" s="421"/>
      <c r="BQJ32" s="421"/>
      <c r="BQK32" s="421"/>
      <c r="BQL32" s="421"/>
      <c r="BQM32" s="421"/>
      <c r="BQN32" s="421"/>
      <c r="BQO32" s="421"/>
      <c r="BQP32" s="421"/>
      <c r="BQQ32" s="421"/>
      <c r="BQR32" s="421"/>
      <c r="BQS32" s="421"/>
      <c r="BQT32" s="421"/>
      <c r="BQU32" s="421"/>
      <c r="BQV32" s="421"/>
      <c r="BQW32" s="421"/>
      <c r="BQX32" s="421"/>
      <c r="BQY32" s="421"/>
      <c r="BQZ32" s="421"/>
      <c r="BRA32" s="421"/>
      <c r="BRB32" s="421"/>
      <c r="BRC32" s="421"/>
      <c r="BRD32" s="421"/>
      <c r="BRE32" s="421"/>
      <c r="BRF32" s="421"/>
      <c r="BRG32" s="421"/>
      <c r="BRH32" s="421"/>
      <c r="BRI32" s="421"/>
      <c r="BRJ32" s="421"/>
      <c r="BRK32" s="421"/>
      <c r="BRL32" s="421"/>
      <c r="BRM32" s="421"/>
      <c r="BRN32" s="421"/>
      <c r="BRO32" s="421"/>
      <c r="BRP32" s="421"/>
      <c r="BRQ32" s="421"/>
      <c r="BRR32" s="421"/>
      <c r="BRS32" s="421"/>
      <c r="BRT32" s="421"/>
      <c r="BRU32" s="421"/>
      <c r="BRV32" s="421"/>
      <c r="BRW32" s="421"/>
      <c r="BRX32" s="421"/>
      <c r="BRY32" s="421"/>
      <c r="BRZ32" s="421"/>
      <c r="BSA32" s="421"/>
      <c r="BSB32" s="421"/>
      <c r="BSC32" s="421"/>
      <c r="BSD32" s="421"/>
      <c r="BSE32" s="421"/>
      <c r="BSF32" s="421"/>
      <c r="BSG32" s="421"/>
      <c r="BSH32" s="421"/>
      <c r="BSI32" s="421"/>
      <c r="BSJ32" s="421"/>
      <c r="BSK32" s="421"/>
      <c r="BSL32" s="421"/>
      <c r="BSM32" s="421"/>
      <c r="BSN32" s="421"/>
      <c r="BSO32" s="421"/>
      <c r="BSP32" s="421"/>
      <c r="BSQ32" s="421"/>
      <c r="BSR32" s="421"/>
      <c r="BSS32" s="421"/>
      <c r="BST32" s="421"/>
      <c r="BSU32" s="421"/>
      <c r="BSV32" s="421"/>
      <c r="BSW32" s="421"/>
      <c r="BSX32" s="421"/>
      <c r="BSY32" s="421"/>
      <c r="BSZ32" s="421"/>
      <c r="BTA32" s="421"/>
      <c r="BTB32" s="421"/>
      <c r="BTC32" s="421"/>
      <c r="BTD32" s="421"/>
      <c r="BTE32" s="421"/>
      <c r="BTF32" s="421"/>
      <c r="BTG32" s="421"/>
      <c r="BTH32" s="421"/>
      <c r="BTI32" s="421"/>
      <c r="BTJ32" s="421"/>
      <c r="BTK32" s="421"/>
      <c r="BTL32" s="421"/>
      <c r="BTM32" s="421"/>
      <c r="BTN32" s="421"/>
      <c r="BTO32" s="421"/>
      <c r="BTP32" s="421"/>
      <c r="BTQ32" s="421"/>
      <c r="BTR32" s="421"/>
      <c r="BTS32" s="421"/>
      <c r="BTT32" s="421"/>
      <c r="BTU32" s="421"/>
      <c r="BTV32" s="421"/>
      <c r="BTW32" s="421"/>
      <c r="BTX32" s="421"/>
      <c r="BTY32" s="421"/>
      <c r="BTZ32" s="421"/>
      <c r="BUA32" s="421"/>
      <c r="BUB32" s="421"/>
      <c r="BUC32" s="421"/>
      <c r="BUD32" s="421"/>
      <c r="BUE32" s="421"/>
      <c r="BUF32" s="421"/>
      <c r="BUG32" s="421"/>
      <c r="BUH32" s="421"/>
      <c r="BUI32" s="421"/>
      <c r="BUJ32" s="421"/>
      <c r="BUK32" s="421"/>
      <c r="BUL32" s="421"/>
      <c r="BUM32" s="421"/>
      <c r="BUN32" s="421"/>
      <c r="BUO32" s="421"/>
      <c r="BUP32" s="421"/>
      <c r="BUQ32" s="421"/>
      <c r="BUR32" s="421"/>
      <c r="BUS32" s="421"/>
      <c r="BUT32" s="421"/>
      <c r="BUU32" s="421"/>
      <c r="BUV32" s="421"/>
      <c r="BUW32" s="421"/>
      <c r="BUX32" s="421"/>
      <c r="BUY32" s="421"/>
      <c r="BUZ32" s="421"/>
      <c r="BVA32" s="421"/>
      <c r="BVB32" s="421"/>
      <c r="BVC32" s="421"/>
      <c r="BVD32" s="421"/>
      <c r="BVE32" s="421"/>
      <c r="BVF32" s="421"/>
      <c r="BVG32" s="421"/>
      <c r="BVH32" s="421"/>
      <c r="BVI32" s="421"/>
      <c r="BVJ32" s="421"/>
      <c r="BVK32" s="421"/>
      <c r="BVL32" s="421"/>
      <c r="BVM32" s="421"/>
      <c r="BVN32" s="421"/>
      <c r="BVO32" s="421"/>
      <c r="BVP32" s="421"/>
      <c r="BVQ32" s="421"/>
      <c r="BVR32" s="421"/>
      <c r="BVS32" s="421"/>
      <c r="BVT32" s="421"/>
      <c r="BVU32" s="421"/>
      <c r="BVV32" s="421"/>
      <c r="BVW32" s="421"/>
      <c r="BVX32" s="421"/>
      <c r="BVY32" s="421"/>
      <c r="BVZ32" s="421"/>
      <c r="BWA32" s="421"/>
      <c r="BWB32" s="421"/>
      <c r="BWC32" s="421"/>
      <c r="BWD32" s="421"/>
      <c r="BWE32" s="421"/>
      <c r="BWF32" s="421"/>
      <c r="BWG32" s="421"/>
      <c r="BWH32" s="421"/>
      <c r="BWI32" s="421"/>
      <c r="BWJ32" s="421"/>
      <c r="BWK32" s="421"/>
      <c r="BWL32" s="421"/>
      <c r="BWM32" s="421"/>
      <c r="BWN32" s="421"/>
      <c r="BWO32" s="421"/>
      <c r="BWP32" s="421"/>
      <c r="BWQ32" s="421"/>
      <c r="BWR32" s="421"/>
      <c r="BWS32" s="421"/>
      <c r="BWT32" s="421"/>
      <c r="BWU32" s="421"/>
      <c r="BWV32" s="421"/>
      <c r="BWW32" s="421"/>
      <c r="BWX32" s="421"/>
      <c r="BWY32" s="421"/>
      <c r="BWZ32" s="421"/>
      <c r="BXA32" s="421"/>
      <c r="BXB32" s="421"/>
      <c r="BXC32" s="421"/>
      <c r="BXD32" s="421"/>
      <c r="BXE32" s="421"/>
      <c r="BXF32" s="421"/>
      <c r="BXG32" s="421"/>
      <c r="BXH32" s="421"/>
      <c r="BXI32" s="421"/>
      <c r="BXJ32" s="421"/>
      <c r="BXK32" s="421"/>
      <c r="BXL32" s="421"/>
      <c r="BXM32" s="421"/>
      <c r="BXN32" s="421"/>
      <c r="BXO32" s="421"/>
      <c r="BXP32" s="421"/>
      <c r="BXQ32" s="421"/>
      <c r="BXR32" s="421"/>
      <c r="BXS32" s="421"/>
      <c r="BXT32" s="421"/>
      <c r="BXU32" s="421"/>
      <c r="BXV32" s="421"/>
      <c r="BXW32" s="421"/>
      <c r="BXX32" s="421"/>
      <c r="BXY32" s="421"/>
      <c r="BXZ32" s="421"/>
      <c r="BYA32" s="421"/>
      <c r="BYB32" s="421"/>
      <c r="BYC32" s="421"/>
      <c r="BYD32" s="421"/>
      <c r="BYE32" s="421"/>
      <c r="BYF32" s="421"/>
      <c r="BYG32" s="421"/>
      <c r="BYH32" s="421"/>
      <c r="BYI32" s="421"/>
      <c r="BYJ32" s="421"/>
      <c r="BYK32" s="421"/>
      <c r="BYL32" s="421"/>
      <c r="BYM32" s="421"/>
      <c r="BYN32" s="421"/>
      <c r="BYO32" s="421"/>
      <c r="BYP32" s="421"/>
      <c r="BYQ32" s="421"/>
      <c r="BYR32" s="421"/>
      <c r="BYS32" s="421"/>
      <c r="BYT32" s="421"/>
      <c r="BYU32" s="421"/>
      <c r="BYV32" s="421"/>
      <c r="BYW32" s="421"/>
      <c r="BYX32" s="421"/>
      <c r="BYY32" s="421"/>
      <c r="BYZ32" s="421"/>
      <c r="BZA32" s="421"/>
      <c r="BZB32" s="421"/>
      <c r="BZC32" s="421"/>
      <c r="BZD32" s="421"/>
      <c r="BZE32" s="421"/>
      <c r="BZF32" s="421"/>
      <c r="BZG32" s="421"/>
      <c r="BZH32" s="421"/>
      <c r="BZI32" s="421"/>
      <c r="BZJ32" s="421"/>
      <c r="BZK32" s="421"/>
      <c r="BZL32" s="421"/>
      <c r="BZM32" s="421"/>
      <c r="BZN32" s="421"/>
      <c r="BZO32" s="421"/>
      <c r="BZP32" s="421"/>
      <c r="BZQ32" s="421"/>
      <c r="BZR32" s="421"/>
      <c r="BZS32" s="421"/>
      <c r="BZT32" s="421"/>
      <c r="BZU32" s="421"/>
      <c r="BZV32" s="421"/>
      <c r="BZW32" s="421"/>
      <c r="BZX32" s="421"/>
      <c r="BZY32" s="421"/>
      <c r="BZZ32" s="421"/>
      <c r="CAA32" s="421"/>
      <c r="CAB32" s="421"/>
      <c r="CAC32" s="421"/>
      <c r="CAD32" s="421"/>
      <c r="CAE32" s="421"/>
      <c r="CAF32" s="421"/>
      <c r="CAG32" s="421"/>
      <c r="CAH32" s="421"/>
      <c r="CAI32" s="421"/>
      <c r="CAJ32" s="421"/>
      <c r="CAK32" s="421"/>
      <c r="CAL32" s="421"/>
      <c r="CAM32" s="421"/>
      <c r="CAN32" s="421"/>
      <c r="CAO32" s="421"/>
      <c r="CAP32" s="421"/>
      <c r="CAQ32" s="421"/>
      <c r="CAR32" s="421"/>
      <c r="CAS32" s="421"/>
      <c r="CAT32" s="421"/>
      <c r="CAU32" s="421"/>
      <c r="CAV32" s="421"/>
      <c r="CAW32" s="421"/>
      <c r="CAX32" s="421"/>
      <c r="CAY32" s="421"/>
      <c r="CAZ32" s="421"/>
      <c r="CBA32" s="421"/>
      <c r="CBB32" s="421"/>
      <c r="CBC32" s="421"/>
      <c r="CBD32" s="421"/>
      <c r="CBE32" s="421"/>
      <c r="CBF32" s="421"/>
      <c r="CBG32" s="421"/>
      <c r="CBH32" s="421"/>
      <c r="CBI32" s="421"/>
      <c r="CBJ32" s="421"/>
      <c r="CBK32" s="421"/>
      <c r="CBL32" s="421"/>
      <c r="CBM32" s="421"/>
      <c r="CBN32" s="421"/>
      <c r="CBO32" s="421"/>
      <c r="CBP32" s="421"/>
      <c r="CBQ32" s="421"/>
      <c r="CBR32" s="421"/>
      <c r="CBS32" s="421"/>
      <c r="CBT32" s="421"/>
      <c r="CBU32" s="421"/>
      <c r="CBV32" s="421"/>
      <c r="CBW32" s="421"/>
      <c r="CBX32" s="421"/>
      <c r="CBY32" s="421"/>
      <c r="CBZ32" s="421"/>
      <c r="CCA32" s="421"/>
      <c r="CCB32" s="421"/>
      <c r="CCC32" s="421"/>
      <c r="CCD32" s="421"/>
      <c r="CCE32" s="421"/>
      <c r="CCF32" s="421"/>
      <c r="CCG32" s="421"/>
      <c r="CCH32" s="421"/>
      <c r="CCI32" s="421"/>
      <c r="CCJ32" s="421"/>
      <c r="CCK32" s="421"/>
      <c r="CCL32" s="421"/>
      <c r="CCM32" s="421"/>
      <c r="CCN32" s="421"/>
      <c r="CCO32" s="421"/>
      <c r="CCP32" s="421"/>
      <c r="CCQ32" s="421"/>
      <c r="CCR32" s="421"/>
      <c r="CCS32" s="421"/>
      <c r="CCT32" s="421"/>
      <c r="CCU32" s="421"/>
      <c r="CCV32" s="421"/>
      <c r="CCW32" s="421"/>
      <c r="CCX32" s="421"/>
      <c r="CCY32" s="421"/>
      <c r="CCZ32" s="421"/>
      <c r="CDA32" s="421"/>
      <c r="CDB32" s="421"/>
      <c r="CDC32" s="421"/>
      <c r="CDD32" s="421"/>
      <c r="CDE32" s="421"/>
      <c r="CDF32" s="421"/>
      <c r="CDG32" s="421"/>
      <c r="CDH32" s="421"/>
      <c r="CDI32" s="421"/>
      <c r="CDJ32" s="421"/>
      <c r="CDK32" s="421"/>
      <c r="CDL32" s="421"/>
      <c r="CDM32" s="421"/>
      <c r="CDN32" s="421"/>
      <c r="CDO32" s="421"/>
      <c r="CDP32" s="421"/>
      <c r="CDQ32" s="421"/>
      <c r="CDR32" s="421"/>
      <c r="CDS32" s="421"/>
      <c r="CDT32" s="421"/>
      <c r="CDU32" s="421"/>
      <c r="CDV32" s="421"/>
      <c r="CDW32" s="421"/>
      <c r="CDX32" s="421"/>
      <c r="CDY32" s="421"/>
      <c r="CDZ32" s="421"/>
      <c r="CEA32" s="421"/>
      <c r="CEB32" s="421"/>
      <c r="CEC32" s="421"/>
      <c r="CED32" s="421"/>
      <c r="CEE32" s="421"/>
      <c r="CEF32" s="421"/>
      <c r="CEG32" s="421"/>
      <c r="CEH32" s="421"/>
      <c r="CEI32" s="421"/>
      <c r="CEJ32" s="421"/>
      <c r="CEK32" s="421"/>
      <c r="CEL32" s="421"/>
      <c r="CEM32" s="421"/>
      <c r="CEN32" s="421"/>
      <c r="CEO32" s="421"/>
      <c r="CEP32" s="421"/>
      <c r="CEQ32" s="421"/>
      <c r="CER32" s="421"/>
      <c r="CES32" s="421"/>
      <c r="CET32" s="421"/>
      <c r="CEU32" s="421"/>
      <c r="CEV32" s="421"/>
      <c r="CEW32" s="421"/>
      <c r="CEX32" s="421"/>
      <c r="CEY32" s="421"/>
      <c r="CEZ32" s="421"/>
      <c r="CFA32" s="421"/>
      <c r="CFB32" s="421"/>
      <c r="CFC32" s="421"/>
      <c r="CFD32" s="421"/>
      <c r="CFE32" s="421"/>
      <c r="CFF32" s="421"/>
      <c r="CFG32" s="421"/>
      <c r="CFH32" s="421"/>
      <c r="CFI32" s="421"/>
      <c r="CFJ32" s="421"/>
      <c r="CFK32" s="421"/>
      <c r="CFL32" s="421"/>
      <c r="CFM32" s="421"/>
      <c r="CFN32" s="421"/>
      <c r="CFO32" s="421"/>
      <c r="CFP32" s="421"/>
      <c r="CFQ32" s="421"/>
      <c r="CFR32" s="421"/>
      <c r="CFS32" s="421"/>
      <c r="CFT32" s="421"/>
      <c r="CFU32" s="421"/>
      <c r="CFV32" s="421"/>
      <c r="CFW32" s="421"/>
      <c r="CFX32" s="421"/>
      <c r="CFY32" s="421"/>
      <c r="CFZ32" s="421"/>
      <c r="CGA32" s="421"/>
      <c r="CGB32" s="421"/>
      <c r="CGC32" s="421"/>
      <c r="CGD32" s="421"/>
      <c r="CGE32" s="421"/>
      <c r="CGF32" s="421"/>
      <c r="CGG32" s="421"/>
      <c r="CGH32" s="421"/>
      <c r="CGI32" s="421"/>
      <c r="CGJ32" s="421"/>
      <c r="CGK32" s="421"/>
      <c r="CGL32" s="421"/>
      <c r="CGM32" s="421"/>
      <c r="CGN32" s="421"/>
      <c r="CGO32" s="421"/>
      <c r="CGP32" s="421"/>
      <c r="CGQ32" s="421"/>
      <c r="CGR32" s="421"/>
      <c r="CGS32" s="421"/>
      <c r="CGT32" s="421"/>
      <c r="CGU32" s="421"/>
      <c r="CGV32" s="421"/>
      <c r="CGW32" s="421"/>
      <c r="CGX32" s="421"/>
      <c r="CGY32" s="421"/>
      <c r="CGZ32" s="421"/>
      <c r="CHA32" s="421"/>
      <c r="CHB32" s="421"/>
      <c r="CHC32" s="421"/>
      <c r="CHD32" s="421"/>
      <c r="CHE32" s="421"/>
      <c r="CHF32" s="421"/>
      <c r="CHG32" s="421"/>
      <c r="CHH32" s="421"/>
      <c r="CHI32" s="421"/>
      <c r="CHJ32" s="421"/>
      <c r="CHK32" s="421"/>
      <c r="CHL32" s="421"/>
      <c r="CHM32" s="421"/>
      <c r="CHN32" s="421"/>
      <c r="CHO32" s="421"/>
      <c r="CHP32" s="421"/>
      <c r="CHQ32" s="421"/>
      <c r="CHR32" s="421"/>
      <c r="CHS32" s="421"/>
      <c r="CHT32" s="421"/>
      <c r="CHU32" s="421"/>
      <c r="CHV32" s="421"/>
      <c r="CHW32" s="421"/>
      <c r="CHX32" s="421"/>
      <c r="CHY32" s="421"/>
      <c r="CHZ32" s="421"/>
      <c r="CIA32" s="421"/>
      <c r="CIB32" s="421"/>
      <c r="CIC32" s="421"/>
      <c r="CID32" s="421"/>
      <c r="CIE32" s="421"/>
      <c r="CIF32" s="421"/>
      <c r="CIG32" s="421"/>
      <c r="CIH32" s="421"/>
      <c r="CII32" s="421"/>
      <c r="CIJ32" s="421"/>
      <c r="CIK32" s="421"/>
      <c r="CIL32" s="421"/>
      <c r="CIM32" s="421"/>
      <c r="CIN32" s="421"/>
      <c r="CIO32" s="421"/>
      <c r="CIP32" s="421"/>
      <c r="CIQ32" s="421"/>
      <c r="CIR32" s="421"/>
      <c r="CIS32" s="421"/>
      <c r="CIT32" s="421"/>
      <c r="CIU32" s="421"/>
      <c r="CIV32" s="421"/>
      <c r="CIW32" s="421"/>
      <c r="CIX32" s="421"/>
      <c r="CIY32" s="421"/>
      <c r="CIZ32" s="421"/>
      <c r="CJA32" s="421"/>
      <c r="CJB32" s="421"/>
      <c r="CJC32" s="421"/>
      <c r="CJD32" s="421"/>
      <c r="CJE32" s="421"/>
      <c r="CJF32" s="421"/>
      <c r="CJG32" s="421"/>
      <c r="CJH32" s="421"/>
      <c r="CJI32" s="421"/>
      <c r="CJJ32" s="421"/>
      <c r="CJK32" s="421"/>
      <c r="CJL32" s="421"/>
      <c r="CJM32" s="421"/>
      <c r="CJN32" s="421"/>
      <c r="CJO32" s="421"/>
      <c r="CJP32" s="421"/>
      <c r="CJQ32" s="421"/>
      <c r="CJR32" s="421"/>
      <c r="CJS32" s="421"/>
      <c r="CJT32" s="421"/>
      <c r="CJU32" s="421"/>
      <c r="CJV32" s="421"/>
      <c r="CJW32" s="421"/>
      <c r="CJX32" s="421"/>
      <c r="CJY32" s="421"/>
      <c r="CJZ32" s="421"/>
      <c r="CKA32" s="421"/>
      <c r="CKB32" s="421"/>
      <c r="CKC32" s="421"/>
      <c r="CKD32" s="421"/>
      <c r="CKE32" s="421"/>
      <c r="CKF32" s="421"/>
      <c r="CKG32" s="421"/>
      <c r="CKH32" s="421"/>
      <c r="CKI32" s="421"/>
      <c r="CKJ32" s="421"/>
      <c r="CKK32" s="421"/>
      <c r="CKL32" s="421"/>
      <c r="CKM32" s="421"/>
      <c r="CKN32" s="421"/>
      <c r="CKO32" s="421"/>
      <c r="CKP32" s="421"/>
      <c r="CKQ32" s="421"/>
      <c r="CKR32" s="421"/>
      <c r="CKS32" s="421"/>
      <c r="CKT32" s="421"/>
      <c r="CKU32" s="421"/>
      <c r="CKV32" s="421"/>
      <c r="CKW32" s="421"/>
      <c r="CKX32" s="421"/>
      <c r="CKY32" s="421"/>
      <c r="CKZ32" s="421"/>
      <c r="CLA32" s="421"/>
      <c r="CLB32" s="421"/>
      <c r="CLC32" s="421"/>
      <c r="CLD32" s="421"/>
      <c r="CLE32" s="421"/>
      <c r="CLF32" s="421"/>
      <c r="CLG32" s="421"/>
      <c r="CLH32" s="421"/>
      <c r="CLI32" s="421"/>
      <c r="CLJ32" s="421"/>
      <c r="CLK32" s="421"/>
      <c r="CLL32" s="421"/>
      <c r="CLM32" s="421"/>
      <c r="CLN32" s="421"/>
      <c r="CLO32" s="421"/>
      <c r="CLP32" s="421"/>
      <c r="CLQ32" s="421"/>
      <c r="CLR32" s="421"/>
      <c r="CLS32" s="421"/>
      <c r="CLT32" s="421"/>
      <c r="CLU32" s="421"/>
      <c r="CLV32" s="421"/>
      <c r="CLW32" s="421"/>
      <c r="CLX32" s="421"/>
      <c r="CLY32" s="421"/>
      <c r="CLZ32" s="421"/>
      <c r="CMA32" s="421"/>
      <c r="CMB32" s="421"/>
      <c r="CMC32" s="421"/>
      <c r="CMD32" s="421"/>
      <c r="CME32" s="421"/>
      <c r="CMF32" s="421"/>
      <c r="CMG32" s="421"/>
      <c r="CMH32" s="421"/>
      <c r="CMI32" s="421"/>
      <c r="CMJ32" s="421"/>
      <c r="CMK32" s="421"/>
      <c r="CML32" s="421"/>
      <c r="CMM32" s="421"/>
      <c r="CMN32" s="421"/>
      <c r="CMO32" s="421"/>
      <c r="CMP32" s="421"/>
      <c r="CMQ32" s="421"/>
      <c r="CMR32" s="421"/>
      <c r="CMS32" s="421"/>
      <c r="CMT32" s="421"/>
      <c r="CMU32" s="421"/>
      <c r="CMV32" s="421"/>
      <c r="CMW32" s="421"/>
      <c r="CMX32" s="421"/>
      <c r="CMY32" s="421"/>
      <c r="CMZ32" s="421"/>
      <c r="CNA32" s="421"/>
      <c r="CNB32" s="421"/>
      <c r="CNC32" s="421"/>
      <c r="CND32" s="421"/>
      <c r="CNE32" s="421"/>
      <c r="CNF32" s="421"/>
      <c r="CNG32" s="421"/>
      <c r="CNH32" s="421"/>
      <c r="CNI32" s="421"/>
      <c r="CNJ32" s="421"/>
      <c r="CNK32" s="421"/>
      <c r="CNL32" s="421"/>
      <c r="CNM32" s="421"/>
      <c r="CNN32" s="421"/>
      <c r="CNO32" s="421"/>
      <c r="CNP32" s="421"/>
      <c r="CNQ32" s="421"/>
      <c r="CNR32" s="421"/>
      <c r="CNS32" s="421"/>
      <c r="CNT32" s="421"/>
      <c r="CNU32" s="421"/>
      <c r="CNV32" s="421"/>
      <c r="CNW32" s="421"/>
      <c r="CNX32" s="421"/>
      <c r="CNY32" s="421"/>
      <c r="CNZ32" s="421"/>
      <c r="COA32" s="421"/>
      <c r="COB32" s="421"/>
      <c r="COC32" s="421"/>
      <c r="COD32" s="421"/>
      <c r="COE32" s="421"/>
      <c r="COF32" s="421"/>
      <c r="COG32" s="421"/>
      <c r="COH32" s="421"/>
      <c r="COI32" s="421"/>
      <c r="COJ32" s="421"/>
      <c r="COK32" s="421"/>
      <c r="COL32" s="421"/>
      <c r="COM32" s="421"/>
      <c r="CON32" s="421"/>
      <c r="COO32" s="421"/>
      <c r="COP32" s="421"/>
      <c r="COQ32" s="421"/>
      <c r="COR32" s="421"/>
      <c r="COS32" s="421"/>
      <c r="COT32" s="421"/>
      <c r="COU32" s="421"/>
      <c r="COV32" s="421"/>
      <c r="COW32" s="421"/>
      <c r="COX32" s="421"/>
      <c r="COY32" s="421"/>
      <c r="COZ32" s="421"/>
      <c r="CPA32" s="421"/>
      <c r="CPB32" s="421"/>
      <c r="CPC32" s="421"/>
      <c r="CPD32" s="421"/>
      <c r="CPE32" s="421"/>
      <c r="CPF32" s="421"/>
      <c r="CPG32" s="421"/>
      <c r="CPH32" s="421"/>
      <c r="CPI32" s="421"/>
      <c r="CPJ32" s="421"/>
      <c r="CPK32" s="421"/>
      <c r="CPL32" s="421"/>
      <c r="CPM32" s="421"/>
      <c r="CPN32" s="421"/>
      <c r="CPO32" s="421"/>
      <c r="CPP32" s="421"/>
      <c r="CPQ32" s="421"/>
      <c r="CPR32" s="421"/>
      <c r="CPS32" s="421"/>
      <c r="CPT32" s="421"/>
      <c r="CPU32" s="421"/>
      <c r="CPV32" s="421"/>
      <c r="CPW32" s="421"/>
      <c r="CPX32" s="421"/>
      <c r="CPY32" s="421"/>
      <c r="CPZ32" s="421"/>
      <c r="CQA32" s="421"/>
      <c r="CQB32" s="421"/>
      <c r="CQC32" s="421"/>
      <c r="CQD32" s="421"/>
      <c r="CQE32" s="421"/>
      <c r="CQF32" s="421"/>
      <c r="CQG32" s="421"/>
      <c r="CQH32" s="421"/>
      <c r="CQI32" s="421"/>
      <c r="CQJ32" s="421"/>
      <c r="CQK32" s="421"/>
      <c r="CQL32" s="421"/>
      <c r="CQM32" s="421"/>
      <c r="CQN32" s="421"/>
      <c r="CQO32" s="421"/>
      <c r="CQP32" s="421"/>
      <c r="CQQ32" s="421"/>
      <c r="CQR32" s="421"/>
      <c r="CQS32" s="421"/>
      <c r="CQT32" s="421"/>
      <c r="CQU32" s="421"/>
      <c r="CQV32" s="421"/>
      <c r="CQW32" s="421"/>
      <c r="CQX32" s="421"/>
      <c r="CQY32" s="421"/>
      <c r="CQZ32" s="421"/>
      <c r="CRA32" s="421"/>
      <c r="CRB32" s="421"/>
      <c r="CRC32" s="421"/>
      <c r="CRD32" s="421"/>
      <c r="CRE32" s="421"/>
      <c r="CRF32" s="421"/>
      <c r="CRG32" s="421"/>
      <c r="CRH32" s="421"/>
      <c r="CRI32" s="421"/>
      <c r="CRJ32" s="421"/>
      <c r="CRK32" s="421"/>
      <c r="CRL32" s="421"/>
      <c r="CRM32" s="421"/>
      <c r="CRN32" s="421"/>
      <c r="CRO32" s="421"/>
      <c r="CRP32" s="421"/>
      <c r="CRQ32" s="421"/>
      <c r="CRR32" s="421"/>
      <c r="CRS32" s="421"/>
      <c r="CRT32" s="421"/>
      <c r="CRU32" s="421"/>
      <c r="CRV32" s="421"/>
      <c r="CRW32" s="421"/>
      <c r="CRX32" s="421"/>
      <c r="CRY32" s="421"/>
      <c r="CRZ32" s="421"/>
      <c r="CSA32" s="421"/>
      <c r="CSB32" s="421"/>
      <c r="CSC32" s="421"/>
      <c r="CSD32" s="421"/>
      <c r="CSE32" s="421"/>
      <c r="CSF32" s="421"/>
      <c r="CSG32" s="421"/>
      <c r="CSH32" s="421"/>
      <c r="CSI32" s="421"/>
      <c r="CSJ32" s="421"/>
      <c r="CSK32" s="421"/>
      <c r="CSL32" s="421"/>
      <c r="CSM32" s="421"/>
      <c r="CSN32" s="421"/>
      <c r="CSO32" s="421"/>
      <c r="CSP32" s="421"/>
      <c r="CSQ32" s="421"/>
      <c r="CSR32" s="421"/>
      <c r="CSS32" s="421"/>
      <c r="CST32" s="421"/>
      <c r="CSU32" s="421"/>
      <c r="CSV32" s="421"/>
      <c r="CSW32" s="421"/>
      <c r="CSX32" s="421"/>
      <c r="CSY32" s="421"/>
      <c r="CSZ32" s="421"/>
      <c r="CTA32" s="421"/>
      <c r="CTB32" s="421"/>
      <c r="CTC32" s="421"/>
      <c r="CTD32" s="421"/>
      <c r="CTE32" s="421"/>
      <c r="CTF32" s="421"/>
      <c r="CTG32" s="421"/>
      <c r="CTH32" s="421"/>
      <c r="CTI32" s="421"/>
      <c r="CTJ32" s="421"/>
      <c r="CTK32" s="421"/>
      <c r="CTL32" s="421"/>
      <c r="CTM32" s="421"/>
      <c r="CTN32" s="421"/>
      <c r="CTO32" s="421"/>
      <c r="CTP32" s="421"/>
      <c r="CTQ32" s="421"/>
      <c r="CTR32" s="421"/>
      <c r="CTS32" s="421"/>
      <c r="CTT32" s="421"/>
      <c r="CTU32" s="421"/>
      <c r="CTV32" s="421"/>
      <c r="CTW32" s="421"/>
      <c r="CTX32" s="421"/>
      <c r="CTY32" s="421"/>
      <c r="CTZ32" s="421"/>
      <c r="CUA32" s="421"/>
      <c r="CUB32" s="421"/>
      <c r="CUC32" s="421"/>
      <c r="CUD32" s="421"/>
      <c r="CUE32" s="421"/>
      <c r="CUF32" s="421"/>
      <c r="CUG32" s="421"/>
      <c r="CUH32" s="421"/>
      <c r="CUI32" s="421"/>
      <c r="CUJ32" s="421"/>
      <c r="CUK32" s="421"/>
      <c r="CUL32" s="421"/>
      <c r="CUM32" s="421"/>
      <c r="CUN32" s="421"/>
      <c r="CUO32" s="421"/>
      <c r="CUP32" s="421"/>
      <c r="CUQ32" s="421"/>
      <c r="CUR32" s="421"/>
      <c r="CUS32" s="421"/>
      <c r="CUT32" s="421"/>
      <c r="CUU32" s="421"/>
      <c r="CUV32" s="421"/>
      <c r="CUW32" s="421"/>
      <c r="CUX32" s="421"/>
      <c r="CUY32" s="421"/>
      <c r="CUZ32" s="421"/>
      <c r="CVA32" s="421"/>
      <c r="CVB32" s="421"/>
      <c r="CVC32" s="421"/>
      <c r="CVD32" s="421"/>
      <c r="CVE32" s="421"/>
      <c r="CVF32" s="421"/>
      <c r="CVG32" s="421"/>
      <c r="CVH32" s="421"/>
      <c r="CVI32" s="421"/>
      <c r="CVJ32" s="421"/>
      <c r="CVK32" s="421"/>
      <c r="CVL32" s="421"/>
      <c r="CVM32" s="421"/>
      <c r="CVN32" s="421"/>
      <c r="CVO32" s="421"/>
      <c r="CVP32" s="421"/>
      <c r="CVQ32" s="421"/>
      <c r="CVR32" s="421"/>
      <c r="CVS32" s="421"/>
      <c r="CVT32" s="421"/>
      <c r="CVU32" s="421"/>
      <c r="CVV32" s="421"/>
      <c r="CVW32" s="421"/>
      <c r="CVX32" s="421"/>
      <c r="CVY32" s="421"/>
      <c r="CVZ32" s="421"/>
      <c r="CWA32" s="421"/>
      <c r="CWB32" s="421"/>
      <c r="CWC32" s="421"/>
      <c r="CWD32" s="421"/>
      <c r="CWE32" s="421"/>
      <c r="CWF32" s="421"/>
      <c r="CWG32" s="421"/>
      <c r="CWH32" s="421"/>
      <c r="CWI32" s="421"/>
      <c r="CWJ32" s="421"/>
      <c r="CWK32" s="421"/>
      <c r="CWL32" s="421"/>
      <c r="CWM32" s="421"/>
      <c r="CWN32" s="421"/>
      <c r="CWO32" s="421"/>
      <c r="CWP32" s="421"/>
      <c r="CWQ32" s="421"/>
      <c r="CWR32" s="421"/>
      <c r="CWS32" s="421"/>
      <c r="CWT32" s="421"/>
      <c r="CWU32" s="421"/>
      <c r="CWV32" s="421"/>
      <c r="CWW32" s="421"/>
      <c r="CWX32" s="421"/>
      <c r="CWY32" s="421"/>
      <c r="CWZ32" s="421"/>
      <c r="CXA32" s="421"/>
      <c r="CXB32" s="421"/>
      <c r="CXC32" s="421"/>
      <c r="CXD32" s="421"/>
      <c r="CXE32" s="421"/>
      <c r="CXF32" s="421"/>
      <c r="CXG32" s="421"/>
      <c r="CXH32" s="421"/>
      <c r="CXI32" s="421"/>
      <c r="CXJ32" s="421"/>
      <c r="CXK32" s="421"/>
      <c r="CXL32" s="421"/>
      <c r="CXM32" s="421"/>
      <c r="CXN32" s="421"/>
      <c r="CXO32" s="421"/>
      <c r="CXP32" s="421"/>
      <c r="CXQ32" s="421"/>
      <c r="CXR32" s="421"/>
      <c r="CXS32" s="421"/>
      <c r="CXT32" s="421"/>
      <c r="CXU32" s="421"/>
      <c r="CXV32" s="421"/>
      <c r="CXW32" s="421"/>
      <c r="CXX32" s="421"/>
      <c r="CXY32" s="421"/>
      <c r="CXZ32" s="421"/>
      <c r="CYA32" s="421"/>
      <c r="CYB32" s="421"/>
      <c r="CYC32" s="421"/>
      <c r="CYD32" s="421"/>
      <c r="CYE32" s="421"/>
      <c r="CYF32" s="421"/>
      <c r="CYG32" s="421"/>
      <c r="CYH32" s="421"/>
      <c r="CYI32" s="421"/>
      <c r="CYJ32" s="421"/>
      <c r="CYK32" s="421"/>
      <c r="CYL32" s="421"/>
      <c r="CYM32" s="421"/>
      <c r="CYN32" s="421"/>
      <c r="CYO32" s="421"/>
      <c r="CYP32" s="421"/>
      <c r="CYQ32" s="421"/>
      <c r="CYR32" s="421"/>
      <c r="CYS32" s="421"/>
      <c r="CYT32" s="421"/>
      <c r="CYU32" s="421"/>
      <c r="CYV32" s="421"/>
      <c r="CYW32" s="421"/>
      <c r="CYX32" s="421"/>
      <c r="CYY32" s="421"/>
      <c r="CYZ32" s="421"/>
      <c r="CZA32" s="421"/>
      <c r="CZB32" s="421"/>
      <c r="CZC32" s="421"/>
      <c r="CZD32" s="421"/>
      <c r="CZE32" s="421"/>
      <c r="CZF32" s="421"/>
      <c r="CZG32" s="421"/>
      <c r="CZH32" s="421"/>
      <c r="CZI32" s="421"/>
      <c r="CZJ32" s="421"/>
      <c r="CZK32" s="421"/>
      <c r="CZL32" s="421"/>
      <c r="CZM32" s="421"/>
      <c r="CZN32" s="421"/>
      <c r="CZO32" s="421"/>
      <c r="CZP32" s="421"/>
      <c r="CZQ32" s="421"/>
      <c r="CZR32" s="421"/>
      <c r="CZS32" s="421"/>
      <c r="CZT32" s="421"/>
      <c r="CZU32" s="421"/>
      <c r="CZV32" s="421"/>
      <c r="CZW32" s="421"/>
      <c r="CZX32" s="421"/>
      <c r="CZY32" s="421"/>
      <c r="CZZ32" s="421"/>
      <c r="DAA32" s="421"/>
      <c r="DAB32" s="421"/>
      <c r="DAC32" s="421"/>
      <c r="DAD32" s="421"/>
      <c r="DAE32" s="421"/>
      <c r="DAF32" s="421"/>
      <c r="DAG32" s="421"/>
      <c r="DAH32" s="421"/>
      <c r="DAI32" s="421"/>
      <c r="DAJ32" s="421"/>
      <c r="DAK32" s="421"/>
      <c r="DAL32" s="421"/>
      <c r="DAM32" s="421"/>
      <c r="DAN32" s="421"/>
      <c r="DAO32" s="421"/>
      <c r="DAP32" s="421"/>
      <c r="DAQ32" s="421"/>
      <c r="DAR32" s="421"/>
      <c r="DAS32" s="421"/>
      <c r="DAT32" s="421"/>
      <c r="DAU32" s="421"/>
      <c r="DAV32" s="421"/>
      <c r="DAW32" s="421"/>
      <c r="DAX32" s="421"/>
      <c r="DAY32" s="421"/>
      <c r="DAZ32" s="421"/>
      <c r="DBA32" s="421"/>
      <c r="DBB32" s="421"/>
      <c r="DBC32" s="421"/>
      <c r="DBD32" s="421"/>
      <c r="DBE32" s="421"/>
      <c r="DBF32" s="421"/>
      <c r="DBG32" s="421"/>
      <c r="DBH32" s="421"/>
      <c r="DBI32" s="421"/>
      <c r="DBJ32" s="421"/>
      <c r="DBK32" s="421"/>
      <c r="DBL32" s="421"/>
      <c r="DBM32" s="421"/>
      <c r="DBN32" s="421"/>
      <c r="DBO32" s="421"/>
      <c r="DBP32" s="421"/>
      <c r="DBQ32" s="421"/>
      <c r="DBR32" s="421"/>
      <c r="DBS32" s="421"/>
      <c r="DBT32" s="421"/>
      <c r="DBU32" s="421"/>
      <c r="DBV32" s="421"/>
      <c r="DBW32" s="421"/>
      <c r="DBX32" s="421"/>
      <c r="DBY32" s="421"/>
      <c r="DBZ32" s="421"/>
      <c r="DCA32" s="421"/>
      <c r="DCB32" s="421"/>
      <c r="DCC32" s="421"/>
      <c r="DCD32" s="421"/>
      <c r="DCE32" s="421"/>
      <c r="DCF32" s="421"/>
      <c r="DCG32" s="421"/>
      <c r="DCH32" s="421"/>
      <c r="DCI32" s="421"/>
      <c r="DCJ32" s="421"/>
      <c r="DCK32" s="421"/>
      <c r="DCL32" s="421"/>
      <c r="DCM32" s="421"/>
      <c r="DCN32" s="421"/>
      <c r="DCO32" s="421"/>
      <c r="DCP32" s="421"/>
      <c r="DCQ32" s="421"/>
      <c r="DCR32" s="421"/>
      <c r="DCS32" s="421"/>
      <c r="DCT32" s="421"/>
      <c r="DCU32" s="421"/>
      <c r="DCV32" s="421"/>
      <c r="DCW32" s="421"/>
      <c r="DCX32" s="421"/>
      <c r="DCY32" s="421"/>
      <c r="DCZ32" s="421"/>
      <c r="DDA32" s="421"/>
      <c r="DDB32" s="421"/>
      <c r="DDC32" s="421"/>
      <c r="DDD32" s="421"/>
      <c r="DDE32" s="421"/>
      <c r="DDF32" s="421"/>
      <c r="DDG32" s="421"/>
      <c r="DDH32" s="421"/>
      <c r="DDI32" s="421"/>
      <c r="DDJ32" s="421"/>
      <c r="DDK32" s="421"/>
      <c r="DDL32" s="421"/>
      <c r="DDM32" s="421"/>
      <c r="DDN32" s="421"/>
      <c r="DDO32" s="421"/>
      <c r="DDP32" s="421"/>
      <c r="DDQ32" s="421"/>
      <c r="DDR32" s="421"/>
      <c r="DDS32" s="421"/>
      <c r="DDT32" s="421"/>
      <c r="DDU32" s="421"/>
      <c r="DDV32" s="421"/>
      <c r="DDW32" s="421"/>
      <c r="DDX32" s="421"/>
      <c r="DDY32" s="421"/>
      <c r="DDZ32" s="421"/>
      <c r="DEA32" s="421"/>
      <c r="DEB32" s="421"/>
      <c r="DEC32" s="421"/>
      <c r="DED32" s="421"/>
      <c r="DEE32" s="421"/>
      <c r="DEF32" s="421"/>
      <c r="DEG32" s="421"/>
      <c r="DEH32" s="421"/>
      <c r="DEI32" s="421"/>
      <c r="DEJ32" s="421"/>
      <c r="DEK32" s="421"/>
      <c r="DEL32" s="421"/>
      <c r="DEM32" s="421"/>
      <c r="DEN32" s="421"/>
      <c r="DEO32" s="421"/>
      <c r="DEP32" s="421"/>
      <c r="DEQ32" s="421"/>
      <c r="DER32" s="421"/>
      <c r="DES32" s="421"/>
      <c r="DET32" s="421"/>
      <c r="DEU32" s="421"/>
      <c r="DEV32" s="421"/>
      <c r="DEW32" s="421"/>
      <c r="DEX32" s="421"/>
      <c r="DEY32" s="421"/>
      <c r="DEZ32" s="421"/>
      <c r="DFA32" s="421"/>
      <c r="DFB32" s="421"/>
      <c r="DFC32" s="421"/>
      <c r="DFD32" s="421"/>
      <c r="DFE32" s="421"/>
      <c r="DFF32" s="421"/>
      <c r="DFG32" s="421"/>
      <c r="DFH32" s="421"/>
      <c r="DFI32" s="421"/>
      <c r="DFJ32" s="421"/>
      <c r="DFK32" s="421"/>
      <c r="DFL32" s="421"/>
      <c r="DFM32" s="421"/>
      <c r="DFN32" s="421"/>
      <c r="DFO32" s="421"/>
      <c r="DFP32" s="421"/>
      <c r="DFQ32" s="421"/>
      <c r="DFR32" s="421"/>
      <c r="DFS32" s="421"/>
      <c r="DFT32" s="421"/>
      <c r="DFU32" s="421"/>
      <c r="DFV32" s="421"/>
      <c r="DFW32" s="421"/>
      <c r="DFX32" s="421"/>
      <c r="DFY32" s="421"/>
      <c r="DFZ32" s="421"/>
      <c r="DGA32" s="421"/>
      <c r="DGB32" s="421"/>
      <c r="DGC32" s="421"/>
      <c r="DGD32" s="421"/>
      <c r="DGE32" s="421"/>
      <c r="DGF32" s="421"/>
      <c r="DGG32" s="421"/>
      <c r="DGH32" s="421"/>
      <c r="DGI32" s="421"/>
      <c r="DGJ32" s="421"/>
      <c r="DGK32" s="421"/>
      <c r="DGL32" s="421"/>
      <c r="DGM32" s="421"/>
      <c r="DGN32" s="421"/>
      <c r="DGO32" s="421"/>
      <c r="DGP32" s="421"/>
      <c r="DGQ32" s="421"/>
      <c r="DGR32" s="421"/>
      <c r="DGS32" s="421"/>
      <c r="DGT32" s="421"/>
      <c r="DGU32" s="421"/>
      <c r="DGV32" s="421"/>
      <c r="DGW32" s="421"/>
      <c r="DGX32" s="421"/>
      <c r="DGY32" s="421"/>
      <c r="DGZ32" s="421"/>
      <c r="DHA32" s="421"/>
      <c r="DHB32" s="421"/>
      <c r="DHC32" s="421"/>
      <c r="DHD32" s="421"/>
      <c r="DHE32" s="421"/>
      <c r="DHF32" s="421"/>
      <c r="DHG32" s="421"/>
      <c r="DHH32" s="421"/>
      <c r="DHI32" s="421"/>
      <c r="DHJ32" s="421"/>
      <c r="DHK32" s="421"/>
      <c r="DHL32" s="421"/>
      <c r="DHM32" s="421"/>
      <c r="DHN32" s="421"/>
      <c r="DHO32" s="421"/>
      <c r="DHP32" s="421"/>
      <c r="DHQ32" s="421"/>
      <c r="DHR32" s="421"/>
      <c r="DHS32" s="421"/>
      <c r="DHT32" s="421"/>
      <c r="DHU32" s="421"/>
      <c r="DHV32" s="421"/>
      <c r="DHW32" s="421"/>
      <c r="DHX32" s="421"/>
      <c r="DHY32" s="421"/>
      <c r="DHZ32" s="421"/>
      <c r="DIA32" s="421"/>
      <c r="DIB32" s="421"/>
      <c r="DIC32" s="421"/>
      <c r="DID32" s="421"/>
      <c r="DIE32" s="421"/>
      <c r="DIF32" s="421"/>
      <c r="DIG32" s="421"/>
      <c r="DIH32" s="421"/>
      <c r="DII32" s="421"/>
      <c r="DIJ32" s="421"/>
      <c r="DIK32" s="421"/>
      <c r="DIL32" s="421"/>
      <c r="DIM32" s="421"/>
      <c r="DIN32" s="421"/>
      <c r="DIO32" s="421"/>
      <c r="DIP32" s="421"/>
      <c r="DIQ32" s="421"/>
      <c r="DIR32" s="421"/>
      <c r="DIS32" s="421"/>
      <c r="DIT32" s="421"/>
      <c r="DIU32" s="421"/>
      <c r="DIV32" s="421"/>
      <c r="DIW32" s="421"/>
      <c r="DIX32" s="421"/>
      <c r="DIY32" s="421"/>
      <c r="DIZ32" s="421"/>
      <c r="DJA32" s="421"/>
      <c r="DJB32" s="421"/>
      <c r="DJC32" s="421"/>
      <c r="DJD32" s="421"/>
      <c r="DJE32" s="421"/>
      <c r="DJF32" s="421"/>
      <c r="DJG32" s="421"/>
      <c r="DJH32" s="421"/>
      <c r="DJI32" s="421"/>
      <c r="DJJ32" s="421"/>
      <c r="DJK32" s="421"/>
      <c r="DJL32" s="421"/>
      <c r="DJM32" s="421"/>
      <c r="DJN32" s="421"/>
      <c r="DJO32" s="421"/>
      <c r="DJP32" s="421"/>
      <c r="DJQ32" s="421"/>
      <c r="DJR32" s="421"/>
      <c r="DJS32" s="421"/>
      <c r="DJT32" s="421"/>
      <c r="DJU32" s="421"/>
      <c r="DJV32" s="421"/>
      <c r="DJW32" s="421"/>
      <c r="DJX32" s="421"/>
      <c r="DJY32" s="421"/>
      <c r="DJZ32" s="421"/>
      <c r="DKA32" s="421"/>
      <c r="DKB32" s="421"/>
      <c r="DKC32" s="421"/>
      <c r="DKD32" s="421"/>
      <c r="DKE32" s="421"/>
      <c r="DKF32" s="421"/>
      <c r="DKG32" s="421"/>
      <c r="DKH32" s="421"/>
      <c r="DKI32" s="421"/>
      <c r="DKJ32" s="421"/>
      <c r="DKK32" s="421"/>
      <c r="DKL32" s="421"/>
      <c r="DKM32" s="421"/>
      <c r="DKN32" s="421"/>
      <c r="DKO32" s="421"/>
      <c r="DKP32" s="421"/>
      <c r="DKQ32" s="421"/>
      <c r="DKR32" s="421"/>
      <c r="DKS32" s="421"/>
      <c r="DKT32" s="421"/>
      <c r="DKU32" s="421"/>
      <c r="DKV32" s="421"/>
      <c r="DKW32" s="421"/>
      <c r="DKX32" s="421"/>
      <c r="DKY32" s="421"/>
      <c r="DKZ32" s="421"/>
      <c r="DLA32" s="421"/>
      <c r="DLB32" s="421"/>
      <c r="DLC32" s="421"/>
      <c r="DLD32" s="421"/>
      <c r="DLE32" s="421"/>
      <c r="DLF32" s="421"/>
      <c r="DLG32" s="421"/>
      <c r="DLH32" s="421"/>
      <c r="DLI32" s="421"/>
      <c r="DLJ32" s="421"/>
      <c r="DLK32" s="421"/>
      <c r="DLL32" s="421"/>
      <c r="DLM32" s="421"/>
      <c r="DLN32" s="421"/>
      <c r="DLO32" s="421"/>
      <c r="DLP32" s="421"/>
      <c r="DLQ32" s="421"/>
      <c r="DLR32" s="421"/>
      <c r="DLS32" s="421"/>
      <c r="DLT32" s="421"/>
      <c r="DLU32" s="421"/>
      <c r="DLV32" s="421"/>
      <c r="DLW32" s="421"/>
      <c r="DLX32" s="421"/>
      <c r="DLY32" s="421"/>
      <c r="DLZ32" s="421"/>
      <c r="DMA32" s="421"/>
      <c r="DMB32" s="421"/>
      <c r="DMC32" s="421"/>
      <c r="DMD32" s="421"/>
      <c r="DME32" s="421"/>
      <c r="DMF32" s="421"/>
      <c r="DMG32" s="421"/>
      <c r="DMH32" s="421"/>
      <c r="DMI32" s="421"/>
      <c r="DMJ32" s="421"/>
      <c r="DMK32" s="421"/>
      <c r="DML32" s="421"/>
      <c r="DMM32" s="421"/>
      <c r="DMN32" s="421"/>
      <c r="DMO32" s="421"/>
      <c r="DMP32" s="421"/>
      <c r="DMQ32" s="421"/>
      <c r="DMR32" s="421"/>
      <c r="DMS32" s="421"/>
      <c r="DMT32" s="421"/>
      <c r="DMU32" s="421"/>
      <c r="DMV32" s="421"/>
      <c r="DMW32" s="421"/>
      <c r="DMX32" s="421"/>
      <c r="DMY32" s="421"/>
      <c r="DMZ32" s="421"/>
      <c r="DNA32" s="421"/>
      <c r="DNB32" s="421"/>
      <c r="DNC32" s="421"/>
      <c r="DND32" s="421"/>
      <c r="DNE32" s="421"/>
      <c r="DNF32" s="421"/>
      <c r="DNG32" s="421"/>
      <c r="DNH32" s="421"/>
      <c r="DNI32" s="421"/>
      <c r="DNJ32" s="421"/>
      <c r="DNK32" s="421"/>
      <c r="DNL32" s="421"/>
      <c r="DNM32" s="421"/>
      <c r="DNN32" s="421"/>
      <c r="DNO32" s="421"/>
      <c r="DNP32" s="421"/>
      <c r="DNQ32" s="421"/>
      <c r="DNR32" s="421"/>
      <c r="DNS32" s="421"/>
      <c r="DNT32" s="421"/>
      <c r="DNU32" s="421"/>
      <c r="DNV32" s="421"/>
      <c r="DNW32" s="421"/>
      <c r="DNX32" s="421"/>
      <c r="DNY32" s="421"/>
      <c r="DNZ32" s="421"/>
      <c r="DOA32" s="421"/>
      <c r="DOB32" s="421"/>
      <c r="DOC32" s="421"/>
      <c r="DOD32" s="421"/>
      <c r="DOE32" s="421"/>
      <c r="DOF32" s="421"/>
      <c r="DOG32" s="421"/>
      <c r="DOH32" s="421"/>
      <c r="DOI32" s="421"/>
      <c r="DOJ32" s="421"/>
      <c r="DOK32" s="421"/>
      <c r="DOL32" s="421"/>
      <c r="DOM32" s="421"/>
      <c r="DON32" s="421"/>
      <c r="DOO32" s="421"/>
      <c r="DOP32" s="421"/>
      <c r="DOQ32" s="421"/>
      <c r="DOR32" s="421"/>
      <c r="DOS32" s="421"/>
      <c r="DOT32" s="421"/>
      <c r="DOU32" s="421"/>
      <c r="DOV32" s="421"/>
      <c r="DOW32" s="421"/>
      <c r="DOX32" s="421"/>
      <c r="DOY32" s="421"/>
      <c r="DOZ32" s="421"/>
      <c r="DPA32" s="421"/>
      <c r="DPB32" s="421"/>
      <c r="DPC32" s="421"/>
      <c r="DPD32" s="421"/>
      <c r="DPE32" s="421"/>
      <c r="DPF32" s="421"/>
      <c r="DPG32" s="421"/>
      <c r="DPH32" s="421"/>
      <c r="DPI32" s="421"/>
      <c r="DPJ32" s="421"/>
      <c r="DPK32" s="421"/>
      <c r="DPL32" s="421"/>
      <c r="DPM32" s="421"/>
      <c r="DPN32" s="421"/>
      <c r="DPO32" s="421"/>
      <c r="DPP32" s="421"/>
      <c r="DPQ32" s="421"/>
      <c r="DPR32" s="421"/>
      <c r="DPS32" s="421"/>
      <c r="DPT32" s="421"/>
      <c r="DPU32" s="421"/>
      <c r="DPV32" s="421"/>
      <c r="DPW32" s="421"/>
      <c r="DPX32" s="421"/>
      <c r="DPY32" s="421"/>
      <c r="DPZ32" s="421"/>
      <c r="DQA32" s="421"/>
      <c r="DQB32" s="421"/>
      <c r="DQC32" s="421"/>
      <c r="DQD32" s="421"/>
      <c r="DQE32" s="421"/>
      <c r="DQF32" s="421"/>
      <c r="DQG32" s="421"/>
      <c r="DQH32" s="421"/>
      <c r="DQI32" s="421"/>
      <c r="DQJ32" s="421"/>
      <c r="DQK32" s="421"/>
      <c r="DQL32" s="421"/>
      <c r="DQM32" s="421"/>
      <c r="DQN32" s="421"/>
      <c r="DQO32" s="421"/>
      <c r="DQP32" s="421"/>
      <c r="DQQ32" s="421"/>
      <c r="DQR32" s="421"/>
      <c r="DQS32" s="421"/>
      <c r="DQT32" s="421"/>
      <c r="DQU32" s="421"/>
      <c r="DQV32" s="421"/>
      <c r="DQW32" s="421"/>
      <c r="DQX32" s="421"/>
      <c r="DQY32" s="421"/>
      <c r="DQZ32" s="421"/>
      <c r="DRA32" s="421"/>
      <c r="DRB32" s="421"/>
      <c r="DRC32" s="421"/>
      <c r="DRD32" s="421"/>
      <c r="DRE32" s="421"/>
      <c r="DRF32" s="421"/>
      <c r="DRG32" s="421"/>
      <c r="DRH32" s="421"/>
      <c r="DRI32" s="421"/>
      <c r="DRJ32" s="421"/>
      <c r="DRK32" s="421"/>
      <c r="DRL32" s="421"/>
      <c r="DRM32" s="421"/>
      <c r="DRN32" s="421"/>
      <c r="DRO32" s="421"/>
      <c r="DRP32" s="421"/>
      <c r="DRQ32" s="421"/>
      <c r="DRR32" s="421"/>
      <c r="DRS32" s="421"/>
      <c r="DRT32" s="421"/>
      <c r="DRU32" s="421"/>
      <c r="DRV32" s="421"/>
      <c r="DRW32" s="421"/>
      <c r="DRX32" s="421"/>
      <c r="DRY32" s="421"/>
      <c r="DRZ32" s="421"/>
      <c r="DSA32" s="421"/>
      <c r="DSB32" s="421"/>
      <c r="DSC32" s="421"/>
      <c r="DSD32" s="421"/>
      <c r="DSE32" s="421"/>
      <c r="DSF32" s="421"/>
      <c r="DSG32" s="421"/>
      <c r="DSH32" s="421"/>
      <c r="DSI32" s="421"/>
      <c r="DSJ32" s="421"/>
      <c r="DSK32" s="421"/>
      <c r="DSL32" s="421"/>
      <c r="DSM32" s="421"/>
      <c r="DSN32" s="421"/>
      <c r="DSO32" s="421"/>
      <c r="DSP32" s="421"/>
      <c r="DSQ32" s="421"/>
      <c r="DSR32" s="421"/>
      <c r="DSS32" s="421"/>
      <c r="DST32" s="421"/>
      <c r="DSU32" s="421"/>
      <c r="DSV32" s="421"/>
      <c r="DSW32" s="421"/>
      <c r="DSX32" s="421"/>
      <c r="DSY32" s="421"/>
      <c r="DSZ32" s="421"/>
      <c r="DTA32" s="421"/>
      <c r="DTB32" s="421"/>
      <c r="DTC32" s="421"/>
      <c r="DTD32" s="421"/>
      <c r="DTE32" s="421"/>
      <c r="DTF32" s="421"/>
      <c r="DTG32" s="421"/>
      <c r="DTH32" s="421"/>
      <c r="DTI32" s="421"/>
      <c r="DTJ32" s="421"/>
      <c r="DTK32" s="421"/>
      <c r="DTL32" s="421"/>
      <c r="DTM32" s="421"/>
      <c r="DTN32" s="421"/>
      <c r="DTO32" s="421"/>
      <c r="DTP32" s="421"/>
      <c r="DTQ32" s="421"/>
      <c r="DTR32" s="421"/>
      <c r="DTS32" s="421"/>
      <c r="DTT32" s="421"/>
      <c r="DTU32" s="421"/>
      <c r="DTV32" s="421"/>
      <c r="DTW32" s="421"/>
      <c r="DTX32" s="421"/>
      <c r="DTY32" s="421"/>
      <c r="DTZ32" s="421"/>
      <c r="DUA32" s="421"/>
      <c r="DUB32" s="421"/>
      <c r="DUC32" s="421"/>
      <c r="DUD32" s="421"/>
      <c r="DUE32" s="421"/>
      <c r="DUF32" s="421"/>
      <c r="DUG32" s="421"/>
      <c r="DUH32" s="421"/>
      <c r="DUI32" s="421"/>
      <c r="DUJ32" s="421"/>
      <c r="DUK32" s="421"/>
      <c r="DUL32" s="421"/>
      <c r="DUM32" s="421"/>
      <c r="DUN32" s="421"/>
      <c r="DUO32" s="421"/>
      <c r="DUP32" s="421"/>
      <c r="DUQ32" s="421"/>
      <c r="DUR32" s="421"/>
      <c r="DUS32" s="421"/>
      <c r="DUT32" s="421"/>
      <c r="DUU32" s="421"/>
      <c r="DUV32" s="421"/>
      <c r="DUW32" s="421"/>
      <c r="DUX32" s="421"/>
      <c r="DUY32" s="421"/>
      <c r="DUZ32" s="421"/>
      <c r="DVA32" s="421"/>
      <c r="DVB32" s="421"/>
      <c r="DVC32" s="421"/>
      <c r="DVD32" s="421"/>
      <c r="DVE32" s="421"/>
      <c r="DVF32" s="421"/>
      <c r="DVG32" s="421"/>
      <c r="DVH32" s="421"/>
      <c r="DVI32" s="421"/>
      <c r="DVJ32" s="421"/>
      <c r="DVK32" s="421"/>
      <c r="DVL32" s="421"/>
      <c r="DVM32" s="421"/>
      <c r="DVN32" s="421"/>
      <c r="DVO32" s="421"/>
      <c r="DVP32" s="421"/>
      <c r="DVQ32" s="421"/>
      <c r="DVR32" s="421"/>
      <c r="DVS32" s="421"/>
      <c r="DVT32" s="421"/>
      <c r="DVU32" s="421"/>
      <c r="DVV32" s="421"/>
      <c r="DVW32" s="421"/>
      <c r="DVX32" s="421"/>
      <c r="DVY32" s="421"/>
      <c r="DVZ32" s="421"/>
      <c r="DWA32" s="421"/>
      <c r="DWB32" s="421"/>
      <c r="DWC32" s="421"/>
      <c r="DWD32" s="421"/>
      <c r="DWE32" s="421"/>
      <c r="DWF32" s="421"/>
      <c r="DWG32" s="421"/>
      <c r="DWH32" s="421"/>
      <c r="DWI32" s="421"/>
      <c r="DWJ32" s="421"/>
      <c r="DWK32" s="421"/>
      <c r="DWL32" s="421"/>
      <c r="DWM32" s="421"/>
      <c r="DWN32" s="421"/>
      <c r="DWO32" s="421"/>
      <c r="DWP32" s="421"/>
      <c r="DWQ32" s="421"/>
      <c r="DWR32" s="421"/>
      <c r="DWS32" s="421"/>
      <c r="DWT32" s="421"/>
      <c r="DWU32" s="421"/>
      <c r="DWV32" s="421"/>
      <c r="DWW32" s="421"/>
      <c r="DWX32" s="421"/>
      <c r="DWY32" s="421"/>
      <c r="DWZ32" s="421"/>
      <c r="DXA32" s="421"/>
      <c r="DXB32" s="421"/>
      <c r="DXC32" s="421"/>
      <c r="DXD32" s="421"/>
      <c r="DXE32" s="421"/>
      <c r="DXF32" s="421"/>
      <c r="DXG32" s="421"/>
      <c r="DXH32" s="421"/>
      <c r="DXI32" s="421"/>
      <c r="DXJ32" s="421"/>
      <c r="DXK32" s="421"/>
      <c r="DXL32" s="421"/>
      <c r="DXM32" s="421"/>
      <c r="DXN32" s="421"/>
      <c r="DXO32" s="421"/>
      <c r="DXP32" s="421"/>
      <c r="DXQ32" s="421"/>
      <c r="DXR32" s="421"/>
      <c r="DXS32" s="421"/>
      <c r="DXT32" s="421"/>
      <c r="DXU32" s="421"/>
      <c r="DXV32" s="421"/>
      <c r="DXW32" s="421"/>
      <c r="DXX32" s="421"/>
      <c r="DXY32" s="421"/>
      <c r="DXZ32" s="421"/>
      <c r="DYA32" s="421"/>
      <c r="DYB32" s="421"/>
      <c r="DYC32" s="421"/>
      <c r="DYD32" s="421"/>
      <c r="DYE32" s="421"/>
      <c r="DYF32" s="421"/>
      <c r="DYG32" s="421"/>
      <c r="DYH32" s="421"/>
      <c r="DYI32" s="421"/>
      <c r="DYJ32" s="421"/>
      <c r="DYK32" s="421"/>
      <c r="DYL32" s="421"/>
      <c r="DYM32" s="421"/>
      <c r="DYN32" s="421"/>
      <c r="DYO32" s="421"/>
      <c r="DYP32" s="421"/>
      <c r="DYQ32" s="421"/>
      <c r="DYR32" s="421"/>
      <c r="DYS32" s="421"/>
      <c r="DYT32" s="421"/>
      <c r="DYU32" s="421"/>
      <c r="DYV32" s="421"/>
      <c r="DYW32" s="421"/>
      <c r="DYX32" s="421"/>
      <c r="DYY32" s="421"/>
      <c r="DYZ32" s="421"/>
      <c r="DZA32" s="421"/>
      <c r="DZB32" s="421"/>
      <c r="DZC32" s="421"/>
      <c r="DZD32" s="421"/>
      <c r="DZE32" s="421"/>
      <c r="DZF32" s="421"/>
      <c r="DZG32" s="421"/>
      <c r="DZH32" s="421"/>
      <c r="DZI32" s="421"/>
      <c r="DZJ32" s="421"/>
      <c r="DZK32" s="421"/>
      <c r="DZL32" s="421"/>
      <c r="DZM32" s="421"/>
      <c r="DZN32" s="421"/>
      <c r="DZO32" s="421"/>
      <c r="DZP32" s="421"/>
      <c r="DZQ32" s="421"/>
      <c r="DZR32" s="421"/>
      <c r="DZS32" s="421"/>
      <c r="DZT32" s="421"/>
      <c r="DZU32" s="421"/>
      <c r="DZV32" s="421"/>
      <c r="DZW32" s="421"/>
      <c r="DZX32" s="421"/>
      <c r="DZY32" s="421"/>
      <c r="DZZ32" s="421"/>
      <c r="EAA32" s="421"/>
      <c r="EAB32" s="421"/>
      <c r="EAC32" s="421"/>
      <c r="EAD32" s="421"/>
      <c r="EAE32" s="421"/>
      <c r="EAF32" s="421"/>
      <c r="EAG32" s="421"/>
      <c r="EAH32" s="421"/>
      <c r="EAI32" s="421"/>
      <c r="EAJ32" s="421"/>
      <c r="EAK32" s="421"/>
      <c r="EAL32" s="421"/>
      <c r="EAM32" s="421"/>
      <c r="EAN32" s="421"/>
      <c r="EAO32" s="421"/>
      <c r="EAP32" s="421"/>
      <c r="EAQ32" s="421"/>
      <c r="EAR32" s="421"/>
      <c r="EAS32" s="421"/>
      <c r="EAT32" s="421"/>
      <c r="EAU32" s="421"/>
      <c r="EAV32" s="421"/>
      <c r="EAW32" s="421"/>
      <c r="EAX32" s="421"/>
      <c r="EAY32" s="421"/>
      <c r="EAZ32" s="421"/>
      <c r="EBA32" s="421"/>
      <c r="EBB32" s="421"/>
      <c r="EBC32" s="421"/>
      <c r="EBD32" s="421"/>
      <c r="EBE32" s="421"/>
      <c r="EBF32" s="421"/>
      <c r="EBG32" s="421"/>
      <c r="EBH32" s="421"/>
      <c r="EBI32" s="421"/>
      <c r="EBJ32" s="421"/>
      <c r="EBK32" s="421"/>
      <c r="EBL32" s="421"/>
      <c r="EBM32" s="421"/>
      <c r="EBN32" s="421"/>
      <c r="EBO32" s="421"/>
      <c r="EBP32" s="421"/>
      <c r="EBQ32" s="421"/>
      <c r="EBR32" s="421"/>
      <c r="EBS32" s="421"/>
      <c r="EBT32" s="421"/>
      <c r="EBU32" s="421"/>
      <c r="EBV32" s="421"/>
      <c r="EBW32" s="421"/>
      <c r="EBX32" s="421"/>
      <c r="EBY32" s="421"/>
      <c r="EBZ32" s="421"/>
      <c r="ECA32" s="421"/>
      <c r="ECB32" s="421"/>
      <c r="ECC32" s="421"/>
      <c r="ECD32" s="421"/>
      <c r="ECE32" s="421"/>
      <c r="ECF32" s="421"/>
      <c r="ECG32" s="421"/>
      <c r="ECH32" s="421"/>
      <c r="ECI32" s="421"/>
      <c r="ECJ32" s="421"/>
      <c r="ECK32" s="421"/>
      <c r="ECL32" s="421"/>
      <c r="ECM32" s="421"/>
      <c r="ECN32" s="421"/>
      <c r="ECO32" s="421"/>
      <c r="ECP32" s="421"/>
      <c r="ECQ32" s="421"/>
      <c r="ECR32" s="421"/>
      <c r="ECS32" s="421"/>
      <c r="ECT32" s="421"/>
      <c r="ECU32" s="421"/>
      <c r="ECV32" s="421"/>
      <c r="ECW32" s="421"/>
      <c r="ECX32" s="421"/>
      <c r="ECY32" s="421"/>
      <c r="ECZ32" s="421"/>
      <c r="EDA32" s="421"/>
      <c r="EDB32" s="421"/>
      <c r="EDC32" s="421"/>
      <c r="EDD32" s="421"/>
      <c r="EDE32" s="421"/>
      <c r="EDF32" s="421"/>
      <c r="EDG32" s="421"/>
      <c r="EDH32" s="421"/>
      <c r="EDI32" s="421"/>
      <c r="EDJ32" s="421"/>
      <c r="EDK32" s="421"/>
      <c r="EDL32" s="421"/>
      <c r="EDM32" s="421"/>
      <c r="EDN32" s="421"/>
      <c r="EDO32" s="421"/>
      <c r="EDP32" s="421"/>
      <c r="EDQ32" s="421"/>
      <c r="EDR32" s="421"/>
      <c r="EDS32" s="421"/>
      <c r="EDT32" s="421"/>
      <c r="EDU32" s="421"/>
      <c r="EDV32" s="421"/>
      <c r="EDW32" s="421"/>
      <c r="EDX32" s="421"/>
      <c r="EDY32" s="421"/>
      <c r="EDZ32" s="421"/>
      <c r="EEA32" s="421"/>
      <c r="EEB32" s="421"/>
      <c r="EEC32" s="421"/>
      <c r="EED32" s="421"/>
      <c r="EEE32" s="421"/>
      <c r="EEF32" s="421"/>
      <c r="EEG32" s="421"/>
      <c r="EEH32" s="421"/>
      <c r="EEI32" s="421"/>
      <c r="EEJ32" s="421"/>
      <c r="EEK32" s="421"/>
      <c r="EEL32" s="421"/>
      <c r="EEM32" s="421"/>
      <c r="EEN32" s="421"/>
      <c r="EEO32" s="421"/>
      <c r="EEP32" s="421"/>
      <c r="EEQ32" s="421"/>
      <c r="EER32" s="421"/>
      <c r="EES32" s="421"/>
      <c r="EET32" s="421"/>
      <c r="EEU32" s="421"/>
      <c r="EEV32" s="421"/>
      <c r="EEW32" s="421"/>
      <c r="EEX32" s="421"/>
      <c r="EEY32" s="421"/>
      <c r="EEZ32" s="421"/>
      <c r="EFA32" s="421"/>
      <c r="EFB32" s="421"/>
      <c r="EFC32" s="421"/>
      <c r="EFD32" s="421"/>
      <c r="EFE32" s="421"/>
      <c r="EFF32" s="421"/>
      <c r="EFG32" s="421"/>
      <c r="EFH32" s="421"/>
      <c r="EFI32" s="421"/>
      <c r="EFJ32" s="421"/>
      <c r="EFK32" s="421"/>
      <c r="EFL32" s="421"/>
      <c r="EFM32" s="421"/>
      <c r="EFN32" s="421"/>
      <c r="EFO32" s="421"/>
      <c r="EFP32" s="421"/>
      <c r="EFQ32" s="421"/>
      <c r="EFR32" s="421"/>
      <c r="EFS32" s="421"/>
      <c r="EFT32" s="421"/>
      <c r="EFU32" s="421"/>
      <c r="EFV32" s="421"/>
      <c r="EFW32" s="421"/>
      <c r="EFX32" s="421"/>
      <c r="EFY32" s="421"/>
      <c r="EFZ32" s="421"/>
      <c r="EGA32" s="421"/>
      <c r="EGB32" s="421"/>
      <c r="EGC32" s="421"/>
      <c r="EGD32" s="421"/>
      <c r="EGE32" s="421"/>
      <c r="EGF32" s="421"/>
      <c r="EGG32" s="421"/>
      <c r="EGH32" s="421"/>
      <c r="EGI32" s="421"/>
      <c r="EGJ32" s="421"/>
      <c r="EGK32" s="421"/>
      <c r="EGL32" s="421"/>
      <c r="EGM32" s="421"/>
      <c r="EGN32" s="421"/>
      <c r="EGO32" s="421"/>
      <c r="EGP32" s="421"/>
      <c r="EGQ32" s="421"/>
      <c r="EGR32" s="421"/>
      <c r="EGS32" s="421"/>
      <c r="EGT32" s="421"/>
      <c r="EGU32" s="421"/>
      <c r="EGV32" s="421"/>
      <c r="EGW32" s="421"/>
      <c r="EGX32" s="421"/>
      <c r="EGY32" s="421"/>
      <c r="EGZ32" s="421"/>
      <c r="EHA32" s="421"/>
      <c r="EHB32" s="421"/>
      <c r="EHC32" s="421"/>
      <c r="EHD32" s="421"/>
      <c r="EHE32" s="421"/>
      <c r="EHF32" s="421"/>
      <c r="EHG32" s="421"/>
      <c r="EHH32" s="421"/>
      <c r="EHI32" s="421"/>
      <c r="EHJ32" s="421"/>
      <c r="EHK32" s="421"/>
      <c r="EHL32" s="421"/>
      <c r="EHM32" s="421"/>
      <c r="EHN32" s="421"/>
      <c r="EHO32" s="421"/>
      <c r="EHP32" s="421"/>
      <c r="EHQ32" s="421"/>
      <c r="EHR32" s="421"/>
      <c r="EHS32" s="421"/>
      <c r="EHT32" s="421"/>
      <c r="EHU32" s="421"/>
      <c r="EHV32" s="421"/>
      <c r="EHW32" s="421"/>
      <c r="EHX32" s="421"/>
      <c r="EHY32" s="421"/>
      <c r="EHZ32" s="421"/>
      <c r="EIA32" s="421"/>
      <c r="EIB32" s="421"/>
      <c r="EIC32" s="421"/>
      <c r="EID32" s="421"/>
      <c r="EIE32" s="421"/>
      <c r="EIF32" s="421"/>
      <c r="EIG32" s="421"/>
      <c r="EIH32" s="421"/>
      <c r="EII32" s="421"/>
      <c r="EIJ32" s="421"/>
      <c r="EIK32" s="421"/>
      <c r="EIL32" s="421"/>
      <c r="EIM32" s="421"/>
      <c r="EIN32" s="421"/>
      <c r="EIO32" s="421"/>
      <c r="EIP32" s="421"/>
      <c r="EIQ32" s="421"/>
      <c r="EIR32" s="421"/>
      <c r="EIS32" s="421"/>
      <c r="EIT32" s="421"/>
      <c r="EIU32" s="421"/>
      <c r="EIV32" s="421"/>
      <c r="EIW32" s="421"/>
      <c r="EIX32" s="421"/>
      <c r="EIY32" s="421"/>
      <c r="EIZ32" s="421"/>
      <c r="EJA32" s="421"/>
      <c r="EJB32" s="421"/>
      <c r="EJC32" s="421"/>
      <c r="EJD32" s="421"/>
      <c r="EJE32" s="421"/>
      <c r="EJF32" s="421"/>
      <c r="EJG32" s="421"/>
      <c r="EJH32" s="421"/>
      <c r="EJI32" s="421"/>
      <c r="EJJ32" s="421"/>
      <c r="EJK32" s="421"/>
      <c r="EJL32" s="421"/>
      <c r="EJM32" s="421"/>
      <c r="EJN32" s="421"/>
      <c r="EJO32" s="421"/>
      <c r="EJP32" s="421"/>
      <c r="EJQ32" s="421"/>
      <c r="EJR32" s="421"/>
      <c r="EJS32" s="421"/>
      <c r="EJT32" s="421"/>
      <c r="EJU32" s="421"/>
      <c r="EJV32" s="421"/>
      <c r="EJW32" s="421"/>
      <c r="EJX32" s="421"/>
      <c r="EJY32" s="421"/>
      <c r="EJZ32" s="421"/>
      <c r="EKA32" s="421"/>
      <c r="EKB32" s="421"/>
      <c r="EKC32" s="421"/>
      <c r="EKD32" s="421"/>
      <c r="EKE32" s="421"/>
      <c r="EKF32" s="421"/>
      <c r="EKG32" s="421"/>
      <c r="EKH32" s="421"/>
      <c r="EKI32" s="421"/>
      <c r="EKJ32" s="421"/>
      <c r="EKK32" s="421"/>
      <c r="EKL32" s="421"/>
      <c r="EKM32" s="421"/>
      <c r="EKN32" s="421"/>
      <c r="EKO32" s="421"/>
      <c r="EKP32" s="421"/>
      <c r="EKQ32" s="421"/>
      <c r="EKR32" s="421"/>
      <c r="EKS32" s="421"/>
      <c r="EKT32" s="421"/>
      <c r="EKU32" s="421"/>
      <c r="EKV32" s="421"/>
      <c r="EKW32" s="421"/>
      <c r="EKX32" s="421"/>
      <c r="EKY32" s="421"/>
      <c r="EKZ32" s="421"/>
      <c r="ELA32" s="421"/>
      <c r="ELB32" s="421"/>
      <c r="ELC32" s="421"/>
      <c r="ELD32" s="421"/>
      <c r="ELE32" s="421"/>
      <c r="ELF32" s="421"/>
      <c r="ELG32" s="421"/>
      <c r="ELH32" s="421"/>
      <c r="ELI32" s="421"/>
      <c r="ELJ32" s="421"/>
      <c r="ELK32" s="421"/>
      <c r="ELL32" s="421"/>
      <c r="ELM32" s="421"/>
      <c r="ELN32" s="421"/>
      <c r="ELO32" s="421"/>
      <c r="ELP32" s="421"/>
      <c r="ELQ32" s="421"/>
      <c r="ELR32" s="421"/>
      <c r="ELS32" s="421"/>
      <c r="ELT32" s="421"/>
      <c r="ELU32" s="421"/>
      <c r="ELV32" s="421"/>
      <c r="ELW32" s="421"/>
      <c r="ELX32" s="421"/>
      <c r="ELY32" s="421"/>
      <c r="ELZ32" s="421"/>
      <c r="EMA32" s="421"/>
      <c r="EMB32" s="421"/>
      <c r="EMC32" s="421"/>
      <c r="EMD32" s="421"/>
      <c r="EME32" s="421"/>
      <c r="EMF32" s="421"/>
      <c r="EMG32" s="421"/>
      <c r="EMH32" s="421"/>
      <c r="EMI32" s="421"/>
      <c r="EMJ32" s="421"/>
      <c r="EMK32" s="421"/>
      <c r="EML32" s="421"/>
      <c r="EMM32" s="421"/>
      <c r="EMN32" s="421"/>
      <c r="EMO32" s="421"/>
      <c r="EMP32" s="421"/>
      <c r="EMQ32" s="421"/>
      <c r="EMR32" s="421"/>
      <c r="EMS32" s="421"/>
      <c r="EMT32" s="421"/>
      <c r="EMU32" s="421"/>
      <c r="EMV32" s="421"/>
      <c r="EMW32" s="421"/>
      <c r="EMX32" s="421"/>
      <c r="EMY32" s="421"/>
      <c r="EMZ32" s="421"/>
      <c r="ENA32" s="421"/>
      <c r="ENB32" s="421"/>
      <c r="ENC32" s="421"/>
      <c r="END32" s="421"/>
      <c r="ENE32" s="421"/>
      <c r="ENF32" s="421"/>
      <c r="ENG32" s="421"/>
      <c r="ENH32" s="421"/>
      <c r="ENI32" s="421"/>
      <c r="ENJ32" s="421"/>
      <c r="ENK32" s="421"/>
      <c r="ENL32" s="421"/>
      <c r="ENM32" s="421"/>
      <c r="ENN32" s="421"/>
      <c r="ENO32" s="421"/>
      <c r="ENP32" s="421"/>
      <c r="ENQ32" s="421"/>
      <c r="ENR32" s="421"/>
      <c r="ENS32" s="421"/>
      <c r="ENT32" s="421"/>
      <c r="ENU32" s="421"/>
      <c r="ENV32" s="421"/>
      <c r="ENW32" s="421"/>
      <c r="ENX32" s="421"/>
      <c r="ENY32" s="421"/>
      <c r="ENZ32" s="421"/>
      <c r="EOA32" s="421"/>
      <c r="EOB32" s="421"/>
      <c r="EOC32" s="421"/>
      <c r="EOD32" s="421"/>
      <c r="EOE32" s="421"/>
      <c r="EOF32" s="421"/>
      <c r="EOG32" s="421"/>
      <c r="EOH32" s="421"/>
      <c r="EOI32" s="421"/>
      <c r="EOJ32" s="421"/>
      <c r="EOK32" s="421"/>
      <c r="EOL32" s="421"/>
      <c r="EOM32" s="421"/>
      <c r="EON32" s="421"/>
      <c r="EOO32" s="421"/>
      <c r="EOP32" s="421"/>
      <c r="EOQ32" s="421"/>
      <c r="EOR32" s="421"/>
      <c r="EOS32" s="421"/>
      <c r="EOT32" s="421"/>
      <c r="EOU32" s="421"/>
      <c r="EOV32" s="421"/>
      <c r="EOW32" s="421"/>
      <c r="EOX32" s="421"/>
      <c r="EOY32" s="421"/>
      <c r="EOZ32" s="421"/>
      <c r="EPA32" s="421"/>
      <c r="EPB32" s="421"/>
      <c r="EPC32" s="421"/>
      <c r="EPD32" s="421"/>
      <c r="EPE32" s="421"/>
      <c r="EPF32" s="421"/>
      <c r="EPG32" s="421"/>
      <c r="EPH32" s="421"/>
      <c r="EPI32" s="421"/>
      <c r="EPJ32" s="421"/>
      <c r="EPK32" s="421"/>
      <c r="EPL32" s="421"/>
      <c r="EPM32" s="421"/>
      <c r="EPN32" s="421"/>
      <c r="EPO32" s="421"/>
      <c r="EPP32" s="421"/>
      <c r="EPQ32" s="421"/>
      <c r="EPR32" s="421"/>
      <c r="EPS32" s="421"/>
      <c r="EPT32" s="421"/>
      <c r="EPU32" s="421"/>
      <c r="EPV32" s="421"/>
      <c r="EPW32" s="421"/>
      <c r="EPX32" s="421"/>
      <c r="EPY32" s="421"/>
      <c r="EPZ32" s="421"/>
      <c r="EQA32" s="421"/>
      <c r="EQB32" s="421"/>
      <c r="EQC32" s="421"/>
      <c r="EQD32" s="421"/>
      <c r="EQE32" s="421"/>
      <c r="EQF32" s="421"/>
      <c r="EQG32" s="421"/>
      <c r="EQH32" s="421"/>
      <c r="EQI32" s="421"/>
      <c r="EQJ32" s="421"/>
      <c r="EQK32" s="421"/>
      <c r="EQL32" s="421"/>
      <c r="EQM32" s="421"/>
      <c r="EQN32" s="421"/>
      <c r="EQO32" s="421"/>
      <c r="EQP32" s="421"/>
      <c r="EQQ32" s="421"/>
      <c r="EQR32" s="421"/>
      <c r="EQS32" s="421"/>
      <c r="EQT32" s="421"/>
      <c r="EQU32" s="421"/>
      <c r="EQV32" s="421"/>
      <c r="EQW32" s="421"/>
      <c r="EQX32" s="421"/>
      <c r="EQY32" s="421"/>
      <c r="EQZ32" s="421"/>
      <c r="ERA32" s="421"/>
      <c r="ERB32" s="421"/>
      <c r="ERC32" s="421"/>
      <c r="ERD32" s="421"/>
      <c r="ERE32" s="421"/>
      <c r="ERF32" s="421"/>
      <c r="ERG32" s="421"/>
      <c r="ERH32" s="421"/>
      <c r="ERI32" s="421"/>
      <c r="ERJ32" s="421"/>
      <c r="ERK32" s="421"/>
      <c r="ERL32" s="421"/>
      <c r="ERM32" s="421"/>
      <c r="ERN32" s="421"/>
      <c r="ERO32" s="421"/>
      <c r="ERP32" s="421"/>
      <c r="ERQ32" s="421"/>
      <c r="ERR32" s="421"/>
      <c r="ERS32" s="421"/>
      <c r="ERT32" s="421"/>
      <c r="ERU32" s="421"/>
      <c r="ERV32" s="421"/>
      <c r="ERW32" s="421"/>
      <c r="ERX32" s="421"/>
      <c r="ERY32" s="421"/>
      <c r="ERZ32" s="421"/>
      <c r="ESA32" s="421"/>
      <c r="ESB32" s="421"/>
      <c r="ESC32" s="421"/>
      <c r="ESD32" s="421"/>
      <c r="ESE32" s="421"/>
      <c r="ESF32" s="421"/>
      <c r="ESG32" s="421"/>
      <c r="ESH32" s="421"/>
      <c r="ESI32" s="421"/>
      <c r="ESJ32" s="421"/>
      <c r="ESK32" s="421"/>
      <c r="ESL32" s="421"/>
      <c r="ESM32" s="421"/>
      <c r="ESN32" s="421"/>
      <c r="ESO32" s="421"/>
      <c r="ESP32" s="421"/>
      <c r="ESQ32" s="421"/>
      <c r="ESR32" s="421"/>
      <c r="ESS32" s="421"/>
      <c r="EST32" s="421"/>
      <c r="ESU32" s="421"/>
      <c r="ESV32" s="421"/>
      <c r="ESW32" s="421"/>
      <c r="ESX32" s="421"/>
      <c r="ESY32" s="421"/>
      <c r="ESZ32" s="421"/>
      <c r="ETA32" s="421"/>
      <c r="ETB32" s="421"/>
      <c r="ETC32" s="421"/>
      <c r="ETD32" s="421"/>
      <c r="ETE32" s="421"/>
      <c r="ETF32" s="421"/>
      <c r="ETG32" s="421"/>
      <c r="ETH32" s="421"/>
      <c r="ETI32" s="421"/>
      <c r="ETJ32" s="421"/>
      <c r="ETK32" s="421"/>
      <c r="ETL32" s="421"/>
      <c r="ETM32" s="421"/>
      <c r="ETN32" s="421"/>
      <c r="ETO32" s="421"/>
      <c r="ETP32" s="421"/>
      <c r="ETQ32" s="421"/>
      <c r="ETR32" s="421"/>
      <c r="ETS32" s="421"/>
      <c r="ETT32" s="421"/>
      <c r="ETU32" s="421"/>
      <c r="ETV32" s="421"/>
      <c r="ETW32" s="421"/>
      <c r="ETX32" s="421"/>
      <c r="ETY32" s="421"/>
      <c r="ETZ32" s="421"/>
      <c r="EUA32" s="421"/>
      <c r="EUB32" s="421"/>
      <c r="EUC32" s="421"/>
      <c r="EUD32" s="421"/>
      <c r="EUE32" s="421"/>
      <c r="EUF32" s="421"/>
      <c r="EUG32" s="421"/>
      <c r="EUH32" s="421"/>
      <c r="EUI32" s="421"/>
      <c r="EUJ32" s="421"/>
      <c r="EUK32" s="421"/>
      <c r="EUL32" s="421"/>
      <c r="EUM32" s="421"/>
      <c r="EUN32" s="421"/>
      <c r="EUO32" s="421"/>
      <c r="EUP32" s="421"/>
      <c r="EUQ32" s="421"/>
      <c r="EUR32" s="421"/>
      <c r="EUS32" s="421"/>
      <c r="EUT32" s="421"/>
      <c r="EUU32" s="421"/>
      <c r="EUV32" s="421"/>
      <c r="EUW32" s="421"/>
      <c r="EUX32" s="421"/>
      <c r="EUY32" s="421"/>
      <c r="EUZ32" s="421"/>
      <c r="EVA32" s="421"/>
      <c r="EVB32" s="421"/>
      <c r="EVC32" s="421"/>
      <c r="EVD32" s="421"/>
      <c r="EVE32" s="421"/>
      <c r="EVF32" s="421"/>
      <c r="EVG32" s="421"/>
      <c r="EVH32" s="421"/>
      <c r="EVI32" s="421"/>
      <c r="EVJ32" s="421"/>
      <c r="EVK32" s="421"/>
      <c r="EVL32" s="421"/>
      <c r="EVM32" s="421"/>
      <c r="EVN32" s="421"/>
      <c r="EVO32" s="421"/>
      <c r="EVP32" s="421"/>
      <c r="EVQ32" s="421"/>
      <c r="EVR32" s="421"/>
      <c r="EVS32" s="421"/>
      <c r="EVT32" s="421"/>
      <c r="EVU32" s="421"/>
      <c r="EVV32" s="421"/>
      <c r="EVW32" s="421"/>
      <c r="EVX32" s="421"/>
      <c r="EVY32" s="421"/>
      <c r="EVZ32" s="421"/>
      <c r="EWA32" s="421"/>
      <c r="EWB32" s="421"/>
      <c r="EWC32" s="421"/>
      <c r="EWD32" s="421"/>
      <c r="EWE32" s="421"/>
      <c r="EWF32" s="421"/>
      <c r="EWG32" s="421"/>
      <c r="EWH32" s="421"/>
      <c r="EWI32" s="421"/>
      <c r="EWJ32" s="421"/>
      <c r="EWK32" s="421"/>
      <c r="EWL32" s="421"/>
      <c r="EWM32" s="421"/>
      <c r="EWN32" s="421"/>
      <c r="EWO32" s="421"/>
      <c r="EWP32" s="421"/>
      <c r="EWQ32" s="421"/>
      <c r="EWR32" s="421"/>
      <c r="EWS32" s="421"/>
      <c r="EWT32" s="421"/>
      <c r="EWU32" s="421"/>
      <c r="EWV32" s="421"/>
      <c r="EWW32" s="421"/>
      <c r="EWX32" s="421"/>
      <c r="EWY32" s="421"/>
      <c r="EWZ32" s="421"/>
      <c r="EXA32" s="421"/>
      <c r="EXB32" s="421"/>
      <c r="EXC32" s="421"/>
      <c r="EXD32" s="421"/>
      <c r="EXE32" s="421"/>
      <c r="EXF32" s="421"/>
      <c r="EXG32" s="421"/>
      <c r="EXH32" s="421"/>
      <c r="EXI32" s="421"/>
      <c r="EXJ32" s="421"/>
      <c r="EXK32" s="421"/>
      <c r="EXL32" s="421"/>
      <c r="EXM32" s="421"/>
      <c r="EXN32" s="421"/>
      <c r="EXO32" s="421"/>
      <c r="EXP32" s="421"/>
      <c r="EXQ32" s="421"/>
      <c r="EXR32" s="421"/>
      <c r="EXS32" s="421"/>
      <c r="EXT32" s="421"/>
      <c r="EXU32" s="421"/>
      <c r="EXV32" s="421"/>
      <c r="EXW32" s="421"/>
      <c r="EXX32" s="421"/>
      <c r="EXY32" s="421"/>
      <c r="EXZ32" s="421"/>
      <c r="EYA32" s="421"/>
      <c r="EYB32" s="421"/>
      <c r="EYC32" s="421"/>
      <c r="EYD32" s="421"/>
      <c r="EYE32" s="421"/>
      <c r="EYF32" s="421"/>
      <c r="EYG32" s="421"/>
      <c r="EYH32" s="421"/>
      <c r="EYI32" s="421"/>
      <c r="EYJ32" s="421"/>
      <c r="EYK32" s="421"/>
      <c r="EYL32" s="421"/>
      <c r="EYM32" s="421"/>
      <c r="EYN32" s="421"/>
      <c r="EYO32" s="421"/>
      <c r="EYP32" s="421"/>
      <c r="EYQ32" s="421"/>
      <c r="EYR32" s="421"/>
      <c r="EYS32" s="421"/>
      <c r="EYT32" s="421"/>
      <c r="EYU32" s="421"/>
      <c r="EYV32" s="421"/>
      <c r="EYW32" s="421"/>
      <c r="EYX32" s="421"/>
      <c r="EYY32" s="421"/>
      <c r="EYZ32" s="421"/>
      <c r="EZA32" s="421"/>
      <c r="EZB32" s="421"/>
      <c r="EZC32" s="421"/>
      <c r="EZD32" s="421"/>
      <c r="EZE32" s="421"/>
      <c r="EZF32" s="421"/>
      <c r="EZG32" s="421"/>
      <c r="EZH32" s="421"/>
      <c r="EZI32" s="421"/>
      <c r="EZJ32" s="421"/>
      <c r="EZK32" s="421"/>
      <c r="EZL32" s="421"/>
      <c r="EZM32" s="421"/>
      <c r="EZN32" s="421"/>
      <c r="EZO32" s="421"/>
      <c r="EZP32" s="421"/>
      <c r="EZQ32" s="421"/>
      <c r="EZR32" s="421"/>
      <c r="EZS32" s="421"/>
      <c r="EZT32" s="421"/>
      <c r="EZU32" s="421"/>
      <c r="EZV32" s="421"/>
      <c r="EZW32" s="421"/>
      <c r="EZX32" s="421"/>
      <c r="EZY32" s="421"/>
      <c r="EZZ32" s="421"/>
      <c r="FAA32" s="421"/>
      <c r="FAB32" s="421"/>
      <c r="FAC32" s="421"/>
      <c r="FAD32" s="421"/>
      <c r="FAE32" s="421"/>
      <c r="FAF32" s="421"/>
      <c r="FAG32" s="421"/>
      <c r="FAH32" s="421"/>
      <c r="FAI32" s="421"/>
      <c r="FAJ32" s="421"/>
      <c r="FAK32" s="421"/>
      <c r="FAL32" s="421"/>
      <c r="FAM32" s="421"/>
      <c r="FAN32" s="421"/>
      <c r="FAO32" s="421"/>
      <c r="FAP32" s="421"/>
      <c r="FAQ32" s="421"/>
      <c r="FAR32" s="421"/>
      <c r="FAS32" s="421"/>
      <c r="FAT32" s="421"/>
      <c r="FAU32" s="421"/>
      <c r="FAV32" s="421"/>
      <c r="FAW32" s="421"/>
      <c r="FAX32" s="421"/>
      <c r="FAY32" s="421"/>
      <c r="FAZ32" s="421"/>
      <c r="FBA32" s="421"/>
      <c r="FBB32" s="421"/>
      <c r="FBC32" s="421"/>
      <c r="FBD32" s="421"/>
      <c r="FBE32" s="421"/>
      <c r="FBF32" s="421"/>
      <c r="FBG32" s="421"/>
      <c r="FBH32" s="421"/>
      <c r="FBI32" s="421"/>
      <c r="FBJ32" s="421"/>
      <c r="FBK32" s="421"/>
      <c r="FBL32" s="421"/>
      <c r="FBM32" s="421"/>
      <c r="FBN32" s="421"/>
      <c r="FBO32" s="421"/>
      <c r="FBP32" s="421"/>
      <c r="FBQ32" s="421"/>
      <c r="FBR32" s="421"/>
      <c r="FBS32" s="421"/>
      <c r="FBT32" s="421"/>
      <c r="FBU32" s="421"/>
      <c r="FBV32" s="421"/>
      <c r="FBW32" s="421"/>
      <c r="FBX32" s="421"/>
      <c r="FBY32" s="421"/>
      <c r="FBZ32" s="421"/>
      <c r="FCA32" s="421"/>
      <c r="FCB32" s="421"/>
      <c r="FCC32" s="421"/>
      <c r="FCD32" s="421"/>
      <c r="FCE32" s="421"/>
      <c r="FCF32" s="421"/>
      <c r="FCG32" s="421"/>
      <c r="FCH32" s="421"/>
      <c r="FCI32" s="421"/>
      <c r="FCJ32" s="421"/>
      <c r="FCK32" s="421"/>
      <c r="FCL32" s="421"/>
      <c r="FCM32" s="421"/>
      <c r="FCN32" s="421"/>
      <c r="FCO32" s="421"/>
      <c r="FCP32" s="421"/>
      <c r="FCQ32" s="421"/>
      <c r="FCR32" s="421"/>
      <c r="FCS32" s="421"/>
      <c r="FCT32" s="421"/>
      <c r="FCU32" s="421"/>
      <c r="FCV32" s="421"/>
      <c r="FCW32" s="421"/>
      <c r="FCX32" s="421"/>
      <c r="FCY32" s="421"/>
      <c r="FCZ32" s="421"/>
      <c r="FDA32" s="421"/>
      <c r="FDB32" s="421"/>
      <c r="FDC32" s="421"/>
      <c r="FDD32" s="421"/>
      <c r="FDE32" s="421"/>
      <c r="FDF32" s="421"/>
      <c r="FDG32" s="421"/>
      <c r="FDH32" s="421"/>
      <c r="FDI32" s="421"/>
      <c r="FDJ32" s="421"/>
      <c r="FDK32" s="421"/>
      <c r="FDL32" s="421"/>
      <c r="FDM32" s="421"/>
      <c r="FDN32" s="421"/>
      <c r="FDO32" s="421"/>
      <c r="FDP32" s="421"/>
      <c r="FDQ32" s="421"/>
      <c r="FDR32" s="421"/>
      <c r="FDS32" s="421"/>
      <c r="FDT32" s="421"/>
      <c r="FDU32" s="421"/>
      <c r="FDV32" s="421"/>
      <c r="FDW32" s="421"/>
      <c r="FDX32" s="421"/>
      <c r="FDY32" s="421"/>
      <c r="FDZ32" s="421"/>
      <c r="FEA32" s="421"/>
      <c r="FEB32" s="421"/>
      <c r="FEC32" s="421"/>
      <c r="FED32" s="421"/>
      <c r="FEE32" s="421"/>
      <c r="FEF32" s="421"/>
      <c r="FEG32" s="421"/>
      <c r="FEH32" s="421"/>
      <c r="FEI32" s="421"/>
      <c r="FEJ32" s="421"/>
      <c r="FEK32" s="421"/>
      <c r="FEL32" s="421"/>
      <c r="FEM32" s="421"/>
      <c r="FEN32" s="421"/>
      <c r="FEO32" s="421"/>
      <c r="FEP32" s="421"/>
      <c r="FEQ32" s="421"/>
      <c r="FER32" s="421"/>
      <c r="FES32" s="421"/>
      <c r="FET32" s="421"/>
      <c r="FEU32" s="421"/>
      <c r="FEV32" s="421"/>
      <c r="FEW32" s="421"/>
      <c r="FEX32" s="421"/>
      <c r="FEY32" s="421"/>
      <c r="FEZ32" s="421"/>
      <c r="FFA32" s="421"/>
      <c r="FFB32" s="421"/>
      <c r="FFC32" s="421"/>
      <c r="FFD32" s="421"/>
      <c r="FFE32" s="421"/>
      <c r="FFF32" s="421"/>
      <c r="FFG32" s="421"/>
      <c r="FFH32" s="421"/>
      <c r="FFI32" s="421"/>
      <c r="FFJ32" s="421"/>
      <c r="FFK32" s="421"/>
      <c r="FFL32" s="421"/>
      <c r="FFM32" s="421"/>
      <c r="FFN32" s="421"/>
      <c r="FFO32" s="421"/>
      <c r="FFP32" s="421"/>
      <c r="FFQ32" s="421"/>
      <c r="FFR32" s="421"/>
      <c r="FFS32" s="421"/>
      <c r="FFT32" s="421"/>
      <c r="FFU32" s="421"/>
      <c r="FFV32" s="421"/>
      <c r="FFW32" s="421"/>
      <c r="FFX32" s="421"/>
      <c r="FFY32" s="421"/>
      <c r="FFZ32" s="421"/>
      <c r="FGA32" s="421"/>
      <c r="FGB32" s="421"/>
      <c r="FGC32" s="421"/>
      <c r="FGD32" s="421"/>
      <c r="FGE32" s="421"/>
      <c r="FGF32" s="421"/>
      <c r="FGG32" s="421"/>
      <c r="FGH32" s="421"/>
      <c r="FGI32" s="421"/>
      <c r="FGJ32" s="421"/>
      <c r="FGK32" s="421"/>
      <c r="FGL32" s="421"/>
      <c r="FGM32" s="421"/>
      <c r="FGN32" s="421"/>
      <c r="FGO32" s="421"/>
      <c r="FGP32" s="421"/>
      <c r="FGQ32" s="421"/>
      <c r="FGR32" s="421"/>
      <c r="FGS32" s="421"/>
      <c r="FGT32" s="421"/>
      <c r="FGU32" s="421"/>
      <c r="FGV32" s="421"/>
      <c r="FGW32" s="421"/>
      <c r="FGX32" s="421"/>
      <c r="FGY32" s="421"/>
      <c r="FGZ32" s="421"/>
      <c r="FHA32" s="421"/>
      <c r="FHB32" s="421"/>
      <c r="FHC32" s="421"/>
      <c r="FHD32" s="421"/>
      <c r="FHE32" s="421"/>
      <c r="FHF32" s="421"/>
      <c r="FHG32" s="421"/>
      <c r="FHH32" s="421"/>
      <c r="FHI32" s="421"/>
      <c r="FHJ32" s="421"/>
      <c r="FHK32" s="421"/>
      <c r="FHL32" s="421"/>
      <c r="FHM32" s="421"/>
      <c r="FHN32" s="421"/>
      <c r="FHO32" s="421"/>
      <c r="FHP32" s="421"/>
      <c r="FHQ32" s="421"/>
      <c r="FHR32" s="421"/>
      <c r="FHS32" s="421"/>
      <c r="FHT32" s="421"/>
      <c r="FHU32" s="421"/>
      <c r="FHV32" s="421"/>
      <c r="FHW32" s="421"/>
      <c r="FHX32" s="421"/>
      <c r="FHY32" s="421"/>
      <c r="FHZ32" s="421"/>
      <c r="FIA32" s="421"/>
      <c r="FIB32" s="421"/>
      <c r="FIC32" s="421"/>
      <c r="FID32" s="421"/>
      <c r="FIE32" s="421"/>
      <c r="FIF32" s="421"/>
      <c r="FIG32" s="421"/>
      <c r="FIH32" s="421"/>
      <c r="FII32" s="421"/>
      <c r="FIJ32" s="421"/>
      <c r="FIK32" s="421"/>
      <c r="FIL32" s="421"/>
      <c r="FIM32" s="421"/>
      <c r="FIN32" s="421"/>
      <c r="FIO32" s="421"/>
      <c r="FIP32" s="421"/>
      <c r="FIQ32" s="421"/>
      <c r="FIR32" s="421"/>
      <c r="FIS32" s="421"/>
      <c r="FIT32" s="421"/>
      <c r="FIU32" s="421"/>
      <c r="FIV32" s="421"/>
      <c r="FIW32" s="421"/>
      <c r="FIX32" s="421"/>
      <c r="FIY32" s="421"/>
      <c r="FIZ32" s="421"/>
      <c r="FJA32" s="421"/>
      <c r="FJB32" s="421"/>
      <c r="FJC32" s="421"/>
      <c r="FJD32" s="421"/>
      <c r="FJE32" s="421"/>
      <c r="FJF32" s="421"/>
      <c r="FJG32" s="421"/>
      <c r="FJH32" s="421"/>
      <c r="FJI32" s="421"/>
      <c r="FJJ32" s="421"/>
      <c r="FJK32" s="421"/>
      <c r="FJL32" s="421"/>
      <c r="FJM32" s="421"/>
      <c r="FJN32" s="421"/>
      <c r="FJO32" s="421"/>
      <c r="FJP32" s="421"/>
      <c r="FJQ32" s="421"/>
      <c r="FJR32" s="421"/>
      <c r="FJS32" s="421"/>
      <c r="FJT32" s="421"/>
      <c r="FJU32" s="421"/>
      <c r="FJV32" s="421"/>
      <c r="FJW32" s="421"/>
      <c r="FJX32" s="421"/>
      <c r="FJY32" s="421"/>
      <c r="FJZ32" s="421"/>
      <c r="FKA32" s="421"/>
      <c r="FKB32" s="421"/>
      <c r="FKC32" s="421"/>
      <c r="FKD32" s="421"/>
      <c r="FKE32" s="421"/>
      <c r="FKF32" s="421"/>
      <c r="FKG32" s="421"/>
      <c r="FKH32" s="421"/>
      <c r="FKI32" s="421"/>
      <c r="FKJ32" s="421"/>
      <c r="FKK32" s="421"/>
      <c r="FKL32" s="421"/>
      <c r="FKM32" s="421"/>
      <c r="FKN32" s="421"/>
      <c r="FKO32" s="421"/>
      <c r="FKP32" s="421"/>
      <c r="FKQ32" s="421"/>
      <c r="FKR32" s="421"/>
      <c r="FKS32" s="421"/>
      <c r="FKT32" s="421"/>
      <c r="FKU32" s="421"/>
      <c r="FKV32" s="421"/>
      <c r="FKW32" s="421"/>
      <c r="FKX32" s="421"/>
      <c r="FKY32" s="421"/>
      <c r="FKZ32" s="421"/>
      <c r="FLA32" s="421"/>
      <c r="FLB32" s="421"/>
      <c r="FLC32" s="421"/>
      <c r="FLD32" s="421"/>
      <c r="FLE32" s="421"/>
      <c r="FLF32" s="421"/>
      <c r="FLG32" s="421"/>
      <c r="FLH32" s="421"/>
      <c r="FLI32" s="421"/>
      <c r="FLJ32" s="421"/>
      <c r="FLK32" s="421"/>
      <c r="FLL32" s="421"/>
      <c r="FLM32" s="421"/>
      <c r="FLN32" s="421"/>
      <c r="FLO32" s="421"/>
      <c r="FLP32" s="421"/>
      <c r="FLQ32" s="421"/>
      <c r="FLR32" s="421"/>
      <c r="FLS32" s="421"/>
      <c r="FLT32" s="421"/>
      <c r="FLU32" s="421"/>
      <c r="FLV32" s="421"/>
      <c r="FLW32" s="421"/>
      <c r="FLX32" s="421"/>
      <c r="FLY32" s="421"/>
      <c r="FLZ32" s="421"/>
      <c r="FMA32" s="421"/>
      <c r="FMB32" s="421"/>
      <c r="FMC32" s="421"/>
      <c r="FMD32" s="421"/>
      <c r="FME32" s="421"/>
      <c r="FMF32" s="421"/>
      <c r="FMG32" s="421"/>
      <c r="FMH32" s="421"/>
      <c r="FMI32" s="421"/>
      <c r="FMJ32" s="421"/>
      <c r="FMK32" s="421"/>
      <c r="FML32" s="421"/>
      <c r="FMM32" s="421"/>
      <c r="FMN32" s="421"/>
      <c r="FMO32" s="421"/>
      <c r="FMP32" s="421"/>
      <c r="FMQ32" s="421"/>
      <c r="FMR32" s="421"/>
      <c r="FMS32" s="421"/>
      <c r="FMT32" s="421"/>
      <c r="FMU32" s="421"/>
      <c r="FMV32" s="421"/>
      <c r="FMW32" s="421"/>
      <c r="FMX32" s="421"/>
      <c r="FMY32" s="421"/>
      <c r="FMZ32" s="421"/>
      <c r="FNA32" s="421"/>
      <c r="FNB32" s="421"/>
      <c r="FNC32" s="421"/>
      <c r="FND32" s="421"/>
      <c r="FNE32" s="421"/>
      <c r="FNF32" s="421"/>
      <c r="FNG32" s="421"/>
      <c r="FNH32" s="421"/>
      <c r="FNI32" s="421"/>
      <c r="FNJ32" s="421"/>
      <c r="FNK32" s="421"/>
      <c r="FNL32" s="421"/>
      <c r="FNM32" s="421"/>
      <c r="FNN32" s="421"/>
      <c r="FNO32" s="421"/>
      <c r="FNP32" s="421"/>
      <c r="FNQ32" s="421"/>
      <c r="FNR32" s="421"/>
      <c r="FNS32" s="421"/>
      <c r="FNT32" s="421"/>
      <c r="FNU32" s="421"/>
      <c r="FNV32" s="421"/>
      <c r="FNW32" s="421"/>
      <c r="FNX32" s="421"/>
      <c r="FNY32" s="421"/>
      <c r="FNZ32" s="421"/>
      <c r="FOA32" s="421"/>
      <c r="FOB32" s="421"/>
      <c r="FOC32" s="421"/>
      <c r="FOD32" s="421"/>
      <c r="FOE32" s="421"/>
      <c r="FOF32" s="421"/>
      <c r="FOG32" s="421"/>
      <c r="FOH32" s="421"/>
      <c r="FOI32" s="421"/>
      <c r="FOJ32" s="421"/>
      <c r="FOK32" s="421"/>
      <c r="FOL32" s="421"/>
      <c r="FOM32" s="421"/>
      <c r="FON32" s="421"/>
      <c r="FOO32" s="421"/>
      <c r="FOP32" s="421"/>
      <c r="FOQ32" s="421"/>
      <c r="FOR32" s="421"/>
      <c r="FOS32" s="421"/>
      <c r="FOT32" s="421"/>
      <c r="FOU32" s="421"/>
      <c r="FOV32" s="421"/>
      <c r="FOW32" s="421"/>
      <c r="FOX32" s="421"/>
      <c r="FOY32" s="421"/>
      <c r="FOZ32" s="421"/>
      <c r="FPA32" s="421"/>
      <c r="FPB32" s="421"/>
      <c r="FPC32" s="421"/>
      <c r="FPD32" s="421"/>
      <c r="FPE32" s="421"/>
      <c r="FPF32" s="421"/>
      <c r="FPG32" s="421"/>
      <c r="FPH32" s="421"/>
      <c r="FPI32" s="421"/>
      <c r="FPJ32" s="421"/>
      <c r="FPK32" s="421"/>
      <c r="FPL32" s="421"/>
      <c r="FPM32" s="421"/>
      <c r="FPN32" s="421"/>
      <c r="FPO32" s="421"/>
      <c r="FPP32" s="421"/>
      <c r="FPQ32" s="421"/>
      <c r="FPR32" s="421"/>
      <c r="FPS32" s="421"/>
      <c r="FPT32" s="421"/>
      <c r="FPU32" s="421"/>
      <c r="FPV32" s="421"/>
      <c r="FPW32" s="421"/>
      <c r="FPX32" s="421"/>
      <c r="FPY32" s="421"/>
      <c r="FPZ32" s="421"/>
      <c r="FQA32" s="421"/>
      <c r="FQB32" s="421"/>
      <c r="FQC32" s="421"/>
      <c r="FQD32" s="421"/>
      <c r="FQE32" s="421"/>
      <c r="FQF32" s="421"/>
      <c r="FQG32" s="421"/>
      <c r="FQH32" s="421"/>
      <c r="FQI32" s="421"/>
      <c r="FQJ32" s="421"/>
      <c r="FQK32" s="421"/>
      <c r="FQL32" s="421"/>
      <c r="FQM32" s="421"/>
      <c r="FQN32" s="421"/>
      <c r="FQO32" s="421"/>
      <c r="FQP32" s="421"/>
      <c r="FQQ32" s="421"/>
      <c r="FQR32" s="421"/>
      <c r="FQS32" s="421"/>
      <c r="FQT32" s="421"/>
      <c r="FQU32" s="421"/>
      <c r="FQV32" s="421"/>
      <c r="FQW32" s="421"/>
      <c r="FQX32" s="421"/>
      <c r="FQY32" s="421"/>
      <c r="FQZ32" s="421"/>
      <c r="FRA32" s="421"/>
      <c r="FRB32" s="421"/>
      <c r="FRC32" s="421"/>
      <c r="FRD32" s="421"/>
      <c r="FRE32" s="421"/>
      <c r="FRF32" s="421"/>
      <c r="FRG32" s="421"/>
      <c r="FRH32" s="421"/>
      <c r="FRI32" s="421"/>
      <c r="FRJ32" s="421"/>
      <c r="FRK32" s="421"/>
      <c r="FRL32" s="421"/>
      <c r="FRM32" s="421"/>
      <c r="FRN32" s="421"/>
      <c r="FRO32" s="421"/>
      <c r="FRP32" s="421"/>
      <c r="FRQ32" s="421"/>
      <c r="FRR32" s="421"/>
      <c r="FRS32" s="421"/>
      <c r="FRT32" s="421"/>
      <c r="FRU32" s="421"/>
      <c r="FRV32" s="421"/>
      <c r="FRW32" s="421"/>
      <c r="FRX32" s="421"/>
      <c r="FRY32" s="421"/>
      <c r="FRZ32" s="421"/>
      <c r="FSA32" s="421"/>
      <c r="FSB32" s="421"/>
      <c r="FSC32" s="421"/>
      <c r="FSD32" s="421"/>
      <c r="FSE32" s="421"/>
      <c r="FSF32" s="421"/>
      <c r="FSG32" s="421"/>
      <c r="FSH32" s="421"/>
      <c r="FSI32" s="421"/>
      <c r="FSJ32" s="421"/>
      <c r="FSK32" s="421"/>
      <c r="FSL32" s="421"/>
      <c r="FSM32" s="421"/>
      <c r="FSN32" s="421"/>
      <c r="FSO32" s="421"/>
      <c r="FSP32" s="421"/>
      <c r="FSQ32" s="421"/>
      <c r="FSR32" s="421"/>
      <c r="FSS32" s="421"/>
      <c r="FST32" s="421"/>
      <c r="FSU32" s="421"/>
      <c r="FSV32" s="421"/>
      <c r="FSW32" s="421"/>
      <c r="FSX32" s="421"/>
      <c r="FSY32" s="421"/>
      <c r="FSZ32" s="421"/>
      <c r="FTA32" s="421"/>
      <c r="FTB32" s="421"/>
      <c r="FTC32" s="421"/>
      <c r="FTD32" s="421"/>
      <c r="FTE32" s="421"/>
      <c r="FTF32" s="421"/>
      <c r="FTG32" s="421"/>
      <c r="FTH32" s="421"/>
      <c r="FTI32" s="421"/>
      <c r="FTJ32" s="421"/>
      <c r="FTK32" s="421"/>
      <c r="FTL32" s="421"/>
      <c r="FTM32" s="421"/>
      <c r="FTN32" s="421"/>
      <c r="FTO32" s="421"/>
      <c r="FTP32" s="421"/>
      <c r="FTQ32" s="421"/>
      <c r="FTR32" s="421"/>
      <c r="FTS32" s="421"/>
      <c r="FTT32" s="421"/>
      <c r="FTU32" s="421"/>
      <c r="FTV32" s="421"/>
      <c r="FTW32" s="421"/>
      <c r="FTX32" s="421"/>
      <c r="FTY32" s="421"/>
      <c r="FTZ32" s="421"/>
      <c r="FUA32" s="421"/>
      <c r="FUB32" s="421"/>
      <c r="FUC32" s="421"/>
      <c r="FUD32" s="421"/>
      <c r="FUE32" s="421"/>
      <c r="FUF32" s="421"/>
      <c r="FUG32" s="421"/>
      <c r="FUH32" s="421"/>
      <c r="FUI32" s="421"/>
      <c r="FUJ32" s="421"/>
      <c r="FUK32" s="421"/>
      <c r="FUL32" s="421"/>
      <c r="FUM32" s="421"/>
      <c r="FUN32" s="421"/>
      <c r="FUO32" s="421"/>
      <c r="FUP32" s="421"/>
      <c r="FUQ32" s="421"/>
      <c r="FUR32" s="421"/>
      <c r="FUS32" s="421"/>
      <c r="FUT32" s="421"/>
      <c r="FUU32" s="421"/>
      <c r="FUV32" s="421"/>
      <c r="FUW32" s="421"/>
      <c r="FUX32" s="421"/>
      <c r="FUY32" s="421"/>
      <c r="FUZ32" s="421"/>
      <c r="FVA32" s="421"/>
      <c r="FVB32" s="421"/>
      <c r="FVC32" s="421"/>
      <c r="FVD32" s="421"/>
      <c r="FVE32" s="421"/>
      <c r="FVF32" s="421"/>
      <c r="FVG32" s="421"/>
      <c r="FVH32" s="421"/>
      <c r="FVI32" s="421"/>
      <c r="FVJ32" s="421"/>
      <c r="FVK32" s="421"/>
      <c r="FVL32" s="421"/>
      <c r="FVM32" s="421"/>
      <c r="FVN32" s="421"/>
      <c r="FVO32" s="421"/>
      <c r="FVP32" s="421"/>
      <c r="FVQ32" s="421"/>
      <c r="FVR32" s="421"/>
      <c r="FVS32" s="421"/>
      <c r="FVT32" s="421"/>
      <c r="FVU32" s="421"/>
      <c r="FVV32" s="421"/>
      <c r="FVW32" s="421"/>
      <c r="FVX32" s="421"/>
      <c r="FVY32" s="421"/>
      <c r="FVZ32" s="421"/>
      <c r="FWA32" s="421"/>
      <c r="FWB32" s="421"/>
      <c r="FWC32" s="421"/>
      <c r="FWD32" s="421"/>
      <c r="FWE32" s="421"/>
      <c r="FWF32" s="421"/>
      <c r="FWG32" s="421"/>
      <c r="FWH32" s="421"/>
      <c r="FWI32" s="421"/>
      <c r="FWJ32" s="421"/>
      <c r="FWK32" s="421"/>
      <c r="FWL32" s="421"/>
      <c r="FWM32" s="421"/>
      <c r="FWN32" s="421"/>
      <c r="FWO32" s="421"/>
      <c r="FWP32" s="421"/>
      <c r="FWQ32" s="421"/>
      <c r="FWR32" s="421"/>
      <c r="FWS32" s="421"/>
      <c r="FWT32" s="421"/>
      <c r="FWU32" s="421"/>
      <c r="FWV32" s="421"/>
      <c r="FWW32" s="421"/>
      <c r="FWX32" s="421"/>
      <c r="FWY32" s="421"/>
      <c r="FWZ32" s="421"/>
      <c r="FXA32" s="421"/>
      <c r="FXB32" s="421"/>
      <c r="FXC32" s="421"/>
      <c r="FXD32" s="421"/>
      <c r="FXE32" s="421"/>
      <c r="FXF32" s="421"/>
      <c r="FXG32" s="421"/>
      <c r="FXH32" s="421"/>
      <c r="FXI32" s="421"/>
      <c r="FXJ32" s="421"/>
      <c r="FXK32" s="421"/>
      <c r="FXL32" s="421"/>
      <c r="FXM32" s="421"/>
      <c r="FXN32" s="421"/>
      <c r="FXO32" s="421"/>
      <c r="FXP32" s="421"/>
      <c r="FXQ32" s="421"/>
      <c r="FXR32" s="421"/>
      <c r="FXS32" s="421"/>
      <c r="FXT32" s="421"/>
      <c r="FXU32" s="421"/>
      <c r="FXV32" s="421"/>
      <c r="FXW32" s="421"/>
      <c r="FXX32" s="421"/>
      <c r="FXY32" s="421"/>
      <c r="FXZ32" s="421"/>
      <c r="FYA32" s="421"/>
      <c r="FYB32" s="421"/>
      <c r="FYC32" s="421"/>
      <c r="FYD32" s="421"/>
      <c r="FYE32" s="421"/>
      <c r="FYF32" s="421"/>
      <c r="FYG32" s="421"/>
      <c r="FYH32" s="421"/>
      <c r="FYI32" s="421"/>
      <c r="FYJ32" s="421"/>
      <c r="FYK32" s="421"/>
      <c r="FYL32" s="421"/>
      <c r="FYM32" s="421"/>
      <c r="FYN32" s="421"/>
      <c r="FYO32" s="421"/>
      <c r="FYP32" s="421"/>
      <c r="FYQ32" s="421"/>
      <c r="FYR32" s="421"/>
      <c r="FYS32" s="421"/>
      <c r="FYT32" s="421"/>
      <c r="FYU32" s="421"/>
      <c r="FYV32" s="421"/>
      <c r="FYW32" s="421"/>
      <c r="FYX32" s="421"/>
      <c r="FYY32" s="421"/>
      <c r="FYZ32" s="421"/>
      <c r="FZA32" s="421"/>
      <c r="FZB32" s="421"/>
      <c r="FZC32" s="421"/>
      <c r="FZD32" s="421"/>
      <c r="FZE32" s="421"/>
      <c r="FZF32" s="421"/>
      <c r="FZG32" s="421"/>
      <c r="FZH32" s="421"/>
      <c r="FZI32" s="421"/>
      <c r="FZJ32" s="421"/>
      <c r="FZK32" s="421"/>
      <c r="FZL32" s="421"/>
      <c r="FZM32" s="421"/>
      <c r="FZN32" s="421"/>
      <c r="FZO32" s="421"/>
      <c r="FZP32" s="421"/>
      <c r="FZQ32" s="421"/>
      <c r="FZR32" s="421"/>
      <c r="FZS32" s="421"/>
      <c r="FZT32" s="421"/>
      <c r="FZU32" s="421"/>
      <c r="FZV32" s="421"/>
      <c r="FZW32" s="421"/>
      <c r="FZX32" s="421"/>
      <c r="FZY32" s="421"/>
      <c r="FZZ32" s="421"/>
      <c r="GAA32" s="421"/>
      <c r="GAB32" s="421"/>
      <c r="GAC32" s="421"/>
      <c r="GAD32" s="421"/>
      <c r="GAE32" s="421"/>
      <c r="GAF32" s="421"/>
      <c r="GAG32" s="421"/>
      <c r="GAH32" s="421"/>
      <c r="GAI32" s="421"/>
      <c r="GAJ32" s="421"/>
      <c r="GAK32" s="421"/>
      <c r="GAL32" s="421"/>
      <c r="GAM32" s="421"/>
      <c r="GAN32" s="421"/>
      <c r="GAO32" s="421"/>
      <c r="GAP32" s="421"/>
      <c r="GAQ32" s="421"/>
      <c r="GAR32" s="421"/>
      <c r="GAS32" s="421"/>
      <c r="GAT32" s="421"/>
      <c r="GAU32" s="421"/>
      <c r="GAV32" s="421"/>
      <c r="GAW32" s="421"/>
      <c r="GAX32" s="421"/>
      <c r="GAY32" s="421"/>
      <c r="GAZ32" s="421"/>
      <c r="GBA32" s="421"/>
      <c r="GBB32" s="421"/>
      <c r="GBC32" s="421"/>
      <c r="GBD32" s="421"/>
      <c r="GBE32" s="421"/>
      <c r="GBF32" s="421"/>
      <c r="GBG32" s="421"/>
      <c r="GBH32" s="421"/>
      <c r="GBI32" s="421"/>
      <c r="GBJ32" s="421"/>
      <c r="GBK32" s="421"/>
      <c r="GBL32" s="421"/>
      <c r="GBM32" s="421"/>
      <c r="GBN32" s="421"/>
      <c r="GBO32" s="421"/>
      <c r="GBP32" s="421"/>
      <c r="GBQ32" s="421"/>
      <c r="GBR32" s="421"/>
      <c r="GBS32" s="421"/>
      <c r="GBT32" s="421"/>
      <c r="GBU32" s="421"/>
      <c r="GBV32" s="421"/>
      <c r="GBW32" s="421"/>
      <c r="GBX32" s="421"/>
      <c r="GBY32" s="421"/>
      <c r="GBZ32" s="421"/>
      <c r="GCA32" s="421"/>
      <c r="GCB32" s="421"/>
      <c r="GCC32" s="421"/>
      <c r="GCD32" s="421"/>
      <c r="GCE32" s="421"/>
      <c r="GCF32" s="421"/>
      <c r="GCG32" s="421"/>
      <c r="GCH32" s="421"/>
      <c r="GCI32" s="421"/>
      <c r="GCJ32" s="421"/>
      <c r="GCK32" s="421"/>
      <c r="GCL32" s="421"/>
      <c r="GCM32" s="421"/>
      <c r="GCN32" s="421"/>
      <c r="GCO32" s="421"/>
      <c r="GCP32" s="421"/>
      <c r="GCQ32" s="421"/>
      <c r="GCR32" s="421"/>
      <c r="GCS32" s="421"/>
      <c r="GCT32" s="421"/>
      <c r="GCU32" s="421"/>
      <c r="GCV32" s="421"/>
      <c r="GCW32" s="421"/>
      <c r="GCX32" s="421"/>
      <c r="GCY32" s="421"/>
      <c r="GCZ32" s="421"/>
      <c r="GDA32" s="421"/>
      <c r="GDB32" s="421"/>
      <c r="GDC32" s="421"/>
      <c r="GDD32" s="421"/>
      <c r="GDE32" s="421"/>
      <c r="GDF32" s="421"/>
      <c r="GDG32" s="421"/>
      <c r="GDH32" s="421"/>
      <c r="GDI32" s="421"/>
      <c r="GDJ32" s="421"/>
      <c r="GDK32" s="421"/>
      <c r="GDL32" s="421"/>
      <c r="GDM32" s="421"/>
      <c r="GDN32" s="421"/>
      <c r="GDO32" s="421"/>
      <c r="GDP32" s="421"/>
      <c r="GDQ32" s="421"/>
      <c r="GDR32" s="421"/>
      <c r="GDS32" s="421"/>
      <c r="GDT32" s="421"/>
      <c r="GDU32" s="421"/>
      <c r="GDV32" s="421"/>
      <c r="GDW32" s="421"/>
      <c r="GDX32" s="421"/>
      <c r="GDY32" s="421"/>
      <c r="GDZ32" s="421"/>
      <c r="GEA32" s="421"/>
      <c r="GEB32" s="421"/>
      <c r="GEC32" s="421"/>
      <c r="GED32" s="421"/>
      <c r="GEE32" s="421"/>
      <c r="GEF32" s="421"/>
      <c r="GEG32" s="421"/>
      <c r="GEH32" s="421"/>
      <c r="GEI32" s="421"/>
      <c r="GEJ32" s="421"/>
      <c r="GEK32" s="421"/>
      <c r="GEL32" s="421"/>
      <c r="GEM32" s="421"/>
      <c r="GEN32" s="421"/>
      <c r="GEO32" s="421"/>
      <c r="GEP32" s="421"/>
      <c r="GEQ32" s="421"/>
      <c r="GER32" s="421"/>
      <c r="GES32" s="421"/>
      <c r="GET32" s="421"/>
      <c r="GEU32" s="421"/>
      <c r="GEV32" s="421"/>
      <c r="GEW32" s="421"/>
      <c r="GEX32" s="421"/>
      <c r="GEY32" s="421"/>
      <c r="GEZ32" s="421"/>
      <c r="GFA32" s="421"/>
      <c r="GFB32" s="421"/>
      <c r="GFC32" s="421"/>
      <c r="GFD32" s="421"/>
      <c r="GFE32" s="421"/>
      <c r="GFF32" s="421"/>
      <c r="GFG32" s="421"/>
      <c r="GFH32" s="421"/>
      <c r="GFI32" s="421"/>
      <c r="GFJ32" s="421"/>
      <c r="GFK32" s="421"/>
      <c r="GFL32" s="421"/>
      <c r="GFM32" s="421"/>
      <c r="GFN32" s="421"/>
      <c r="GFO32" s="421"/>
      <c r="GFP32" s="421"/>
      <c r="GFQ32" s="421"/>
      <c r="GFR32" s="421"/>
      <c r="GFS32" s="421"/>
      <c r="GFT32" s="421"/>
      <c r="GFU32" s="421"/>
      <c r="GFV32" s="421"/>
      <c r="GFW32" s="421"/>
      <c r="GFX32" s="421"/>
      <c r="GFY32" s="421"/>
      <c r="GFZ32" s="421"/>
      <c r="GGA32" s="421"/>
      <c r="GGB32" s="421"/>
      <c r="GGC32" s="421"/>
      <c r="GGD32" s="421"/>
      <c r="GGE32" s="421"/>
      <c r="GGF32" s="421"/>
      <c r="GGG32" s="421"/>
      <c r="GGH32" s="421"/>
      <c r="GGI32" s="421"/>
      <c r="GGJ32" s="421"/>
      <c r="GGK32" s="421"/>
      <c r="GGL32" s="421"/>
      <c r="GGM32" s="421"/>
      <c r="GGN32" s="421"/>
      <c r="GGO32" s="421"/>
      <c r="GGP32" s="421"/>
      <c r="GGQ32" s="421"/>
      <c r="GGR32" s="421"/>
      <c r="GGS32" s="421"/>
      <c r="GGT32" s="421"/>
      <c r="GGU32" s="421"/>
      <c r="GGV32" s="421"/>
      <c r="GGW32" s="421"/>
      <c r="GGX32" s="421"/>
      <c r="GGY32" s="421"/>
      <c r="GGZ32" s="421"/>
      <c r="GHA32" s="421"/>
      <c r="GHB32" s="421"/>
      <c r="GHC32" s="421"/>
      <c r="GHD32" s="421"/>
      <c r="GHE32" s="421"/>
      <c r="GHF32" s="421"/>
      <c r="GHG32" s="421"/>
      <c r="GHH32" s="421"/>
      <c r="GHI32" s="421"/>
      <c r="GHJ32" s="421"/>
      <c r="GHK32" s="421"/>
      <c r="GHL32" s="421"/>
      <c r="GHM32" s="421"/>
      <c r="GHN32" s="421"/>
      <c r="GHO32" s="421"/>
      <c r="GHP32" s="421"/>
      <c r="GHQ32" s="421"/>
      <c r="GHR32" s="421"/>
      <c r="GHS32" s="421"/>
      <c r="GHT32" s="421"/>
      <c r="GHU32" s="421"/>
      <c r="GHV32" s="421"/>
      <c r="GHW32" s="421"/>
      <c r="GHX32" s="421"/>
      <c r="GHY32" s="421"/>
      <c r="GHZ32" s="421"/>
      <c r="GIA32" s="421"/>
      <c r="GIB32" s="421"/>
      <c r="GIC32" s="421"/>
      <c r="GID32" s="421"/>
      <c r="GIE32" s="421"/>
      <c r="GIF32" s="421"/>
      <c r="GIG32" s="421"/>
      <c r="GIH32" s="421"/>
      <c r="GII32" s="421"/>
      <c r="GIJ32" s="421"/>
      <c r="GIK32" s="421"/>
      <c r="GIL32" s="421"/>
      <c r="GIM32" s="421"/>
      <c r="GIN32" s="421"/>
      <c r="GIO32" s="421"/>
      <c r="GIP32" s="421"/>
      <c r="GIQ32" s="421"/>
      <c r="GIR32" s="421"/>
      <c r="GIS32" s="421"/>
      <c r="GIT32" s="421"/>
      <c r="GIU32" s="421"/>
      <c r="GIV32" s="421"/>
      <c r="GIW32" s="421"/>
      <c r="GIX32" s="421"/>
      <c r="GIY32" s="421"/>
      <c r="GIZ32" s="421"/>
      <c r="GJA32" s="421"/>
      <c r="GJB32" s="421"/>
      <c r="GJC32" s="421"/>
      <c r="GJD32" s="421"/>
      <c r="GJE32" s="421"/>
      <c r="GJF32" s="421"/>
      <c r="GJG32" s="421"/>
      <c r="GJH32" s="421"/>
      <c r="GJI32" s="421"/>
      <c r="GJJ32" s="421"/>
      <c r="GJK32" s="421"/>
      <c r="GJL32" s="421"/>
      <c r="GJM32" s="421"/>
      <c r="GJN32" s="421"/>
      <c r="GJO32" s="421"/>
      <c r="GJP32" s="421"/>
      <c r="GJQ32" s="421"/>
      <c r="GJR32" s="421"/>
      <c r="GJS32" s="421"/>
      <c r="GJT32" s="421"/>
      <c r="GJU32" s="421"/>
      <c r="GJV32" s="421"/>
      <c r="GJW32" s="421"/>
      <c r="GJX32" s="421"/>
      <c r="GJY32" s="421"/>
      <c r="GJZ32" s="421"/>
      <c r="GKA32" s="421"/>
      <c r="GKB32" s="421"/>
      <c r="GKC32" s="421"/>
      <c r="GKD32" s="421"/>
      <c r="GKE32" s="421"/>
      <c r="GKF32" s="421"/>
      <c r="GKG32" s="421"/>
      <c r="GKH32" s="421"/>
      <c r="GKI32" s="421"/>
      <c r="GKJ32" s="421"/>
      <c r="GKK32" s="421"/>
      <c r="GKL32" s="421"/>
      <c r="GKM32" s="421"/>
      <c r="GKN32" s="421"/>
      <c r="GKO32" s="421"/>
      <c r="GKP32" s="421"/>
      <c r="GKQ32" s="421"/>
      <c r="GKR32" s="421"/>
      <c r="GKS32" s="421"/>
      <c r="GKT32" s="421"/>
      <c r="GKU32" s="421"/>
      <c r="GKV32" s="421"/>
      <c r="GKW32" s="421"/>
      <c r="GKX32" s="421"/>
      <c r="GKY32" s="421"/>
      <c r="GKZ32" s="421"/>
      <c r="GLA32" s="421"/>
      <c r="GLB32" s="421"/>
      <c r="GLC32" s="421"/>
      <c r="GLD32" s="421"/>
      <c r="GLE32" s="421"/>
      <c r="GLF32" s="421"/>
      <c r="GLG32" s="421"/>
      <c r="GLH32" s="421"/>
      <c r="GLI32" s="421"/>
      <c r="GLJ32" s="421"/>
      <c r="GLK32" s="421"/>
      <c r="GLL32" s="421"/>
      <c r="GLM32" s="421"/>
      <c r="GLN32" s="421"/>
      <c r="GLO32" s="421"/>
      <c r="GLP32" s="421"/>
      <c r="GLQ32" s="421"/>
      <c r="GLR32" s="421"/>
      <c r="GLS32" s="421"/>
      <c r="GLT32" s="421"/>
      <c r="GLU32" s="421"/>
      <c r="GLV32" s="421"/>
      <c r="GLW32" s="421"/>
      <c r="GLX32" s="421"/>
      <c r="GLY32" s="421"/>
      <c r="GLZ32" s="421"/>
      <c r="GMA32" s="421"/>
      <c r="GMB32" s="421"/>
      <c r="GMC32" s="421"/>
      <c r="GMD32" s="421"/>
      <c r="GME32" s="421"/>
      <c r="GMF32" s="421"/>
      <c r="GMG32" s="421"/>
      <c r="GMH32" s="421"/>
      <c r="GMI32" s="421"/>
      <c r="GMJ32" s="421"/>
      <c r="GMK32" s="421"/>
      <c r="GML32" s="421"/>
      <c r="GMM32" s="421"/>
      <c r="GMN32" s="421"/>
      <c r="GMO32" s="421"/>
      <c r="GMP32" s="421"/>
      <c r="GMQ32" s="421"/>
      <c r="GMR32" s="421"/>
      <c r="GMS32" s="421"/>
      <c r="GMT32" s="421"/>
      <c r="GMU32" s="421"/>
      <c r="GMV32" s="421"/>
      <c r="GMW32" s="421"/>
      <c r="GMX32" s="421"/>
      <c r="GMY32" s="421"/>
      <c r="GMZ32" s="421"/>
      <c r="GNA32" s="421"/>
      <c r="GNB32" s="421"/>
      <c r="GNC32" s="421"/>
      <c r="GND32" s="421"/>
      <c r="GNE32" s="421"/>
      <c r="GNF32" s="421"/>
      <c r="GNG32" s="421"/>
      <c r="GNH32" s="421"/>
      <c r="GNI32" s="421"/>
      <c r="GNJ32" s="421"/>
      <c r="GNK32" s="421"/>
      <c r="GNL32" s="421"/>
      <c r="GNM32" s="421"/>
      <c r="GNN32" s="421"/>
      <c r="GNO32" s="421"/>
      <c r="GNP32" s="421"/>
      <c r="GNQ32" s="421"/>
      <c r="GNR32" s="421"/>
      <c r="GNS32" s="421"/>
      <c r="GNT32" s="421"/>
      <c r="GNU32" s="421"/>
      <c r="GNV32" s="421"/>
      <c r="GNW32" s="421"/>
      <c r="GNX32" s="421"/>
      <c r="GNY32" s="421"/>
      <c r="GNZ32" s="421"/>
      <c r="GOA32" s="421"/>
      <c r="GOB32" s="421"/>
      <c r="GOC32" s="421"/>
      <c r="GOD32" s="421"/>
      <c r="GOE32" s="421"/>
      <c r="GOF32" s="421"/>
      <c r="GOG32" s="421"/>
      <c r="GOH32" s="421"/>
      <c r="GOI32" s="421"/>
      <c r="GOJ32" s="421"/>
      <c r="GOK32" s="421"/>
      <c r="GOL32" s="421"/>
      <c r="GOM32" s="421"/>
      <c r="GON32" s="421"/>
      <c r="GOO32" s="421"/>
      <c r="GOP32" s="421"/>
      <c r="GOQ32" s="421"/>
      <c r="GOR32" s="421"/>
      <c r="GOS32" s="421"/>
      <c r="GOT32" s="421"/>
      <c r="GOU32" s="421"/>
      <c r="GOV32" s="421"/>
      <c r="GOW32" s="421"/>
      <c r="GOX32" s="421"/>
      <c r="GOY32" s="421"/>
      <c r="GOZ32" s="421"/>
      <c r="GPA32" s="421"/>
      <c r="GPB32" s="421"/>
      <c r="GPC32" s="421"/>
      <c r="GPD32" s="421"/>
      <c r="GPE32" s="421"/>
      <c r="GPF32" s="421"/>
      <c r="GPG32" s="421"/>
      <c r="GPH32" s="421"/>
      <c r="GPI32" s="421"/>
      <c r="GPJ32" s="421"/>
      <c r="GPK32" s="421"/>
      <c r="GPL32" s="421"/>
      <c r="GPM32" s="421"/>
      <c r="GPN32" s="421"/>
      <c r="GPO32" s="421"/>
      <c r="GPP32" s="421"/>
      <c r="GPQ32" s="421"/>
      <c r="GPR32" s="421"/>
      <c r="GPS32" s="421"/>
      <c r="GPT32" s="421"/>
      <c r="GPU32" s="421"/>
      <c r="GPV32" s="421"/>
      <c r="GPW32" s="421"/>
      <c r="GPX32" s="421"/>
      <c r="GPY32" s="421"/>
      <c r="GPZ32" s="421"/>
      <c r="GQA32" s="421"/>
      <c r="GQB32" s="421"/>
      <c r="GQC32" s="421"/>
      <c r="GQD32" s="421"/>
      <c r="GQE32" s="421"/>
      <c r="GQF32" s="421"/>
      <c r="GQG32" s="421"/>
      <c r="GQH32" s="421"/>
      <c r="GQI32" s="421"/>
      <c r="GQJ32" s="421"/>
      <c r="GQK32" s="421"/>
      <c r="GQL32" s="421"/>
      <c r="GQM32" s="421"/>
      <c r="GQN32" s="421"/>
      <c r="GQO32" s="421"/>
      <c r="GQP32" s="421"/>
      <c r="GQQ32" s="421"/>
      <c r="GQR32" s="421"/>
      <c r="GQS32" s="421"/>
      <c r="GQT32" s="421"/>
      <c r="GQU32" s="421"/>
      <c r="GQV32" s="421"/>
      <c r="GQW32" s="421"/>
      <c r="GQX32" s="421"/>
      <c r="GQY32" s="421"/>
      <c r="GQZ32" s="421"/>
      <c r="GRA32" s="421"/>
      <c r="GRB32" s="421"/>
      <c r="GRC32" s="421"/>
      <c r="GRD32" s="421"/>
      <c r="GRE32" s="421"/>
      <c r="GRF32" s="421"/>
      <c r="GRG32" s="421"/>
      <c r="GRH32" s="421"/>
      <c r="GRI32" s="421"/>
      <c r="GRJ32" s="421"/>
      <c r="GRK32" s="421"/>
      <c r="GRL32" s="421"/>
      <c r="GRM32" s="421"/>
      <c r="GRN32" s="421"/>
      <c r="GRO32" s="421"/>
      <c r="GRP32" s="421"/>
      <c r="GRQ32" s="421"/>
      <c r="GRR32" s="421"/>
      <c r="GRS32" s="421"/>
      <c r="GRT32" s="421"/>
      <c r="GRU32" s="421"/>
      <c r="GRV32" s="421"/>
      <c r="GRW32" s="421"/>
      <c r="GRX32" s="421"/>
      <c r="GRY32" s="421"/>
      <c r="GRZ32" s="421"/>
      <c r="GSA32" s="421"/>
      <c r="GSB32" s="421"/>
      <c r="GSC32" s="421"/>
      <c r="GSD32" s="421"/>
      <c r="GSE32" s="421"/>
      <c r="GSF32" s="421"/>
      <c r="GSG32" s="421"/>
      <c r="GSH32" s="421"/>
      <c r="GSI32" s="421"/>
      <c r="GSJ32" s="421"/>
      <c r="GSK32" s="421"/>
      <c r="GSL32" s="421"/>
      <c r="GSM32" s="421"/>
      <c r="GSN32" s="421"/>
      <c r="GSO32" s="421"/>
      <c r="GSP32" s="421"/>
      <c r="GSQ32" s="421"/>
      <c r="GSR32" s="421"/>
      <c r="GSS32" s="421"/>
      <c r="GST32" s="421"/>
      <c r="GSU32" s="421"/>
      <c r="GSV32" s="421"/>
      <c r="GSW32" s="421"/>
      <c r="GSX32" s="421"/>
      <c r="GSY32" s="421"/>
      <c r="GSZ32" s="421"/>
      <c r="GTA32" s="421"/>
      <c r="GTB32" s="421"/>
      <c r="GTC32" s="421"/>
      <c r="GTD32" s="421"/>
      <c r="GTE32" s="421"/>
      <c r="GTF32" s="421"/>
      <c r="GTG32" s="421"/>
      <c r="GTH32" s="421"/>
      <c r="GTI32" s="421"/>
      <c r="GTJ32" s="421"/>
      <c r="GTK32" s="421"/>
      <c r="GTL32" s="421"/>
      <c r="GTM32" s="421"/>
      <c r="GTN32" s="421"/>
      <c r="GTO32" s="421"/>
      <c r="GTP32" s="421"/>
      <c r="GTQ32" s="421"/>
      <c r="GTR32" s="421"/>
      <c r="GTS32" s="421"/>
      <c r="GTT32" s="421"/>
      <c r="GTU32" s="421"/>
      <c r="GTV32" s="421"/>
      <c r="GTW32" s="421"/>
      <c r="GTX32" s="421"/>
      <c r="GTY32" s="421"/>
      <c r="GTZ32" s="421"/>
      <c r="GUA32" s="421"/>
      <c r="GUB32" s="421"/>
      <c r="GUC32" s="421"/>
      <c r="GUD32" s="421"/>
      <c r="GUE32" s="421"/>
      <c r="GUF32" s="421"/>
      <c r="GUG32" s="421"/>
      <c r="GUH32" s="421"/>
      <c r="GUI32" s="421"/>
      <c r="GUJ32" s="421"/>
      <c r="GUK32" s="421"/>
      <c r="GUL32" s="421"/>
      <c r="GUM32" s="421"/>
      <c r="GUN32" s="421"/>
      <c r="GUO32" s="421"/>
      <c r="GUP32" s="421"/>
      <c r="GUQ32" s="421"/>
      <c r="GUR32" s="421"/>
      <c r="GUS32" s="421"/>
      <c r="GUT32" s="421"/>
      <c r="GUU32" s="421"/>
      <c r="GUV32" s="421"/>
      <c r="GUW32" s="421"/>
      <c r="GUX32" s="421"/>
      <c r="GUY32" s="421"/>
      <c r="GUZ32" s="421"/>
      <c r="GVA32" s="421"/>
      <c r="GVB32" s="421"/>
      <c r="GVC32" s="421"/>
      <c r="GVD32" s="421"/>
      <c r="GVE32" s="421"/>
      <c r="GVF32" s="421"/>
      <c r="GVG32" s="421"/>
      <c r="GVH32" s="421"/>
      <c r="GVI32" s="421"/>
      <c r="GVJ32" s="421"/>
      <c r="GVK32" s="421"/>
      <c r="GVL32" s="421"/>
      <c r="GVM32" s="421"/>
      <c r="GVN32" s="421"/>
      <c r="GVO32" s="421"/>
      <c r="GVP32" s="421"/>
      <c r="GVQ32" s="421"/>
      <c r="GVR32" s="421"/>
      <c r="GVS32" s="421"/>
      <c r="GVT32" s="421"/>
      <c r="GVU32" s="421"/>
      <c r="GVV32" s="421"/>
      <c r="GVW32" s="421"/>
      <c r="GVX32" s="421"/>
      <c r="GVY32" s="421"/>
      <c r="GVZ32" s="421"/>
      <c r="GWA32" s="421"/>
      <c r="GWB32" s="421"/>
      <c r="GWC32" s="421"/>
      <c r="GWD32" s="421"/>
      <c r="GWE32" s="421"/>
      <c r="GWF32" s="421"/>
      <c r="GWG32" s="421"/>
      <c r="GWH32" s="421"/>
      <c r="GWI32" s="421"/>
      <c r="GWJ32" s="421"/>
      <c r="GWK32" s="421"/>
      <c r="GWL32" s="421"/>
      <c r="GWM32" s="421"/>
      <c r="GWN32" s="421"/>
      <c r="GWO32" s="421"/>
      <c r="GWP32" s="421"/>
      <c r="GWQ32" s="421"/>
      <c r="GWR32" s="421"/>
      <c r="GWS32" s="421"/>
      <c r="GWT32" s="421"/>
      <c r="GWU32" s="421"/>
      <c r="GWV32" s="421"/>
      <c r="GWW32" s="421"/>
      <c r="GWX32" s="421"/>
      <c r="GWY32" s="421"/>
      <c r="GWZ32" s="421"/>
      <c r="GXA32" s="421"/>
      <c r="GXB32" s="421"/>
      <c r="GXC32" s="421"/>
      <c r="GXD32" s="421"/>
      <c r="GXE32" s="421"/>
      <c r="GXF32" s="421"/>
      <c r="GXG32" s="421"/>
      <c r="GXH32" s="421"/>
      <c r="GXI32" s="421"/>
      <c r="GXJ32" s="421"/>
      <c r="GXK32" s="421"/>
      <c r="GXL32" s="421"/>
      <c r="GXM32" s="421"/>
      <c r="GXN32" s="421"/>
      <c r="GXO32" s="421"/>
      <c r="GXP32" s="421"/>
      <c r="GXQ32" s="421"/>
      <c r="GXR32" s="421"/>
      <c r="GXS32" s="421"/>
      <c r="GXT32" s="421"/>
      <c r="GXU32" s="421"/>
      <c r="GXV32" s="421"/>
      <c r="GXW32" s="421"/>
      <c r="GXX32" s="421"/>
      <c r="GXY32" s="421"/>
      <c r="GXZ32" s="421"/>
      <c r="GYA32" s="421"/>
      <c r="GYB32" s="421"/>
      <c r="GYC32" s="421"/>
      <c r="GYD32" s="421"/>
      <c r="GYE32" s="421"/>
      <c r="GYF32" s="421"/>
      <c r="GYG32" s="421"/>
      <c r="GYH32" s="421"/>
      <c r="GYI32" s="421"/>
      <c r="GYJ32" s="421"/>
      <c r="GYK32" s="421"/>
      <c r="GYL32" s="421"/>
      <c r="GYM32" s="421"/>
      <c r="GYN32" s="421"/>
      <c r="GYO32" s="421"/>
      <c r="GYP32" s="421"/>
      <c r="GYQ32" s="421"/>
      <c r="GYR32" s="421"/>
      <c r="GYS32" s="421"/>
      <c r="GYT32" s="421"/>
      <c r="GYU32" s="421"/>
      <c r="GYV32" s="421"/>
      <c r="GYW32" s="421"/>
      <c r="GYX32" s="421"/>
      <c r="GYY32" s="421"/>
      <c r="GYZ32" s="421"/>
      <c r="GZA32" s="421"/>
      <c r="GZB32" s="421"/>
      <c r="GZC32" s="421"/>
      <c r="GZD32" s="421"/>
      <c r="GZE32" s="421"/>
      <c r="GZF32" s="421"/>
      <c r="GZG32" s="421"/>
      <c r="GZH32" s="421"/>
      <c r="GZI32" s="421"/>
      <c r="GZJ32" s="421"/>
      <c r="GZK32" s="421"/>
      <c r="GZL32" s="421"/>
      <c r="GZM32" s="421"/>
      <c r="GZN32" s="421"/>
      <c r="GZO32" s="421"/>
      <c r="GZP32" s="421"/>
      <c r="GZQ32" s="421"/>
      <c r="GZR32" s="421"/>
      <c r="GZS32" s="421"/>
      <c r="GZT32" s="421"/>
      <c r="GZU32" s="421"/>
      <c r="GZV32" s="421"/>
      <c r="GZW32" s="421"/>
      <c r="GZX32" s="421"/>
      <c r="GZY32" s="421"/>
      <c r="GZZ32" s="421"/>
      <c r="HAA32" s="421"/>
      <c r="HAB32" s="421"/>
      <c r="HAC32" s="421"/>
      <c r="HAD32" s="421"/>
      <c r="HAE32" s="421"/>
      <c r="HAF32" s="421"/>
      <c r="HAG32" s="421"/>
      <c r="HAH32" s="421"/>
      <c r="HAI32" s="421"/>
      <c r="HAJ32" s="421"/>
      <c r="HAK32" s="421"/>
      <c r="HAL32" s="421"/>
      <c r="HAM32" s="421"/>
      <c r="HAN32" s="421"/>
      <c r="HAO32" s="421"/>
      <c r="HAP32" s="421"/>
      <c r="HAQ32" s="421"/>
      <c r="HAR32" s="421"/>
      <c r="HAS32" s="421"/>
      <c r="HAT32" s="421"/>
      <c r="HAU32" s="421"/>
      <c r="HAV32" s="421"/>
      <c r="HAW32" s="421"/>
      <c r="HAX32" s="421"/>
      <c r="HAY32" s="421"/>
      <c r="HAZ32" s="421"/>
      <c r="HBA32" s="421"/>
      <c r="HBB32" s="421"/>
      <c r="HBC32" s="421"/>
      <c r="HBD32" s="421"/>
      <c r="HBE32" s="421"/>
      <c r="HBF32" s="421"/>
      <c r="HBG32" s="421"/>
      <c r="HBH32" s="421"/>
      <c r="HBI32" s="421"/>
      <c r="HBJ32" s="421"/>
      <c r="HBK32" s="421"/>
      <c r="HBL32" s="421"/>
      <c r="HBM32" s="421"/>
      <c r="HBN32" s="421"/>
      <c r="HBO32" s="421"/>
      <c r="HBP32" s="421"/>
      <c r="HBQ32" s="421"/>
      <c r="HBR32" s="421"/>
      <c r="HBS32" s="421"/>
      <c r="HBT32" s="421"/>
      <c r="HBU32" s="421"/>
      <c r="HBV32" s="421"/>
      <c r="HBW32" s="421"/>
      <c r="HBX32" s="421"/>
      <c r="HBY32" s="421"/>
      <c r="HBZ32" s="421"/>
      <c r="HCA32" s="421"/>
      <c r="HCB32" s="421"/>
      <c r="HCC32" s="421"/>
      <c r="HCD32" s="421"/>
      <c r="HCE32" s="421"/>
      <c r="HCF32" s="421"/>
      <c r="HCG32" s="421"/>
      <c r="HCH32" s="421"/>
      <c r="HCI32" s="421"/>
      <c r="HCJ32" s="421"/>
      <c r="HCK32" s="421"/>
      <c r="HCL32" s="421"/>
      <c r="HCM32" s="421"/>
      <c r="HCN32" s="421"/>
      <c r="HCO32" s="421"/>
      <c r="HCP32" s="421"/>
      <c r="HCQ32" s="421"/>
      <c r="HCR32" s="421"/>
      <c r="HCS32" s="421"/>
      <c r="HCT32" s="421"/>
      <c r="HCU32" s="421"/>
      <c r="HCV32" s="421"/>
      <c r="HCW32" s="421"/>
      <c r="HCX32" s="421"/>
      <c r="HCY32" s="421"/>
      <c r="HCZ32" s="421"/>
      <c r="HDA32" s="421"/>
      <c r="HDB32" s="421"/>
      <c r="HDC32" s="421"/>
      <c r="HDD32" s="421"/>
      <c r="HDE32" s="421"/>
      <c r="HDF32" s="421"/>
      <c r="HDG32" s="421"/>
      <c r="HDH32" s="421"/>
      <c r="HDI32" s="421"/>
      <c r="HDJ32" s="421"/>
      <c r="HDK32" s="421"/>
      <c r="HDL32" s="421"/>
      <c r="HDM32" s="421"/>
      <c r="HDN32" s="421"/>
      <c r="HDO32" s="421"/>
      <c r="HDP32" s="421"/>
      <c r="HDQ32" s="421"/>
      <c r="HDR32" s="421"/>
      <c r="HDS32" s="421"/>
      <c r="HDT32" s="421"/>
      <c r="HDU32" s="421"/>
      <c r="HDV32" s="421"/>
      <c r="HDW32" s="421"/>
      <c r="HDX32" s="421"/>
      <c r="HDY32" s="421"/>
      <c r="HDZ32" s="421"/>
      <c r="HEA32" s="421"/>
      <c r="HEB32" s="421"/>
      <c r="HEC32" s="421"/>
      <c r="HED32" s="421"/>
      <c r="HEE32" s="421"/>
      <c r="HEF32" s="421"/>
      <c r="HEG32" s="421"/>
      <c r="HEH32" s="421"/>
      <c r="HEI32" s="421"/>
      <c r="HEJ32" s="421"/>
      <c r="HEK32" s="421"/>
      <c r="HEL32" s="421"/>
      <c r="HEM32" s="421"/>
      <c r="HEN32" s="421"/>
      <c r="HEO32" s="421"/>
      <c r="HEP32" s="421"/>
      <c r="HEQ32" s="421"/>
      <c r="HER32" s="421"/>
      <c r="HES32" s="421"/>
      <c r="HET32" s="421"/>
      <c r="HEU32" s="421"/>
      <c r="HEV32" s="421"/>
      <c r="HEW32" s="421"/>
      <c r="HEX32" s="421"/>
      <c r="HEY32" s="421"/>
      <c r="HEZ32" s="421"/>
      <c r="HFA32" s="421"/>
      <c r="HFB32" s="421"/>
      <c r="HFC32" s="421"/>
      <c r="HFD32" s="421"/>
      <c r="HFE32" s="421"/>
      <c r="HFF32" s="421"/>
      <c r="HFG32" s="421"/>
      <c r="HFH32" s="421"/>
      <c r="HFI32" s="421"/>
      <c r="HFJ32" s="421"/>
      <c r="HFK32" s="421"/>
      <c r="HFL32" s="421"/>
      <c r="HFM32" s="421"/>
      <c r="HFN32" s="421"/>
      <c r="HFO32" s="421"/>
      <c r="HFP32" s="421"/>
      <c r="HFQ32" s="421"/>
      <c r="HFR32" s="421"/>
      <c r="HFS32" s="421"/>
      <c r="HFT32" s="421"/>
      <c r="HFU32" s="421"/>
      <c r="HFV32" s="421"/>
      <c r="HFW32" s="421"/>
      <c r="HFX32" s="421"/>
      <c r="HFY32" s="421"/>
      <c r="HFZ32" s="421"/>
      <c r="HGA32" s="421"/>
      <c r="HGB32" s="421"/>
      <c r="HGC32" s="421"/>
      <c r="HGD32" s="421"/>
      <c r="HGE32" s="421"/>
      <c r="HGF32" s="421"/>
      <c r="HGG32" s="421"/>
      <c r="HGH32" s="421"/>
      <c r="HGI32" s="421"/>
      <c r="HGJ32" s="421"/>
      <c r="HGK32" s="421"/>
      <c r="HGL32" s="421"/>
      <c r="HGM32" s="421"/>
      <c r="HGN32" s="421"/>
      <c r="HGO32" s="421"/>
      <c r="HGP32" s="421"/>
      <c r="HGQ32" s="421"/>
      <c r="HGR32" s="421"/>
      <c r="HGS32" s="421"/>
      <c r="HGT32" s="421"/>
      <c r="HGU32" s="421"/>
      <c r="HGV32" s="421"/>
      <c r="HGW32" s="421"/>
      <c r="HGX32" s="421"/>
      <c r="HGY32" s="421"/>
      <c r="HGZ32" s="421"/>
      <c r="HHA32" s="421"/>
      <c r="HHB32" s="421"/>
      <c r="HHC32" s="421"/>
      <c r="HHD32" s="421"/>
      <c r="HHE32" s="421"/>
      <c r="HHF32" s="421"/>
      <c r="HHG32" s="421"/>
      <c r="HHH32" s="421"/>
      <c r="HHI32" s="421"/>
      <c r="HHJ32" s="421"/>
      <c r="HHK32" s="421"/>
      <c r="HHL32" s="421"/>
      <c r="HHM32" s="421"/>
      <c r="HHN32" s="421"/>
      <c r="HHO32" s="421"/>
      <c r="HHP32" s="421"/>
      <c r="HHQ32" s="421"/>
      <c r="HHR32" s="421"/>
      <c r="HHS32" s="421"/>
      <c r="HHT32" s="421"/>
      <c r="HHU32" s="421"/>
      <c r="HHV32" s="421"/>
      <c r="HHW32" s="421"/>
      <c r="HHX32" s="421"/>
      <c r="HHY32" s="421"/>
      <c r="HHZ32" s="421"/>
      <c r="HIA32" s="421"/>
      <c r="HIB32" s="421"/>
      <c r="HIC32" s="421"/>
      <c r="HID32" s="421"/>
      <c r="HIE32" s="421"/>
      <c r="HIF32" s="421"/>
      <c r="HIG32" s="421"/>
      <c r="HIH32" s="421"/>
      <c r="HII32" s="421"/>
      <c r="HIJ32" s="421"/>
      <c r="HIK32" s="421"/>
      <c r="HIL32" s="421"/>
      <c r="HIM32" s="421"/>
      <c r="HIN32" s="421"/>
      <c r="HIO32" s="421"/>
      <c r="HIP32" s="421"/>
      <c r="HIQ32" s="421"/>
      <c r="HIR32" s="421"/>
      <c r="HIS32" s="421"/>
      <c r="HIT32" s="421"/>
      <c r="HIU32" s="421"/>
      <c r="HIV32" s="421"/>
      <c r="HIW32" s="421"/>
      <c r="HIX32" s="421"/>
      <c r="HIY32" s="421"/>
      <c r="HIZ32" s="421"/>
      <c r="HJA32" s="421"/>
      <c r="HJB32" s="421"/>
      <c r="HJC32" s="421"/>
      <c r="HJD32" s="421"/>
      <c r="HJE32" s="421"/>
      <c r="HJF32" s="421"/>
      <c r="HJG32" s="421"/>
      <c r="HJH32" s="421"/>
      <c r="HJI32" s="421"/>
      <c r="HJJ32" s="421"/>
      <c r="HJK32" s="421"/>
      <c r="HJL32" s="421"/>
      <c r="HJM32" s="421"/>
      <c r="HJN32" s="421"/>
      <c r="HJO32" s="421"/>
      <c r="HJP32" s="421"/>
      <c r="HJQ32" s="421"/>
      <c r="HJR32" s="421"/>
      <c r="HJS32" s="421"/>
      <c r="HJT32" s="421"/>
      <c r="HJU32" s="421"/>
      <c r="HJV32" s="421"/>
      <c r="HJW32" s="421"/>
      <c r="HJX32" s="421"/>
      <c r="HJY32" s="421"/>
      <c r="HJZ32" s="421"/>
      <c r="HKA32" s="421"/>
      <c r="HKB32" s="421"/>
      <c r="HKC32" s="421"/>
      <c r="HKD32" s="421"/>
      <c r="HKE32" s="421"/>
      <c r="HKF32" s="421"/>
      <c r="HKG32" s="421"/>
      <c r="HKH32" s="421"/>
      <c r="HKI32" s="421"/>
      <c r="HKJ32" s="421"/>
      <c r="HKK32" s="421"/>
      <c r="HKL32" s="421"/>
      <c r="HKM32" s="421"/>
      <c r="HKN32" s="421"/>
      <c r="HKO32" s="421"/>
      <c r="HKP32" s="421"/>
      <c r="HKQ32" s="421"/>
      <c r="HKR32" s="421"/>
      <c r="HKS32" s="421"/>
      <c r="HKT32" s="421"/>
      <c r="HKU32" s="421"/>
      <c r="HKV32" s="421"/>
      <c r="HKW32" s="421"/>
      <c r="HKX32" s="421"/>
      <c r="HKY32" s="421"/>
      <c r="HKZ32" s="421"/>
      <c r="HLA32" s="421"/>
      <c r="HLB32" s="421"/>
      <c r="HLC32" s="421"/>
      <c r="HLD32" s="421"/>
      <c r="HLE32" s="421"/>
      <c r="HLF32" s="421"/>
      <c r="HLG32" s="421"/>
      <c r="HLH32" s="421"/>
      <c r="HLI32" s="421"/>
      <c r="HLJ32" s="421"/>
      <c r="HLK32" s="421"/>
      <c r="HLL32" s="421"/>
      <c r="HLM32" s="421"/>
      <c r="HLN32" s="421"/>
      <c r="HLO32" s="421"/>
      <c r="HLP32" s="421"/>
      <c r="HLQ32" s="421"/>
      <c r="HLR32" s="421"/>
      <c r="HLS32" s="421"/>
      <c r="HLT32" s="421"/>
      <c r="HLU32" s="421"/>
      <c r="HLV32" s="421"/>
      <c r="HLW32" s="421"/>
      <c r="HLX32" s="421"/>
      <c r="HLY32" s="421"/>
      <c r="HLZ32" s="421"/>
      <c r="HMA32" s="421"/>
      <c r="HMB32" s="421"/>
      <c r="HMC32" s="421"/>
      <c r="HMD32" s="421"/>
      <c r="HME32" s="421"/>
      <c r="HMF32" s="421"/>
      <c r="HMG32" s="421"/>
      <c r="HMH32" s="421"/>
      <c r="HMI32" s="421"/>
      <c r="HMJ32" s="421"/>
      <c r="HMK32" s="421"/>
      <c r="HML32" s="421"/>
      <c r="HMM32" s="421"/>
      <c r="HMN32" s="421"/>
      <c r="HMO32" s="421"/>
      <c r="HMP32" s="421"/>
      <c r="HMQ32" s="421"/>
      <c r="HMR32" s="421"/>
      <c r="HMS32" s="421"/>
      <c r="HMT32" s="421"/>
      <c r="HMU32" s="421"/>
      <c r="HMV32" s="421"/>
      <c r="HMW32" s="421"/>
      <c r="HMX32" s="421"/>
      <c r="HMY32" s="421"/>
      <c r="HMZ32" s="421"/>
      <c r="HNA32" s="421"/>
      <c r="HNB32" s="421"/>
      <c r="HNC32" s="421"/>
      <c r="HND32" s="421"/>
      <c r="HNE32" s="421"/>
      <c r="HNF32" s="421"/>
      <c r="HNG32" s="421"/>
      <c r="HNH32" s="421"/>
      <c r="HNI32" s="421"/>
      <c r="HNJ32" s="421"/>
      <c r="HNK32" s="421"/>
      <c r="HNL32" s="421"/>
      <c r="HNM32" s="421"/>
      <c r="HNN32" s="421"/>
      <c r="HNO32" s="421"/>
      <c r="HNP32" s="421"/>
      <c r="HNQ32" s="421"/>
      <c r="HNR32" s="421"/>
      <c r="HNS32" s="421"/>
      <c r="HNT32" s="421"/>
      <c r="HNU32" s="421"/>
      <c r="HNV32" s="421"/>
      <c r="HNW32" s="421"/>
      <c r="HNX32" s="421"/>
      <c r="HNY32" s="421"/>
      <c r="HNZ32" s="421"/>
      <c r="HOA32" s="421"/>
      <c r="HOB32" s="421"/>
      <c r="HOC32" s="421"/>
      <c r="HOD32" s="421"/>
      <c r="HOE32" s="421"/>
      <c r="HOF32" s="421"/>
      <c r="HOG32" s="421"/>
      <c r="HOH32" s="421"/>
      <c r="HOI32" s="421"/>
      <c r="HOJ32" s="421"/>
      <c r="HOK32" s="421"/>
      <c r="HOL32" s="421"/>
      <c r="HOM32" s="421"/>
      <c r="HON32" s="421"/>
      <c r="HOO32" s="421"/>
      <c r="HOP32" s="421"/>
      <c r="HOQ32" s="421"/>
      <c r="HOR32" s="421"/>
      <c r="HOS32" s="421"/>
      <c r="HOT32" s="421"/>
      <c r="HOU32" s="421"/>
      <c r="HOV32" s="421"/>
      <c r="HOW32" s="421"/>
      <c r="HOX32" s="421"/>
      <c r="HOY32" s="421"/>
      <c r="HOZ32" s="421"/>
      <c r="HPA32" s="421"/>
      <c r="HPB32" s="421"/>
      <c r="HPC32" s="421"/>
      <c r="HPD32" s="421"/>
      <c r="HPE32" s="421"/>
      <c r="HPF32" s="421"/>
      <c r="HPG32" s="421"/>
      <c r="HPH32" s="421"/>
      <c r="HPI32" s="421"/>
      <c r="HPJ32" s="421"/>
      <c r="HPK32" s="421"/>
      <c r="HPL32" s="421"/>
      <c r="HPM32" s="421"/>
      <c r="HPN32" s="421"/>
      <c r="HPO32" s="421"/>
      <c r="HPP32" s="421"/>
      <c r="HPQ32" s="421"/>
      <c r="HPR32" s="421"/>
      <c r="HPS32" s="421"/>
      <c r="HPT32" s="421"/>
      <c r="HPU32" s="421"/>
      <c r="HPV32" s="421"/>
      <c r="HPW32" s="421"/>
      <c r="HPX32" s="421"/>
      <c r="HPY32" s="421"/>
      <c r="HPZ32" s="421"/>
      <c r="HQA32" s="421"/>
      <c r="HQB32" s="421"/>
      <c r="HQC32" s="421"/>
      <c r="HQD32" s="421"/>
      <c r="HQE32" s="421"/>
      <c r="HQF32" s="421"/>
      <c r="HQG32" s="421"/>
      <c r="HQH32" s="421"/>
      <c r="HQI32" s="421"/>
      <c r="HQJ32" s="421"/>
      <c r="HQK32" s="421"/>
      <c r="HQL32" s="421"/>
      <c r="HQM32" s="421"/>
      <c r="HQN32" s="421"/>
      <c r="HQO32" s="421"/>
      <c r="HQP32" s="421"/>
      <c r="HQQ32" s="421"/>
      <c r="HQR32" s="421"/>
      <c r="HQS32" s="421"/>
      <c r="HQT32" s="421"/>
      <c r="HQU32" s="421"/>
      <c r="HQV32" s="421"/>
      <c r="HQW32" s="421"/>
      <c r="HQX32" s="421"/>
      <c r="HQY32" s="421"/>
      <c r="HQZ32" s="421"/>
      <c r="HRA32" s="421"/>
      <c r="HRB32" s="421"/>
      <c r="HRC32" s="421"/>
      <c r="HRD32" s="421"/>
      <c r="HRE32" s="421"/>
      <c r="HRF32" s="421"/>
      <c r="HRG32" s="421"/>
      <c r="HRH32" s="421"/>
      <c r="HRI32" s="421"/>
      <c r="HRJ32" s="421"/>
      <c r="HRK32" s="421"/>
      <c r="HRL32" s="421"/>
      <c r="HRM32" s="421"/>
      <c r="HRN32" s="421"/>
      <c r="HRO32" s="421"/>
      <c r="HRP32" s="421"/>
      <c r="HRQ32" s="421"/>
      <c r="HRR32" s="421"/>
      <c r="HRS32" s="421"/>
      <c r="HRT32" s="421"/>
      <c r="HRU32" s="421"/>
      <c r="HRV32" s="421"/>
      <c r="HRW32" s="421"/>
      <c r="HRX32" s="421"/>
      <c r="HRY32" s="421"/>
      <c r="HRZ32" s="421"/>
      <c r="HSA32" s="421"/>
      <c r="HSB32" s="421"/>
      <c r="HSC32" s="421"/>
      <c r="HSD32" s="421"/>
      <c r="HSE32" s="421"/>
      <c r="HSF32" s="421"/>
      <c r="HSG32" s="421"/>
      <c r="HSH32" s="421"/>
      <c r="HSI32" s="421"/>
      <c r="HSJ32" s="421"/>
      <c r="HSK32" s="421"/>
      <c r="HSL32" s="421"/>
      <c r="HSM32" s="421"/>
      <c r="HSN32" s="421"/>
      <c r="HSO32" s="421"/>
      <c r="HSP32" s="421"/>
      <c r="HSQ32" s="421"/>
      <c r="HSR32" s="421"/>
      <c r="HSS32" s="421"/>
      <c r="HST32" s="421"/>
      <c r="HSU32" s="421"/>
      <c r="HSV32" s="421"/>
      <c r="HSW32" s="421"/>
      <c r="HSX32" s="421"/>
      <c r="HSY32" s="421"/>
      <c r="HSZ32" s="421"/>
      <c r="HTA32" s="421"/>
      <c r="HTB32" s="421"/>
      <c r="HTC32" s="421"/>
      <c r="HTD32" s="421"/>
      <c r="HTE32" s="421"/>
      <c r="HTF32" s="421"/>
      <c r="HTG32" s="421"/>
      <c r="HTH32" s="421"/>
      <c r="HTI32" s="421"/>
      <c r="HTJ32" s="421"/>
      <c r="HTK32" s="421"/>
      <c r="HTL32" s="421"/>
      <c r="HTM32" s="421"/>
      <c r="HTN32" s="421"/>
      <c r="HTO32" s="421"/>
      <c r="HTP32" s="421"/>
      <c r="HTQ32" s="421"/>
      <c r="HTR32" s="421"/>
      <c r="HTS32" s="421"/>
      <c r="HTT32" s="421"/>
      <c r="HTU32" s="421"/>
      <c r="HTV32" s="421"/>
      <c r="HTW32" s="421"/>
      <c r="HTX32" s="421"/>
      <c r="HTY32" s="421"/>
      <c r="HTZ32" s="421"/>
      <c r="HUA32" s="421"/>
      <c r="HUB32" s="421"/>
      <c r="HUC32" s="421"/>
      <c r="HUD32" s="421"/>
      <c r="HUE32" s="421"/>
      <c r="HUF32" s="421"/>
      <c r="HUG32" s="421"/>
      <c r="HUH32" s="421"/>
      <c r="HUI32" s="421"/>
      <c r="HUJ32" s="421"/>
      <c r="HUK32" s="421"/>
      <c r="HUL32" s="421"/>
      <c r="HUM32" s="421"/>
      <c r="HUN32" s="421"/>
      <c r="HUO32" s="421"/>
      <c r="HUP32" s="421"/>
      <c r="HUQ32" s="421"/>
      <c r="HUR32" s="421"/>
      <c r="HUS32" s="421"/>
      <c r="HUT32" s="421"/>
      <c r="HUU32" s="421"/>
      <c r="HUV32" s="421"/>
      <c r="HUW32" s="421"/>
      <c r="HUX32" s="421"/>
      <c r="HUY32" s="421"/>
      <c r="HUZ32" s="421"/>
      <c r="HVA32" s="421"/>
      <c r="HVB32" s="421"/>
      <c r="HVC32" s="421"/>
      <c r="HVD32" s="421"/>
      <c r="HVE32" s="421"/>
      <c r="HVF32" s="421"/>
      <c r="HVG32" s="421"/>
      <c r="HVH32" s="421"/>
      <c r="HVI32" s="421"/>
      <c r="HVJ32" s="421"/>
      <c r="HVK32" s="421"/>
      <c r="HVL32" s="421"/>
      <c r="HVM32" s="421"/>
      <c r="HVN32" s="421"/>
      <c r="HVO32" s="421"/>
      <c r="HVP32" s="421"/>
      <c r="HVQ32" s="421"/>
      <c r="HVR32" s="421"/>
      <c r="HVS32" s="421"/>
      <c r="HVT32" s="421"/>
      <c r="HVU32" s="421"/>
      <c r="HVV32" s="421"/>
      <c r="HVW32" s="421"/>
      <c r="HVX32" s="421"/>
      <c r="HVY32" s="421"/>
      <c r="HVZ32" s="421"/>
      <c r="HWA32" s="421"/>
      <c r="HWB32" s="421"/>
      <c r="HWC32" s="421"/>
      <c r="HWD32" s="421"/>
      <c r="HWE32" s="421"/>
      <c r="HWF32" s="421"/>
      <c r="HWG32" s="421"/>
      <c r="HWH32" s="421"/>
      <c r="HWI32" s="421"/>
      <c r="HWJ32" s="421"/>
      <c r="HWK32" s="421"/>
      <c r="HWL32" s="421"/>
      <c r="HWM32" s="421"/>
      <c r="HWN32" s="421"/>
      <c r="HWO32" s="421"/>
      <c r="HWP32" s="421"/>
      <c r="HWQ32" s="421"/>
      <c r="HWR32" s="421"/>
      <c r="HWS32" s="421"/>
      <c r="HWT32" s="421"/>
      <c r="HWU32" s="421"/>
      <c r="HWV32" s="421"/>
      <c r="HWW32" s="421"/>
      <c r="HWX32" s="421"/>
      <c r="HWY32" s="421"/>
      <c r="HWZ32" s="421"/>
      <c r="HXA32" s="421"/>
      <c r="HXB32" s="421"/>
      <c r="HXC32" s="421"/>
      <c r="HXD32" s="421"/>
      <c r="HXE32" s="421"/>
      <c r="HXF32" s="421"/>
      <c r="HXG32" s="421"/>
      <c r="HXH32" s="421"/>
      <c r="HXI32" s="421"/>
      <c r="HXJ32" s="421"/>
      <c r="HXK32" s="421"/>
      <c r="HXL32" s="421"/>
      <c r="HXM32" s="421"/>
      <c r="HXN32" s="421"/>
      <c r="HXO32" s="421"/>
      <c r="HXP32" s="421"/>
      <c r="HXQ32" s="421"/>
      <c r="HXR32" s="421"/>
      <c r="HXS32" s="421"/>
      <c r="HXT32" s="421"/>
      <c r="HXU32" s="421"/>
      <c r="HXV32" s="421"/>
      <c r="HXW32" s="421"/>
      <c r="HXX32" s="421"/>
      <c r="HXY32" s="421"/>
      <c r="HXZ32" s="421"/>
      <c r="HYA32" s="421"/>
      <c r="HYB32" s="421"/>
      <c r="HYC32" s="421"/>
      <c r="HYD32" s="421"/>
      <c r="HYE32" s="421"/>
      <c r="HYF32" s="421"/>
      <c r="HYG32" s="421"/>
      <c r="HYH32" s="421"/>
      <c r="HYI32" s="421"/>
      <c r="HYJ32" s="421"/>
      <c r="HYK32" s="421"/>
      <c r="HYL32" s="421"/>
      <c r="HYM32" s="421"/>
      <c r="HYN32" s="421"/>
      <c r="HYO32" s="421"/>
      <c r="HYP32" s="421"/>
      <c r="HYQ32" s="421"/>
      <c r="HYR32" s="421"/>
      <c r="HYS32" s="421"/>
      <c r="HYT32" s="421"/>
      <c r="HYU32" s="421"/>
      <c r="HYV32" s="421"/>
      <c r="HYW32" s="421"/>
      <c r="HYX32" s="421"/>
      <c r="HYY32" s="421"/>
      <c r="HYZ32" s="421"/>
      <c r="HZA32" s="421"/>
      <c r="HZB32" s="421"/>
      <c r="HZC32" s="421"/>
      <c r="HZD32" s="421"/>
      <c r="HZE32" s="421"/>
      <c r="HZF32" s="421"/>
      <c r="HZG32" s="421"/>
      <c r="HZH32" s="421"/>
      <c r="HZI32" s="421"/>
      <c r="HZJ32" s="421"/>
      <c r="HZK32" s="421"/>
      <c r="HZL32" s="421"/>
      <c r="HZM32" s="421"/>
      <c r="HZN32" s="421"/>
      <c r="HZO32" s="421"/>
      <c r="HZP32" s="421"/>
      <c r="HZQ32" s="421"/>
      <c r="HZR32" s="421"/>
      <c r="HZS32" s="421"/>
      <c r="HZT32" s="421"/>
      <c r="HZU32" s="421"/>
      <c r="HZV32" s="421"/>
      <c r="HZW32" s="421"/>
      <c r="HZX32" s="421"/>
      <c r="HZY32" s="421"/>
      <c r="HZZ32" s="421"/>
      <c r="IAA32" s="421"/>
      <c r="IAB32" s="421"/>
      <c r="IAC32" s="421"/>
      <c r="IAD32" s="421"/>
      <c r="IAE32" s="421"/>
      <c r="IAF32" s="421"/>
      <c r="IAG32" s="421"/>
      <c r="IAH32" s="421"/>
      <c r="IAI32" s="421"/>
      <c r="IAJ32" s="421"/>
      <c r="IAK32" s="421"/>
      <c r="IAL32" s="421"/>
      <c r="IAM32" s="421"/>
      <c r="IAN32" s="421"/>
      <c r="IAO32" s="421"/>
      <c r="IAP32" s="421"/>
      <c r="IAQ32" s="421"/>
      <c r="IAR32" s="421"/>
      <c r="IAS32" s="421"/>
      <c r="IAT32" s="421"/>
      <c r="IAU32" s="421"/>
      <c r="IAV32" s="421"/>
      <c r="IAW32" s="421"/>
      <c r="IAX32" s="421"/>
      <c r="IAY32" s="421"/>
      <c r="IAZ32" s="421"/>
      <c r="IBA32" s="421"/>
      <c r="IBB32" s="421"/>
      <c r="IBC32" s="421"/>
      <c r="IBD32" s="421"/>
      <c r="IBE32" s="421"/>
      <c r="IBF32" s="421"/>
      <c r="IBG32" s="421"/>
      <c r="IBH32" s="421"/>
      <c r="IBI32" s="421"/>
      <c r="IBJ32" s="421"/>
      <c r="IBK32" s="421"/>
      <c r="IBL32" s="421"/>
      <c r="IBM32" s="421"/>
      <c r="IBN32" s="421"/>
      <c r="IBO32" s="421"/>
      <c r="IBP32" s="421"/>
      <c r="IBQ32" s="421"/>
      <c r="IBR32" s="421"/>
      <c r="IBS32" s="421"/>
      <c r="IBT32" s="421"/>
      <c r="IBU32" s="421"/>
      <c r="IBV32" s="421"/>
      <c r="IBW32" s="421"/>
      <c r="IBX32" s="421"/>
      <c r="IBY32" s="421"/>
      <c r="IBZ32" s="421"/>
      <c r="ICA32" s="421"/>
      <c r="ICB32" s="421"/>
      <c r="ICC32" s="421"/>
      <c r="ICD32" s="421"/>
      <c r="ICE32" s="421"/>
      <c r="ICF32" s="421"/>
      <c r="ICG32" s="421"/>
      <c r="ICH32" s="421"/>
      <c r="ICI32" s="421"/>
      <c r="ICJ32" s="421"/>
      <c r="ICK32" s="421"/>
      <c r="ICL32" s="421"/>
      <c r="ICM32" s="421"/>
      <c r="ICN32" s="421"/>
      <c r="ICO32" s="421"/>
      <c r="ICP32" s="421"/>
      <c r="ICQ32" s="421"/>
      <c r="ICR32" s="421"/>
      <c r="ICS32" s="421"/>
      <c r="ICT32" s="421"/>
      <c r="ICU32" s="421"/>
      <c r="ICV32" s="421"/>
      <c r="ICW32" s="421"/>
      <c r="ICX32" s="421"/>
      <c r="ICY32" s="421"/>
      <c r="ICZ32" s="421"/>
      <c r="IDA32" s="421"/>
      <c r="IDB32" s="421"/>
      <c r="IDC32" s="421"/>
      <c r="IDD32" s="421"/>
      <c r="IDE32" s="421"/>
      <c r="IDF32" s="421"/>
      <c r="IDG32" s="421"/>
      <c r="IDH32" s="421"/>
      <c r="IDI32" s="421"/>
      <c r="IDJ32" s="421"/>
      <c r="IDK32" s="421"/>
      <c r="IDL32" s="421"/>
      <c r="IDM32" s="421"/>
      <c r="IDN32" s="421"/>
      <c r="IDO32" s="421"/>
      <c r="IDP32" s="421"/>
      <c r="IDQ32" s="421"/>
      <c r="IDR32" s="421"/>
      <c r="IDS32" s="421"/>
      <c r="IDT32" s="421"/>
      <c r="IDU32" s="421"/>
      <c r="IDV32" s="421"/>
      <c r="IDW32" s="421"/>
      <c r="IDX32" s="421"/>
      <c r="IDY32" s="421"/>
      <c r="IDZ32" s="421"/>
      <c r="IEA32" s="421"/>
      <c r="IEB32" s="421"/>
      <c r="IEC32" s="421"/>
      <c r="IED32" s="421"/>
      <c r="IEE32" s="421"/>
      <c r="IEF32" s="421"/>
      <c r="IEG32" s="421"/>
      <c r="IEH32" s="421"/>
      <c r="IEI32" s="421"/>
      <c r="IEJ32" s="421"/>
      <c r="IEK32" s="421"/>
      <c r="IEL32" s="421"/>
      <c r="IEM32" s="421"/>
      <c r="IEN32" s="421"/>
      <c r="IEO32" s="421"/>
      <c r="IEP32" s="421"/>
      <c r="IEQ32" s="421"/>
      <c r="IER32" s="421"/>
      <c r="IES32" s="421"/>
      <c r="IET32" s="421"/>
      <c r="IEU32" s="421"/>
      <c r="IEV32" s="421"/>
      <c r="IEW32" s="421"/>
      <c r="IEX32" s="421"/>
      <c r="IEY32" s="421"/>
      <c r="IEZ32" s="421"/>
      <c r="IFA32" s="421"/>
      <c r="IFB32" s="421"/>
      <c r="IFC32" s="421"/>
      <c r="IFD32" s="421"/>
      <c r="IFE32" s="421"/>
      <c r="IFF32" s="421"/>
      <c r="IFG32" s="421"/>
      <c r="IFH32" s="421"/>
      <c r="IFI32" s="421"/>
      <c r="IFJ32" s="421"/>
      <c r="IFK32" s="421"/>
      <c r="IFL32" s="421"/>
      <c r="IFM32" s="421"/>
      <c r="IFN32" s="421"/>
      <c r="IFO32" s="421"/>
      <c r="IFP32" s="421"/>
      <c r="IFQ32" s="421"/>
      <c r="IFR32" s="421"/>
      <c r="IFS32" s="421"/>
      <c r="IFT32" s="421"/>
      <c r="IFU32" s="421"/>
      <c r="IFV32" s="421"/>
      <c r="IFW32" s="421"/>
      <c r="IFX32" s="421"/>
      <c r="IFY32" s="421"/>
      <c r="IFZ32" s="421"/>
      <c r="IGA32" s="421"/>
      <c r="IGB32" s="421"/>
      <c r="IGC32" s="421"/>
      <c r="IGD32" s="421"/>
      <c r="IGE32" s="421"/>
      <c r="IGF32" s="421"/>
      <c r="IGG32" s="421"/>
      <c r="IGH32" s="421"/>
      <c r="IGI32" s="421"/>
      <c r="IGJ32" s="421"/>
      <c r="IGK32" s="421"/>
      <c r="IGL32" s="421"/>
      <c r="IGM32" s="421"/>
      <c r="IGN32" s="421"/>
      <c r="IGO32" s="421"/>
      <c r="IGP32" s="421"/>
      <c r="IGQ32" s="421"/>
      <c r="IGR32" s="421"/>
      <c r="IGS32" s="421"/>
      <c r="IGT32" s="421"/>
      <c r="IGU32" s="421"/>
      <c r="IGV32" s="421"/>
      <c r="IGW32" s="421"/>
      <c r="IGX32" s="421"/>
      <c r="IGY32" s="421"/>
      <c r="IGZ32" s="421"/>
      <c r="IHA32" s="421"/>
      <c r="IHB32" s="421"/>
      <c r="IHC32" s="421"/>
      <c r="IHD32" s="421"/>
      <c r="IHE32" s="421"/>
      <c r="IHF32" s="421"/>
      <c r="IHG32" s="421"/>
      <c r="IHH32" s="421"/>
      <c r="IHI32" s="421"/>
      <c r="IHJ32" s="421"/>
      <c r="IHK32" s="421"/>
      <c r="IHL32" s="421"/>
      <c r="IHM32" s="421"/>
      <c r="IHN32" s="421"/>
      <c r="IHO32" s="421"/>
      <c r="IHP32" s="421"/>
      <c r="IHQ32" s="421"/>
      <c r="IHR32" s="421"/>
      <c r="IHS32" s="421"/>
      <c r="IHT32" s="421"/>
      <c r="IHU32" s="421"/>
      <c r="IHV32" s="421"/>
      <c r="IHW32" s="421"/>
      <c r="IHX32" s="421"/>
      <c r="IHY32" s="421"/>
      <c r="IHZ32" s="421"/>
      <c r="IIA32" s="421"/>
      <c r="IIB32" s="421"/>
      <c r="IIC32" s="421"/>
      <c r="IID32" s="421"/>
      <c r="IIE32" s="421"/>
      <c r="IIF32" s="421"/>
      <c r="IIG32" s="421"/>
      <c r="IIH32" s="421"/>
      <c r="III32" s="421"/>
      <c r="IIJ32" s="421"/>
      <c r="IIK32" s="421"/>
      <c r="IIL32" s="421"/>
      <c r="IIM32" s="421"/>
      <c r="IIN32" s="421"/>
      <c r="IIO32" s="421"/>
      <c r="IIP32" s="421"/>
      <c r="IIQ32" s="421"/>
      <c r="IIR32" s="421"/>
      <c r="IIS32" s="421"/>
      <c r="IIT32" s="421"/>
      <c r="IIU32" s="421"/>
      <c r="IIV32" s="421"/>
      <c r="IIW32" s="421"/>
      <c r="IIX32" s="421"/>
      <c r="IIY32" s="421"/>
      <c r="IIZ32" s="421"/>
      <c r="IJA32" s="421"/>
      <c r="IJB32" s="421"/>
      <c r="IJC32" s="421"/>
      <c r="IJD32" s="421"/>
      <c r="IJE32" s="421"/>
      <c r="IJF32" s="421"/>
      <c r="IJG32" s="421"/>
      <c r="IJH32" s="421"/>
      <c r="IJI32" s="421"/>
      <c r="IJJ32" s="421"/>
      <c r="IJK32" s="421"/>
      <c r="IJL32" s="421"/>
      <c r="IJM32" s="421"/>
      <c r="IJN32" s="421"/>
      <c r="IJO32" s="421"/>
      <c r="IJP32" s="421"/>
      <c r="IJQ32" s="421"/>
      <c r="IJR32" s="421"/>
      <c r="IJS32" s="421"/>
      <c r="IJT32" s="421"/>
      <c r="IJU32" s="421"/>
      <c r="IJV32" s="421"/>
      <c r="IJW32" s="421"/>
      <c r="IJX32" s="421"/>
      <c r="IJY32" s="421"/>
      <c r="IJZ32" s="421"/>
      <c r="IKA32" s="421"/>
      <c r="IKB32" s="421"/>
      <c r="IKC32" s="421"/>
      <c r="IKD32" s="421"/>
      <c r="IKE32" s="421"/>
      <c r="IKF32" s="421"/>
      <c r="IKG32" s="421"/>
      <c r="IKH32" s="421"/>
      <c r="IKI32" s="421"/>
      <c r="IKJ32" s="421"/>
      <c r="IKK32" s="421"/>
      <c r="IKL32" s="421"/>
      <c r="IKM32" s="421"/>
      <c r="IKN32" s="421"/>
      <c r="IKO32" s="421"/>
      <c r="IKP32" s="421"/>
      <c r="IKQ32" s="421"/>
      <c r="IKR32" s="421"/>
      <c r="IKS32" s="421"/>
      <c r="IKT32" s="421"/>
      <c r="IKU32" s="421"/>
      <c r="IKV32" s="421"/>
      <c r="IKW32" s="421"/>
      <c r="IKX32" s="421"/>
      <c r="IKY32" s="421"/>
      <c r="IKZ32" s="421"/>
      <c r="ILA32" s="421"/>
      <c r="ILB32" s="421"/>
      <c r="ILC32" s="421"/>
      <c r="ILD32" s="421"/>
      <c r="ILE32" s="421"/>
      <c r="ILF32" s="421"/>
      <c r="ILG32" s="421"/>
      <c r="ILH32" s="421"/>
      <c r="ILI32" s="421"/>
      <c r="ILJ32" s="421"/>
      <c r="ILK32" s="421"/>
      <c r="ILL32" s="421"/>
      <c r="ILM32" s="421"/>
      <c r="ILN32" s="421"/>
      <c r="ILO32" s="421"/>
      <c r="ILP32" s="421"/>
      <c r="ILQ32" s="421"/>
      <c r="ILR32" s="421"/>
      <c r="ILS32" s="421"/>
      <c r="ILT32" s="421"/>
      <c r="ILU32" s="421"/>
      <c r="ILV32" s="421"/>
      <c r="ILW32" s="421"/>
      <c r="ILX32" s="421"/>
      <c r="ILY32" s="421"/>
      <c r="ILZ32" s="421"/>
      <c r="IMA32" s="421"/>
      <c r="IMB32" s="421"/>
      <c r="IMC32" s="421"/>
      <c r="IMD32" s="421"/>
      <c r="IME32" s="421"/>
      <c r="IMF32" s="421"/>
      <c r="IMG32" s="421"/>
      <c r="IMH32" s="421"/>
      <c r="IMI32" s="421"/>
      <c r="IMJ32" s="421"/>
      <c r="IMK32" s="421"/>
      <c r="IML32" s="421"/>
      <c r="IMM32" s="421"/>
      <c r="IMN32" s="421"/>
      <c r="IMO32" s="421"/>
      <c r="IMP32" s="421"/>
      <c r="IMQ32" s="421"/>
      <c r="IMR32" s="421"/>
      <c r="IMS32" s="421"/>
      <c r="IMT32" s="421"/>
      <c r="IMU32" s="421"/>
      <c r="IMV32" s="421"/>
      <c r="IMW32" s="421"/>
      <c r="IMX32" s="421"/>
      <c r="IMY32" s="421"/>
      <c r="IMZ32" s="421"/>
      <c r="INA32" s="421"/>
      <c r="INB32" s="421"/>
      <c r="INC32" s="421"/>
      <c r="IND32" s="421"/>
      <c r="INE32" s="421"/>
      <c r="INF32" s="421"/>
      <c r="ING32" s="421"/>
      <c r="INH32" s="421"/>
      <c r="INI32" s="421"/>
      <c r="INJ32" s="421"/>
      <c r="INK32" s="421"/>
      <c r="INL32" s="421"/>
      <c r="INM32" s="421"/>
      <c r="INN32" s="421"/>
      <c r="INO32" s="421"/>
      <c r="INP32" s="421"/>
      <c r="INQ32" s="421"/>
      <c r="INR32" s="421"/>
      <c r="INS32" s="421"/>
      <c r="INT32" s="421"/>
      <c r="INU32" s="421"/>
      <c r="INV32" s="421"/>
      <c r="INW32" s="421"/>
      <c r="INX32" s="421"/>
      <c r="INY32" s="421"/>
      <c r="INZ32" s="421"/>
      <c r="IOA32" s="421"/>
      <c r="IOB32" s="421"/>
      <c r="IOC32" s="421"/>
      <c r="IOD32" s="421"/>
      <c r="IOE32" s="421"/>
      <c r="IOF32" s="421"/>
      <c r="IOG32" s="421"/>
      <c r="IOH32" s="421"/>
      <c r="IOI32" s="421"/>
      <c r="IOJ32" s="421"/>
      <c r="IOK32" s="421"/>
      <c r="IOL32" s="421"/>
      <c r="IOM32" s="421"/>
      <c r="ION32" s="421"/>
      <c r="IOO32" s="421"/>
      <c r="IOP32" s="421"/>
      <c r="IOQ32" s="421"/>
      <c r="IOR32" s="421"/>
      <c r="IOS32" s="421"/>
      <c r="IOT32" s="421"/>
      <c r="IOU32" s="421"/>
      <c r="IOV32" s="421"/>
      <c r="IOW32" s="421"/>
      <c r="IOX32" s="421"/>
      <c r="IOY32" s="421"/>
      <c r="IOZ32" s="421"/>
      <c r="IPA32" s="421"/>
      <c r="IPB32" s="421"/>
      <c r="IPC32" s="421"/>
      <c r="IPD32" s="421"/>
      <c r="IPE32" s="421"/>
      <c r="IPF32" s="421"/>
      <c r="IPG32" s="421"/>
      <c r="IPH32" s="421"/>
      <c r="IPI32" s="421"/>
      <c r="IPJ32" s="421"/>
      <c r="IPK32" s="421"/>
      <c r="IPL32" s="421"/>
      <c r="IPM32" s="421"/>
      <c r="IPN32" s="421"/>
      <c r="IPO32" s="421"/>
      <c r="IPP32" s="421"/>
      <c r="IPQ32" s="421"/>
      <c r="IPR32" s="421"/>
      <c r="IPS32" s="421"/>
      <c r="IPT32" s="421"/>
      <c r="IPU32" s="421"/>
      <c r="IPV32" s="421"/>
      <c r="IPW32" s="421"/>
      <c r="IPX32" s="421"/>
      <c r="IPY32" s="421"/>
      <c r="IPZ32" s="421"/>
      <c r="IQA32" s="421"/>
      <c r="IQB32" s="421"/>
      <c r="IQC32" s="421"/>
      <c r="IQD32" s="421"/>
      <c r="IQE32" s="421"/>
      <c r="IQF32" s="421"/>
      <c r="IQG32" s="421"/>
      <c r="IQH32" s="421"/>
      <c r="IQI32" s="421"/>
      <c r="IQJ32" s="421"/>
      <c r="IQK32" s="421"/>
      <c r="IQL32" s="421"/>
      <c r="IQM32" s="421"/>
      <c r="IQN32" s="421"/>
      <c r="IQO32" s="421"/>
      <c r="IQP32" s="421"/>
      <c r="IQQ32" s="421"/>
      <c r="IQR32" s="421"/>
      <c r="IQS32" s="421"/>
      <c r="IQT32" s="421"/>
      <c r="IQU32" s="421"/>
      <c r="IQV32" s="421"/>
      <c r="IQW32" s="421"/>
      <c r="IQX32" s="421"/>
      <c r="IQY32" s="421"/>
      <c r="IQZ32" s="421"/>
      <c r="IRA32" s="421"/>
      <c r="IRB32" s="421"/>
      <c r="IRC32" s="421"/>
      <c r="IRD32" s="421"/>
      <c r="IRE32" s="421"/>
      <c r="IRF32" s="421"/>
      <c r="IRG32" s="421"/>
      <c r="IRH32" s="421"/>
      <c r="IRI32" s="421"/>
      <c r="IRJ32" s="421"/>
      <c r="IRK32" s="421"/>
      <c r="IRL32" s="421"/>
      <c r="IRM32" s="421"/>
      <c r="IRN32" s="421"/>
      <c r="IRO32" s="421"/>
      <c r="IRP32" s="421"/>
      <c r="IRQ32" s="421"/>
      <c r="IRR32" s="421"/>
      <c r="IRS32" s="421"/>
      <c r="IRT32" s="421"/>
      <c r="IRU32" s="421"/>
      <c r="IRV32" s="421"/>
      <c r="IRW32" s="421"/>
      <c r="IRX32" s="421"/>
      <c r="IRY32" s="421"/>
      <c r="IRZ32" s="421"/>
      <c r="ISA32" s="421"/>
      <c r="ISB32" s="421"/>
      <c r="ISC32" s="421"/>
      <c r="ISD32" s="421"/>
      <c r="ISE32" s="421"/>
      <c r="ISF32" s="421"/>
      <c r="ISG32" s="421"/>
      <c r="ISH32" s="421"/>
      <c r="ISI32" s="421"/>
      <c r="ISJ32" s="421"/>
      <c r="ISK32" s="421"/>
      <c r="ISL32" s="421"/>
      <c r="ISM32" s="421"/>
      <c r="ISN32" s="421"/>
      <c r="ISO32" s="421"/>
      <c r="ISP32" s="421"/>
      <c r="ISQ32" s="421"/>
      <c r="ISR32" s="421"/>
      <c r="ISS32" s="421"/>
      <c r="IST32" s="421"/>
      <c r="ISU32" s="421"/>
      <c r="ISV32" s="421"/>
      <c r="ISW32" s="421"/>
      <c r="ISX32" s="421"/>
      <c r="ISY32" s="421"/>
      <c r="ISZ32" s="421"/>
      <c r="ITA32" s="421"/>
      <c r="ITB32" s="421"/>
      <c r="ITC32" s="421"/>
      <c r="ITD32" s="421"/>
      <c r="ITE32" s="421"/>
      <c r="ITF32" s="421"/>
      <c r="ITG32" s="421"/>
      <c r="ITH32" s="421"/>
      <c r="ITI32" s="421"/>
      <c r="ITJ32" s="421"/>
      <c r="ITK32" s="421"/>
      <c r="ITL32" s="421"/>
      <c r="ITM32" s="421"/>
      <c r="ITN32" s="421"/>
      <c r="ITO32" s="421"/>
      <c r="ITP32" s="421"/>
      <c r="ITQ32" s="421"/>
      <c r="ITR32" s="421"/>
      <c r="ITS32" s="421"/>
      <c r="ITT32" s="421"/>
      <c r="ITU32" s="421"/>
      <c r="ITV32" s="421"/>
      <c r="ITW32" s="421"/>
      <c r="ITX32" s="421"/>
      <c r="ITY32" s="421"/>
      <c r="ITZ32" s="421"/>
      <c r="IUA32" s="421"/>
      <c r="IUB32" s="421"/>
      <c r="IUC32" s="421"/>
      <c r="IUD32" s="421"/>
      <c r="IUE32" s="421"/>
      <c r="IUF32" s="421"/>
      <c r="IUG32" s="421"/>
      <c r="IUH32" s="421"/>
      <c r="IUI32" s="421"/>
      <c r="IUJ32" s="421"/>
      <c r="IUK32" s="421"/>
      <c r="IUL32" s="421"/>
      <c r="IUM32" s="421"/>
      <c r="IUN32" s="421"/>
      <c r="IUO32" s="421"/>
      <c r="IUP32" s="421"/>
      <c r="IUQ32" s="421"/>
      <c r="IUR32" s="421"/>
      <c r="IUS32" s="421"/>
      <c r="IUT32" s="421"/>
      <c r="IUU32" s="421"/>
      <c r="IUV32" s="421"/>
      <c r="IUW32" s="421"/>
      <c r="IUX32" s="421"/>
      <c r="IUY32" s="421"/>
      <c r="IUZ32" s="421"/>
      <c r="IVA32" s="421"/>
      <c r="IVB32" s="421"/>
      <c r="IVC32" s="421"/>
      <c r="IVD32" s="421"/>
      <c r="IVE32" s="421"/>
      <c r="IVF32" s="421"/>
      <c r="IVG32" s="421"/>
      <c r="IVH32" s="421"/>
      <c r="IVI32" s="421"/>
      <c r="IVJ32" s="421"/>
      <c r="IVK32" s="421"/>
      <c r="IVL32" s="421"/>
      <c r="IVM32" s="421"/>
      <c r="IVN32" s="421"/>
      <c r="IVO32" s="421"/>
      <c r="IVP32" s="421"/>
      <c r="IVQ32" s="421"/>
      <c r="IVR32" s="421"/>
      <c r="IVS32" s="421"/>
      <c r="IVT32" s="421"/>
      <c r="IVU32" s="421"/>
      <c r="IVV32" s="421"/>
      <c r="IVW32" s="421"/>
      <c r="IVX32" s="421"/>
      <c r="IVY32" s="421"/>
      <c r="IVZ32" s="421"/>
      <c r="IWA32" s="421"/>
      <c r="IWB32" s="421"/>
      <c r="IWC32" s="421"/>
      <c r="IWD32" s="421"/>
      <c r="IWE32" s="421"/>
      <c r="IWF32" s="421"/>
      <c r="IWG32" s="421"/>
      <c r="IWH32" s="421"/>
      <c r="IWI32" s="421"/>
      <c r="IWJ32" s="421"/>
      <c r="IWK32" s="421"/>
      <c r="IWL32" s="421"/>
      <c r="IWM32" s="421"/>
      <c r="IWN32" s="421"/>
      <c r="IWO32" s="421"/>
      <c r="IWP32" s="421"/>
      <c r="IWQ32" s="421"/>
      <c r="IWR32" s="421"/>
      <c r="IWS32" s="421"/>
      <c r="IWT32" s="421"/>
      <c r="IWU32" s="421"/>
      <c r="IWV32" s="421"/>
      <c r="IWW32" s="421"/>
      <c r="IWX32" s="421"/>
      <c r="IWY32" s="421"/>
      <c r="IWZ32" s="421"/>
      <c r="IXA32" s="421"/>
      <c r="IXB32" s="421"/>
      <c r="IXC32" s="421"/>
      <c r="IXD32" s="421"/>
      <c r="IXE32" s="421"/>
      <c r="IXF32" s="421"/>
      <c r="IXG32" s="421"/>
      <c r="IXH32" s="421"/>
      <c r="IXI32" s="421"/>
      <c r="IXJ32" s="421"/>
      <c r="IXK32" s="421"/>
      <c r="IXL32" s="421"/>
      <c r="IXM32" s="421"/>
      <c r="IXN32" s="421"/>
      <c r="IXO32" s="421"/>
      <c r="IXP32" s="421"/>
      <c r="IXQ32" s="421"/>
      <c r="IXR32" s="421"/>
      <c r="IXS32" s="421"/>
      <c r="IXT32" s="421"/>
      <c r="IXU32" s="421"/>
      <c r="IXV32" s="421"/>
      <c r="IXW32" s="421"/>
      <c r="IXX32" s="421"/>
      <c r="IXY32" s="421"/>
      <c r="IXZ32" s="421"/>
      <c r="IYA32" s="421"/>
      <c r="IYB32" s="421"/>
      <c r="IYC32" s="421"/>
      <c r="IYD32" s="421"/>
      <c r="IYE32" s="421"/>
      <c r="IYF32" s="421"/>
      <c r="IYG32" s="421"/>
      <c r="IYH32" s="421"/>
      <c r="IYI32" s="421"/>
      <c r="IYJ32" s="421"/>
      <c r="IYK32" s="421"/>
      <c r="IYL32" s="421"/>
      <c r="IYM32" s="421"/>
      <c r="IYN32" s="421"/>
      <c r="IYO32" s="421"/>
      <c r="IYP32" s="421"/>
      <c r="IYQ32" s="421"/>
      <c r="IYR32" s="421"/>
      <c r="IYS32" s="421"/>
      <c r="IYT32" s="421"/>
      <c r="IYU32" s="421"/>
      <c r="IYV32" s="421"/>
      <c r="IYW32" s="421"/>
      <c r="IYX32" s="421"/>
      <c r="IYY32" s="421"/>
      <c r="IYZ32" s="421"/>
      <c r="IZA32" s="421"/>
      <c r="IZB32" s="421"/>
      <c r="IZC32" s="421"/>
      <c r="IZD32" s="421"/>
      <c r="IZE32" s="421"/>
      <c r="IZF32" s="421"/>
      <c r="IZG32" s="421"/>
      <c r="IZH32" s="421"/>
      <c r="IZI32" s="421"/>
      <c r="IZJ32" s="421"/>
      <c r="IZK32" s="421"/>
      <c r="IZL32" s="421"/>
      <c r="IZM32" s="421"/>
      <c r="IZN32" s="421"/>
      <c r="IZO32" s="421"/>
      <c r="IZP32" s="421"/>
      <c r="IZQ32" s="421"/>
      <c r="IZR32" s="421"/>
      <c r="IZS32" s="421"/>
      <c r="IZT32" s="421"/>
      <c r="IZU32" s="421"/>
      <c r="IZV32" s="421"/>
      <c r="IZW32" s="421"/>
      <c r="IZX32" s="421"/>
      <c r="IZY32" s="421"/>
      <c r="IZZ32" s="421"/>
      <c r="JAA32" s="421"/>
      <c r="JAB32" s="421"/>
      <c r="JAC32" s="421"/>
      <c r="JAD32" s="421"/>
      <c r="JAE32" s="421"/>
      <c r="JAF32" s="421"/>
      <c r="JAG32" s="421"/>
      <c r="JAH32" s="421"/>
      <c r="JAI32" s="421"/>
      <c r="JAJ32" s="421"/>
      <c r="JAK32" s="421"/>
      <c r="JAL32" s="421"/>
      <c r="JAM32" s="421"/>
      <c r="JAN32" s="421"/>
      <c r="JAO32" s="421"/>
      <c r="JAP32" s="421"/>
      <c r="JAQ32" s="421"/>
      <c r="JAR32" s="421"/>
      <c r="JAS32" s="421"/>
      <c r="JAT32" s="421"/>
      <c r="JAU32" s="421"/>
      <c r="JAV32" s="421"/>
      <c r="JAW32" s="421"/>
      <c r="JAX32" s="421"/>
      <c r="JAY32" s="421"/>
      <c r="JAZ32" s="421"/>
      <c r="JBA32" s="421"/>
      <c r="JBB32" s="421"/>
      <c r="JBC32" s="421"/>
      <c r="JBD32" s="421"/>
      <c r="JBE32" s="421"/>
      <c r="JBF32" s="421"/>
      <c r="JBG32" s="421"/>
      <c r="JBH32" s="421"/>
      <c r="JBI32" s="421"/>
      <c r="JBJ32" s="421"/>
      <c r="JBK32" s="421"/>
      <c r="JBL32" s="421"/>
      <c r="JBM32" s="421"/>
      <c r="JBN32" s="421"/>
      <c r="JBO32" s="421"/>
      <c r="JBP32" s="421"/>
      <c r="JBQ32" s="421"/>
      <c r="JBR32" s="421"/>
      <c r="JBS32" s="421"/>
      <c r="JBT32" s="421"/>
      <c r="JBU32" s="421"/>
      <c r="JBV32" s="421"/>
      <c r="JBW32" s="421"/>
      <c r="JBX32" s="421"/>
      <c r="JBY32" s="421"/>
      <c r="JBZ32" s="421"/>
      <c r="JCA32" s="421"/>
      <c r="JCB32" s="421"/>
      <c r="JCC32" s="421"/>
      <c r="JCD32" s="421"/>
      <c r="JCE32" s="421"/>
      <c r="JCF32" s="421"/>
      <c r="JCG32" s="421"/>
      <c r="JCH32" s="421"/>
      <c r="JCI32" s="421"/>
      <c r="JCJ32" s="421"/>
      <c r="JCK32" s="421"/>
      <c r="JCL32" s="421"/>
      <c r="JCM32" s="421"/>
      <c r="JCN32" s="421"/>
      <c r="JCO32" s="421"/>
      <c r="JCP32" s="421"/>
      <c r="JCQ32" s="421"/>
      <c r="JCR32" s="421"/>
      <c r="JCS32" s="421"/>
      <c r="JCT32" s="421"/>
      <c r="JCU32" s="421"/>
      <c r="JCV32" s="421"/>
      <c r="JCW32" s="421"/>
      <c r="JCX32" s="421"/>
      <c r="JCY32" s="421"/>
      <c r="JCZ32" s="421"/>
      <c r="JDA32" s="421"/>
      <c r="JDB32" s="421"/>
      <c r="JDC32" s="421"/>
      <c r="JDD32" s="421"/>
      <c r="JDE32" s="421"/>
      <c r="JDF32" s="421"/>
      <c r="JDG32" s="421"/>
      <c r="JDH32" s="421"/>
      <c r="JDI32" s="421"/>
      <c r="JDJ32" s="421"/>
      <c r="JDK32" s="421"/>
      <c r="JDL32" s="421"/>
      <c r="JDM32" s="421"/>
      <c r="JDN32" s="421"/>
      <c r="JDO32" s="421"/>
      <c r="JDP32" s="421"/>
      <c r="JDQ32" s="421"/>
      <c r="JDR32" s="421"/>
      <c r="JDS32" s="421"/>
      <c r="JDT32" s="421"/>
      <c r="JDU32" s="421"/>
      <c r="JDV32" s="421"/>
      <c r="JDW32" s="421"/>
      <c r="JDX32" s="421"/>
      <c r="JDY32" s="421"/>
      <c r="JDZ32" s="421"/>
      <c r="JEA32" s="421"/>
      <c r="JEB32" s="421"/>
      <c r="JEC32" s="421"/>
      <c r="JED32" s="421"/>
      <c r="JEE32" s="421"/>
      <c r="JEF32" s="421"/>
      <c r="JEG32" s="421"/>
      <c r="JEH32" s="421"/>
      <c r="JEI32" s="421"/>
      <c r="JEJ32" s="421"/>
      <c r="JEK32" s="421"/>
      <c r="JEL32" s="421"/>
      <c r="JEM32" s="421"/>
      <c r="JEN32" s="421"/>
      <c r="JEO32" s="421"/>
      <c r="JEP32" s="421"/>
      <c r="JEQ32" s="421"/>
      <c r="JER32" s="421"/>
      <c r="JES32" s="421"/>
      <c r="JET32" s="421"/>
      <c r="JEU32" s="421"/>
      <c r="JEV32" s="421"/>
      <c r="JEW32" s="421"/>
      <c r="JEX32" s="421"/>
      <c r="JEY32" s="421"/>
      <c r="JEZ32" s="421"/>
      <c r="JFA32" s="421"/>
      <c r="JFB32" s="421"/>
      <c r="JFC32" s="421"/>
      <c r="JFD32" s="421"/>
      <c r="JFE32" s="421"/>
      <c r="JFF32" s="421"/>
      <c r="JFG32" s="421"/>
      <c r="JFH32" s="421"/>
      <c r="JFI32" s="421"/>
      <c r="JFJ32" s="421"/>
      <c r="JFK32" s="421"/>
      <c r="JFL32" s="421"/>
      <c r="JFM32" s="421"/>
      <c r="JFN32" s="421"/>
      <c r="JFO32" s="421"/>
      <c r="JFP32" s="421"/>
      <c r="JFQ32" s="421"/>
      <c r="JFR32" s="421"/>
      <c r="JFS32" s="421"/>
      <c r="JFT32" s="421"/>
      <c r="JFU32" s="421"/>
      <c r="JFV32" s="421"/>
      <c r="JFW32" s="421"/>
      <c r="JFX32" s="421"/>
      <c r="JFY32" s="421"/>
      <c r="JFZ32" s="421"/>
      <c r="JGA32" s="421"/>
      <c r="JGB32" s="421"/>
      <c r="JGC32" s="421"/>
      <c r="JGD32" s="421"/>
      <c r="JGE32" s="421"/>
      <c r="JGF32" s="421"/>
      <c r="JGG32" s="421"/>
      <c r="JGH32" s="421"/>
      <c r="JGI32" s="421"/>
      <c r="JGJ32" s="421"/>
      <c r="JGK32" s="421"/>
      <c r="JGL32" s="421"/>
      <c r="JGM32" s="421"/>
      <c r="JGN32" s="421"/>
      <c r="JGO32" s="421"/>
      <c r="JGP32" s="421"/>
      <c r="JGQ32" s="421"/>
      <c r="JGR32" s="421"/>
      <c r="JGS32" s="421"/>
      <c r="JGT32" s="421"/>
      <c r="JGU32" s="421"/>
      <c r="JGV32" s="421"/>
      <c r="JGW32" s="421"/>
      <c r="JGX32" s="421"/>
      <c r="JGY32" s="421"/>
      <c r="JGZ32" s="421"/>
      <c r="JHA32" s="421"/>
      <c r="JHB32" s="421"/>
      <c r="JHC32" s="421"/>
      <c r="JHD32" s="421"/>
      <c r="JHE32" s="421"/>
      <c r="JHF32" s="421"/>
      <c r="JHG32" s="421"/>
      <c r="JHH32" s="421"/>
      <c r="JHI32" s="421"/>
      <c r="JHJ32" s="421"/>
      <c r="JHK32" s="421"/>
      <c r="JHL32" s="421"/>
      <c r="JHM32" s="421"/>
      <c r="JHN32" s="421"/>
      <c r="JHO32" s="421"/>
      <c r="JHP32" s="421"/>
      <c r="JHQ32" s="421"/>
      <c r="JHR32" s="421"/>
      <c r="JHS32" s="421"/>
      <c r="JHT32" s="421"/>
      <c r="JHU32" s="421"/>
      <c r="JHV32" s="421"/>
      <c r="JHW32" s="421"/>
      <c r="JHX32" s="421"/>
      <c r="JHY32" s="421"/>
      <c r="JHZ32" s="421"/>
      <c r="JIA32" s="421"/>
      <c r="JIB32" s="421"/>
      <c r="JIC32" s="421"/>
      <c r="JID32" s="421"/>
      <c r="JIE32" s="421"/>
      <c r="JIF32" s="421"/>
      <c r="JIG32" s="421"/>
      <c r="JIH32" s="421"/>
      <c r="JII32" s="421"/>
      <c r="JIJ32" s="421"/>
      <c r="JIK32" s="421"/>
      <c r="JIL32" s="421"/>
      <c r="JIM32" s="421"/>
      <c r="JIN32" s="421"/>
      <c r="JIO32" s="421"/>
      <c r="JIP32" s="421"/>
      <c r="JIQ32" s="421"/>
      <c r="JIR32" s="421"/>
      <c r="JIS32" s="421"/>
      <c r="JIT32" s="421"/>
      <c r="JIU32" s="421"/>
      <c r="JIV32" s="421"/>
      <c r="JIW32" s="421"/>
      <c r="JIX32" s="421"/>
      <c r="JIY32" s="421"/>
      <c r="JIZ32" s="421"/>
      <c r="JJA32" s="421"/>
      <c r="JJB32" s="421"/>
      <c r="JJC32" s="421"/>
      <c r="JJD32" s="421"/>
      <c r="JJE32" s="421"/>
      <c r="JJF32" s="421"/>
      <c r="JJG32" s="421"/>
      <c r="JJH32" s="421"/>
      <c r="JJI32" s="421"/>
      <c r="JJJ32" s="421"/>
      <c r="JJK32" s="421"/>
      <c r="JJL32" s="421"/>
      <c r="JJM32" s="421"/>
      <c r="JJN32" s="421"/>
      <c r="JJO32" s="421"/>
      <c r="JJP32" s="421"/>
      <c r="JJQ32" s="421"/>
      <c r="JJR32" s="421"/>
      <c r="JJS32" s="421"/>
      <c r="JJT32" s="421"/>
      <c r="JJU32" s="421"/>
      <c r="JJV32" s="421"/>
      <c r="JJW32" s="421"/>
      <c r="JJX32" s="421"/>
      <c r="JJY32" s="421"/>
      <c r="JJZ32" s="421"/>
      <c r="JKA32" s="421"/>
      <c r="JKB32" s="421"/>
      <c r="JKC32" s="421"/>
      <c r="JKD32" s="421"/>
      <c r="JKE32" s="421"/>
      <c r="JKF32" s="421"/>
      <c r="JKG32" s="421"/>
      <c r="JKH32" s="421"/>
      <c r="JKI32" s="421"/>
      <c r="JKJ32" s="421"/>
      <c r="JKK32" s="421"/>
      <c r="JKL32" s="421"/>
      <c r="JKM32" s="421"/>
      <c r="JKN32" s="421"/>
      <c r="JKO32" s="421"/>
      <c r="JKP32" s="421"/>
      <c r="JKQ32" s="421"/>
      <c r="JKR32" s="421"/>
      <c r="JKS32" s="421"/>
      <c r="JKT32" s="421"/>
      <c r="JKU32" s="421"/>
      <c r="JKV32" s="421"/>
      <c r="JKW32" s="421"/>
      <c r="JKX32" s="421"/>
      <c r="JKY32" s="421"/>
      <c r="JKZ32" s="421"/>
      <c r="JLA32" s="421"/>
      <c r="JLB32" s="421"/>
      <c r="JLC32" s="421"/>
      <c r="JLD32" s="421"/>
      <c r="JLE32" s="421"/>
      <c r="JLF32" s="421"/>
      <c r="JLG32" s="421"/>
      <c r="JLH32" s="421"/>
      <c r="JLI32" s="421"/>
      <c r="JLJ32" s="421"/>
      <c r="JLK32" s="421"/>
      <c r="JLL32" s="421"/>
      <c r="JLM32" s="421"/>
      <c r="JLN32" s="421"/>
      <c r="JLO32" s="421"/>
      <c r="JLP32" s="421"/>
      <c r="JLQ32" s="421"/>
      <c r="JLR32" s="421"/>
      <c r="JLS32" s="421"/>
      <c r="JLT32" s="421"/>
      <c r="JLU32" s="421"/>
      <c r="JLV32" s="421"/>
      <c r="JLW32" s="421"/>
      <c r="JLX32" s="421"/>
      <c r="JLY32" s="421"/>
      <c r="JLZ32" s="421"/>
      <c r="JMA32" s="421"/>
      <c r="JMB32" s="421"/>
      <c r="JMC32" s="421"/>
      <c r="JMD32" s="421"/>
      <c r="JME32" s="421"/>
      <c r="JMF32" s="421"/>
      <c r="JMG32" s="421"/>
      <c r="JMH32" s="421"/>
      <c r="JMI32" s="421"/>
      <c r="JMJ32" s="421"/>
      <c r="JMK32" s="421"/>
      <c r="JML32" s="421"/>
      <c r="JMM32" s="421"/>
      <c r="JMN32" s="421"/>
      <c r="JMO32" s="421"/>
      <c r="JMP32" s="421"/>
      <c r="JMQ32" s="421"/>
      <c r="JMR32" s="421"/>
      <c r="JMS32" s="421"/>
      <c r="JMT32" s="421"/>
      <c r="JMU32" s="421"/>
      <c r="JMV32" s="421"/>
      <c r="JMW32" s="421"/>
      <c r="JMX32" s="421"/>
      <c r="JMY32" s="421"/>
      <c r="JMZ32" s="421"/>
      <c r="JNA32" s="421"/>
      <c r="JNB32" s="421"/>
      <c r="JNC32" s="421"/>
      <c r="JND32" s="421"/>
      <c r="JNE32" s="421"/>
      <c r="JNF32" s="421"/>
      <c r="JNG32" s="421"/>
      <c r="JNH32" s="421"/>
      <c r="JNI32" s="421"/>
      <c r="JNJ32" s="421"/>
      <c r="JNK32" s="421"/>
      <c r="JNL32" s="421"/>
      <c r="JNM32" s="421"/>
      <c r="JNN32" s="421"/>
      <c r="JNO32" s="421"/>
      <c r="JNP32" s="421"/>
      <c r="JNQ32" s="421"/>
      <c r="JNR32" s="421"/>
      <c r="JNS32" s="421"/>
      <c r="JNT32" s="421"/>
      <c r="JNU32" s="421"/>
      <c r="JNV32" s="421"/>
      <c r="JNW32" s="421"/>
      <c r="JNX32" s="421"/>
      <c r="JNY32" s="421"/>
      <c r="JNZ32" s="421"/>
      <c r="JOA32" s="421"/>
      <c r="JOB32" s="421"/>
      <c r="JOC32" s="421"/>
      <c r="JOD32" s="421"/>
      <c r="JOE32" s="421"/>
      <c r="JOF32" s="421"/>
      <c r="JOG32" s="421"/>
      <c r="JOH32" s="421"/>
      <c r="JOI32" s="421"/>
      <c r="JOJ32" s="421"/>
      <c r="JOK32" s="421"/>
      <c r="JOL32" s="421"/>
      <c r="JOM32" s="421"/>
      <c r="JON32" s="421"/>
      <c r="JOO32" s="421"/>
      <c r="JOP32" s="421"/>
      <c r="JOQ32" s="421"/>
      <c r="JOR32" s="421"/>
      <c r="JOS32" s="421"/>
      <c r="JOT32" s="421"/>
      <c r="JOU32" s="421"/>
      <c r="JOV32" s="421"/>
      <c r="JOW32" s="421"/>
      <c r="JOX32" s="421"/>
      <c r="JOY32" s="421"/>
      <c r="JOZ32" s="421"/>
      <c r="JPA32" s="421"/>
      <c r="JPB32" s="421"/>
      <c r="JPC32" s="421"/>
      <c r="JPD32" s="421"/>
      <c r="JPE32" s="421"/>
      <c r="JPF32" s="421"/>
      <c r="JPG32" s="421"/>
      <c r="JPH32" s="421"/>
      <c r="JPI32" s="421"/>
      <c r="JPJ32" s="421"/>
      <c r="JPK32" s="421"/>
      <c r="JPL32" s="421"/>
      <c r="JPM32" s="421"/>
      <c r="JPN32" s="421"/>
      <c r="JPO32" s="421"/>
      <c r="JPP32" s="421"/>
      <c r="JPQ32" s="421"/>
      <c r="JPR32" s="421"/>
      <c r="JPS32" s="421"/>
      <c r="JPT32" s="421"/>
      <c r="JPU32" s="421"/>
      <c r="JPV32" s="421"/>
      <c r="JPW32" s="421"/>
      <c r="JPX32" s="421"/>
      <c r="JPY32" s="421"/>
      <c r="JPZ32" s="421"/>
      <c r="JQA32" s="421"/>
      <c r="JQB32" s="421"/>
      <c r="JQC32" s="421"/>
      <c r="JQD32" s="421"/>
      <c r="JQE32" s="421"/>
      <c r="JQF32" s="421"/>
      <c r="JQG32" s="421"/>
      <c r="JQH32" s="421"/>
      <c r="JQI32" s="421"/>
      <c r="JQJ32" s="421"/>
      <c r="JQK32" s="421"/>
      <c r="JQL32" s="421"/>
      <c r="JQM32" s="421"/>
      <c r="JQN32" s="421"/>
      <c r="JQO32" s="421"/>
      <c r="JQP32" s="421"/>
      <c r="JQQ32" s="421"/>
      <c r="JQR32" s="421"/>
      <c r="JQS32" s="421"/>
      <c r="JQT32" s="421"/>
      <c r="JQU32" s="421"/>
      <c r="JQV32" s="421"/>
      <c r="JQW32" s="421"/>
      <c r="JQX32" s="421"/>
      <c r="JQY32" s="421"/>
      <c r="JQZ32" s="421"/>
      <c r="JRA32" s="421"/>
      <c r="JRB32" s="421"/>
      <c r="JRC32" s="421"/>
      <c r="JRD32" s="421"/>
      <c r="JRE32" s="421"/>
      <c r="JRF32" s="421"/>
      <c r="JRG32" s="421"/>
      <c r="JRH32" s="421"/>
      <c r="JRI32" s="421"/>
      <c r="JRJ32" s="421"/>
      <c r="JRK32" s="421"/>
      <c r="JRL32" s="421"/>
      <c r="JRM32" s="421"/>
      <c r="JRN32" s="421"/>
      <c r="JRO32" s="421"/>
      <c r="JRP32" s="421"/>
      <c r="JRQ32" s="421"/>
      <c r="JRR32" s="421"/>
      <c r="JRS32" s="421"/>
      <c r="JRT32" s="421"/>
      <c r="JRU32" s="421"/>
      <c r="JRV32" s="421"/>
      <c r="JRW32" s="421"/>
      <c r="JRX32" s="421"/>
      <c r="JRY32" s="421"/>
      <c r="JRZ32" s="421"/>
      <c r="JSA32" s="421"/>
      <c r="JSB32" s="421"/>
      <c r="JSC32" s="421"/>
      <c r="JSD32" s="421"/>
      <c r="JSE32" s="421"/>
      <c r="JSF32" s="421"/>
      <c r="JSG32" s="421"/>
      <c r="JSH32" s="421"/>
      <c r="JSI32" s="421"/>
      <c r="JSJ32" s="421"/>
      <c r="JSK32" s="421"/>
      <c r="JSL32" s="421"/>
      <c r="JSM32" s="421"/>
      <c r="JSN32" s="421"/>
      <c r="JSO32" s="421"/>
      <c r="JSP32" s="421"/>
      <c r="JSQ32" s="421"/>
      <c r="JSR32" s="421"/>
      <c r="JSS32" s="421"/>
      <c r="JST32" s="421"/>
      <c r="JSU32" s="421"/>
      <c r="JSV32" s="421"/>
      <c r="JSW32" s="421"/>
      <c r="JSX32" s="421"/>
      <c r="JSY32" s="421"/>
      <c r="JSZ32" s="421"/>
      <c r="JTA32" s="421"/>
      <c r="JTB32" s="421"/>
      <c r="JTC32" s="421"/>
      <c r="JTD32" s="421"/>
      <c r="JTE32" s="421"/>
      <c r="JTF32" s="421"/>
      <c r="JTG32" s="421"/>
      <c r="JTH32" s="421"/>
      <c r="JTI32" s="421"/>
      <c r="JTJ32" s="421"/>
      <c r="JTK32" s="421"/>
      <c r="JTL32" s="421"/>
      <c r="JTM32" s="421"/>
      <c r="JTN32" s="421"/>
      <c r="JTO32" s="421"/>
      <c r="JTP32" s="421"/>
      <c r="JTQ32" s="421"/>
      <c r="JTR32" s="421"/>
      <c r="JTS32" s="421"/>
      <c r="JTT32" s="421"/>
      <c r="JTU32" s="421"/>
      <c r="JTV32" s="421"/>
      <c r="JTW32" s="421"/>
      <c r="JTX32" s="421"/>
      <c r="JTY32" s="421"/>
      <c r="JTZ32" s="421"/>
      <c r="JUA32" s="421"/>
      <c r="JUB32" s="421"/>
      <c r="JUC32" s="421"/>
      <c r="JUD32" s="421"/>
      <c r="JUE32" s="421"/>
      <c r="JUF32" s="421"/>
      <c r="JUG32" s="421"/>
      <c r="JUH32" s="421"/>
      <c r="JUI32" s="421"/>
      <c r="JUJ32" s="421"/>
      <c r="JUK32" s="421"/>
      <c r="JUL32" s="421"/>
      <c r="JUM32" s="421"/>
      <c r="JUN32" s="421"/>
      <c r="JUO32" s="421"/>
      <c r="JUP32" s="421"/>
      <c r="JUQ32" s="421"/>
      <c r="JUR32" s="421"/>
      <c r="JUS32" s="421"/>
      <c r="JUT32" s="421"/>
      <c r="JUU32" s="421"/>
      <c r="JUV32" s="421"/>
      <c r="JUW32" s="421"/>
      <c r="JUX32" s="421"/>
      <c r="JUY32" s="421"/>
      <c r="JUZ32" s="421"/>
      <c r="JVA32" s="421"/>
      <c r="JVB32" s="421"/>
      <c r="JVC32" s="421"/>
      <c r="JVD32" s="421"/>
      <c r="JVE32" s="421"/>
      <c r="JVF32" s="421"/>
      <c r="JVG32" s="421"/>
      <c r="JVH32" s="421"/>
      <c r="JVI32" s="421"/>
      <c r="JVJ32" s="421"/>
      <c r="JVK32" s="421"/>
      <c r="JVL32" s="421"/>
      <c r="JVM32" s="421"/>
      <c r="JVN32" s="421"/>
      <c r="JVO32" s="421"/>
      <c r="JVP32" s="421"/>
      <c r="JVQ32" s="421"/>
      <c r="JVR32" s="421"/>
      <c r="JVS32" s="421"/>
      <c r="JVT32" s="421"/>
      <c r="JVU32" s="421"/>
      <c r="JVV32" s="421"/>
      <c r="JVW32" s="421"/>
      <c r="JVX32" s="421"/>
      <c r="JVY32" s="421"/>
      <c r="JVZ32" s="421"/>
      <c r="JWA32" s="421"/>
      <c r="JWB32" s="421"/>
      <c r="JWC32" s="421"/>
      <c r="JWD32" s="421"/>
      <c r="JWE32" s="421"/>
      <c r="JWF32" s="421"/>
      <c r="JWG32" s="421"/>
      <c r="JWH32" s="421"/>
      <c r="JWI32" s="421"/>
      <c r="JWJ32" s="421"/>
      <c r="JWK32" s="421"/>
      <c r="JWL32" s="421"/>
      <c r="JWM32" s="421"/>
      <c r="JWN32" s="421"/>
      <c r="JWO32" s="421"/>
      <c r="JWP32" s="421"/>
      <c r="JWQ32" s="421"/>
      <c r="JWR32" s="421"/>
      <c r="JWS32" s="421"/>
      <c r="JWT32" s="421"/>
      <c r="JWU32" s="421"/>
      <c r="JWV32" s="421"/>
      <c r="JWW32" s="421"/>
      <c r="JWX32" s="421"/>
      <c r="JWY32" s="421"/>
      <c r="JWZ32" s="421"/>
      <c r="JXA32" s="421"/>
      <c r="JXB32" s="421"/>
      <c r="JXC32" s="421"/>
      <c r="JXD32" s="421"/>
      <c r="JXE32" s="421"/>
      <c r="JXF32" s="421"/>
      <c r="JXG32" s="421"/>
      <c r="JXH32" s="421"/>
      <c r="JXI32" s="421"/>
      <c r="JXJ32" s="421"/>
      <c r="JXK32" s="421"/>
      <c r="JXL32" s="421"/>
      <c r="JXM32" s="421"/>
      <c r="JXN32" s="421"/>
      <c r="JXO32" s="421"/>
      <c r="JXP32" s="421"/>
      <c r="JXQ32" s="421"/>
      <c r="JXR32" s="421"/>
      <c r="JXS32" s="421"/>
      <c r="JXT32" s="421"/>
      <c r="JXU32" s="421"/>
      <c r="JXV32" s="421"/>
      <c r="JXW32" s="421"/>
      <c r="JXX32" s="421"/>
      <c r="JXY32" s="421"/>
      <c r="JXZ32" s="421"/>
      <c r="JYA32" s="421"/>
      <c r="JYB32" s="421"/>
      <c r="JYC32" s="421"/>
      <c r="JYD32" s="421"/>
      <c r="JYE32" s="421"/>
      <c r="JYF32" s="421"/>
      <c r="JYG32" s="421"/>
      <c r="JYH32" s="421"/>
      <c r="JYI32" s="421"/>
      <c r="JYJ32" s="421"/>
      <c r="JYK32" s="421"/>
      <c r="JYL32" s="421"/>
      <c r="JYM32" s="421"/>
      <c r="JYN32" s="421"/>
      <c r="JYO32" s="421"/>
      <c r="JYP32" s="421"/>
      <c r="JYQ32" s="421"/>
      <c r="JYR32" s="421"/>
      <c r="JYS32" s="421"/>
      <c r="JYT32" s="421"/>
      <c r="JYU32" s="421"/>
      <c r="JYV32" s="421"/>
      <c r="JYW32" s="421"/>
      <c r="JYX32" s="421"/>
      <c r="JYY32" s="421"/>
      <c r="JYZ32" s="421"/>
      <c r="JZA32" s="421"/>
      <c r="JZB32" s="421"/>
      <c r="JZC32" s="421"/>
      <c r="JZD32" s="421"/>
      <c r="JZE32" s="421"/>
      <c r="JZF32" s="421"/>
      <c r="JZG32" s="421"/>
      <c r="JZH32" s="421"/>
      <c r="JZI32" s="421"/>
      <c r="JZJ32" s="421"/>
      <c r="JZK32" s="421"/>
      <c r="JZL32" s="421"/>
      <c r="JZM32" s="421"/>
      <c r="JZN32" s="421"/>
      <c r="JZO32" s="421"/>
      <c r="JZP32" s="421"/>
      <c r="JZQ32" s="421"/>
      <c r="JZR32" s="421"/>
      <c r="JZS32" s="421"/>
      <c r="JZT32" s="421"/>
      <c r="JZU32" s="421"/>
      <c r="JZV32" s="421"/>
      <c r="JZW32" s="421"/>
      <c r="JZX32" s="421"/>
      <c r="JZY32" s="421"/>
      <c r="JZZ32" s="421"/>
      <c r="KAA32" s="421"/>
      <c r="KAB32" s="421"/>
      <c r="KAC32" s="421"/>
      <c r="KAD32" s="421"/>
      <c r="KAE32" s="421"/>
      <c r="KAF32" s="421"/>
      <c r="KAG32" s="421"/>
      <c r="KAH32" s="421"/>
      <c r="KAI32" s="421"/>
      <c r="KAJ32" s="421"/>
      <c r="KAK32" s="421"/>
      <c r="KAL32" s="421"/>
      <c r="KAM32" s="421"/>
      <c r="KAN32" s="421"/>
      <c r="KAO32" s="421"/>
      <c r="KAP32" s="421"/>
      <c r="KAQ32" s="421"/>
      <c r="KAR32" s="421"/>
      <c r="KAS32" s="421"/>
      <c r="KAT32" s="421"/>
      <c r="KAU32" s="421"/>
      <c r="KAV32" s="421"/>
      <c r="KAW32" s="421"/>
      <c r="KAX32" s="421"/>
      <c r="KAY32" s="421"/>
      <c r="KAZ32" s="421"/>
      <c r="KBA32" s="421"/>
      <c r="KBB32" s="421"/>
      <c r="KBC32" s="421"/>
      <c r="KBD32" s="421"/>
      <c r="KBE32" s="421"/>
      <c r="KBF32" s="421"/>
      <c r="KBG32" s="421"/>
      <c r="KBH32" s="421"/>
      <c r="KBI32" s="421"/>
      <c r="KBJ32" s="421"/>
      <c r="KBK32" s="421"/>
      <c r="KBL32" s="421"/>
      <c r="KBM32" s="421"/>
      <c r="KBN32" s="421"/>
      <c r="KBO32" s="421"/>
      <c r="KBP32" s="421"/>
      <c r="KBQ32" s="421"/>
      <c r="KBR32" s="421"/>
      <c r="KBS32" s="421"/>
      <c r="KBT32" s="421"/>
      <c r="KBU32" s="421"/>
      <c r="KBV32" s="421"/>
      <c r="KBW32" s="421"/>
      <c r="KBX32" s="421"/>
      <c r="KBY32" s="421"/>
      <c r="KBZ32" s="421"/>
      <c r="KCA32" s="421"/>
      <c r="KCB32" s="421"/>
      <c r="KCC32" s="421"/>
      <c r="KCD32" s="421"/>
      <c r="KCE32" s="421"/>
      <c r="KCF32" s="421"/>
      <c r="KCG32" s="421"/>
      <c r="KCH32" s="421"/>
      <c r="KCI32" s="421"/>
      <c r="KCJ32" s="421"/>
      <c r="KCK32" s="421"/>
      <c r="KCL32" s="421"/>
      <c r="KCM32" s="421"/>
      <c r="KCN32" s="421"/>
      <c r="KCO32" s="421"/>
      <c r="KCP32" s="421"/>
      <c r="KCQ32" s="421"/>
      <c r="KCR32" s="421"/>
      <c r="KCS32" s="421"/>
      <c r="KCT32" s="421"/>
      <c r="KCU32" s="421"/>
      <c r="KCV32" s="421"/>
      <c r="KCW32" s="421"/>
      <c r="KCX32" s="421"/>
      <c r="KCY32" s="421"/>
      <c r="KCZ32" s="421"/>
      <c r="KDA32" s="421"/>
      <c r="KDB32" s="421"/>
      <c r="KDC32" s="421"/>
      <c r="KDD32" s="421"/>
      <c r="KDE32" s="421"/>
      <c r="KDF32" s="421"/>
      <c r="KDG32" s="421"/>
      <c r="KDH32" s="421"/>
      <c r="KDI32" s="421"/>
      <c r="KDJ32" s="421"/>
      <c r="KDK32" s="421"/>
      <c r="KDL32" s="421"/>
      <c r="KDM32" s="421"/>
      <c r="KDN32" s="421"/>
      <c r="KDO32" s="421"/>
      <c r="KDP32" s="421"/>
      <c r="KDQ32" s="421"/>
      <c r="KDR32" s="421"/>
      <c r="KDS32" s="421"/>
      <c r="KDT32" s="421"/>
      <c r="KDU32" s="421"/>
      <c r="KDV32" s="421"/>
      <c r="KDW32" s="421"/>
      <c r="KDX32" s="421"/>
      <c r="KDY32" s="421"/>
      <c r="KDZ32" s="421"/>
      <c r="KEA32" s="421"/>
      <c r="KEB32" s="421"/>
      <c r="KEC32" s="421"/>
      <c r="KED32" s="421"/>
      <c r="KEE32" s="421"/>
      <c r="KEF32" s="421"/>
      <c r="KEG32" s="421"/>
      <c r="KEH32" s="421"/>
      <c r="KEI32" s="421"/>
      <c r="KEJ32" s="421"/>
      <c r="KEK32" s="421"/>
      <c r="KEL32" s="421"/>
      <c r="KEM32" s="421"/>
      <c r="KEN32" s="421"/>
      <c r="KEO32" s="421"/>
      <c r="KEP32" s="421"/>
      <c r="KEQ32" s="421"/>
      <c r="KER32" s="421"/>
      <c r="KES32" s="421"/>
      <c r="KET32" s="421"/>
      <c r="KEU32" s="421"/>
      <c r="KEV32" s="421"/>
      <c r="KEW32" s="421"/>
      <c r="KEX32" s="421"/>
      <c r="KEY32" s="421"/>
      <c r="KEZ32" s="421"/>
      <c r="KFA32" s="421"/>
      <c r="KFB32" s="421"/>
      <c r="KFC32" s="421"/>
      <c r="KFD32" s="421"/>
      <c r="KFE32" s="421"/>
      <c r="KFF32" s="421"/>
      <c r="KFG32" s="421"/>
      <c r="KFH32" s="421"/>
      <c r="KFI32" s="421"/>
      <c r="KFJ32" s="421"/>
      <c r="KFK32" s="421"/>
      <c r="KFL32" s="421"/>
      <c r="KFM32" s="421"/>
      <c r="KFN32" s="421"/>
      <c r="KFO32" s="421"/>
      <c r="KFP32" s="421"/>
      <c r="KFQ32" s="421"/>
      <c r="KFR32" s="421"/>
      <c r="KFS32" s="421"/>
      <c r="KFT32" s="421"/>
      <c r="KFU32" s="421"/>
      <c r="KFV32" s="421"/>
      <c r="KFW32" s="421"/>
      <c r="KFX32" s="421"/>
      <c r="KFY32" s="421"/>
      <c r="KFZ32" s="421"/>
      <c r="KGA32" s="421"/>
      <c r="KGB32" s="421"/>
      <c r="KGC32" s="421"/>
      <c r="KGD32" s="421"/>
      <c r="KGE32" s="421"/>
      <c r="KGF32" s="421"/>
      <c r="KGG32" s="421"/>
      <c r="KGH32" s="421"/>
      <c r="KGI32" s="421"/>
      <c r="KGJ32" s="421"/>
      <c r="KGK32" s="421"/>
      <c r="KGL32" s="421"/>
      <c r="KGM32" s="421"/>
      <c r="KGN32" s="421"/>
      <c r="KGO32" s="421"/>
      <c r="KGP32" s="421"/>
      <c r="KGQ32" s="421"/>
      <c r="KGR32" s="421"/>
      <c r="KGS32" s="421"/>
      <c r="KGT32" s="421"/>
      <c r="KGU32" s="421"/>
      <c r="KGV32" s="421"/>
      <c r="KGW32" s="421"/>
      <c r="KGX32" s="421"/>
      <c r="KGY32" s="421"/>
      <c r="KGZ32" s="421"/>
      <c r="KHA32" s="421"/>
      <c r="KHB32" s="421"/>
      <c r="KHC32" s="421"/>
      <c r="KHD32" s="421"/>
      <c r="KHE32" s="421"/>
      <c r="KHF32" s="421"/>
      <c r="KHG32" s="421"/>
      <c r="KHH32" s="421"/>
      <c r="KHI32" s="421"/>
      <c r="KHJ32" s="421"/>
      <c r="KHK32" s="421"/>
      <c r="KHL32" s="421"/>
      <c r="KHM32" s="421"/>
      <c r="KHN32" s="421"/>
      <c r="KHO32" s="421"/>
      <c r="KHP32" s="421"/>
      <c r="KHQ32" s="421"/>
      <c r="KHR32" s="421"/>
      <c r="KHS32" s="421"/>
      <c r="KHT32" s="421"/>
      <c r="KHU32" s="421"/>
      <c r="KHV32" s="421"/>
      <c r="KHW32" s="421"/>
      <c r="KHX32" s="421"/>
      <c r="KHY32" s="421"/>
      <c r="KHZ32" s="421"/>
      <c r="KIA32" s="421"/>
      <c r="KIB32" s="421"/>
      <c r="KIC32" s="421"/>
      <c r="KID32" s="421"/>
      <c r="KIE32" s="421"/>
      <c r="KIF32" s="421"/>
      <c r="KIG32" s="421"/>
      <c r="KIH32" s="421"/>
      <c r="KII32" s="421"/>
      <c r="KIJ32" s="421"/>
      <c r="KIK32" s="421"/>
      <c r="KIL32" s="421"/>
      <c r="KIM32" s="421"/>
      <c r="KIN32" s="421"/>
      <c r="KIO32" s="421"/>
      <c r="KIP32" s="421"/>
      <c r="KIQ32" s="421"/>
      <c r="KIR32" s="421"/>
      <c r="KIS32" s="421"/>
      <c r="KIT32" s="421"/>
      <c r="KIU32" s="421"/>
      <c r="KIV32" s="421"/>
      <c r="KIW32" s="421"/>
      <c r="KIX32" s="421"/>
      <c r="KIY32" s="421"/>
      <c r="KIZ32" s="421"/>
      <c r="KJA32" s="421"/>
      <c r="KJB32" s="421"/>
      <c r="KJC32" s="421"/>
      <c r="KJD32" s="421"/>
      <c r="KJE32" s="421"/>
      <c r="KJF32" s="421"/>
      <c r="KJG32" s="421"/>
      <c r="KJH32" s="421"/>
      <c r="KJI32" s="421"/>
      <c r="KJJ32" s="421"/>
      <c r="KJK32" s="421"/>
      <c r="KJL32" s="421"/>
      <c r="KJM32" s="421"/>
      <c r="KJN32" s="421"/>
      <c r="KJO32" s="421"/>
      <c r="KJP32" s="421"/>
      <c r="KJQ32" s="421"/>
      <c r="KJR32" s="421"/>
      <c r="KJS32" s="421"/>
      <c r="KJT32" s="421"/>
      <c r="KJU32" s="421"/>
      <c r="KJV32" s="421"/>
      <c r="KJW32" s="421"/>
      <c r="KJX32" s="421"/>
      <c r="KJY32" s="421"/>
      <c r="KJZ32" s="421"/>
      <c r="KKA32" s="421"/>
      <c r="KKB32" s="421"/>
      <c r="KKC32" s="421"/>
      <c r="KKD32" s="421"/>
      <c r="KKE32" s="421"/>
      <c r="KKF32" s="421"/>
      <c r="KKG32" s="421"/>
      <c r="KKH32" s="421"/>
      <c r="KKI32" s="421"/>
      <c r="KKJ32" s="421"/>
      <c r="KKK32" s="421"/>
      <c r="KKL32" s="421"/>
      <c r="KKM32" s="421"/>
      <c r="KKN32" s="421"/>
      <c r="KKO32" s="421"/>
      <c r="KKP32" s="421"/>
      <c r="KKQ32" s="421"/>
      <c r="KKR32" s="421"/>
      <c r="KKS32" s="421"/>
      <c r="KKT32" s="421"/>
      <c r="KKU32" s="421"/>
      <c r="KKV32" s="421"/>
      <c r="KKW32" s="421"/>
      <c r="KKX32" s="421"/>
      <c r="KKY32" s="421"/>
      <c r="KKZ32" s="421"/>
      <c r="KLA32" s="421"/>
      <c r="KLB32" s="421"/>
      <c r="KLC32" s="421"/>
      <c r="KLD32" s="421"/>
      <c r="KLE32" s="421"/>
      <c r="KLF32" s="421"/>
      <c r="KLG32" s="421"/>
      <c r="KLH32" s="421"/>
      <c r="KLI32" s="421"/>
      <c r="KLJ32" s="421"/>
      <c r="KLK32" s="421"/>
      <c r="KLL32" s="421"/>
      <c r="KLM32" s="421"/>
      <c r="KLN32" s="421"/>
      <c r="KLO32" s="421"/>
      <c r="KLP32" s="421"/>
      <c r="KLQ32" s="421"/>
      <c r="KLR32" s="421"/>
      <c r="KLS32" s="421"/>
      <c r="KLT32" s="421"/>
      <c r="KLU32" s="421"/>
      <c r="KLV32" s="421"/>
      <c r="KLW32" s="421"/>
      <c r="KLX32" s="421"/>
      <c r="KLY32" s="421"/>
      <c r="KLZ32" s="421"/>
      <c r="KMA32" s="421"/>
      <c r="KMB32" s="421"/>
      <c r="KMC32" s="421"/>
      <c r="KMD32" s="421"/>
      <c r="KME32" s="421"/>
      <c r="KMF32" s="421"/>
      <c r="KMG32" s="421"/>
      <c r="KMH32" s="421"/>
      <c r="KMI32" s="421"/>
      <c r="KMJ32" s="421"/>
      <c r="KMK32" s="421"/>
      <c r="KML32" s="421"/>
      <c r="KMM32" s="421"/>
      <c r="KMN32" s="421"/>
      <c r="KMO32" s="421"/>
      <c r="KMP32" s="421"/>
      <c r="KMQ32" s="421"/>
      <c r="KMR32" s="421"/>
      <c r="KMS32" s="421"/>
      <c r="KMT32" s="421"/>
      <c r="KMU32" s="421"/>
      <c r="KMV32" s="421"/>
      <c r="KMW32" s="421"/>
      <c r="KMX32" s="421"/>
      <c r="KMY32" s="421"/>
      <c r="KMZ32" s="421"/>
      <c r="KNA32" s="421"/>
      <c r="KNB32" s="421"/>
      <c r="KNC32" s="421"/>
      <c r="KND32" s="421"/>
      <c r="KNE32" s="421"/>
      <c r="KNF32" s="421"/>
      <c r="KNG32" s="421"/>
      <c r="KNH32" s="421"/>
      <c r="KNI32" s="421"/>
      <c r="KNJ32" s="421"/>
      <c r="KNK32" s="421"/>
      <c r="KNL32" s="421"/>
      <c r="KNM32" s="421"/>
      <c r="KNN32" s="421"/>
      <c r="KNO32" s="421"/>
      <c r="KNP32" s="421"/>
      <c r="KNQ32" s="421"/>
      <c r="KNR32" s="421"/>
      <c r="KNS32" s="421"/>
      <c r="KNT32" s="421"/>
      <c r="KNU32" s="421"/>
      <c r="KNV32" s="421"/>
      <c r="KNW32" s="421"/>
      <c r="KNX32" s="421"/>
      <c r="KNY32" s="421"/>
      <c r="KNZ32" s="421"/>
      <c r="KOA32" s="421"/>
      <c r="KOB32" s="421"/>
      <c r="KOC32" s="421"/>
      <c r="KOD32" s="421"/>
      <c r="KOE32" s="421"/>
      <c r="KOF32" s="421"/>
      <c r="KOG32" s="421"/>
      <c r="KOH32" s="421"/>
      <c r="KOI32" s="421"/>
      <c r="KOJ32" s="421"/>
      <c r="KOK32" s="421"/>
      <c r="KOL32" s="421"/>
      <c r="KOM32" s="421"/>
      <c r="KON32" s="421"/>
      <c r="KOO32" s="421"/>
      <c r="KOP32" s="421"/>
      <c r="KOQ32" s="421"/>
      <c r="KOR32" s="421"/>
      <c r="KOS32" s="421"/>
      <c r="KOT32" s="421"/>
      <c r="KOU32" s="421"/>
      <c r="KOV32" s="421"/>
      <c r="KOW32" s="421"/>
      <c r="KOX32" s="421"/>
      <c r="KOY32" s="421"/>
      <c r="KOZ32" s="421"/>
      <c r="KPA32" s="421"/>
      <c r="KPB32" s="421"/>
      <c r="KPC32" s="421"/>
      <c r="KPD32" s="421"/>
      <c r="KPE32" s="421"/>
      <c r="KPF32" s="421"/>
      <c r="KPG32" s="421"/>
      <c r="KPH32" s="421"/>
      <c r="KPI32" s="421"/>
      <c r="KPJ32" s="421"/>
      <c r="KPK32" s="421"/>
      <c r="KPL32" s="421"/>
      <c r="KPM32" s="421"/>
      <c r="KPN32" s="421"/>
      <c r="KPO32" s="421"/>
      <c r="KPP32" s="421"/>
      <c r="KPQ32" s="421"/>
      <c r="KPR32" s="421"/>
      <c r="KPS32" s="421"/>
      <c r="KPT32" s="421"/>
      <c r="KPU32" s="421"/>
      <c r="KPV32" s="421"/>
      <c r="KPW32" s="421"/>
      <c r="KPX32" s="421"/>
      <c r="KPY32" s="421"/>
      <c r="KPZ32" s="421"/>
      <c r="KQA32" s="421"/>
      <c r="KQB32" s="421"/>
      <c r="KQC32" s="421"/>
      <c r="KQD32" s="421"/>
      <c r="KQE32" s="421"/>
      <c r="KQF32" s="421"/>
      <c r="KQG32" s="421"/>
      <c r="KQH32" s="421"/>
      <c r="KQI32" s="421"/>
      <c r="KQJ32" s="421"/>
      <c r="KQK32" s="421"/>
      <c r="KQL32" s="421"/>
      <c r="KQM32" s="421"/>
      <c r="KQN32" s="421"/>
      <c r="KQO32" s="421"/>
      <c r="KQP32" s="421"/>
      <c r="KQQ32" s="421"/>
      <c r="KQR32" s="421"/>
      <c r="KQS32" s="421"/>
      <c r="KQT32" s="421"/>
      <c r="KQU32" s="421"/>
      <c r="KQV32" s="421"/>
      <c r="KQW32" s="421"/>
      <c r="KQX32" s="421"/>
      <c r="KQY32" s="421"/>
      <c r="KQZ32" s="421"/>
      <c r="KRA32" s="421"/>
      <c r="KRB32" s="421"/>
      <c r="KRC32" s="421"/>
      <c r="KRD32" s="421"/>
      <c r="KRE32" s="421"/>
      <c r="KRF32" s="421"/>
      <c r="KRG32" s="421"/>
      <c r="KRH32" s="421"/>
      <c r="KRI32" s="421"/>
      <c r="KRJ32" s="421"/>
      <c r="KRK32" s="421"/>
      <c r="KRL32" s="421"/>
      <c r="KRM32" s="421"/>
      <c r="KRN32" s="421"/>
      <c r="KRO32" s="421"/>
      <c r="KRP32" s="421"/>
      <c r="KRQ32" s="421"/>
      <c r="KRR32" s="421"/>
      <c r="KRS32" s="421"/>
      <c r="KRT32" s="421"/>
      <c r="KRU32" s="421"/>
      <c r="KRV32" s="421"/>
      <c r="KRW32" s="421"/>
      <c r="KRX32" s="421"/>
      <c r="KRY32" s="421"/>
      <c r="KRZ32" s="421"/>
      <c r="KSA32" s="421"/>
      <c r="KSB32" s="421"/>
      <c r="KSC32" s="421"/>
      <c r="KSD32" s="421"/>
      <c r="KSE32" s="421"/>
      <c r="KSF32" s="421"/>
      <c r="KSG32" s="421"/>
      <c r="KSH32" s="421"/>
      <c r="KSI32" s="421"/>
      <c r="KSJ32" s="421"/>
      <c r="KSK32" s="421"/>
      <c r="KSL32" s="421"/>
      <c r="KSM32" s="421"/>
      <c r="KSN32" s="421"/>
      <c r="KSO32" s="421"/>
      <c r="KSP32" s="421"/>
      <c r="KSQ32" s="421"/>
      <c r="KSR32" s="421"/>
      <c r="KSS32" s="421"/>
      <c r="KST32" s="421"/>
      <c r="KSU32" s="421"/>
      <c r="KSV32" s="421"/>
      <c r="KSW32" s="421"/>
      <c r="KSX32" s="421"/>
      <c r="KSY32" s="421"/>
      <c r="KSZ32" s="421"/>
      <c r="KTA32" s="421"/>
      <c r="KTB32" s="421"/>
      <c r="KTC32" s="421"/>
      <c r="KTD32" s="421"/>
      <c r="KTE32" s="421"/>
      <c r="KTF32" s="421"/>
      <c r="KTG32" s="421"/>
      <c r="KTH32" s="421"/>
      <c r="KTI32" s="421"/>
      <c r="KTJ32" s="421"/>
      <c r="KTK32" s="421"/>
      <c r="KTL32" s="421"/>
      <c r="KTM32" s="421"/>
      <c r="KTN32" s="421"/>
      <c r="KTO32" s="421"/>
      <c r="KTP32" s="421"/>
      <c r="KTQ32" s="421"/>
      <c r="KTR32" s="421"/>
      <c r="KTS32" s="421"/>
      <c r="KTT32" s="421"/>
      <c r="KTU32" s="421"/>
      <c r="KTV32" s="421"/>
      <c r="KTW32" s="421"/>
      <c r="KTX32" s="421"/>
      <c r="KTY32" s="421"/>
      <c r="KTZ32" s="421"/>
      <c r="KUA32" s="421"/>
      <c r="KUB32" s="421"/>
      <c r="KUC32" s="421"/>
      <c r="KUD32" s="421"/>
      <c r="KUE32" s="421"/>
      <c r="KUF32" s="421"/>
      <c r="KUG32" s="421"/>
      <c r="KUH32" s="421"/>
      <c r="KUI32" s="421"/>
      <c r="KUJ32" s="421"/>
      <c r="KUK32" s="421"/>
      <c r="KUL32" s="421"/>
      <c r="KUM32" s="421"/>
      <c r="KUN32" s="421"/>
      <c r="KUO32" s="421"/>
      <c r="KUP32" s="421"/>
      <c r="KUQ32" s="421"/>
      <c r="KUR32" s="421"/>
      <c r="KUS32" s="421"/>
      <c r="KUT32" s="421"/>
      <c r="KUU32" s="421"/>
      <c r="KUV32" s="421"/>
      <c r="KUW32" s="421"/>
      <c r="KUX32" s="421"/>
      <c r="KUY32" s="421"/>
      <c r="KUZ32" s="421"/>
      <c r="KVA32" s="421"/>
      <c r="KVB32" s="421"/>
      <c r="KVC32" s="421"/>
      <c r="KVD32" s="421"/>
      <c r="KVE32" s="421"/>
      <c r="KVF32" s="421"/>
      <c r="KVG32" s="421"/>
      <c r="KVH32" s="421"/>
      <c r="KVI32" s="421"/>
      <c r="KVJ32" s="421"/>
      <c r="KVK32" s="421"/>
      <c r="KVL32" s="421"/>
      <c r="KVM32" s="421"/>
      <c r="KVN32" s="421"/>
      <c r="KVO32" s="421"/>
      <c r="KVP32" s="421"/>
      <c r="KVQ32" s="421"/>
      <c r="KVR32" s="421"/>
      <c r="KVS32" s="421"/>
      <c r="KVT32" s="421"/>
      <c r="KVU32" s="421"/>
      <c r="KVV32" s="421"/>
      <c r="KVW32" s="421"/>
      <c r="KVX32" s="421"/>
      <c r="KVY32" s="421"/>
      <c r="KVZ32" s="421"/>
      <c r="KWA32" s="421"/>
      <c r="KWB32" s="421"/>
      <c r="KWC32" s="421"/>
      <c r="KWD32" s="421"/>
      <c r="KWE32" s="421"/>
      <c r="KWF32" s="421"/>
      <c r="KWG32" s="421"/>
      <c r="KWH32" s="421"/>
      <c r="KWI32" s="421"/>
      <c r="KWJ32" s="421"/>
      <c r="KWK32" s="421"/>
      <c r="KWL32" s="421"/>
      <c r="KWM32" s="421"/>
      <c r="KWN32" s="421"/>
      <c r="KWO32" s="421"/>
      <c r="KWP32" s="421"/>
      <c r="KWQ32" s="421"/>
      <c r="KWR32" s="421"/>
      <c r="KWS32" s="421"/>
      <c r="KWT32" s="421"/>
      <c r="KWU32" s="421"/>
      <c r="KWV32" s="421"/>
      <c r="KWW32" s="421"/>
      <c r="KWX32" s="421"/>
      <c r="KWY32" s="421"/>
      <c r="KWZ32" s="421"/>
      <c r="KXA32" s="421"/>
      <c r="KXB32" s="421"/>
      <c r="KXC32" s="421"/>
      <c r="KXD32" s="421"/>
      <c r="KXE32" s="421"/>
      <c r="KXF32" s="421"/>
      <c r="KXG32" s="421"/>
      <c r="KXH32" s="421"/>
      <c r="KXI32" s="421"/>
      <c r="KXJ32" s="421"/>
      <c r="KXK32" s="421"/>
      <c r="KXL32" s="421"/>
      <c r="KXM32" s="421"/>
      <c r="KXN32" s="421"/>
      <c r="KXO32" s="421"/>
      <c r="KXP32" s="421"/>
      <c r="KXQ32" s="421"/>
      <c r="KXR32" s="421"/>
      <c r="KXS32" s="421"/>
      <c r="KXT32" s="421"/>
      <c r="KXU32" s="421"/>
      <c r="KXV32" s="421"/>
      <c r="KXW32" s="421"/>
      <c r="KXX32" s="421"/>
      <c r="KXY32" s="421"/>
      <c r="KXZ32" s="421"/>
      <c r="KYA32" s="421"/>
      <c r="KYB32" s="421"/>
      <c r="KYC32" s="421"/>
      <c r="KYD32" s="421"/>
      <c r="KYE32" s="421"/>
      <c r="KYF32" s="421"/>
      <c r="KYG32" s="421"/>
      <c r="KYH32" s="421"/>
      <c r="KYI32" s="421"/>
      <c r="KYJ32" s="421"/>
      <c r="KYK32" s="421"/>
      <c r="KYL32" s="421"/>
      <c r="KYM32" s="421"/>
      <c r="KYN32" s="421"/>
      <c r="KYO32" s="421"/>
      <c r="KYP32" s="421"/>
      <c r="KYQ32" s="421"/>
      <c r="KYR32" s="421"/>
      <c r="KYS32" s="421"/>
      <c r="KYT32" s="421"/>
      <c r="KYU32" s="421"/>
      <c r="KYV32" s="421"/>
      <c r="KYW32" s="421"/>
      <c r="KYX32" s="421"/>
      <c r="KYY32" s="421"/>
      <c r="KYZ32" s="421"/>
      <c r="KZA32" s="421"/>
      <c r="KZB32" s="421"/>
      <c r="KZC32" s="421"/>
      <c r="KZD32" s="421"/>
      <c r="KZE32" s="421"/>
      <c r="KZF32" s="421"/>
      <c r="KZG32" s="421"/>
      <c r="KZH32" s="421"/>
      <c r="KZI32" s="421"/>
      <c r="KZJ32" s="421"/>
      <c r="KZK32" s="421"/>
      <c r="KZL32" s="421"/>
      <c r="KZM32" s="421"/>
      <c r="KZN32" s="421"/>
      <c r="KZO32" s="421"/>
      <c r="KZP32" s="421"/>
      <c r="KZQ32" s="421"/>
      <c r="KZR32" s="421"/>
      <c r="KZS32" s="421"/>
      <c r="KZT32" s="421"/>
      <c r="KZU32" s="421"/>
      <c r="KZV32" s="421"/>
      <c r="KZW32" s="421"/>
      <c r="KZX32" s="421"/>
      <c r="KZY32" s="421"/>
      <c r="KZZ32" s="421"/>
      <c r="LAA32" s="421"/>
      <c r="LAB32" s="421"/>
      <c r="LAC32" s="421"/>
      <c r="LAD32" s="421"/>
      <c r="LAE32" s="421"/>
      <c r="LAF32" s="421"/>
      <c r="LAG32" s="421"/>
      <c r="LAH32" s="421"/>
      <c r="LAI32" s="421"/>
      <c r="LAJ32" s="421"/>
      <c r="LAK32" s="421"/>
      <c r="LAL32" s="421"/>
      <c r="LAM32" s="421"/>
      <c r="LAN32" s="421"/>
      <c r="LAO32" s="421"/>
      <c r="LAP32" s="421"/>
      <c r="LAQ32" s="421"/>
      <c r="LAR32" s="421"/>
      <c r="LAS32" s="421"/>
      <c r="LAT32" s="421"/>
      <c r="LAU32" s="421"/>
      <c r="LAV32" s="421"/>
      <c r="LAW32" s="421"/>
      <c r="LAX32" s="421"/>
      <c r="LAY32" s="421"/>
      <c r="LAZ32" s="421"/>
      <c r="LBA32" s="421"/>
      <c r="LBB32" s="421"/>
      <c r="LBC32" s="421"/>
      <c r="LBD32" s="421"/>
      <c r="LBE32" s="421"/>
      <c r="LBF32" s="421"/>
      <c r="LBG32" s="421"/>
      <c r="LBH32" s="421"/>
      <c r="LBI32" s="421"/>
      <c r="LBJ32" s="421"/>
      <c r="LBK32" s="421"/>
      <c r="LBL32" s="421"/>
      <c r="LBM32" s="421"/>
      <c r="LBN32" s="421"/>
      <c r="LBO32" s="421"/>
      <c r="LBP32" s="421"/>
      <c r="LBQ32" s="421"/>
      <c r="LBR32" s="421"/>
      <c r="LBS32" s="421"/>
      <c r="LBT32" s="421"/>
      <c r="LBU32" s="421"/>
      <c r="LBV32" s="421"/>
      <c r="LBW32" s="421"/>
      <c r="LBX32" s="421"/>
      <c r="LBY32" s="421"/>
      <c r="LBZ32" s="421"/>
      <c r="LCA32" s="421"/>
      <c r="LCB32" s="421"/>
      <c r="LCC32" s="421"/>
      <c r="LCD32" s="421"/>
      <c r="LCE32" s="421"/>
      <c r="LCF32" s="421"/>
      <c r="LCG32" s="421"/>
      <c r="LCH32" s="421"/>
      <c r="LCI32" s="421"/>
      <c r="LCJ32" s="421"/>
      <c r="LCK32" s="421"/>
      <c r="LCL32" s="421"/>
      <c r="LCM32" s="421"/>
      <c r="LCN32" s="421"/>
      <c r="LCO32" s="421"/>
      <c r="LCP32" s="421"/>
      <c r="LCQ32" s="421"/>
      <c r="LCR32" s="421"/>
      <c r="LCS32" s="421"/>
      <c r="LCT32" s="421"/>
      <c r="LCU32" s="421"/>
      <c r="LCV32" s="421"/>
      <c r="LCW32" s="421"/>
      <c r="LCX32" s="421"/>
      <c r="LCY32" s="421"/>
      <c r="LCZ32" s="421"/>
      <c r="LDA32" s="421"/>
      <c r="LDB32" s="421"/>
      <c r="LDC32" s="421"/>
      <c r="LDD32" s="421"/>
      <c r="LDE32" s="421"/>
      <c r="LDF32" s="421"/>
      <c r="LDG32" s="421"/>
      <c r="LDH32" s="421"/>
      <c r="LDI32" s="421"/>
      <c r="LDJ32" s="421"/>
      <c r="LDK32" s="421"/>
      <c r="LDL32" s="421"/>
      <c r="LDM32" s="421"/>
      <c r="LDN32" s="421"/>
      <c r="LDO32" s="421"/>
      <c r="LDP32" s="421"/>
      <c r="LDQ32" s="421"/>
      <c r="LDR32" s="421"/>
      <c r="LDS32" s="421"/>
      <c r="LDT32" s="421"/>
      <c r="LDU32" s="421"/>
      <c r="LDV32" s="421"/>
      <c r="LDW32" s="421"/>
      <c r="LDX32" s="421"/>
      <c r="LDY32" s="421"/>
      <c r="LDZ32" s="421"/>
      <c r="LEA32" s="421"/>
      <c r="LEB32" s="421"/>
      <c r="LEC32" s="421"/>
      <c r="LED32" s="421"/>
      <c r="LEE32" s="421"/>
      <c r="LEF32" s="421"/>
      <c r="LEG32" s="421"/>
      <c r="LEH32" s="421"/>
      <c r="LEI32" s="421"/>
      <c r="LEJ32" s="421"/>
      <c r="LEK32" s="421"/>
      <c r="LEL32" s="421"/>
      <c r="LEM32" s="421"/>
      <c r="LEN32" s="421"/>
      <c r="LEO32" s="421"/>
      <c r="LEP32" s="421"/>
      <c r="LEQ32" s="421"/>
      <c r="LER32" s="421"/>
      <c r="LES32" s="421"/>
      <c r="LET32" s="421"/>
      <c r="LEU32" s="421"/>
      <c r="LEV32" s="421"/>
      <c r="LEW32" s="421"/>
      <c r="LEX32" s="421"/>
      <c r="LEY32" s="421"/>
      <c r="LEZ32" s="421"/>
      <c r="LFA32" s="421"/>
      <c r="LFB32" s="421"/>
      <c r="LFC32" s="421"/>
      <c r="LFD32" s="421"/>
      <c r="LFE32" s="421"/>
      <c r="LFF32" s="421"/>
      <c r="LFG32" s="421"/>
      <c r="LFH32" s="421"/>
      <c r="LFI32" s="421"/>
      <c r="LFJ32" s="421"/>
      <c r="LFK32" s="421"/>
      <c r="LFL32" s="421"/>
      <c r="LFM32" s="421"/>
      <c r="LFN32" s="421"/>
      <c r="LFO32" s="421"/>
      <c r="LFP32" s="421"/>
      <c r="LFQ32" s="421"/>
      <c r="LFR32" s="421"/>
      <c r="LFS32" s="421"/>
      <c r="LFT32" s="421"/>
      <c r="LFU32" s="421"/>
      <c r="LFV32" s="421"/>
      <c r="LFW32" s="421"/>
      <c r="LFX32" s="421"/>
      <c r="LFY32" s="421"/>
      <c r="LFZ32" s="421"/>
      <c r="LGA32" s="421"/>
      <c r="LGB32" s="421"/>
      <c r="LGC32" s="421"/>
      <c r="LGD32" s="421"/>
      <c r="LGE32" s="421"/>
      <c r="LGF32" s="421"/>
      <c r="LGG32" s="421"/>
      <c r="LGH32" s="421"/>
      <c r="LGI32" s="421"/>
      <c r="LGJ32" s="421"/>
      <c r="LGK32" s="421"/>
      <c r="LGL32" s="421"/>
      <c r="LGM32" s="421"/>
      <c r="LGN32" s="421"/>
      <c r="LGO32" s="421"/>
      <c r="LGP32" s="421"/>
      <c r="LGQ32" s="421"/>
      <c r="LGR32" s="421"/>
      <c r="LGS32" s="421"/>
      <c r="LGT32" s="421"/>
      <c r="LGU32" s="421"/>
      <c r="LGV32" s="421"/>
      <c r="LGW32" s="421"/>
      <c r="LGX32" s="421"/>
      <c r="LGY32" s="421"/>
      <c r="LGZ32" s="421"/>
      <c r="LHA32" s="421"/>
      <c r="LHB32" s="421"/>
      <c r="LHC32" s="421"/>
      <c r="LHD32" s="421"/>
      <c r="LHE32" s="421"/>
      <c r="LHF32" s="421"/>
      <c r="LHG32" s="421"/>
      <c r="LHH32" s="421"/>
      <c r="LHI32" s="421"/>
      <c r="LHJ32" s="421"/>
      <c r="LHK32" s="421"/>
      <c r="LHL32" s="421"/>
      <c r="LHM32" s="421"/>
      <c r="LHN32" s="421"/>
      <c r="LHO32" s="421"/>
      <c r="LHP32" s="421"/>
      <c r="LHQ32" s="421"/>
      <c r="LHR32" s="421"/>
      <c r="LHS32" s="421"/>
      <c r="LHT32" s="421"/>
      <c r="LHU32" s="421"/>
      <c r="LHV32" s="421"/>
      <c r="LHW32" s="421"/>
      <c r="LHX32" s="421"/>
      <c r="LHY32" s="421"/>
      <c r="LHZ32" s="421"/>
      <c r="LIA32" s="421"/>
      <c r="LIB32" s="421"/>
      <c r="LIC32" s="421"/>
      <c r="LID32" s="421"/>
      <c r="LIE32" s="421"/>
      <c r="LIF32" s="421"/>
      <c r="LIG32" s="421"/>
      <c r="LIH32" s="421"/>
      <c r="LII32" s="421"/>
      <c r="LIJ32" s="421"/>
      <c r="LIK32" s="421"/>
      <c r="LIL32" s="421"/>
      <c r="LIM32" s="421"/>
      <c r="LIN32" s="421"/>
      <c r="LIO32" s="421"/>
      <c r="LIP32" s="421"/>
      <c r="LIQ32" s="421"/>
      <c r="LIR32" s="421"/>
      <c r="LIS32" s="421"/>
      <c r="LIT32" s="421"/>
      <c r="LIU32" s="421"/>
      <c r="LIV32" s="421"/>
      <c r="LIW32" s="421"/>
      <c r="LIX32" s="421"/>
      <c r="LIY32" s="421"/>
      <c r="LIZ32" s="421"/>
      <c r="LJA32" s="421"/>
      <c r="LJB32" s="421"/>
      <c r="LJC32" s="421"/>
      <c r="LJD32" s="421"/>
      <c r="LJE32" s="421"/>
      <c r="LJF32" s="421"/>
      <c r="LJG32" s="421"/>
      <c r="LJH32" s="421"/>
      <c r="LJI32" s="421"/>
      <c r="LJJ32" s="421"/>
      <c r="LJK32" s="421"/>
      <c r="LJL32" s="421"/>
      <c r="LJM32" s="421"/>
      <c r="LJN32" s="421"/>
      <c r="LJO32" s="421"/>
      <c r="LJP32" s="421"/>
      <c r="LJQ32" s="421"/>
      <c r="LJR32" s="421"/>
      <c r="LJS32" s="421"/>
      <c r="LJT32" s="421"/>
      <c r="LJU32" s="421"/>
      <c r="LJV32" s="421"/>
      <c r="LJW32" s="421"/>
      <c r="LJX32" s="421"/>
      <c r="LJY32" s="421"/>
      <c r="LJZ32" s="421"/>
      <c r="LKA32" s="421"/>
      <c r="LKB32" s="421"/>
      <c r="LKC32" s="421"/>
      <c r="LKD32" s="421"/>
      <c r="LKE32" s="421"/>
      <c r="LKF32" s="421"/>
      <c r="LKG32" s="421"/>
      <c r="LKH32" s="421"/>
      <c r="LKI32" s="421"/>
      <c r="LKJ32" s="421"/>
      <c r="LKK32" s="421"/>
      <c r="LKL32" s="421"/>
      <c r="LKM32" s="421"/>
      <c r="LKN32" s="421"/>
      <c r="LKO32" s="421"/>
      <c r="LKP32" s="421"/>
      <c r="LKQ32" s="421"/>
      <c r="LKR32" s="421"/>
      <c r="LKS32" s="421"/>
      <c r="LKT32" s="421"/>
      <c r="LKU32" s="421"/>
      <c r="LKV32" s="421"/>
      <c r="LKW32" s="421"/>
      <c r="LKX32" s="421"/>
      <c r="LKY32" s="421"/>
      <c r="LKZ32" s="421"/>
      <c r="LLA32" s="421"/>
      <c r="LLB32" s="421"/>
      <c r="LLC32" s="421"/>
      <c r="LLD32" s="421"/>
      <c r="LLE32" s="421"/>
      <c r="LLF32" s="421"/>
      <c r="LLG32" s="421"/>
      <c r="LLH32" s="421"/>
      <c r="LLI32" s="421"/>
      <c r="LLJ32" s="421"/>
      <c r="LLK32" s="421"/>
      <c r="LLL32" s="421"/>
      <c r="LLM32" s="421"/>
      <c r="LLN32" s="421"/>
      <c r="LLO32" s="421"/>
      <c r="LLP32" s="421"/>
      <c r="LLQ32" s="421"/>
      <c r="LLR32" s="421"/>
      <c r="LLS32" s="421"/>
      <c r="LLT32" s="421"/>
      <c r="LLU32" s="421"/>
      <c r="LLV32" s="421"/>
      <c r="LLW32" s="421"/>
      <c r="LLX32" s="421"/>
      <c r="LLY32" s="421"/>
      <c r="LLZ32" s="421"/>
      <c r="LMA32" s="421"/>
      <c r="LMB32" s="421"/>
      <c r="LMC32" s="421"/>
      <c r="LMD32" s="421"/>
      <c r="LME32" s="421"/>
      <c r="LMF32" s="421"/>
      <c r="LMG32" s="421"/>
      <c r="LMH32" s="421"/>
      <c r="LMI32" s="421"/>
      <c r="LMJ32" s="421"/>
      <c r="LMK32" s="421"/>
      <c r="LML32" s="421"/>
      <c r="LMM32" s="421"/>
      <c r="LMN32" s="421"/>
      <c r="LMO32" s="421"/>
      <c r="LMP32" s="421"/>
      <c r="LMQ32" s="421"/>
      <c r="LMR32" s="421"/>
      <c r="LMS32" s="421"/>
      <c r="LMT32" s="421"/>
      <c r="LMU32" s="421"/>
      <c r="LMV32" s="421"/>
      <c r="LMW32" s="421"/>
      <c r="LMX32" s="421"/>
      <c r="LMY32" s="421"/>
      <c r="LMZ32" s="421"/>
      <c r="LNA32" s="421"/>
      <c r="LNB32" s="421"/>
      <c r="LNC32" s="421"/>
      <c r="LND32" s="421"/>
      <c r="LNE32" s="421"/>
      <c r="LNF32" s="421"/>
      <c r="LNG32" s="421"/>
      <c r="LNH32" s="421"/>
      <c r="LNI32" s="421"/>
      <c r="LNJ32" s="421"/>
      <c r="LNK32" s="421"/>
      <c r="LNL32" s="421"/>
      <c r="LNM32" s="421"/>
      <c r="LNN32" s="421"/>
      <c r="LNO32" s="421"/>
      <c r="LNP32" s="421"/>
      <c r="LNQ32" s="421"/>
      <c r="LNR32" s="421"/>
      <c r="LNS32" s="421"/>
      <c r="LNT32" s="421"/>
      <c r="LNU32" s="421"/>
      <c r="LNV32" s="421"/>
      <c r="LNW32" s="421"/>
      <c r="LNX32" s="421"/>
      <c r="LNY32" s="421"/>
      <c r="LNZ32" s="421"/>
      <c r="LOA32" s="421"/>
      <c r="LOB32" s="421"/>
      <c r="LOC32" s="421"/>
      <c r="LOD32" s="421"/>
      <c r="LOE32" s="421"/>
      <c r="LOF32" s="421"/>
      <c r="LOG32" s="421"/>
      <c r="LOH32" s="421"/>
      <c r="LOI32" s="421"/>
      <c r="LOJ32" s="421"/>
      <c r="LOK32" s="421"/>
      <c r="LOL32" s="421"/>
      <c r="LOM32" s="421"/>
      <c r="LON32" s="421"/>
      <c r="LOO32" s="421"/>
      <c r="LOP32" s="421"/>
      <c r="LOQ32" s="421"/>
      <c r="LOR32" s="421"/>
      <c r="LOS32" s="421"/>
      <c r="LOT32" s="421"/>
      <c r="LOU32" s="421"/>
      <c r="LOV32" s="421"/>
      <c r="LOW32" s="421"/>
      <c r="LOX32" s="421"/>
      <c r="LOY32" s="421"/>
      <c r="LOZ32" s="421"/>
      <c r="LPA32" s="421"/>
      <c r="LPB32" s="421"/>
      <c r="LPC32" s="421"/>
      <c r="LPD32" s="421"/>
      <c r="LPE32" s="421"/>
      <c r="LPF32" s="421"/>
      <c r="LPG32" s="421"/>
      <c r="LPH32" s="421"/>
      <c r="LPI32" s="421"/>
      <c r="LPJ32" s="421"/>
      <c r="LPK32" s="421"/>
      <c r="LPL32" s="421"/>
      <c r="LPM32" s="421"/>
      <c r="LPN32" s="421"/>
      <c r="LPO32" s="421"/>
      <c r="LPP32" s="421"/>
      <c r="LPQ32" s="421"/>
      <c r="LPR32" s="421"/>
      <c r="LPS32" s="421"/>
      <c r="LPT32" s="421"/>
      <c r="LPU32" s="421"/>
      <c r="LPV32" s="421"/>
      <c r="LPW32" s="421"/>
      <c r="LPX32" s="421"/>
      <c r="LPY32" s="421"/>
      <c r="LPZ32" s="421"/>
      <c r="LQA32" s="421"/>
      <c r="LQB32" s="421"/>
      <c r="LQC32" s="421"/>
      <c r="LQD32" s="421"/>
      <c r="LQE32" s="421"/>
      <c r="LQF32" s="421"/>
      <c r="LQG32" s="421"/>
      <c r="LQH32" s="421"/>
      <c r="LQI32" s="421"/>
      <c r="LQJ32" s="421"/>
      <c r="LQK32" s="421"/>
      <c r="LQL32" s="421"/>
      <c r="LQM32" s="421"/>
      <c r="LQN32" s="421"/>
      <c r="LQO32" s="421"/>
      <c r="LQP32" s="421"/>
      <c r="LQQ32" s="421"/>
      <c r="LQR32" s="421"/>
      <c r="LQS32" s="421"/>
      <c r="LQT32" s="421"/>
      <c r="LQU32" s="421"/>
      <c r="LQV32" s="421"/>
      <c r="LQW32" s="421"/>
      <c r="LQX32" s="421"/>
      <c r="LQY32" s="421"/>
      <c r="LQZ32" s="421"/>
      <c r="LRA32" s="421"/>
      <c r="LRB32" s="421"/>
      <c r="LRC32" s="421"/>
      <c r="LRD32" s="421"/>
      <c r="LRE32" s="421"/>
      <c r="LRF32" s="421"/>
      <c r="LRG32" s="421"/>
      <c r="LRH32" s="421"/>
      <c r="LRI32" s="421"/>
      <c r="LRJ32" s="421"/>
      <c r="LRK32" s="421"/>
      <c r="LRL32" s="421"/>
      <c r="LRM32" s="421"/>
      <c r="LRN32" s="421"/>
      <c r="LRO32" s="421"/>
      <c r="LRP32" s="421"/>
      <c r="LRQ32" s="421"/>
      <c r="LRR32" s="421"/>
      <c r="LRS32" s="421"/>
      <c r="LRT32" s="421"/>
      <c r="LRU32" s="421"/>
      <c r="LRV32" s="421"/>
      <c r="LRW32" s="421"/>
      <c r="LRX32" s="421"/>
      <c r="LRY32" s="421"/>
      <c r="LRZ32" s="421"/>
      <c r="LSA32" s="421"/>
      <c r="LSB32" s="421"/>
      <c r="LSC32" s="421"/>
      <c r="LSD32" s="421"/>
      <c r="LSE32" s="421"/>
      <c r="LSF32" s="421"/>
      <c r="LSG32" s="421"/>
      <c r="LSH32" s="421"/>
      <c r="LSI32" s="421"/>
      <c r="LSJ32" s="421"/>
      <c r="LSK32" s="421"/>
      <c r="LSL32" s="421"/>
      <c r="LSM32" s="421"/>
      <c r="LSN32" s="421"/>
      <c r="LSO32" s="421"/>
      <c r="LSP32" s="421"/>
      <c r="LSQ32" s="421"/>
      <c r="LSR32" s="421"/>
      <c r="LSS32" s="421"/>
      <c r="LST32" s="421"/>
      <c r="LSU32" s="421"/>
      <c r="LSV32" s="421"/>
      <c r="LSW32" s="421"/>
      <c r="LSX32" s="421"/>
      <c r="LSY32" s="421"/>
      <c r="LSZ32" s="421"/>
      <c r="LTA32" s="421"/>
      <c r="LTB32" s="421"/>
      <c r="LTC32" s="421"/>
      <c r="LTD32" s="421"/>
      <c r="LTE32" s="421"/>
      <c r="LTF32" s="421"/>
      <c r="LTG32" s="421"/>
      <c r="LTH32" s="421"/>
      <c r="LTI32" s="421"/>
      <c r="LTJ32" s="421"/>
      <c r="LTK32" s="421"/>
      <c r="LTL32" s="421"/>
      <c r="LTM32" s="421"/>
      <c r="LTN32" s="421"/>
      <c r="LTO32" s="421"/>
      <c r="LTP32" s="421"/>
      <c r="LTQ32" s="421"/>
      <c r="LTR32" s="421"/>
      <c r="LTS32" s="421"/>
      <c r="LTT32" s="421"/>
      <c r="LTU32" s="421"/>
      <c r="LTV32" s="421"/>
      <c r="LTW32" s="421"/>
      <c r="LTX32" s="421"/>
      <c r="LTY32" s="421"/>
      <c r="LTZ32" s="421"/>
      <c r="LUA32" s="421"/>
      <c r="LUB32" s="421"/>
      <c r="LUC32" s="421"/>
      <c r="LUD32" s="421"/>
      <c r="LUE32" s="421"/>
      <c r="LUF32" s="421"/>
      <c r="LUG32" s="421"/>
      <c r="LUH32" s="421"/>
      <c r="LUI32" s="421"/>
      <c r="LUJ32" s="421"/>
      <c r="LUK32" s="421"/>
      <c r="LUL32" s="421"/>
      <c r="LUM32" s="421"/>
      <c r="LUN32" s="421"/>
      <c r="LUO32" s="421"/>
      <c r="LUP32" s="421"/>
      <c r="LUQ32" s="421"/>
      <c r="LUR32" s="421"/>
      <c r="LUS32" s="421"/>
      <c r="LUT32" s="421"/>
      <c r="LUU32" s="421"/>
      <c r="LUV32" s="421"/>
      <c r="LUW32" s="421"/>
      <c r="LUX32" s="421"/>
      <c r="LUY32" s="421"/>
      <c r="LUZ32" s="421"/>
      <c r="LVA32" s="421"/>
      <c r="LVB32" s="421"/>
      <c r="LVC32" s="421"/>
      <c r="LVD32" s="421"/>
      <c r="LVE32" s="421"/>
      <c r="LVF32" s="421"/>
      <c r="LVG32" s="421"/>
      <c r="LVH32" s="421"/>
      <c r="LVI32" s="421"/>
      <c r="LVJ32" s="421"/>
      <c r="LVK32" s="421"/>
      <c r="LVL32" s="421"/>
      <c r="LVM32" s="421"/>
      <c r="LVN32" s="421"/>
      <c r="LVO32" s="421"/>
      <c r="LVP32" s="421"/>
      <c r="LVQ32" s="421"/>
      <c r="LVR32" s="421"/>
      <c r="LVS32" s="421"/>
      <c r="LVT32" s="421"/>
      <c r="LVU32" s="421"/>
      <c r="LVV32" s="421"/>
      <c r="LVW32" s="421"/>
      <c r="LVX32" s="421"/>
      <c r="LVY32" s="421"/>
      <c r="LVZ32" s="421"/>
      <c r="LWA32" s="421"/>
      <c r="LWB32" s="421"/>
      <c r="LWC32" s="421"/>
      <c r="LWD32" s="421"/>
      <c r="LWE32" s="421"/>
      <c r="LWF32" s="421"/>
      <c r="LWG32" s="421"/>
      <c r="LWH32" s="421"/>
      <c r="LWI32" s="421"/>
      <c r="LWJ32" s="421"/>
      <c r="LWK32" s="421"/>
      <c r="LWL32" s="421"/>
      <c r="LWM32" s="421"/>
      <c r="LWN32" s="421"/>
      <c r="LWO32" s="421"/>
      <c r="LWP32" s="421"/>
      <c r="LWQ32" s="421"/>
      <c r="LWR32" s="421"/>
      <c r="LWS32" s="421"/>
      <c r="LWT32" s="421"/>
      <c r="LWU32" s="421"/>
      <c r="LWV32" s="421"/>
      <c r="LWW32" s="421"/>
      <c r="LWX32" s="421"/>
      <c r="LWY32" s="421"/>
      <c r="LWZ32" s="421"/>
      <c r="LXA32" s="421"/>
      <c r="LXB32" s="421"/>
      <c r="LXC32" s="421"/>
      <c r="LXD32" s="421"/>
      <c r="LXE32" s="421"/>
      <c r="LXF32" s="421"/>
      <c r="LXG32" s="421"/>
      <c r="LXH32" s="421"/>
      <c r="LXI32" s="421"/>
      <c r="LXJ32" s="421"/>
      <c r="LXK32" s="421"/>
      <c r="LXL32" s="421"/>
      <c r="LXM32" s="421"/>
      <c r="LXN32" s="421"/>
      <c r="LXO32" s="421"/>
      <c r="LXP32" s="421"/>
      <c r="LXQ32" s="421"/>
      <c r="LXR32" s="421"/>
      <c r="LXS32" s="421"/>
      <c r="LXT32" s="421"/>
      <c r="LXU32" s="421"/>
      <c r="LXV32" s="421"/>
      <c r="LXW32" s="421"/>
      <c r="LXX32" s="421"/>
      <c r="LXY32" s="421"/>
      <c r="LXZ32" s="421"/>
      <c r="LYA32" s="421"/>
      <c r="LYB32" s="421"/>
      <c r="LYC32" s="421"/>
      <c r="LYD32" s="421"/>
      <c r="LYE32" s="421"/>
      <c r="LYF32" s="421"/>
      <c r="LYG32" s="421"/>
      <c r="LYH32" s="421"/>
      <c r="LYI32" s="421"/>
      <c r="LYJ32" s="421"/>
      <c r="LYK32" s="421"/>
      <c r="LYL32" s="421"/>
      <c r="LYM32" s="421"/>
      <c r="LYN32" s="421"/>
      <c r="LYO32" s="421"/>
      <c r="LYP32" s="421"/>
      <c r="LYQ32" s="421"/>
      <c r="LYR32" s="421"/>
      <c r="LYS32" s="421"/>
      <c r="LYT32" s="421"/>
      <c r="LYU32" s="421"/>
      <c r="LYV32" s="421"/>
      <c r="LYW32" s="421"/>
      <c r="LYX32" s="421"/>
      <c r="LYY32" s="421"/>
      <c r="LYZ32" s="421"/>
      <c r="LZA32" s="421"/>
      <c r="LZB32" s="421"/>
      <c r="LZC32" s="421"/>
      <c r="LZD32" s="421"/>
      <c r="LZE32" s="421"/>
      <c r="LZF32" s="421"/>
      <c r="LZG32" s="421"/>
      <c r="LZH32" s="421"/>
      <c r="LZI32" s="421"/>
      <c r="LZJ32" s="421"/>
      <c r="LZK32" s="421"/>
      <c r="LZL32" s="421"/>
      <c r="LZM32" s="421"/>
      <c r="LZN32" s="421"/>
      <c r="LZO32" s="421"/>
      <c r="LZP32" s="421"/>
      <c r="LZQ32" s="421"/>
      <c r="LZR32" s="421"/>
      <c r="LZS32" s="421"/>
      <c r="LZT32" s="421"/>
      <c r="LZU32" s="421"/>
      <c r="LZV32" s="421"/>
      <c r="LZW32" s="421"/>
      <c r="LZX32" s="421"/>
      <c r="LZY32" s="421"/>
      <c r="LZZ32" s="421"/>
      <c r="MAA32" s="421"/>
      <c r="MAB32" s="421"/>
      <c r="MAC32" s="421"/>
      <c r="MAD32" s="421"/>
      <c r="MAE32" s="421"/>
      <c r="MAF32" s="421"/>
      <c r="MAG32" s="421"/>
      <c r="MAH32" s="421"/>
      <c r="MAI32" s="421"/>
      <c r="MAJ32" s="421"/>
      <c r="MAK32" s="421"/>
      <c r="MAL32" s="421"/>
      <c r="MAM32" s="421"/>
      <c r="MAN32" s="421"/>
      <c r="MAO32" s="421"/>
      <c r="MAP32" s="421"/>
      <c r="MAQ32" s="421"/>
      <c r="MAR32" s="421"/>
      <c r="MAS32" s="421"/>
      <c r="MAT32" s="421"/>
      <c r="MAU32" s="421"/>
      <c r="MAV32" s="421"/>
      <c r="MAW32" s="421"/>
      <c r="MAX32" s="421"/>
      <c r="MAY32" s="421"/>
      <c r="MAZ32" s="421"/>
      <c r="MBA32" s="421"/>
      <c r="MBB32" s="421"/>
      <c r="MBC32" s="421"/>
      <c r="MBD32" s="421"/>
      <c r="MBE32" s="421"/>
      <c r="MBF32" s="421"/>
      <c r="MBG32" s="421"/>
      <c r="MBH32" s="421"/>
      <c r="MBI32" s="421"/>
      <c r="MBJ32" s="421"/>
      <c r="MBK32" s="421"/>
      <c r="MBL32" s="421"/>
      <c r="MBM32" s="421"/>
      <c r="MBN32" s="421"/>
      <c r="MBO32" s="421"/>
      <c r="MBP32" s="421"/>
      <c r="MBQ32" s="421"/>
      <c r="MBR32" s="421"/>
      <c r="MBS32" s="421"/>
      <c r="MBT32" s="421"/>
      <c r="MBU32" s="421"/>
      <c r="MBV32" s="421"/>
      <c r="MBW32" s="421"/>
      <c r="MBX32" s="421"/>
      <c r="MBY32" s="421"/>
      <c r="MBZ32" s="421"/>
      <c r="MCA32" s="421"/>
      <c r="MCB32" s="421"/>
      <c r="MCC32" s="421"/>
      <c r="MCD32" s="421"/>
      <c r="MCE32" s="421"/>
      <c r="MCF32" s="421"/>
      <c r="MCG32" s="421"/>
      <c r="MCH32" s="421"/>
      <c r="MCI32" s="421"/>
      <c r="MCJ32" s="421"/>
      <c r="MCK32" s="421"/>
      <c r="MCL32" s="421"/>
      <c r="MCM32" s="421"/>
      <c r="MCN32" s="421"/>
      <c r="MCO32" s="421"/>
      <c r="MCP32" s="421"/>
      <c r="MCQ32" s="421"/>
      <c r="MCR32" s="421"/>
      <c r="MCS32" s="421"/>
      <c r="MCT32" s="421"/>
      <c r="MCU32" s="421"/>
      <c r="MCV32" s="421"/>
      <c r="MCW32" s="421"/>
      <c r="MCX32" s="421"/>
      <c r="MCY32" s="421"/>
      <c r="MCZ32" s="421"/>
      <c r="MDA32" s="421"/>
      <c r="MDB32" s="421"/>
      <c r="MDC32" s="421"/>
      <c r="MDD32" s="421"/>
      <c r="MDE32" s="421"/>
      <c r="MDF32" s="421"/>
      <c r="MDG32" s="421"/>
      <c r="MDH32" s="421"/>
      <c r="MDI32" s="421"/>
      <c r="MDJ32" s="421"/>
      <c r="MDK32" s="421"/>
      <c r="MDL32" s="421"/>
      <c r="MDM32" s="421"/>
      <c r="MDN32" s="421"/>
      <c r="MDO32" s="421"/>
      <c r="MDP32" s="421"/>
      <c r="MDQ32" s="421"/>
      <c r="MDR32" s="421"/>
      <c r="MDS32" s="421"/>
      <c r="MDT32" s="421"/>
      <c r="MDU32" s="421"/>
      <c r="MDV32" s="421"/>
      <c r="MDW32" s="421"/>
      <c r="MDX32" s="421"/>
      <c r="MDY32" s="421"/>
      <c r="MDZ32" s="421"/>
      <c r="MEA32" s="421"/>
      <c r="MEB32" s="421"/>
      <c r="MEC32" s="421"/>
      <c r="MED32" s="421"/>
      <c r="MEE32" s="421"/>
      <c r="MEF32" s="421"/>
      <c r="MEG32" s="421"/>
      <c r="MEH32" s="421"/>
      <c r="MEI32" s="421"/>
      <c r="MEJ32" s="421"/>
      <c r="MEK32" s="421"/>
      <c r="MEL32" s="421"/>
      <c r="MEM32" s="421"/>
      <c r="MEN32" s="421"/>
      <c r="MEO32" s="421"/>
      <c r="MEP32" s="421"/>
      <c r="MEQ32" s="421"/>
      <c r="MER32" s="421"/>
      <c r="MES32" s="421"/>
      <c r="MET32" s="421"/>
      <c r="MEU32" s="421"/>
      <c r="MEV32" s="421"/>
      <c r="MEW32" s="421"/>
      <c r="MEX32" s="421"/>
      <c r="MEY32" s="421"/>
      <c r="MEZ32" s="421"/>
      <c r="MFA32" s="421"/>
      <c r="MFB32" s="421"/>
      <c r="MFC32" s="421"/>
      <c r="MFD32" s="421"/>
      <c r="MFE32" s="421"/>
      <c r="MFF32" s="421"/>
      <c r="MFG32" s="421"/>
      <c r="MFH32" s="421"/>
      <c r="MFI32" s="421"/>
      <c r="MFJ32" s="421"/>
      <c r="MFK32" s="421"/>
      <c r="MFL32" s="421"/>
      <c r="MFM32" s="421"/>
      <c r="MFN32" s="421"/>
      <c r="MFO32" s="421"/>
      <c r="MFP32" s="421"/>
      <c r="MFQ32" s="421"/>
      <c r="MFR32" s="421"/>
      <c r="MFS32" s="421"/>
      <c r="MFT32" s="421"/>
      <c r="MFU32" s="421"/>
      <c r="MFV32" s="421"/>
      <c r="MFW32" s="421"/>
      <c r="MFX32" s="421"/>
      <c r="MFY32" s="421"/>
      <c r="MFZ32" s="421"/>
      <c r="MGA32" s="421"/>
      <c r="MGB32" s="421"/>
      <c r="MGC32" s="421"/>
      <c r="MGD32" s="421"/>
      <c r="MGE32" s="421"/>
      <c r="MGF32" s="421"/>
      <c r="MGG32" s="421"/>
      <c r="MGH32" s="421"/>
      <c r="MGI32" s="421"/>
      <c r="MGJ32" s="421"/>
      <c r="MGK32" s="421"/>
      <c r="MGL32" s="421"/>
      <c r="MGM32" s="421"/>
      <c r="MGN32" s="421"/>
      <c r="MGO32" s="421"/>
      <c r="MGP32" s="421"/>
      <c r="MGQ32" s="421"/>
      <c r="MGR32" s="421"/>
      <c r="MGS32" s="421"/>
      <c r="MGT32" s="421"/>
      <c r="MGU32" s="421"/>
      <c r="MGV32" s="421"/>
      <c r="MGW32" s="421"/>
      <c r="MGX32" s="421"/>
      <c r="MGY32" s="421"/>
      <c r="MGZ32" s="421"/>
      <c r="MHA32" s="421"/>
      <c r="MHB32" s="421"/>
      <c r="MHC32" s="421"/>
      <c r="MHD32" s="421"/>
      <c r="MHE32" s="421"/>
      <c r="MHF32" s="421"/>
      <c r="MHG32" s="421"/>
      <c r="MHH32" s="421"/>
      <c r="MHI32" s="421"/>
      <c r="MHJ32" s="421"/>
      <c r="MHK32" s="421"/>
      <c r="MHL32" s="421"/>
      <c r="MHM32" s="421"/>
      <c r="MHN32" s="421"/>
      <c r="MHO32" s="421"/>
      <c r="MHP32" s="421"/>
      <c r="MHQ32" s="421"/>
      <c r="MHR32" s="421"/>
      <c r="MHS32" s="421"/>
      <c r="MHT32" s="421"/>
      <c r="MHU32" s="421"/>
      <c r="MHV32" s="421"/>
      <c r="MHW32" s="421"/>
      <c r="MHX32" s="421"/>
      <c r="MHY32" s="421"/>
      <c r="MHZ32" s="421"/>
      <c r="MIA32" s="421"/>
      <c r="MIB32" s="421"/>
      <c r="MIC32" s="421"/>
      <c r="MID32" s="421"/>
      <c r="MIE32" s="421"/>
      <c r="MIF32" s="421"/>
      <c r="MIG32" s="421"/>
      <c r="MIH32" s="421"/>
      <c r="MII32" s="421"/>
      <c r="MIJ32" s="421"/>
      <c r="MIK32" s="421"/>
      <c r="MIL32" s="421"/>
      <c r="MIM32" s="421"/>
      <c r="MIN32" s="421"/>
      <c r="MIO32" s="421"/>
      <c r="MIP32" s="421"/>
      <c r="MIQ32" s="421"/>
      <c r="MIR32" s="421"/>
      <c r="MIS32" s="421"/>
      <c r="MIT32" s="421"/>
      <c r="MIU32" s="421"/>
      <c r="MIV32" s="421"/>
      <c r="MIW32" s="421"/>
      <c r="MIX32" s="421"/>
      <c r="MIY32" s="421"/>
      <c r="MIZ32" s="421"/>
      <c r="MJA32" s="421"/>
      <c r="MJB32" s="421"/>
      <c r="MJC32" s="421"/>
      <c r="MJD32" s="421"/>
      <c r="MJE32" s="421"/>
      <c r="MJF32" s="421"/>
      <c r="MJG32" s="421"/>
      <c r="MJH32" s="421"/>
      <c r="MJI32" s="421"/>
      <c r="MJJ32" s="421"/>
      <c r="MJK32" s="421"/>
      <c r="MJL32" s="421"/>
      <c r="MJM32" s="421"/>
      <c r="MJN32" s="421"/>
      <c r="MJO32" s="421"/>
      <c r="MJP32" s="421"/>
      <c r="MJQ32" s="421"/>
      <c r="MJR32" s="421"/>
      <c r="MJS32" s="421"/>
      <c r="MJT32" s="421"/>
      <c r="MJU32" s="421"/>
      <c r="MJV32" s="421"/>
      <c r="MJW32" s="421"/>
      <c r="MJX32" s="421"/>
      <c r="MJY32" s="421"/>
      <c r="MJZ32" s="421"/>
      <c r="MKA32" s="421"/>
      <c r="MKB32" s="421"/>
      <c r="MKC32" s="421"/>
      <c r="MKD32" s="421"/>
      <c r="MKE32" s="421"/>
      <c r="MKF32" s="421"/>
      <c r="MKG32" s="421"/>
      <c r="MKH32" s="421"/>
      <c r="MKI32" s="421"/>
      <c r="MKJ32" s="421"/>
      <c r="MKK32" s="421"/>
      <c r="MKL32" s="421"/>
      <c r="MKM32" s="421"/>
      <c r="MKN32" s="421"/>
      <c r="MKO32" s="421"/>
      <c r="MKP32" s="421"/>
      <c r="MKQ32" s="421"/>
      <c r="MKR32" s="421"/>
      <c r="MKS32" s="421"/>
      <c r="MKT32" s="421"/>
      <c r="MKU32" s="421"/>
      <c r="MKV32" s="421"/>
      <c r="MKW32" s="421"/>
      <c r="MKX32" s="421"/>
      <c r="MKY32" s="421"/>
      <c r="MKZ32" s="421"/>
      <c r="MLA32" s="421"/>
      <c r="MLB32" s="421"/>
      <c r="MLC32" s="421"/>
      <c r="MLD32" s="421"/>
      <c r="MLE32" s="421"/>
      <c r="MLF32" s="421"/>
      <c r="MLG32" s="421"/>
      <c r="MLH32" s="421"/>
      <c r="MLI32" s="421"/>
      <c r="MLJ32" s="421"/>
      <c r="MLK32" s="421"/>
      <c r="MLL32" s="421"/>
      <c r="MLM32" s="421"/>
      <c r="MLN32" s="421"/>
      <c r="MLO32" s="421"/>
      <c r="MLP32" s="421"/>
      <c r="MLQ32" s="421"/>
      <c r="MLR32" s="421"/>
      <c r="MLS32" s="421"/>
      <c r="MLT32" s="421"/>
      <c r="MLU32" s="421"/>
      <c r="MLV32" s="421"/>
      <c r="MLW32" s="421"/>
      <c r="MLX32" s="421"/>
      <c r="MLY32" s="421"/>
      <c r="MLZ32" s="421"/>
      <c r="MMA32" s="421"/>
      <c r="MMB32" s="421"/>
      <c r="MMC32" s="421"/>
      <c r="MMD32" s="421"/>
      <c r="MME32" s="421"/>
      <c r="MMF32" s="421"/>
      <c r="MMG32" s="421"/>
      <c r="MMH32" s="421"/>
      <c r="MMI32" s="421"/>
      <c r="MMJ32" s="421"/>
      <c r="MMK32" s="421"/>
      <c r="MML32" s="421"/>
      <c r="MMM32" s="421"/>
      <c r="MMN32" s="421"/>
      <c r="MMO32" s="421"/>
      <c r="MMP32" s="421"/>
      <c r="MMQ32" s="421"/>
      <c r="MMR32" s="421"/>
      <c r="MMS32" s="421"/>
      <c r="MMT32" s="421"/>
      <c r="MMU32" s="421"/>
      <c r="MMV32" s="421"/>
      <c r="MMW32" s="421"/>
      <c r="MMX32" s="421"/>
      <c r="MMY32" s="421"/>
      <c r="MMZ32" s="421"/>
      <c r="MNA32" s="421"/>
      <c r="MNB32" s="421"/>
      <c r="MNC32" s="421"/>
      <c r="MND32" s="421"/>
      <c r="MNE32" s="421"/>
      <c r="MNF32" s="421"/>
      <c r="MNG32" s="421"/>
      <c r="MNH32" s="421"/>
      <c r="MNI32" s="421"/>
      <c r="MNJ32" s="421"/>
      <c r="MNK32" s="421"/>
      <c r="MNL32" s="421"/>
      <c r="MNM32" s="421"/>
      <c r="MNN32" s="421"/>
      <c r="MNO32" s="421"/>
      <c r="MNP32" s="421"/>
      <c r="MNQ32" s="421"/>
      <c r="MNR32" s="421"/>
      <c r="MNS32" s="421"/>
      <c r="MNT32" s="421"/>
      <c r="MNU32" s="421"/>
      <c r="MNV32" s="421"/>
      <c r="MNW32" s="421"/>
      <c r="MNX32" s="421"/>
      <c r="MNY32" s="421"/>
      <c r="MNZ32" s="421"/>
      <c r="MOA32" s="421"/>
      <c r="MOB32" s="421"/>
      <c r="MOC32" s="421"/>
      <c r="MOD32" s="421"/>
      <c r="MOE32" s="421"/>
      <c r="MOF32" s="421"/>
      <c r="MOG32" s="421"/>
      <c r="MOH32" s="421"/>
      <c r="MOI32" s="421"/>
      <c r="MOJ32" s="421"/>
      <c r="MOK32" s="421"/>
      <c r="MOL32" s="421"/>
      <c r="MOM32" s="421"/>
      <c r="MON32" s="421"/>
      <c r="MOO32" s="421"/>
      <c r="MOP32" s="421"/>
      <c r="MOQ32" s="421"/>
      <c r="MOR32" s="421"/>
      <c r="MOS32" s="421"/>
      <c r="MOT32" s="421"/>
      <c r="MOU32" s="421"/>
      <c r="MOV32" s="421"/>
      <c r="MOW32" s="421"/>
      <c r="MOX32" s="421"/>
      <c r="MOY32" s="421"/>
      <c r="MOZ32" s="421"/>
      <c r="MPA32" s="421"/>
      <c r="MPB32" s="421"/>
      <c r="MPC32" s="421"/>
      <c r="MPD32" s="421"/>
      <c r="MPE32" s="421"/>
      <c r="MPF32" s="421"/>
      <c r="MPG32" s="421"/>
      <c r="MPH32" s="421"/>
      <c r="MPI32" s="421"/>
      <c r="MPJ32" s="421"/>
      <c r="MPK32" s="421"/>
      <c r="MPL32" s="421"/>
      <c r="MPM32" s="421"/>
      <c r="MPN32" s="421"/>
      <c r="MPO32" s="421"/>
      <c r="MPP32" s="421"/>
      <c r="MPQ32" s="421"/>
      <c r="MPR32" s="421"/>
      <c r="MPS32" s="421"/>
      <c r="MPT32" s="421"/>
      <c r="MPU32" s="421"/>
      <c r="MPV32" s="421"/>
      <c r="MPW32" s="421"/>
      <c r="MPX32" s="421"/>
      <c r="MPY32" s="421"/>
      <c r="MPZ32" s="421"/>
      <c r="MQA32" s="421"/>
      <c r="MQB32" s="421"/>
      <c r="MQC32" s="421"/>
      <c r="MQD32" s="421"/>
      <c r="MQE32" s="421"/>
      <c r="MQF32" s="421"/>
      <c r="MQG32" s="421"/>
      <c r="MQH32" s="421"/>
      <c r="MQI32" s="421"/>
      <c r="MQJ32" s="421"/>
      <c r="MQK32" s="421"/>
      <c r="MQL32" s="421"/>
      <c r="MQM32" s="421"/>
      <c r="MQN32" s="421"/>
      <c r="MQO32" s="421"/>
      <c r="MQP32" s="421"/>
      <c r="MQQ32" s="421"/>
      <c r="MQR32" s="421"/>
      <c r="MQS32" s="421"/>
      <c r="MQT32" s="421"/>
      <c r="MQU32" s="421"/>
      <c r="MQV32" s="421"/>
      <c r="MQW32" s="421"/>
      <c r="MQX32" s="421"/>
      <c r="MQY32" s="421"/>
      <c r="MQZ32" s="421"/>
      <c r="MRA32" s="421"/>
      <c r="MRB32" s="421"/>
      <c r="MRC32" s="421"/>
      <c r="MRD32" s="421"/>
      <c r="MRE32" s="421"/>
      <c r="MRF32" s="421"/>
      <c r="MRG32" s="421"/>
      <c r="MRH32" s="421"/>
      <c r="MRI32" s="421"/>
      <c r="MRJ32" s="421"/>
      <c r="MRK32" s="421"/>
      <c r="MRL32" s="421"/>
      <c r="MRM32" s="421"/>
      <c r="MRN32" s="421"/>
      <c r="MRO32" s="421"/>
      <c r="MRP32" s="421"/>
      <c r="MRQ32" s="421"/>
      <c r="MRR32" s="421"/>
      <c r="MRS32" s="421"/>
      <c r="MRT32" s="421"/>
      <c r="MRU32" s="421"/>
      <c r="MRV32" s="421"/>
      <c r="MRW32" s="421"/>
      <c r="MRX32" s="421"/>
      <c r="MRY32" s="421"/>
      <c r="MRZ32" s="421"/>
      <c r="MSA32" s="421"/>
      <c r="MSB32" s="421"/>
      <c r="MSC32" s="421"/>
      <c r="MSD32" s="421"/>
      <c r="MSE32" s="421"/>
      <c r="MSF32" s="421"/>
      <c r="MSG32" s="421"/>
      <c r="MSH32" s="421"/>
      <c r="MSI32" s="421"/>
      <c r="MSJ32" s="421"/>
      <c r="MSK32" s="421"/>
      <c r="MSL32" s="421"/>
      <c r="MSM32" s="421"/>
      <c r="MSN32" s="421"/>
      <c r="MSO32" s="421"/>
      <c r="MSP32" s="421"/>
      <c r="MSQ32" s="421"/>
      <c r="MSR32" s="421"/>
      <c r="MSS32" s="421"/>
      <c r="MST32" s="421"/>
      <c r="MSU32" s="421"/>
      <c r="MSV32" s="421"/>
      <c r="MSW32" s="421"/>
      <c r="MSX32" s="421"/>
      <c r="MSY32" s="421"/>
      <c r="MSZ32" s="421"/>
      <c r="MTA32" s="421"/>
      <c r="MTB32" s="421"/>
      <c r="MTC32" s="421"/>
      <c r="MTD32" s="421"/>
      <c r="MTE32" s="421"/>
      <c r="MTF32" s="421"/>
      <c r="MTG32" s="421"/>
      <c r="MTH32" s="421"/>
      <c r="MTI32" s="421"/>
      <c r="MTJ32" s="421"/>
      <c r="MTK32" s="421"/>
      <c r="MTL32" s="421"/>
      <c r="MTM32" s="421"/>
      <c r="MTN32" s="421"/>
      <c r="MTO32" s="421"/>
      <c r="MTP32" s="421"/>
      <c r="MTQ32" s="421"/>
      <c r="MTR32" s="421"/>
      <c r="MTS32" s="421"/>
      <c r="MTT32" s="421"/>
      <c r="MTU32" s="421"/>
      <c r="MTV32" s="421"/>
      <c r="MTW32" s="421"/>
      <c r="MTX32" s="421"/>
      <c r="MTY32" s="421"/>
      <c r="MTZ32" s="421"/>
      <c r="MUA32" s="421"/>
      <c r="MUB32" s="421"/>
      <c r="MUC32" s="421"/>
      <c r="MUD32" s="421"/>
      <c r="MUE32" s="421"/>
      <c r="MUF32" s="421"/>
      <c r="MUG32" s="421"/>
      <c r="MUH32" s="421"/>
      <c r="MUI32" s="421"/>
      <c r="MUJ32" s="421"/>
      <c r="MUK32" s="421"/>
      <c r="MUL32" s="421"/>
      <c r="MUM32" s="421"/>
      <c r="MUN32" s="421"/>
      <c r="MUO32" s="421"/>
      <c r="MUP32" s="421"/>
      <c r="MUQ32" s="421"/>
      <c r="MUR32" s="421"/>
      <c r="MUS32" s="421"/>
      <c r="MUT32" s="421"/>
      <c r="MUU32" s="421"/>
      <c r="MUV32" s="421"/>
      <c r="MUW32" s="421"/>
      <c r="MUX32" s="421"/>
      <c r="MUY32" s="421"/>
      <c r="MUZ32" s="421"/>
      <c r="MVA32" s="421"/>
      <c r="MVB32" s="421"/>
      <c r="MVC32" s="421"/>
      <c r="MVD32" s="421"/>
      <c r="MVE32" s="421"/>
      <c r="MVF32" s="421"/>
      <c r="MVG32" s="421"/>
      <c r="MVH32" s="421"/>
      <c r="MVI32" s="421"/>
      <c r="MVJ32" s="421"/>
      <c r="MVK32" s="421"/>
      <c r="MVL32" s="421"/>
      <c r="MVM32" s="421"/>
      <c r="MVN32" s="421"/>
      <c r="MVO32" s="421"/>
      <c r="MVP32" s="421"/>
      <c r="MVQ32" s="421"/>
      <c r="MVR32" s="421"/>
      <c r="MVS32" s="421"/>
      <c r="MVT32" s="421"/>
      <c r="MVU32" s="421"/>
      <c r="MVV32" s="421"/>
      <c r="MVW32" s="421"/>
      <c r="MVX32" s="421"/>
      <c r="MVY32" s="421"/>
      <c r="MVZ32" s="421"/>
      <c r="MWA32" s="421"/>
      <c r="MWB32" s="421"/>
      <c r="MWC32" s="421"/>
      <c r="MWD32" s="421"/>
      <c r="MWE32" s="421"/>
      <c r="MWF32" s="421"/>
      <c r="MWG32" s="421"/>
      <c r="MWH32" s="421"/>
      <c r="MWI32" s="421"/>
      <c r="MWJ32" s="421"/>
      <c r="MWK32" s="421"/>
      <c r="MWL32" s="421"/>
      <c r="MWM32" s="421"/>
      <c r="MWN32" s="421"/>
      <c r="MWO32" s="421"/>
      <c r="MWP32" s="421"/>
      <c r="MWQ32" s="421"/>
      <c r="MWR32" s="421"/>
      <c r="MWS32" s="421"/>
      <c r="MWT32" s="421"/>
      <c r="MWU32" s="421"/>
      <c r="MWV32" s="421"/>
      <c r="MWW32" s="421"/>
      <c r="MWX32" s="421"/>
      <c r="MWY32" s="421"/>
      <c r="MWZ32" s="421"/>
      <c r="MXA32" s="421"/>
      <c r="MXB32" s="421"/>
      <c r="MXC32" s="421"/>
      <c r="MXD32" s="421"/>
      <c r="MXE32" s="421"/>
      <c r="MXF32" s="421"/>
      <c r="MXG32" s="421"/>
      <c r="MXH32" s="421"/>
      <c r="MXI32" s="421"/>
      <c r="MXJ32" s="421"/>
      <c r="MXK32" s="421"/>
      <c r="MXL32" s="421"/>
      <c r="MXM32" s="421"/>
      <c r="MXN32" s="421"/>
      <c r="MXO32" s="421"/>
      <c r="MXP32" s="421"/>
      <c r="MXQ32" s="421"/>
      <c r="MXR32" s="421"/>
      <c r="MXS32" s="421"/>
      <c r="MXT32" s="421"/>
      <c r="MXU32" s="421"/>
      <c r="MXV32" s="421"/>
      <c r="MXW32" s="421"/>
      <c r="MXX32" s="421"/>
      <c r="MXY32" s="421"/>
      <c r="MXZ32" s="421"/>
      <c r="MYA32" s="421"/>
      <c r="MYB32" s="421"/>
      <c r="MYC32" s="421"/>
      <c r="MYD32" s="421"/>
      <c r="MYE32" s="421"/>
      <c r="MYF32" s="421"/>
      <c r="MYG32" s="421"/>
      <c r="MYH32" s="421"/>
      <c r="MYI32" s="421"/>
      <c r="MYJ32" s="421"/>
      <c r="MYK32" s="421"/>
      <c r="MYL32" s="421"/>
      <c r="MYM32" s="421"/>
      <c r="MYN32" s="421"/>
      <c r="MYO32" s="421"/>
      <c r="MYP32" s="421"/>
      <c r="MYQ32" s="421"/>
      <c r="MYR32" s="421"/>
      <c r="MYS32" s="421"/>
      <c r="MYT32" s="421"/>
      <c r="MYU32" s="421"/>
      <c r="MYV32" s="421"/>
      <c r="MYW32" s="421"/>
      <c r="MYX32" s="421"/>
      <c r="MYY32" s="421"/>
      <c r="MYZ32" s="421"/>
      <c r="MZA32" s="421"/>
      <c r="MZB32" s="421"/>
      <c r="MZC32" s="421"/>
      <c r="MZD32" s="421"/>
      <c r="MZE32" s="421"/>
      <c r="MZF32" s="421"/>
      <c r="MZG32" s="421"/>
      <c r="MZH32" s="421"/>
      <c r="MZI32" s="421"/>
      <c r="MZJ32" s="421"/>
      <c r="MZK32" s="421"/>
      <c r="MZL32" s="421"/>
      <c r="MZM32" s="421"/>
      <c r="MZN32" s="421"/>
      <c r="MZO32" s="421"/>
      <c r="MZP32" s="421"/>
      <c r="MZQ32" s="421"/>
      <c r="MZR32" s="421"/>
      <c r="MZS32" s="421"/>
      <c r="MZT32" s="421"/>
      <c r="MZU32" s="421"/>
      <c r="MZV32" s="421"/>
      <c r="MZW32" s="421"/>
      <c r="MZX32" s="421"/>
      <c r="MZY32" s="421"/>
      <c r="MZZ32" s="421"/>
      <c r="NAA32" s="421"/>
      <c r="NAB32" s="421"/>
      <c r="NAC32" s="421"/>
      <c r="NAD32" s="421"/>
      <c r="NAE32" s="421"/>
      <c r="NAF32" s="421"/>
      <c r="NAG32" s="421"/>
      <c r="NAH32" s="421"/>
      <c r="NAI32" s="421"/>
      <c r="NAJ32" s="421"/>
      <c r="NAK32" s="421"/>
      <c r="NAL32" s="421"/>
      <c r="NAM32" s="421"/>
      <c r="NAN32" s="421"/>
      <c r="NAO32" s="421"/>
      <c r="NAP32" s="421"/>
      <c r="NAQ32" s="421"/>
      <c r="NAR32" s="421"/>
      <c r="NAS32" s="421"/>
      <c r="NAT32" s="421"/>
      <c r="NAU32" s="421"/>
      <c r="NAV32" s="421"/>
      <c r="NAW32" s="421"/>
      <c r="NAX32" s="421"/>
      <c r="NAY32" s="421"/>
      <c r="NAZ32" s="421"/>
      <c r="NBA32" s="421"/>
      <c r="NBB32" s="421"/>
      <c r="NBC32" s="421"/>
      <c r="NBD32" s="421"/>
      <c r="NBE32" s="421"/>
      <c r="NBF32" s="421"/>
      <c r="NBG32" s="421"/>
      <c r="NBH32" s="421"/>
      <c r="NBI32" s="421"/>
      <c r="NBJ32" s="421"/>
      <c r="NBK32" s="421"/>
      <c r="NBL32" s="421"/>
      <c r="NBM32" s="421"/>
      <c r="NBN32" s="421"/>
      <c r="NBO32" s="421"/>
      <c r="NBP32" s="421"/>
      <c r="NBQ32" s="421"/>
      <c r="NBR32" s="421"/>
      <c r="NBS32" s="421"/>
      <c r="NBT32" s="421"/>
      <c r="NBU32" s="421"/>
      <c r="NBV32" s="421"/>
      <c r="NBW32" s="421"/>
      <c r="NBX32" s="421"/>
      <c r="NBY32" s="421"/>
      <c r="NBZ32" s="421"/>
      <c r="NCA32" s="421"/>
      <c r="NCB32" s="421"/>
      <c r="NCC32" s="421"/>
      <c r="NCD32" s="421"/>
      <c r="NCE32" s="421"/>
      <c r="NCF32" s="421"/>
      <c r="NCG32" s="421"/>
      <c r="NCH32" s="421"/>
      <c r="NCI32" s="421"/>
      <c r="NCJ32" s="421"/>
      <c r="NCK32" s="421"/>
      <c r="NCL32" s="421"/>
      <c r="NCM32" s="421"/>
      <c r="NCN32" s="421"/>
      <c r="NCO32" s="421"/>
      <c r="NCP32" s="421"/>
      <c r="NCQ32" s="421"/>
      <c r="NCR32" s="421"/>
      <c r="NCS32" s="421"/>
      <c r="NCT32" s="421"/>
      <c r="NCU32" s="421"/>
      <c r="NCV32" s="421"/>
      <c r="NCW32" s="421"/>
      <c r="NCX32" s="421"/>
      <c r="NCY32" s="421"/>
      <c r="NCZ32" s="421"/>
      <c r="NDA32" s="421"/>
      <c r="NDB32" s="421"/>
      <c r="NDC32" s="421"/>
      <c r="NDD32" s="421"/>
      <c r="NDE32" s="421"/>
      <c r="NDF32" s="421"/>
      <c r="NDG32" s="421"/>
      <c r="NDH32" s="421"/>
      <c r="NDI32" s="421"/>
      <c r="NDJ32" s="421"/>
      <c r="NDK32" s="421"/>
      <c r="NDL32" s="421"/>
      <c r="NDM32" s="421"/>
      <c r="NDN32" s="421"/>
      <c r="NDO32" s="421"/>
      <c r="NDP32" s="421"/>
      <c r="NDQ32" s="421"/>
      <c r="NDR32" s="421"/>
      <c r="NDS32" s="421"/>
      <c r="NDT32" s="421"/>
      <c r="NDU32" s="421"/>
      <c r="NDV32" s="421"/>
      <c r="NDW32" s="421"/>
      <c r="NDX32" s="421"/>
      <c r="NDY32" s="421"/>
      <c r="NDZ32" s="421"/>
      <c r="NEA32" s="421"/>
      <c r="NEB32" s="421"/>
      <c r="NEC32" s="421"/>
      <c r="NED32" s="421"/>
      <c r="NEE32" s="421"/>
      <c r="NEF32" s="421"/>
      <c r="NEG32" s="421"/>
      <c r="NEH32" s="421"/>
      <c r="NEI32" s="421"/>
      <c r="NEJ32" s="421"/>
      <c r="NEK32" s="421"/>
      <c r="NEL32" s="421"/>
      <c r="NEM32" s="421"/>
      <c r="NEN32" s="421"/>
      <c r="NEO32" s="421"/>
      <c r="NEP32" s="421"/>
      <c r="NEQ32" s="421"/>
      <c r="NER32" s="421"/>
      <c r="NES32" s="421"/>
      <c r="NET32" s="421"/>
      <c r="NEU32" s="421"/>
      <c r="NEV32" s="421"/>
      <c r="NEW32" s="421"/>
      <c r="NEX32" s="421"/>
      <c r="NEY32" s="421"/>
      <c r="NEZ32" s="421"/>
      <c r="NFA32" s="421"/>
      <c r="NFB32" s="421"/>
      <c r="NFC32" s="421"/>
      <c r="NFD32" s="421"/>
      <c r="NFE32" s="421"/>
      <c r="NFF32" s="421"/>
      <c r="NFG32" s="421"/>
      <c r="NFH32" s="421"/>
      <c r="NFI32" s="421"/>
      <c r="NFJ32" s="421"/>
      <c r="NFK32" s="421"/>
      <c r="NFL32" s="421"/>
      <c r="NFM32" s="421"/>
      <c r="NFN32" s="421"/>
      <c r="NFO32" s="421"/>
      <c r="NFP32" s="421"/>
      <c r="NFQ32" s="421"/>
      <c r="NFR32" s="421"/>
      <c r="NFS32" s="421"/>
      <c r="NFT32" s="421"/>
      <c r="NFU32" s="421"/>
      <c r="NFV32" s="421"/>
      <c r="NFW32" s="421"/>
      <c r="NFX32" s="421"/>
      <c r="NFY32" s="421"/>
      <c r="NFZ32" s="421"/>
      <c r="NGA32" s="421"/>
      <c r="NGB32" s="421"/>
      <c r="NGC32" s="421"/>
      <c r="NGD32" s="421"/>
      <c r="NGE32" s="421"/>
      <c r="NGF32" s="421"/>
      <c r="NGG32" s="421"/>
      <c r="NGH32" s="421"/>
      <c r="NGI32" s="421"/>
      <c r="NGJ32" s="421"/>
      <c r="NGK32" s="421"/>
      <c r="NGL32" s="421"/>
      <c r="NGM32" s="421"/>
      <c r="NGN32" s="421"/>
      <c r="NGO32" s="421"/>
      <c r="NGP32" s="421"/>
      <c r="NGQ32" s="421"/>
      <c r="NGR32" s="421"/>
      <c r="NGS32" s="421"/>
      <c r="NGT32" s="421"/>
      <c r="NGU32" s="421"/>
      <c r="NGV32" s="421"/>
      <c r="NGW32" s="421"/>
      <c r="NGX32" s="421"/>
      <c r="NGY32" s="421"/>
      <c r="NGZ32" s="421"/>
      <c r="NHA32" s="421"/>
      <c r="NHB32" s="421"/>
      <c r="NHC32" s="421"/>
      <c r="NHD32" s="421"/>
      <c r="NHE32" s="421"/>
      <c r="NHF32" s="421"/>
      <c r="NHG32" s="421"/>
      <c r="NHH32" s="421"/>
      <c r="NHI32" s="421"/>
      <c r="NHJ32" s="421"/>
      <c r="NHK32" s="421"/>
      <c r="NHL32" s="421"/>
      <c r="NHM32" s="421"/>
      <c r="NHN32" s="421"/>
      <c r="NHO32" s="421"/>
      <c r="NHP32" s="421"/>
      <c r="NHQ32" s="421"/>
      <c r="NHR32" s="421"/>
      <c r="NHS32" s="421"/>
      <c r="NHT32" s="421"/>
      <c r="NHU32" s="421"/>
      <c r="NHV32" s="421"/>
      <c r="NHW32" s="421"/>
      <c r="NHX32" s="421"/>
      <c r="NHY32" s="421"/>
      <c r="NHZ32" s="421"/>
      <c r="NIA32" s="421"/>
      <c r="NIB32" s="421"/>
      <c r="NIC32" s="421"/>
      <c r="NID32" s="421"/>
      <c r="NIE32" s="421"/>
      <c r="NIF32" s="421"/>
      <c r="NIG32" s="421"/>
      <c r="NIH32" s="421"/>
      <c r="NII32" s="421"/>
      <c r="NIJ32" s="421"/>
      <c r="NIK32" s="421"/>
      <c r="NIL32" s="421"/>
      <c r="NIM32" s="421"/>
      <c r="NIN32" s="421"/>
      <c r="NIO32" s="421"/>
      <c r="NIP32" s="421"/>
      <c r="NIQ32" s="421"/>
      <c r="NIR32" s="421"/>
      <c r="NIS32" s="421"/>
      <c r="NIT32" s="421"/>
      <c r="NIU32" s="421"/>
      <c r="NIV32" s="421"/>
      <c r="NIW32" s="421"/>
      <c r="NIX32" s="421"/>
      <c r="NIY32" s="421"/>
      <c r="NIZ32" s="421"/>
      <c r="NJA32" s="421"/>
      <c r="NJB32" s="421"/>
      <c r="NJC32" s="421"/>
      <c r="NJD32" s="421"/>
      <c r="NJE32" s="421"/>
      <c r="NJF32" s="421"/>
      <c r="NJG32" s="421"/>
      <c r="NJH32" s="421"/>
      <c r="NJI32" s="421"/>
      <c r="NJJ32" s="421"/>
      <c r="NJK32" s="421"/>
      <c r="NJL32" s="421"/>
      <c r="NJM32" s="421"/>
      <c r="NJN32" s="421"/>
      <c r="NJO32" s="421"/>
      <c r="NJP32" s="421"/>
      <c r="NJQ32" s="421"/>
      <c r="NJR32" s="421"/>
      <c r="NJS32" s="421"/>
      <c r="NJT32" s="421"/>
      <c r="NJU32" s="421"/>
      <c r="NJV32" s="421"/>
      <c r="NJW32" s="421"/>
      <c r="NJX32" s="421"/>
      <c r="NJY32" s="421"/>
      <c r="NJZ32" s="421"/>
      <c r="NKA32" s="421"/>
      <c r="NKB32" s="421"/>
      <c r="NKC32" s="421"/>
      <c r="NKD32" s="421"/>
      <c r="NKE32" s="421"/>
      <c r="NKF32" s="421"/>
      <c r="NKG32" s="421"/>
      <c r="NKH32" s="421"/>
      <c r="NKI32" s="421"/>
      <c r="NKJ32" s="421"/>
      <c r="NKK32" s="421"/>
      <c r="NKL32" s="421"/>
      <c r="NKM32" s="421"/>
      <c r="NKN32" s="421"/>
      <c r="NKO32" s="421"/>
      <c r="NKP32" s="421"/>
      <c r="NKQ32" s="421"/>
      <c r="NKR32" s="421"/>
      <c r="NKS32" s="421"/>
      <c r="NKT32" s="421"/>
      <c r="NKU32" s="421"/>
      <c r="NKV32" s="421"/>
      <c r="NKW32" s="421"/>
      <c r="NKX32" s="421"/>
      <c r="NKY32" s="421"/>
      <c r="NKZ32" s="421"/>
      <c r="NLA32" s="421"/>
      <c r="NLB32" s="421"/>
      <c r="NLC32" s="421"/>
      <c r="NLD32" s="421"/>
      <c r="NLE32" s="421"/>
      <c r="NLF32" s="421"/>
      <c r="NLG32" s="421"/>
      <c r="NLH32" s="421"/>
      <c r="NLI32" s="421"/>
      <c r="NLJ32" s="421"/>
      <c r="NLK32" s="421"/>
      <c r="NLL32" s="421"/>
      <c r="NLM32" s="421"/>
      <c r="NLN32" s="421"/>
      <c r="NLO32" s="421"/>
      <c r="NLP32" s="421"/>
      <c r="NLQ32" s="421"/>
      <c r="NLR32" s="421"/>
      <c r="NLS32" s="421"/>
      <c r="NLT32" s="421"/>
      <c r="NLU32" s="421"/>
      <c r="NLV32" s="421"/>
      <c r="NLW32" s="421"/>
      <c r="NLX32" s="421"/>
      <c r="NLY32" s="421"/>
      <c r="NLZ32" s="421"/>
      <c r="NMA32" s="421"/>
      <c r="NMB32" s="421"/>
      <c r="NMC32" s="421"/>
      <c r="NMD32" s="421"/>
      <c r="NME32" s="421"/>
      <c r="NMF32" s="421"/>
      <c r="NMG32" s="421"/>
      <c r="NMH32" s="421"/>
      <c r="NMI32" s="421"/>
      <c r="NMJ32" s="421"/>
      <c r="NMK32" s="421"/>
      <c r="NML32" s="421"/>
      <c r="NMM32" s="421"/>
      <c r="NMN32" s="421"/>
      <c r="NMO32" s="421"/>
      <c r="NMP32" s="421"/>
      <c r="NMQ32" s="421"/>
      <c r="NMR32" s="421"/>
      <c r="NMS32" s="421"/>
      <c r="NMT32" s="421"/>
      <c r="NMU32" s="421"/>
      <c r="NMV32" s="421"/>
      <c r="NMW32" s="421"/>
      <c r="NMX32" s="421"/>
      <c r="NMY32" s="421"/>
      <c r="NMZ32" s="421"/>
      <c r="NNA32" s="421"/>
      <c r="NNB32" s="421"/>
      <c r="NNC32" s="421"/>
      <c r="NND32" s="421"/>
      <c r="NNE32" s="421"/>
      <c r="NNF32" s="421"/>
      <c r="NNG32" s="421"/>
      <c r="NNH32" s="421"/>
      <c r="NNI32" s="421"/>
      <c r="NNJ32" s="421"/>
      <c r="NNK32" s="421"/>
      <c r="NNL32" s="421"/>
      <c r="NNM32" s="421"/>
      <c r="NNN32" s="421"/>
      <c r="NNO32" s="421"/>
      <c r="NNP32" s="421"/>
      <c r="NNQ32" s="421"/>
      <c r="NNR32" s="421"/>
      <c r="NNS32" s="421"/>
      <c r="NNT32" s="421"/>
      <c r="NNU32" s="421"/>
      <c r="NNV32" s="421"/>
      <c r="NNW32" s="421"/>
      <c r="NNX32" s="421"/>
      <c r="NNY32" s="421"/>
      <c r="NNZ32" s="421"/>
      <c r="NOA32" s="421"/>
      <c r="NOB32" s="421"/>
      <c r="NOC32" s="421"/>
      <c r="NOD32" s="421"/>
      <c r="NOE32" s="421"/>
      <c r="NOF32" s="421"/>
      <c r="NOG32" s="421"/>
      <c r="NOH32" s="421"/>
      <c r="NOI32" s="421"/>
      <c r="NOJ32" s="421"/>
      <c r="NOK32" s="421"/>
      <c r="NOL32" s="421"/>
      <c r="NOM32" s="421"/>
      <c r="NON32" s="421"/>
      <c r="NOO32" s="421"/>
      <c r="NOP32" s="421"/>
      <c r="NOQ32" s="421"/>
      <c r="NOR32" s="421"/>
      <c r="NOS32" s="421"/>
      <c r="NOT32" s="421"/>
      <c r="NOU32" s="421"/>
      <c r="NOV32" s="421"/>
      <c r="NOW32" s="421"/>
      <c r="NOX32" s="421"/>
      <c r="NOY32" s="421"/>
      <c r="NOZ32" s="421"/>
      <c r="NPA32" s="421"/>
      <c r="NPB32" s="421"/>
      <c r="NPC32" s="421"/>
      <c r="NPD32" s="421"/>
      <c r="NPE32" s="421"/>
      <c r="NPF32" s="421"/>
      <c r="NPG32" s="421"/>
      <c r="NPH32" s="421"/>
      <c r="NPI32" s="421"/>
      <c r="NPJ32" s="421"/>
      <c r="NPK32" s="421"/>
      <c r="NPL32" s="421"/>
      <c r="NPM32" s="421"/>
      <c r="NPN32" s="421"/>
      <c r="NPO32" s="421"/>
      <c r="NPP32" s="421"/>
      <c r="NPQ32" s="421"/>
      <c r="NPR32" s="421"/>
      <c r="NPS32" s="421"/>
      <c r="NPT32" s="421"/>
      <c r="NPU32" s="421"/>
      <c r="NPV32" s="421"/>
      <c r="NPW32" s="421"/>
      <c r="NPX32" s="421"/>
      <c r="NPY32" s="421"/>
      <c r="NPZ32" s="421"/>
      <c r="NQA32" s="421"/>
      <c r="NQB32" s="421"/>
      <c r="NQC32" s="421"/>
      <c r="NQD32" s="421"/>
      <c r="NQE32" s="421"/>
      <c r="NQF32" s="421"/>
      <c r="NQG32" s="421"/>
      <c r="NQH32" s="421"/>
      <c r="NQI32" s="421"/>
      <c r="NQJ32" s="421"/>
      <c r="NQK32" s="421"/>
      <c r="NQL32" s="421"/>
      <c r="NQM32" s="421"/>
      <c r="NQN32" s="421"/>
      <c r="NQO32" s="421"/>
      <c r="NQP32" s="421"/>
      <c r="NQQ32" s="421"/>
      <c r="NQR32" s="421"/>
      <c r="NQS32" s="421"/>
      <c r="NQT32" s="421"/>
      <c r="NQU32" s="421"/>
      <c r="NQV32" s="421"/>
      <c r="NQW32" s="421"/>
      <c r="NQX32" s="421"/>
      <c r="NQY32" s="421"/>
      <c r="NQZ32" s="421"/>
      <c r="NRA32" s="421"/>
      <c r="NRB32" s="421"/>
      <c r="NRC32" s="421"/>
      <c r="NRD32" s="421"/>
      <c r="NRE32" s="421"/>
      <c r="NRF32" s="421"/>
      <c r="NRG32" s="421"/>
      <c r="NRH32" s="421"/>
      <c r="NRI32" s="421"/>
      <c r="NRJ32" s="421"/>
      <c r="NRK32" s="421"/>
      <c r="NRL32" s="421"/>
      <c r="NRM32" s="421"/>
      <c r="NRN32" s="421"/>
      <c r="NRO32" s="421"/>
      <c r="NRP32" s="421"/>
      <c r="NRQ32" s="421"/>
      <c r="NRR32" s="421"/>
      <c r="NRS32" s="421"/>
      <c r="NRT32" s="421"/>
      <c r="NRU32" s="421"/>
      <c r="NRV32" s="421"/>
      <c r="NRW32" s="421"/>
      <c r="NRX32" s="421"/>
      <c r="NRY32" s="421"/>
      <c r="NRZ32" s="421"/>
      <c r="NSA32" s="421"/>
      <c r="NSB32" s="421"/>
      <c r="NSC32" s="421"/>
      <c r="NSD32" s="421"/>
      <c r="NSE32" s="421"/>
      <c r="NSF32" s="421"/>
      <c r="NSG32" s="421"/>
      <c r="NSH32" s="421"/>
      <c r="NSI32" s="421"/>
      <c r="NSJ32" s="421"/>
      <c r="NSK32" s="421"/>
      <c r="NSL32" s="421"/>
      <c r="NSM32" s="421"/>
      <c r="NSN32" s="421"/>
      <c r="NSO32" s="421"/>
      <c r="NSP32" s="421"/>
      <c r="NSQ32" s="421"/>
      <c r="NSR32" s="421"/>
      <c r="NSS32" s="421"/>
      <c r="NST32" s="421"/>
      <c r="NSU32" s="421"/>
      <c r="NSV32" s="421"/>
      <c r="NSW32" s="421"/>
      <c r="NSX32" s="421"/>
      <c r="NSY32" s="421"/>
      <c r="NSZ32" s="421"/>
      <c r="NTA32" s="421"/>
      <c r="NTB32" s="421"/>
      <c r="NTC32" s="421"/>
      <c r="NTD32" s="421"/>
      <c r="NTE32" s="421"/>
      <c r="NTF32" s="421"/>
      <c r="NTG32" s="421"/>
      <c r="NTH32" s="421"/>
      <c r="NTI32" s="421"/>
      <c r="NTJ32" s="421"/>
      <c r="NTK32" s="421"/>
      <c r="NTL32" s="421"/>
      <c r="NTM32" s="421"/>
      <c r="NTN32" s="421"/>
      <c r="NTO32" s="421"/>
      <c r="NTP32" s="421"/>
      <c r="NTQ32" s="421"/>
      <c r="NTR32" s="421"/>
      <c r="NTS32" s="421"/>
      <c r="NTT32" s="421"/>
      <c r="NTU32" s="421"/>
      <c r="NTV32" s="421"/>
      <c r="NTW32" s="421"/>
      <c r="NTX32" s="421"/>
      <c r="NTY32" s="421"/>
      <c r="NTZ32" s="421"/>
      <c r="NUA32" s="421"/>
      <c r="NUB32" s="421"/>
      <c r="NUC32" s="421"/>
      <c r="NUD32" s="421"/>
      <c r="NUE32" s="421"/>
      <c r="NUF32" s="421"/>
      <c r="NUG32" s="421"/>
      <c r="NUH32" s="421"/>
      <c r="NUI32" s="421"/>
      <c r="NUJ32" s="421"/>
      <c r="NUK32" s="421"/>
      <c r="NUL32" s="421"/>
      <c r="NUM32" s="421"/>
      <c r="NUN32" s="421"/>
      <c r="NUO32" s="421"/>
      <c r="NUP32" s="421"/>
      <c r="NUQ32" s="421"/>
      <c r="NUR32" s="421"/>
      <c r="NUS32" s="421"/>
      <c r="NUT32" s="421"/>
      <c r="NUU32" s="421"/>
      <c r="NUV32" s="421"/>
      <c r="NUW32" s="421"/>
      <c r="NUX32" s="421"/>
      <c r="NUY32" s="421"/>
      <c r="NUZ32" s="421"/>
      <c r="NVA32" s="421"/>
      <c r="NVB32" s="421"/>
      <c r="NVC32" s="421"/>
      <c r="NVD32" s="421"/>
      <c r="NVE32" s="421"/>
      <c r="NVF32" s="421"/>
      <c r="NVG32" s="421"/>
      <c r="NVH32" s="421"/>
      <c r="NVI32" s="421"/>
      <c r="NVJ32" s="421"/>
      <c r="NVK32" s="421"/>
      <c r="NVL32" s="421"/>
      <c r="NVM32" s="421"/>
      <c r="NVN32" s="421"/>
      <c r="NVO32" s="421"/>
      <c r="NVP32" s="421"/>
      <c r="NVQ32" s="421"/>
      <c r="NVR32" s="421"/>
      <c r="NVS32" s="421"/>
      <c r="NVT32" s="421"/>
      <c r="NVU32" s="421"/>
      <c r="NVV32" s="421"/>
      <c r="NVW32" s="421"/>
      <c r="NVX32" s="421"/>
      <c r="NVY32" s="421"/>
      <c r="NVZ32" s="421"/>
      <c r="NWA32" s="421"/>
      <c r="NWB32" s="421"/>
      <c r="NWC32" s="421"/>
      <c r="NWD32" s="421"/>
      <c r="NWE32" s="421"/>
      <c r="NWF32" s="421"/>
      <c r="NWG32" s="421"/>
      <c r="NWH32" s="421"/>
      <c r="NWI32" s="421"/>
      <c r="NWJ32" s="421"/>
      <c r="NWK32" s="421"/>
      <c r="NWL32" s="421"/>
      <c r="NWM32" s="421"/>
      <c r="NWN32" s="421"/>
      <c r="NWO32" s="421"/>
      <c r="NWP32" s="421"/>
      <c r="NWQ32" s="421"/>
      <c r="NWR32" s="421"/>
      <c r="NWS32" s="421"/>
      <c r="NWT32" s="421"/>
      <c r="NWU32" s="421"/>
      <c r="NWV32" s="421"/>
      <c r="NWW32" s="421"/>
      <c r="NWX32" s="421"/>
      <c r="NWY32" s="421"/>
      <c r="NWZ32" s="421"/>
      <c r="NXA32" s="421"/>
      <c r="NXB32" s="421"/>
      <c r="NXC32" s="421"/>
      <c r="NXD32" s="421"/>
      <c r="NXE32" s="421"/>
      <c r="NXF32" s="421"/>
      <c r="NXG32" s="421"/>
      <c r="NXH32" s="421"/>
      <c r="NXI32" s="421"/>
      <c r="NXJ32" s="421"/>
      <c r="NXK32" s="421"/>
      <c r="NXL32" s="421"/>
      <c r="NXM32" s="421"/>
      <c r="NXN32" s="421"/>
      <c r="NXO32" s="421"/>
      <c r="NXP32" s="421"/>
      <c r="NXQ32" s="421"/>
      <c r="NXR32" s="421"/>
      <c r="NXS32" s="421"/>
      <c r="NXT32" s="421"/>
      <c r="NXU32" s="421"/>
      <c r="NXV32" s="421"/>
      <c r="NXW32" s="421"/>
      <c r="NXX32" s="421"/>
      <c r="NXY32" s="421"/>
      <c r="NXZ32" s="421"/>
      <c r="NYA32" s="421"/>
      <c r="NYB32" s="421"/>
      <c r="NYC32" s="421"/>
      <c r="NYD32" s="421"/>
      <c r="NYE32" s="421"/>
      <c r="NYF32" s="421"/>
      <c r="NYG32" s="421"/>
      <c r="NYH32" s="421"/>
      <c r="NYI32" s="421"/>
      <c r="NYJ32" s="421"/>
      <c r="NYK32" s="421"/>
      <c r="NYL32" s="421"/>
      <c r="NYM32" s="421"/>
      <c r="NYN32" s="421"/>
      <c r="NYO32" s="421"/>
      <c r="NYP32" s="421"/>
      <c r="NYQ32" s="421"/>
      <c r="NYR32" s="421"/>
      <c r="NYS32" s="421"/>
      <c r="NYT32" s="421"/>
      <c r="NYU32" s="421"/>
      <c r="NYV32" s="421"/>
      <c r="NYW32" s="421"/>
      <c r="NYX32" s="421"/>
      <c r="NYY32" s="421"/>
      <c r="NYZ32" s="421"/>
      <c r="NZA32" s="421"/>
      <c r="NZB32" s="421"/>
      <c r="NZC32" s="421"/>
      <c r="NZD32" s="421"/>
      <c r="NZE32" s="421"/>
      <c r="NZF32" s="421"/>
      <c r="NZG32" s="421"/>
      <c r="NZH32" s="421"/>
      <c r="NZI32" s="421"/>
      <c r="NZJ32" s="421"/>
      <c r="NZK32" s="421"/>
      <c r="NZL32" s="421"/>
      <c r="NZM32" s="421"/>
      <c r="NZN32" s="421"/>
      <c r="NZO32" s="421"/>
      <c r="NZP32" s="421"/>
      <c r="NZQ32" s="421"/>
      <c r="NZR32" s="421"/>
      <c r="NZS32" s="421"/>
      <c r="NZT32" s="421"/>
      <c r="NZU32" s="421"/>
      <c r="NZV32" s="421"/>
      <c r="NZW32" s="421"/>
      <c r="NZX32" s="421"/>
      <c r="NZY32" s="421"/>
      <c r="NZZ32" s="421"/>
      <c r="OAA32" s="421"/>
      <c r="OAB32" s="421"/>
      <c r="OAC32" s="421"/>
      <c r="OAD32" s="421"/>
      <c r="OAE32" s="421"/>
      <c r="OAF32" s="421"/>
      <c r="OAG32" s="421"/>
      <c r="OAH32" s="421"/>
      <c r="OAI32" s="421"/>
      <c r="OAJ32" s="421"/>
      <c r="OAK32" s="421"/>
      <c r="OAL32" s="421"/>
      <c r="OAM32" s="421"/>
      <c r="OAN32" s="421"/>
      <c r="OAO32" s="421"/>
      <c r="OAP32" s="421"/>
      <c r="OAQ32" s="421"/>
      <c r="OAR32" s="421"/>
      <c r="OAS32" s="421"/>
      <c r="OAT32" s="421"/>
      <c r="OAU32" s="421"/>
      <c r="OAV32" s="421"/>
      <c r="OAW32" s="421"/>
      <c r="OAX32" s="421"/>
      <c r="OAY32" s="421"/>
      <c r="OAZ32" s="421"/>
      <c r="OBA32" s="421"/>
      <c r="OBB32" s="421"/>
      <c r="OBC32" s="421"/>
      <c r="OBD32" s="421"/>
      <c r="OBE32" s="421"/>
      <c r="OBF32" s="421"/>
      <c r="OBG32" s="421"/>
      <c r="OBH32" s="421"/>
      <c r="OBI32" s="421"/>
      <c r="OBJ32" s="421"/>
      <c r="OBK32" s="421"/>
      <c r="OBL32" s="421"/>
      <c r="OBM32" s="421"/>
      <c r="OBN32" s="421"/>
      <c r="OBO32" s="421"/>
      <c r="OBP32" s="421"/>
      <c r="OBQ32" s="421"/>
      <c r="OBR32" s="421"/>
      <c r="OBS32" s="421"/>
      <c r="OBT32" s="421"/>
      <c r="OBU32" s="421"/>
      <c r="OBV32" s="421"/>
      <c r="OBW32" s="421"/>
      <c r="OBX32" s="421"/>
      <c r="OBY32" s="421"/>
      <c r="OBZ32" s="421"/>
      <c r="OCA32" s="421"/>
      <c r="OCB32" s="421"/>
      <c r="OCC32" s="421"/>
      <c r="OCD32" s="421"/>
      <c r="OCE32" s="421"/>
      <c r="OCF32" s="421"/>
      <c r="OCG32" s="421"/>
      <c r="OCH32" s="421"/>
      <c r="OCI32" s="421"/>
      <c r="OCJ32" s="421"/>
      <c r="OCK32" s="421"/>
      <c r="OCL32" s="421"/>
      <c r="OCM32" s="421"/>
      <c r="OCN32" s="421"/>
      <c r="OCO32" s="421"/>
      <c r="OCP32" s="421"/>
      <c r="OCQ32" s="421"/>
      <c r="OCR32" s="421"/>
      <c r="OCS32" s="421"/>
      <c r="OCT32" s="421"/>
      <c r="OCU32" s="421"/>
      <c r="OCV32" s="421"/>
      <c r="OCW32" s="421"/>
      <c r="OCX32" s="421"/>
      <c r="OCY32" s="421"/>
      <c r="OCZ32" s="421"/>
      <c r="ODA32" s="421"/>
      <c r="ODB32" s="421"/>
      <c r="ODC32" s="421"/>
      <c r="ODD32" s="421"/>
      <c r="ODE32" s="421"/>
      <c r="ODF32" s="421"/>
      <c r="ODG32" s="421"/>
      <c r="ODH32" s="421"/>
      <c r="ODI32" s="421"/>
      <c r="ODJ32" s="421"/>
      <c r="ODK32" s="421"/>
      <c r="ODL32" s="421"/>
      <c r="ODM32" s="421"/>
      <c r="ODN32" s="421"/>
      <c r="ODO32" s="421"/>
      <c r="ODP32" s="421"/>
      <c r="ODQ32" s="421"/>
      <c r="ODR32" s="421"/>
      <c r="ODS32" s="421"/>
      <c r="ODT32" s="421"/>
      <c r="ODU32" s="421"/>
      <c r="ODV32" s="421"/>
      <c r="ODW32" s="421"/>
      <c r="ODX32" s="421"/>
      <c r="ODY32" s="421"/>
      <c r="ODZ32" s="421"/>
      <c r="OEA32" s="421"/>
      <c r="OEB32" s="421"/>
      <c r="OEC32" s="421"/>
      <c r="OED32" s="421"/>
      <c r="OEE32" s="421"/>
      <c r="OEF32" s="421"/>
      <c r="OEG32" s="421"/>
      <c r="OEH32" s="421"/>
      <c r="OEI32" s="421"/>
      <c r="OEJ32" s="421"/>
      <c r="OEK32" s="421"/>
      <c r="OEL32" s="421"/>
      <c r="OEM32" s="421"/>
      <c r="OEN32" s="421"/>
      <c r="OEO32" s="421"/>
      <c r="OEP32" s="421"/>
      <c r="OEQ32" s="421"/>
      <c r="OER32" s="421"/>
      <c r="OES32" s="421"/>
      <c r="OET32" s="421"/>
      <c r="OEU32" s="421"/>
      <c r="OEV32" s="421"/>
      <c r="OEW32" s="421"/>
      <c r="OEX32" s="421"/>
      <c r="OEY32" s="421"/>
      <c r="OEZ32" s="421"/>
      <c r="OFA32" s="421"/>
      <c r="OFB32" s="421"/>
      <c r="OFC32" s="421"/>
      <c r="OFD32" s="421"/>
      <c r="OFE32" s="421"/>
      <c r="OFF32" s="421"/>
      <c r="OFG32" s="421"/>
      <c r="OFH32" s="421"/>
      <c r="OFI32" s="421"/>
      <c r="OFJ32" s="421"/>
      <c r="OFK32" s="421"/>
      <c r="OFL32" s="421"/>
      <c r="OFM32" s="421"/>
      <c r="OFN32" s="421"/>
      <c r="OFO32" s="421"/>
      <c r="OFP32" s="421"/>
      <c r="OFQ32" s="421"/>
      <c r="OFR32" s="421"/>
      <c r="OFS32" s="421"/>
      <c r="OFT32" s="421"/>
      <c r="OFU32" s="421"/>
      <c r="OFV32" s="421"/>
      <c r="OFW32" s="421"/>
      <c r="OFX32" s="421"/>
      <c r="OFY32" s="421"/>
      <c r="OFZ32" s="421"/>
      <c r="OGA32" s="421"/>
      <c r="OGB32" s="421"/>
      <c r="OGC32" s="421"/>
      <c r="OGD32" s="421"/>
      <c r="OGE32" s="421"/>
      <c r="OGF32" s="421"/>
      <c r="OGG32" s="421"/>
      <c r="OGH32" s="421"/>
      <c r="OGI32" s="421"/>
      <c r="OGJ32" s="421"/>
      <c r="OGK32" s="421"/>
      <c r="OGL32" s="421"/>
      <c r="OGM32" s="421"/>
      <c r="OGN32" s="421"/>
      <c r="OGO32" s="421"/>
      <c r="OGP32" s="421"/>
      <c r="OGQ32" s="421"/>
      <c r="OGR32" s="421"/>
      <c r="OGS32" s="421"/>
      <c r="OGT32" s="421"/>
      <c r="OGU32" s="421"/>
      <c r="OGV32" s="421"/>
      <c r="OGW32" s="421"/>
      <c r="OGX32" s="421"/>
      <c r="OGY32" s="421"/>
      <c r="OGZ32" s="421"/>
      <c r="OHA32" s="421"/>
      <c r="OHB32" s="421"/>
      <c r="OHC32" s="421"/>
      <c r="OHD32" s="421"/>
      <c r="OHE32" s="421"/>
      <c r="OHF32" s="421"/>
      <c r="OHG32" s="421"/>
      <c r="OHH32" s="421"/>
      <c r="OHI32" s="421"/>
      <c r="OHJ32" s="421"/>
      <c r="OHK32" s="421"/>
      <c r="OHL32" s="421"/>
      <c r="OHM32" s="421"/>
      <c r="OHN32" s="421"/>
      <c r="OHO32" s="421"/>
      <c r="OHP32" s="421"/>
      <c r="OHQ32" s="421"/>
      <c r="OHR32" s="421"/>
      <c r="OHS32" s="421"/>
      <c r="OHT32" s="421"/>
      <c r="OHU32" s="421"/>
      <c r="OHV32" s="421"/>
      <c r="OHW32" s="421"/>
      <c r="OHX32" s="421"/>
      <c r="OHY32" s="421"/>
      <c r="OHZ32" s="421"/>
      <c r="OIA32" s="421"/>
      <c r="OIB32" s="421"/>
      <c r="OIC32" s="421"/>
      <c r="OID32" s="421"/>
      <c r="OIE32" s="421"/>
      <c r="OIF32" s="421"/>
      <c r="OIG32" s="421"/>
      <c r="OIH32" s="421"/>
      <c r="OII32" s="421"/>
      <c r="OIJ32" s="421"/>
      <c r="OIK32" s="421"/>
      <c r="OIL32" s="421"/>
      <c r="OIM32" s="421"/>
      <c r="OIN32" s="421"/>
      <c r="OIO32" s="421"/>
      <c r="OIP32" s="421"/>
      <c r="OIQ32" s="421"/>
      <c r="OIR32" s="421"/>
      <c r="OIS32" s="421"/>
      <c r="OIT32" s="421"/>
      <c r="OIU32" s="421"/>
      <c r="OIV32" s="421"/>
      <c r="OIW32" s="421"/>
      <c r="OIX32" s="421"/>
      <c r="OIY32" s="421"/>
      <c r="OIZ32" s="421"/>
      <c r="OJA32" s="421"/>
      <c r="OJB32" s="421"/>
      <c r="OJC32" s="421"/>
      <c r="OJD32" s="421"/>
      <c r="OJE32" s="421"/>
      <c r="OJF32" s="421"/>
      <c r="OJG32" s="421"/>
      <c r="OJH32" s="421"/>
      <c r="OJI32" s="421"/>
      <c r="OJJ32" s="421"/>
      <c r="OJK32" s="421"/>
      <c r="OJL32" s="421"/>
      <c r="OJM32" s="421"/>
      <c r="OJN32" s="421"/>
      <c r="OJO32" s="421"/>
      <c r="OJP32" s="421"/>
      <c r="OJQ32" s="421"/>
      <c r="OJR32" s="421"/>
      <c r="OJS32" s="421"/>
      <c r="OJT32" s="421"/>
      <c r="OJU32" s="421"/>
      <c r="OJV32" s="421"/>
      <c r="OJW32" s="421"/>
      <c r="OJX32" s="421"/>
      <c r="OJY32" s="421"/>
      <c r="OJZ32" s="421"/>
      <c r="OKA32" s="421"/>
      <c r="OKB32" s="421"/>
      <c r="OKC32" s="421"/>
      <c r="OKD32" s="421"/>
      <c r="OKE32" s="421"/>
      <c r="OKF32" s="421"/>
      <c r="OKG32" s="421"/>
      <c r="OKH32" s="421"/>
      <c r="OKI32" s="421"/>
      <c r="OKJ32" s="421"/>
      <c r="OKK32" s="421"/>
      <c r="OKL32" s="421"/>
      <c r="OKM32" s="421"/>
      <c r="OKN32" s="421"/>
      <c r="OKO32" s="421"/>
      <c r="OKP32" s="421"/>
      <c r="OKQ32" s="421"/>
      <c r="OKR32" s="421"/>
      <c r="OKS32" s="421"/>
      <c r="OKT32" s="421"/>
      <c r="OKU32" s="421"/>
      <c r="OKV32" s="421"/>
      <c r="OKW32" s="421"/>
      <c r="OKX32" s="421"/>
      <c r="OKY32" s="421"/>
      <c r="OKZ32" s="421"/>
      <c r="OLA32" s="421"/>
      <c r="OLB32" s="421"/>
      <c r="OLC32" s="421"/>
      <c r="OLD32" s="421"/>
      <c r="OLE32" s="421"/>
      <c r="OLF32" s="421"/>
      <c r="OLG32" s="421"/>
      <c r="OLH32" s="421"/>
      <c r="OLI32" s="421"/>
      <c r="OLJ32" s="421"/>
      <c r="OLK32" s="421"/>
      <c r="OLL32" s="421"/>
      <c r="OLM32" s="421"/>
      <c r="OLN32" s="421"/>
      <c r="OLO32" s="421"/>
      <c r="OLP32" s="421"/>
      <c r="OLQ32" s="421"/>
      <c r="OLR32" s="421"/>
      <c r="OLS32" s="421"/>
      <c r="OLT32" s="421"/>
      <c r="OLU32" s="421"/>
      <c r="OLV32" s="421"/>
      <c r="OLW32" s="421"/>
      <c r="OLX32" s="421"/>
      <c r="OLY32" s="421"/>
      <c r="OLZ32" s="421"/>
      <c r="OMA32" s="421"/>
      <c r="OMB32" s="421"/>
      <c r="OMC32" s="421"/>
      <c r="OMD32" s="421"/>
      <c r="OME32" s="421"/>
      <c r="OMF32" s="421"/>
      <c r="OMG32" s="421"/>
      <c r="OMH32" s="421"/>
      <c r="OMI32" s="421"/>
      <c r="OMJ32" s="421"/>
      <c r="OMK32" s="421"/>
      <c r="OML32" s="421"/>
      <c r="OMM32" s="421"/>
      <c r="OMN32" s="421"/>
      <c r="OMO32" s="421"/>
      <c r="OMP32" s="421"/>
      <c r="OMQ32" s="421"/>
      <c r="OMR32" s="421"/>
      <c r="OMS32" s="421"/>
      <c r="OMT32" s="421"/>
      <c r="OMU32" s="421"/>
      <c r="OMV32" s="421"/>
      <c r="OMW32" s="421"/>
      <c r="OMX32" s="421"/>
      <c r="OMY32" s="421"/>
      <c r="OMZ32" s="421"/>
      <c r="ONA32" s="421"/>
      <c r="ONB32" s="421"/>
      <c r="ONC32" s="421"/>
      <c r="OND32" s="421"/>
      <c r="ONE32" s="421"/>
      <c r="ONF32" s="421"/>
      <c r="ONG32" s="421"/>
      <c r="ONH32" s="421"/>
      <c r="ONI32" s="421"/>
      <c r="ONJ32" s="421"/>
      <c r="ONK32" s="421"/>
      <c r="ONL32" s="421"/>
      <c r="ONM32" s="421"/>
      <c r="ONN32" s="421"/>
      <c r="ONO32" s="421"/>
      <c r="ONP32" s="421"/>
      <c r="ONQ32" s="421"/>
      <c r="ONR32" s="421"/>
      <c r="ONS32" s="421"/>
      <c r="ONT32" s="421"/>
      <c r="ONU32" s="421"/>
      <c r="ONV32" s="421"/>
      <c r="ONW32" s="421"/>
      <c r="ONX32" s="421"/>
      <c r="ONY32" s="421"/>
      <c r="ONZ32" s="421"/>
      <c r="OOA32" s="421"/>
      <c r="OOB32" s="421"/>
      <c r="OOC32" s="421"/>
      <c r="OOD32" s="421"/>
      <c r="OOE32" s="421"/>
      <c r="OOF32" s="421"/>
      <c r="OOG32" s="421"/>
      <c r="OOH32" s="421"/>
      <c r="OOI32" s="421"/>
      <c r="OOJ32" s="421"/>
      <c r="OOK32" s="421"/>
      <c r="OOL32" s="421"/>
      <c r="OOM32" s="421"/>
      <c r="OON32" s="421"/>
      <c r="OOO32" s="421"/>
      <c r="OOP32" s="421"/>
      <c r="OOQ32" s="421"/>
      <c r="OOR32" s="421"/>
      <c r="OOS32" s="421"/>
      <c r="OOT32" s="421"/>
      <c r="OOU32" s="421"/>
      <c r="OOV32" s="421"/>
      <c r="OOW32" s="421"/>
      <c r="OOX32" s="421"/>
      <c r="OOY32" s="421"/>
      <c r="OOZ32" s="421"/>
      <c r="OPA32" s="421"/>
      <c r="OPB32" s="421"/>
      <c r="OPC32" s="421"/>
      <c r="OPD32" s="421"/>
      <c r="OPE32" s="421"/>
      <c r="OPF32" s="421"/>
      <c r="OPG32" s="421"/>
      <c r="OPH32" s="421"/>
      <c r="OPI32" s="421"/>
      <c r="OPJ32" s="421"/>
      <c r="OPK32" s="421"/>
      <c r="OPL32" s="421"/>
      <c r="OPM32" s="421"/>
      <c r="OPN32" s="421"/>
      <c r="OPO32" s="421"/>
      <c r="OPP32" s="421"/>
      <c r="OPQ32" s="421"/>
      <c r="OPR32" s="421"/>
      <c r="OPS32" s="421"/>
      <c r="OPT32" s="421"/>
      <c r="OPU32" s="421"/>
      <c r="OPV32" s="421"/>
      <c r="OPW32" s="421"/>
      <c r="OPX32" s="421"/>
      <c r="OPY32" s="421"/>
      <c r="OPZ32" s="421"/>
      <c r="OQA32" s="421"/>
      <c r="OQB32" s="421"/>
      <c r="OQC32" s="421"/>
      <c r="OQD32" s="421"/>
      <c r="OQE32" s="421"/>
      <c r="OQF32" s="421"/>
      <c r="OQG32" s="421"/>
      <c r="OQH32" s="421"/>
      <c r="OQI32" s="421"/>
      <c r="OQJ32" s="421"/>
      <c r="OQK32" s="421"/>
      <c r="OQL32" s="421"/>
      <c r="OQM32" s="421"/>
      <c r="OQN32" s="421"/>
      <c r="OQO32" s="421"/>
      <c r="OQP32" s="421"/>
      <c r="OQQ32" s="421"/>
      <c r="OQR32" s="421"/>
      <c r="OQS32" s="421"/>
      <c r="OQT32" s="421"/>
      <c r="OQU32" s="421"/>
      <c r="OQV32" s="421"/>
      <c r="OQW32" s="421"/>
      <c r="OQX32" s="421"/>
      <c r="OQY32" s="421"/>
      <c r="OQZ32" s="421"/>
      <c r="ORA32" s="421"/>
      <c r="ORB32" s="421"/>
      <c r="ORC32" s="421"/>
      <c r="ORD32" s="421"/>
      <c r="ORE32" s="421"/>
      <c r="ORF32" s="421"/>
      <c r="ORG32" s="421"/>
      <c r="ORH32" s="421"/>
      <c r="ORI32" s="421"/>
      <c r="ORJ32" s="421"/>
      <c r="ORK32" s="421"/>
      <c r="ORL32" s="421"/>
      <c r="ORM32" s="421"/>
      <c r="ORN32" s="421"/>
      <c r="ORO32" s="421"/>
      <c r="ORP32" s="421"/>
      <c r="ORQ32" s="421"/>
      <c r="ORR32" s="421"/>
      <c r="ORS32" s="421"/>
      <c r="ORT32" s="421"/>
      <c r="ORU32" s="421"/>
      <c r="ORV32" s="421"/>
      <c r="ORW32" s="421"/>
      <c r="ORX32" s="421"/>
      <c r="ORY32" s="421"/>
      <c r="ORZ32" s="421"/>
      <c r="OSA32" s="421"/>
      <c r="OSB32" s="421"/>
      <c r="OSC32" s="421"/>
      <c r="OSD32" s="421"/>
      <c r="OSE32" s="421"/>
      <c r="OSF32" s="421"/>
      <c r="OSG32" s="421"/>
      <c r="OSH32" s="421"/>
      <c r="OSI32" s="421"/>
      <c r="OSJ32" s="421"/>
      <c r="OSK32" s="421"/>
      <c r="OSL32" s="421"/>
      <c r="OSM32" s="421"/>
      <c r="OSN32" s="421"/>
      <c r="OSO32" s="421"/>
      <c r="OSP32" s="421"/>
      <c r="OSQ32" s="421"/>
      <c r="OSR32" s="421"/>
      <c r="OSS32" s="421"/>
      <c r="OST32" s="421"/>
      <c r="OSU32" s="421"/>
      <c r="OSV32" s="421"/>
      <c r="OSW32" s="421"/>
      <c r="OSX32" s="421"/>
      <c r="OSY32" s="421"/>
      <c r="OSZ32" s="421"/>
      <c r="OTA32" s="421"/>
      <c r="OTB32" s="421"/>
      <c r="OTC32" s="421"/>
      <c r="OTD32" s="421"/>
      <c r="OTE32" s="421"/>
      <c r="OTF32" s="421"/>
      <c r="OTG32" s="421"/>
      <c r="OTH32" s="421"/>
      <c r="OTI32" s="421"/>
      <c r="OTJ32" s="421"/>
      <c r="OTK32" s="421"/>
      <c r="OTL32" s="421"/>
      <c r="OTM32" s="421"/>
      <c r="OTN32" s="421"/>
      <c r="OTO32" s="421"/>
      <c r="OTP32" s="421"/>
      <c r="OTQ32" s="421"/>
      <c r="OTR32" s="421"/>
      <c r="OTS32" s="421"/>
      <c r="OTT32" s="421"/>
      <c r="OTU32" s="421"/>
      <c r="OTV32" s="421"/>
      <c r="OTW32" s="421"/>
      <c r="OTX32" s="421"/>
      <c r="OTY32" s="421"/>
      <c r="OTZ32" s="421"/>
      <c r="OUA32" s="421"/>
      <c r="OUB32" s="421"/>
      <c r="OUC32" s="421"/>
      <c r="OUD32" s="421"/>
      <c r="OUE32" s="421"/>
      <c r="OUF32" s="421"/>
      <c r="OUG32" s="421"/>
      <c r="OUH32" s="421"/>
      <c r="OUI32" s="421"/>
      <c r="OUJ32" s="421"/>
      <c r="OUK32" s="421"/>
      <c r="OUL32" s="421"/>
      <c r="OUM32" s="421"/>
      <c r="OUN32" s="421"/>
      <c r="OUO32" s="421"/>
      <c r="OUP32" s="421"/>
      <c r="OUQ32" s="421"/>
      <c r="OUR32" s="421"/>
      <c r="OUS32" s="421"/>
      <c r="OUT32" s="421"/>
      <c r="OUU32" s="421"/>
      <c r="OUV32" s="421"/>
      <c r="OUW32" s="421"/>
      <c r="OUX32" s="421"/>
      <c r="OUY32" s="421"/>
      <c r="OUZ32" s="421"/>
      <c r="OVA32" s="421"/>
      <c r="OVB32" s="421"/>
      <c r="OVC32" s="421"/>
      <c r="OVD32" s="421"/>
      <c r="OVE32" s="421"/>
      <c r="OVF32" s="421"/>
      <c r="OVG32" s="421"/>
      <c r="OVH32" s="421"/>
      <c r="OVI32" s="421"/>
      <c r="OVJ32" s="421"/>
      <c r="OVK32" s="421"/>
      <c r="OVL32" s="421"/>
      <c r="OVM32" s="421"/>
      <c r="OVN32" s="421"/>
      <c r="OVO32" s="421"/>
      <c r="OVP32" s="421"/>
      <c r="OVQ32" s="421"/>
      <c r="OVR32" s="421"/>
      <c r="OVS32" s="421"/>
      <c r="OVT32" s="421"/>
      <c r="OVU32" s="421"/>
      <c r="OVV32" s="421"/>
      <c r="OVW32" s="421"/>
      <c r="OVX32" s="421"/>
      <c r="OVY32" s="421"/>
      <c r="OVZ32" s="421"/>
      <c r="OWA32" s="421"/>
      <c r="OWB32" s="421"/>
      <c r="OWC32" s="421"/>
      <c r="OWD32" s="421"/>
      <c r="OWE32" s="421"/>
      <c r="OWF32" s="421"/>
      <c r="OWG32" s="421"/>
      <c r="OWH32" s="421"/>
      <c r="OWI32" s="421"/>
      <c r="OWJ32" s="421"/>
      <c r="OWK32" s="421"/>
      <c r="OWL32" s="421"/>
      <c r="OWM32" s="421"/>
      <c r="OWN32" s="421"/>
      <c r="OWO32" s="421"/>
      <c r="OWP32" s="421"/>
      <c r="OWQ32" s="421"/>
      <c r="OWR32" s="421"/>
      <c r="OWS32" s="421"/>
      <c r="OWT32" s="421"/>
      <c r="OWU32" s="421"/>
      <c r="OWV32" s="421"/>
      <c r="OWW32" s="421"/>
      <c r="OWX32" s="421"/>
      <c r="OWY32" s="421"/>
      <c r="OWZ32" s="421"/>
      <c r="OXA32" s="421"/>
      <c r="OXB32" s="421"/>
      <c r="OXC32" s="421"/>
      <c r="OXD32" s="421"/>
      <c r="OXE32" s="421"/>
      <c r="OXF32" s="421"/>
      <c r="OXG32" s="421"/>
      <c r="OXH32" s="421"/>
      <c r="OXI32" s="421"/>
      <c r="OXJ32" s="421"/>
      <c r="OXK32" s="421"/>
      <c r="OXL32" s="421"/>
      <c r="OXM32" s="421"/>
      <c r="OXN32" s="421"/>
      <c r="OXO32" s="421"/>
      <c r="OXP32" s="421"/>
      <c r="OXQ32" s="421"/>
      <c r="OXR32" s="421"/>
      <c r="OXS32" s="421"/>
      <c r="OXT32" s="421"/>
      <c r="OXU32" s="421"/>
      <c r="OXV32" s="421"/>
      <c r="OXW32" s="421"/>
      <c r="OXX32" s="421"/>
      <c r="OXY32" s="421"/>
      <c r="OXZ32" s="421"/>
      <c r="OYA32" s="421"/>
      <c r="OYB32" s="421"/>
      <c r="OYC32" s="421"/>
      <c r="OYD32" s="421"/>
      <c r="OYE32" s="421"/>
      <c r="OYF32" s="421"/>
      <c r="OYG32" s="421"/>
      <c r="OYH32" s="421"/>
      <c r="OYI32" s="421"/>
      <c r="OYJ32" s="421"/>
      <c r="OYK32" s="421"/>
      <c r="OYL32" s="421"/>
      <c r="OYM32" s="421"/>
      <c r="OYN32" s="421"/>
      <c r="OYO32" s="421"/>
      <c r="OYP32" s="421"/>
      <c r="OYQ32" s="421"/>
      <c r="OYR32" s="421"/>
      <c r="OYS32" s="421"/>
      <c r="OYT32" s="421"/>
      <c r="OYU32" s="421"/>
      <c r="OYV32" s="421"/>
      <c r="OYW32" s="421"/>
      <c r="OYX32" s="421"/>
      <c r="OYY32" s="421"/>
      <c r="OYZ32" s="421"/>
      <c r="OZA32" s="421"/>
      <c r="OZB32" s="421"/>
      <c r="OZC32" s="421"/>
      <c r="OZD32" s="421"/>
      <c r="OZE32" s="421"/>
      <c r="OZF32" s="421"/>
      <c r="OZG32" s="421"/>
      <c r="OZH32" s="421"/>
      <c r="OZI32" s="421"/>
      <c r="OZJ32" s="421"/>
      <c r="OZK32" s="421"/>
      <c r="OZL32" s="421"/>
      <c r="OZM32" s="421"/>
      <c r="OZN32" s="421"/>
      <c r="OZO32" s="421"/>
      <c r="OZP32" s="421"/>
      <c r="OZQ32" s="421"/>
      <c r="OZR32" s="421"/>
      <c r="OZS32" s="421"/>
      <c r="OZT32" s="421"/>
      <c r="OZU32" s="421"/>
      <c r="OZV32" s="421"/>
      <c r="OZW32" s="421"/>
      <c r="OZX32" s="421"/>
      <c r="OZY32" s="421"/>
      <c r="OZZ32" s="421"/>
      <c r="PAA32" s="421"/>
      <c r="PAB32" s="421"/>
      <c r="PAC32" s="421"/>
      <c r="PAD32" s="421"/>
      <c r="PAE32" s="421"/>
      <c r="PAF32" s="421"/>
      <c r="PAG32" s="421"/>
      <c r="PAH32" s="421"/>
      <c r="PAI32" s="421"/>
      <c r="PAJ32" s="421"/>
      <c r="PAK32" s="421"/>
      <c r="PAL32" s="421"/>
      <c r="PAM32" s="421"/>
      <c r="PAN32" s="421"/>
      <c r="PAO32" s="421"/>
      <c r="PAP32" s="421"/>
      <c r="PAQ32" s="421"/>
      <c r="PAR32" s="421"/>
      <c r="PAS32" s="421"/>
      <c r="PAT32" s="421"/>
      <c r="PAU32" s="421"/>
      <c r="PAV32" s="421"/>
      <c r="PAW32" s="421"/>
      <c r="PAX32" s="421"/>
      <c r="PAY32" s="421"/>
      <c r="PAZ32" s="421"/>
      <c r="PBA32" s="421"/>
      <c r="PBB32" s="421"/>
      <c r="PBC32" s="421"/>
      <c r="PBD32" s="421"/>
      <c r="PBE32" s="421"/>
      <c r="PBF32" s="421"/>
      <c r="PBG32" s="421"/>
      <c r="PBH32" s="421"/>
      <c r="PBI32" s="421"/>
      <c r="PBJ32" s="421"/>
      <c r="PBK32" s="421"/>
      <c r="PBL32" s="421"/>
      <c r="PBM32" s="421"/>
      <c r="PBN32" s="421"/>
      <c r="PBO32" s="421"/>
      <c r="PBP32" s="421"/>
      <c r="PBQ32" s="421"/>
      <c r="PBR32" s="421"/>
      <c r="PBS32" s="421"/>
      <c r="PBT32" s="421"/>
      <c r="PBU32" s="421"/>
      <c r="PBV32" s="421"/>
      <c r="PBW32" s="421"/>
      <c r="PBX32" s="421"/>
      <c r="PBY32" s="421"/>
      <c r="PBZ32" s="421"/>
      <c r="PCA32" s="421"/>
      <c r="PCB32" s="421"/>
      <c r="PCC32" s="421"/>
      <c r="PCD32" s="421"/>
      <c r="PCE32" s="421"/>
      <c r="PCF32" s="421"/>
      <c r="PCG32" s="421"/>
      <c r="PCH32" s="421"/>
      <c r="PCI32" s="421"/>
      <c r="PCJ32" s="421"/>
      <c r="PCK32" s="421"/>
      <c r="PCL32" s="421"/>
      <c r="PCM32" s="421"/>
      <c r="PCN32" s="421"/>
      <c r="PCO32" s="421"/>
      <c r="PCP32" s="421"/>
      <c r="PCQ32" s="421"/>
      <c r="PCR32" s="421"/>
      <c r="PCS32" s="421"/>
      <c r="PCT32" s="421"/>
      <c r="PCU32" s="421"/>
      <c r="PCV32" s="421"/>
      <c r="PCW32" s="421"/>
      <c r="PCX32" s="421"/>
      <c r="PCY32" s="421"/>
      <c r="PCZ32" s="421"/>
      <c r="PDA32" s="421"/>
      <c r="PDB32" s="421"/>
      <c r="PDC32" s="421"/>
      <c r="PDD32" s="421"/>
      <c r="PDE32" s="421"/>
      <c r="PDF32" s="421"/>
      <c r="PDG32" s="421"/>
      <c r="PDH32" s="421"/>
      <c r="PDI32" s="421"/>
      <c r="PDJ32" s="421"/>
      <c r="PDK32" s="421"/>
      <c r="PDL32" s="421"/>
      <c r="PDM32" s="421"/>
      <c r="PDN32" s="421"/>
      <c r="PDO32" s="421"/>
      <c r="PDP32" s="421"/>
      <c r="PDQ32" s="421"/>
      <c r="PDR32" s="421"/>
      <c r="PDS32" s="421"/>
      <c r="PDT32" s="421"/>
      <c r="PDU32" s="421"/>
      <c r="PDV32" s="421"/>
      <c r="PDW32" s="421"/>
      <c r="PDX32" s="421"/>
      <c r="PDY32" s="421"/>
      <c r="PDZ32" s="421"/>
      <c r="PEA32" s="421"/>
      <c r="PEB32" s="421"/>
      <c r="PEC32" s="421"/>
      <c r="PED32" s="421"/>
      <c r="PEE32" s="421"/>
      <c r="PEF32" s="421"/>
      <c r="PEG32" s="421"/>
      <c r="PEH32" s="421"/>
      <c r="PEI32" s="421"/>
      <c r="PEJ32" s="421"/>
      <c r="PEK32" s="421"/>
      <c r="PEL32" s="421"/>
      <c r="PEM32" s="421"/>
      <c r="PEN32" s="421"/>
      <c r="PEO32" s="421"/>
      <c r="PEP32" s="421"/>
      <c r="PEQ32" s="421"/>
      <c r="PER32" s="421"/>
      <c r="PES32" s="421"/>
      <c r="PET32" s="421"/>
      <c r="PEU32" s="421"/>
      <c r="PEV32" s="421"/>
      <c r="PEW32" s="421"/>
      <c r="PEX32" s="421"/>
      <c r="PEY32" s="421"/>
      <c r="PEZ32" s="421"/>
      <c r="PFA32" s="421"/>
      <c r="PFB32" s="421"/>
      <c r="PFC32" s="421"/>
      <c r="PFD32" s="421"/>
      <c r="PFE32" s="421"/>
      <c r="PFF32" s="421"/>
      <c r="PFG32" s="421"/>
      <c r="PFH32" s="421"/>
      <c r="PFI32" s="421"/>
      <c r="PFJ32" s="421"/>
      <c r="PFK32" s="421"/>
      <c r="PFL32" s="421"/>
      <c r="PFM32" s="421"/>
      <c r="PFN32" s="421"/>
      <c r="PFO32" s="421"/>
      <c r="PFP32" s="421"/>
      <c r="PFQ32" s="421"/>
      <c r="PFR32" s="421"/>
      <c r="PFS32" s="421"/>
      <c r="PFT32" s="421"/>
      <c r="PFU32" s="421"/>
      <c r="PFV32" s="421"/>
      <c r="PFW32" s="421"/>
      <c r="PFX32" s="421"/>
      <c r="PFY32" s="421"/>
      <c r="PFZ32" s="421"/>
      <c r="PGA32" s="421"/>
      <c r="PGB32" s="421"/>
      <c r="PGC32" s="421"/>
      <c r="PGD32" s="421"/>
      <c r="PGE32" s="421"/>
      <c r="PGF32" s="421"/>
      <c r="PGG32" s="421"/>
      <c r="PGH32" s="421"/>
      <c r="PGI32" s="421"/>
      <c r="PGJ32" s="421"/>
      <c r="PGK32" s="421"/>
      <c r="PGL32" s="421"/>
      <c r="PGM32" s="421"/>
      <c r="PGN32" s="421"/>
      <c r="PGO32" s="421"/>
      <c r="PGP32" s="421"/>
      <c r="PGQ32" s="421"/>
      <c r="PGR32" s="421"/>
      <c r="PGS32" s="421"/>
      <c r="PGT32" s="421"/>
      <c r="PGU32" s="421"/>
      <c r="PGV32" s="421"/>
      <c r="PGW32" s="421"/>
      <c r="PGX32" s="421"/>
      <c r="PGY32" s="421"/>
      <c r="PGZ32" s="421"/>
      <c r="PHA32" s="421"/>
      <c r="PHB32" s="421"/>
      <c r="PHC32" s="421"/>
      <c r="PHD32" s="421"/>
      <c r="PHE32" s="421"/>
      <c r="PHF32" s="421"/>
      <c r="PHG32" s="421"/>
      <c r="PHH32" s="421"/>
      <c r="PHI32" s="421"/>
      <c r="PHJ32" s="421"/>
      <c r="PHK32" s="421"/>
      <c r="PHL32" s="421"/>
      <c r="PHM32" s="421"/>
      <c r="PHN32" s="421"/>
      <c r="PHO32" s="421"/>
      <c r="PHP32" s="421"/>
      <c r="PHQ32" s="421"/>
      <c r="PHR32" s="421"/>
      <c r="PHS32" s="421"/>
      <c r="PHT32" s="421"/>
      <c r="PHU32" s="421"/>
      <c r="PHV32" s="421"/>
      <c r="PHW32" s="421"/>
      <c r="PHX32" s="421"/>
      <c r="PHY32" s="421"/>
      <c r="PHZ32" s="421"/>
      <c r="PIA32" s="421"/>
      <c r="PIB32" s="421"/>
      <c r="PIC32" s="421"/>
      <c r="PID32" s="421"/>
      <c r="PIE32" s="421"/>
      <c r="PIF32" s="421"/>
      <c r="PIG32" s="421"/>
      <c r="PIH32" s="421"/>
      <c r="PII32" s="421"/>
      <c r="PIJ32" s="421"/>
      <c r="PIK32" s="421"/>
      <c r="PIL32" s="421"/>
      <c r="PIM32" s="421"/>
      <c r="PIN32" s="421"/>
      <c r="PIO32" s="421"/>
      <c r="PIP32" s="421"/>
      <c r="PIQ32" s="421"/>
      <c r="PIR32" s="421"/>
      <c r="PIS32" s="421"/>
      <c r="PIT32" s="421"/>
      <c r="PIU32" s="421"/>
      <c r="PIV32" s="421"/>
      <c r="PIW32" s="421"/>
      <c r="PIX32" s="421"/>
      <c r="PIY32" s="421"/>
      <c r="PIZ32" s="421"/>
      <c r="PJA32" s="421"/>
      <c r="PJB32" s="421"/>
      <c r="PJC32" s="421"/>
      <c r="PJD32" s="421"/>
      <c r="PJE32" s="421"/>
      <c r="PJF32" s="421"/>
      <c r="PJG32" s="421"/>
      <c r="PJH32" s="421"/>
      <c r="PJI32" s="421"/>
      <c r="PJJ32" s="421"/>
      <c r="PJK32" s="421"/>
      <c r="PJL32" s="421"/>
      <c r="PJM32" s="421"/>
      <c r="PJN32" s="421"/>
      <c r="PJO32" s="421"/>
      <c r="PJP32" s="421"/>
      <c r="PJQ32" s="421"/>
      <c r="PJR32" s="421"/>
      <c r="PJS32" s="421"/>
      <c r="PJT32" s="421"/>
      <c r="PJU32" s="421"/>
      <c r="PJV32" s="421"/>
      <c r="PJW32" s="421"/>
      <c r="PJX32" s="421"/>
      <c r="PJY32" s="421"/>
      <c r="PJZ32" s="421"/>
      <c r="PKA32" s="421"/>
      <c r="PKB32" s="421"/>
      <c r="PKC32" s="421"/>
      <c r="PKD32" s="421"/>
      <c r="PKE32" s="421"/>
      <c r="PKF32" s="421"/>
      <c r="PKG32" s="421"/>
      <c r="PKH32" s="421"/>
      <c r="PKI32" s="421"/>
      <c r="PKJ32" s="421"/>
      <c r="PKK32" s="421"/>
      <c r="PKL32" s="421"/>
      <c r="PKM32" s="421"/>
      <c r="PKN32" s="421"/>
      <c r="PKO32" s="421"/>
      <c r="PKP32" s="421"/>
      <c r="PKQ32" s="421"/>
      <c r="PKR32" s="421"/>
      <c r="PKS32" s="421"/>
      <c r="PKT32" s="421"/>
      <c r="PKU32" s="421"/>
      <c r="PKV32" s="421"/>
      <c r="PKW32" s="421"/>
      <c r="PKX32" s="421"/>
      <c r="PKY32" s="421"/>
      <c r="PKZ32" s="421"/>
      <c r="PLA32" s="421"/>
      <c r="PLB32" s="421"/>
      <c r="PLC32" s="421"/>
      <c r="PLD32" s="421"/>
      <c r="PLE32" s="421"/>
      <c r="PLF32" s="421"/>
      <c r="PLG32" s="421"/>
      <c r="PLH32" s="421"/>
      <c r="PLI32" s="421"/>
      <c r="PLJ32" s="421"/>
      <c r="PLK32" s="421"/>
      <c r="PLL32" s="421"/>
      <c r="PLM32" s="421"/>
      <c r="PLN32" s="421"/>
      <c r="PLO32" s="421"/>
      <c r="PLP32" s="421"/>
      <c r="PLQ32" s="421"/>
      <c r="PLR32" s="421"/>
      <c r="PLS32" s="421"/>
      <c r="PLT32" s="421"/>
      <c r="PLU32" s="421"/>
      <c r="PLV32" s="421"/>
      <c r="PLW32" s="421"/>
      <c r="PLX32" s="421"/>
      <c r="PLY32" s="421"/>
      <c r="PLZ32" s="421"/>
      <c r="PMA32" s="421"/>
      <c r="PMB32" s="421"/>
      <c r="PMC32" s="421"/>
      <c r="PMD32" s="421"/>
      <c r="PME32" s="421"/>
      <c r="PMF32" s="421"/>
      <c r="PMG32" s="421"/>
      <c r="PMH32" s="421"/>
      <c r="PMI32" s="421"/>
      <c r="PMJ32" s="421"/>
      <c r="PMK32" s="421"/>
      <c r="PML32" s="421"/>
      <c r="PMM32" s="421"/>
      <c r="PMN32" s="421"/>
      <c r="PMO32" s="421"/>
      <c r="PMP32" s="421"/>
      <c r="PMQ32" s="421"/>
      <c r="PMR32" s="421"/>
      <c r="PMS32" s="421"/>
      <c r="PMT32" s="421"/>
      <c r="PMU32" s="421"/>
      <c r="PMV32" s="421"/>
      <c r="PMW32" s="421"/>
      <c r="PMX32" s="421"/>
      <c r="PMY32" s="421"/>
      <c r="PMZ32" s="421"/>
      <c r="PNA32" s="421"/>
      <c r="PNB32" s="421"/>
      <c r="PNC32" s="421"/>
      <c r="PND32" s="421"/>
      <c r="PNE32" s="421"/>
      <c r="PNF32" s="421"/>
      <c r="PNG32" s="421"/>
      <c r="PNH32" s="421"/>
      <c r="PNI32" s="421"/>
      <c r="PNJ32" s="421"/>
      <c r="PNK32" s="421"/>
      <c r="PNL32" s="421"/>
      <c r="PNM32" s="421"/>
      <c r="PNN32" s="421"/>
      <c r="PNO32" s="421"/>
      <c r="PNP32" s="421"/>
      <c r="PNQ32" s="421"/>
      <c r="PNR32" s="421"/>
      <c r="PNS32" s="421"/>
      <c r="PNT32" s="421"/>
      <c r="PNU32" s="421"/>
      <c r="PNV32" s="421"/>
      <c r="PNW32" s="421"/>
      <c r="PNX32" s="421"/>
      <c r="PNY32" s="421"/>
      <c r="PNZ32" s="421"/>
      <c r="POA32" s="421"/>
      <c r="POB32" s="421"/>
      <c r="POC32" s="421"/>
      <c r="POD32" s="421"/>
      <c r="POE32" s="421"/>
      <c r="POF32" s="421"/>
      <c r="POG32" s="421"/>
      <c r="POH32" s="421"/>
      <c r="POI32" s="421"/>
      <c r="POJ32" s="421"/>
      <c r="POK32" s="421"/>
      <c r="POL32" s="421"/>
      <c r="POM32" s="421"/>
      <c r="PON32" s="421"/>
      <c r="POO32" s="421"/>
      <c r="POP32" s="421"/>
      <c r="POQ32" s="421"/>
      <c r="POR32" s="421"/>
      <c r="POS32" s="421"/>
      <c r="POT32" s="421"/>
      <c r="POU32" s="421"/>
      <c r="POV32" s="421"/>
      <c r="POW32" s="421"/>
      <c r="POX32" s="421"/>
      <c r="POY32" s="421"/>
      <c r="POZ32" s="421"/>
      <c r="PPA32" s="421"/>
      <c r="PPB32" s="421"/>
      <c r="PPC32" s="421"/>
      <c r="PPD32" s="421"/>
      <c r="PPE32" s="421"/>
      <c r="PPF32" s="421"/>
      <c r="PPG32" s="421"/>
      <c r="PPH32" s="421"/>
      <c r="PPI32" s="421"/>
      <c r="PPJ32" s="421"/>
      <c r="PPK32" s="421"/>
      <c r="PPL32" s="421"/>
      <c r="PPM32" s="421"/>
      <c r="PPN32" s="421"/>
      <c r="PPO32" s="421"/>
      <c r="PPP32" s="421"/>
      <c r="PPQ32" s="421"/>
      <c r="PPR32" s="421"/>
      <c r="PPS32" s="421"/>
      <c r="PPT32" s="421"/>
      <c r="PPU32" s="421"/>
      <c r="PPV32" s="421"/>
      <c r="PPW32" s="421"/>
      <c r="PPX32" s="421"/>
      <c r="PPY32" s="421"/>
      <c r="PPZ32" s="421"/>
      <c r="PQA32" s="421"/>
      <c r="PQB32" s="421"/>
      <c r="PQC32" s="421"/>
      <c r="PQD32" s="421"/>
      <c r="PQE32" s="421"/>
      <c r="PQF32" s="421"/>
      <c r="PQG32" s="421"/>
      <c r="PQH32" s="421"/>
      <c r="PQI32" s="421"/>
      <c r="PQJ32" s="421"/>
      <c r="PQK32" s="421"/>
      <c r="PQL32" s="421"/>
      <c r="PQM32" s="421"/>
      <c r="PQN32" s="421"/>
      <c r="PQO32" s="421"/>
      <c r="PQP32" s="421"/>
      <c r="PQQ32" s="421"/>
      <c r="PQR32" s="421"/>
      <c r="PQS32" s="421"/>
      <c r="PQT32" s="421"/>
      <c r="PQU32" s="421"/>
      <c r="PQV32" s="421"/>
      <c r="PQW32" s="421"/>
      <c r="PQX32" s="421"/>
      <c r="PQY32" s="421"/>
      <c r="PQZ32" s="421"/>
      <c r="PRA32" s="421"/>
      <c r="PRB32" s="421"/>
      <c r="PRC32" s="421"/>
      <c r="PRD32" s="421"/>
      <c r="PRE32" s="421"/>
      <c r="PRF32" s="421"/>
      <c r="PRG32" s="421"/>
      <c r="PRH32" s="421"/>
      <c r="PRI32" s="421"/>
      <c r="PRJ32" s="421"/>
      <c r="PRK32" s="421"/>
      <c r="PRL32" s="421"/>
      <c r="PRM32" s="421"/>
      <c r="PRN32" s="421"/>
      <c r="PRO32" s="421"/>
      <c r="PRP32" s="421"/>
      <c r="PRQ32" s="421"/>
      <c r="PRR32" s="421"/>
      <c r="PRS32" s="421"/>
      <c r="PRT32" s="421"/>
      <c r="PRU32" s="421"/>
      <c r="PRV32" s="421"/>
      <c r="PRW32" s="421"/>
      <c r="PRX32" s="421"/>
      <c r="PRY32" s="421"/>
      <c r="PRZ32" s="421"/>
      <c r="PSA32" s="421"/>
      <c r="PSB32" s="421"/>
      <c r="PSC32" s="421"/>
      <c r="PSD32" s="421"/>
      <c r="PSE32" s="421"/>
      <c r="PSF32" s="421"/>
      <c r="PSG32" s="421"/>
      <c r="PSH32" s="421"/>
      <c r="PSI32" s="421"/>
      <c r="PSJ32" s="421"/>
      <c r="PSK32" s="421"/>
      <c r="PSL32" s="421"/>
      <c r="PSM32" s="421"/>
      <c r="PSN32" s="421"/>
      <c r="PSO32" s="421"/>
      <c r="PSP32" s="421"/>
      <c r="PSQ32" s="421"/>
      <c r="PSR32" s="421"/>
      <c r="PSS32" s="421"/>
      <c r="PST32" s="421"/>
      <c r="PSU32" s="421"/>
      <c r="PSV32" s="421"/>
      <c r="PSW32" s="421"/>
      <c r="PSX32" s="421"/>
      <c r="PSY32" s="421"/>
      <c r="PSZ32" s="421"/>
      <c r="PTA32" s="421"/>
      <c r="PTB32" s="421"/>
      <c r="PTC32" s="421"/>
      <c r="PTD32" s="421"/>
      <c r="PTE32" s="421"/>
      <c r="PTF32" s="421"/>
      <c r="PTG32" s="421"/>
      <c r="PTH32" s="421"/>
      <c r="PTI32" s="421"/>
      <c r="PTJ32" s="421"/>
      <c r="PTK32" s="421"/>
      <c r="PTL32" s="421"/>
      <c r="PTM32" s="421"/>
      <c r="PTN32" s="421"/>
      <c r="PTO32" s="421"/>
      <c r="PTP32" s="421"/>
      <c r="PTQ32" s="421"/>
      <c r="PTR32" s="421"/>
      <c r="PTS32" s="421"/>
      <c r="PTT32" s="421"/>
      <c r="PTU32" s="421"/>
      <c r="PTV32" s="421"/>
      <c r="PTW32" s="421"/>
      <c r="PTX32" s="421"/>
      <c r="PTY32" s="421"/>
      <c r="PTZ32" s="421"/>
      <c r="PUA32" s="421"/>
      <c r="PUB32" s="421"/>
      <c r="PUC32" s="421"/>
      <c r="PUD32" s="421"/>
      <c r="PUE32" s="421"/>
      <c r="PUF32" s="421"/>
      <c r="PUG32" s="421"/>
      <c r="PUH32" s="421"/>
      <c r="PUI32" s="421"/>
      <c r="PUJ32" s="421"/>
      <c r="PUK32" s="421"/>
      <c r="PUL32" s="421"/>
      <c r="PUM32" s="421"/>
      <c r="PUN32" s="421"/>
      <c r="PUO32" s="421"/>
      <c r="PUP32" s="421"/>
      <c r="PUQ32" s="421"/>
      <c r="PUR32" s="421"/>
      <c r="PUS32" s="421"/>
      <c r="PUT32" s="421"/>
      <c r="PUU32" s="421"/>
      <c r="PUV32" s="421"/>
      <c r="PUW32" s="421"/>
      <c r="PUX32" s="421"/>
      <c r="PUY32" s="421"/>
      <c r="PUZ32" s="421"/>
      <c r="PVA32" s="421"/>
      <c r="PVB32" s="421"/>
      <c r="PVC32" s="421"/>
      <c r="PVD32" s="421"/>
      <c r="PVE32" s="421"/>
      <c r="PVF32" s="421"/>
      <c r="PVG32" s="421"/>
      <c r="PVH32" s="421"/>
      <c r="PVI32" s="421"/>
      <c r="PVJ32" s="421"/>
      <c r="PVK32" s="421"/>
      <c r="PVL32" s="421"/>
      <c r="PVM32" s="421"/>
      <c r="PVN32" s="421"/>
      <c r="PVO32" s="421"/>
      <c r="PVP32" s="421"/>
      <c r="PVQ32" s="421"/>
      <c r="PVR32" s="421"/>
      <c r="PVS32" s="421"/>
      <c r="PVT32" s="421"/>
      <c r="PVU32" s="421"/>
      <c r="PVV32" s="421"/>
      <c r="PVW32" s="421"/>
      <c r="PVX32" s="421"/>
      <c r="PVY32" s="421"/>
      <c r="PVZ32" s="421"/>
      <c r="PWA32" s="421"/>
      <c r="PWB32" s="421"/>
      <c r="PWC32" s="421"/>
      <c r="PWD32" s="421"/>
      <c r="PWE32" s="421"/>
      <c r="PWF32" s="421"/>
      <c r="PWG32" s="421"/>
      <c r="PWH32" s="421"/>
      <c r="PWI32" s="421"/>
      <c r="PWJ32" s="421"/>
      <c r="PWK32" s="421"/>
      <c r="PWL32" s="421"/>
      <c r="PWM32" s="421"/>
      <c r="PWN32" s="421"/>
      <c r="PWO32" s="421"/>
      <c r="PWP32" s="421"/>
      <c r="PWQ32" s="421"/>
      <c r="PWR32" s="421"/>
      <c r="PWS32" s="421"/>
      <c r="PWT32" s="421"/>
      <c r="PWU32" s="421"/>
      <c r="PWV32" s="421"/>
      <c r="PWW32" s="421"/>
      <c r="PWX32" s="421"/>
      <c r="PWY32" s="421"/>
      <c r="PWZ32" s="421"/>
      <c r="PXA32" s="421"/>
      <c r="PXB32" s="421"/>
      <c r="PXC32" s="421"/>
      <c r="PXD32" s="421"/>
      <c r="PXE32" s="421"/>
      <c r="PXF32" s="421"/>
      <c r="PXG32" s="421"/>
      <c r="PXH32" s="421"/>
      <c r="PXI32" s="421"/>
      <c r="PXJ32" s="421"/>
      <c r="PXK32" s="421"/>
      <c r="PXL32" s="421"/>
      <c r="PXM32" s="421"/>
      <c r="PXN32" s="421"/>
      <c r="PXO32" s="421"/>
      <c r="PXP32" s="421"/>
      <c r="PXQ32" s="421"/>
      <c r="PXR32" s="421"/>
      <c r="PXS32" s="421"/>
      <c r="PXT32" s="421"/>
      <c r="PXU32" s="421"/>
      <c r="PXV32" s="421"/>
      <c r="PXW32" s="421"/>
      <c r="PXX32" s="421"/>
      <c r="PXY32" s="421"/>
      <c r="PXZ32" s="421"/>
      <c r="PYA32" s="421"/>
      <c r="PYB32" s="421"/>
      <c r="PYC32" s="421"/>
      <c r="PYD32" s="421"/>
      <c r="PYE32" s="421"/>
      <c r="PYF32" s="421"/>
      <c r="PYG32" s="421"/>
      <c r="PYH32" s="421"/>
      <c r="PYI32" s="421"/>
      <c r="PYJ32" s="421"/>
      <c r="PYK32" s="421"/>
      <c r="PYL32" s="421"/>
      <c r="PYM32" s="421"/>
      <c r="PYN32" s="421"/>
      <c r="PYO32" s="421"/>
      <c r="PYP32" s="421"/>
      <c r="PYQ32" s="421"/>
      <c r="PYR32" s="421"/>
      <c r="PYS32" s="421"/>
      <c r="PYT32" s="421"/>
      <c r="PYU32" s="421"/>
      <c r="PYV32" s="421"/>
      <c r="PYW32" s="421"/>
      <c r="PYX32" s="421"/>
      <c r="PYY32" s="421"/>
      <c r="PYZ32" s="421"/>
      <c r="PZA32" s="421"/>
      <c r="PZB32" s="421"/>
      <c r="PZC32" s="421"/>
      <c r="PZD32" s="421"/>
      <c r="PZE32" s="421"/>
      <c r="PZF32" s="421"/>
      <c r="PZG32" s="421"/>
      <c r="PZH32" s="421"/>
      <c r="PZI32" s="421"/>
      <c r="PZJ32" s="421"/>
      <c r="PZK32" s="421"/>
      <c r="PZL32" s="421"/>
      <c r="PZM32" s="421"/>
      <c r="PZN32" s="421"/>
      <c r="PZO32" s="421"/>
      <c r="PZP32" s="421"/>
      <c r="PZQ32" s="421"/>
      <c r="PZR32" s="421"/>
      <c r="PZS32" s="421"/>
      <c r="PZT32" s="421"/>
      <c r="PZU32" s="421"/>
      <c r="PZV32" s="421"/>
      <c r="PZW32" s="421"/>
      <c r="PZX32" s="421"/>
      <c r="PZY32" s="421"/>
      <c r="PZZ32" s="421"/>
      <c r="QAA32" s="421"/>
      <c r="QAB32" s="421"/>
      <c r="QAC32" s="421"/>
      <c r="QAD32" s="421"/>
      <c r="QAE32" s="421"/>
      <c r="QAF32" s="421"/>
      <c r="QAG32" s="421"/>
      <c r="QAH32" s="421"/>
      <c r="QAI32" s="421"/>
      <c r="QAJ32" s="421"/>
      <c r="QAK32" s="421"/>
      <c r="QAL32" s="421"/>
      <c r="QAM32" s="421"/>
      <c r="QAN32" s="421"/>
      <c r="QAO32" s="421"/>
      <c r="QAP32" s="421"/>
      <c r="QAQ32" s="421"/>
      <c r="QAR32" s="421"/>
      <c r="QAS32" s="421"/>
      <c r="QAT32" s="421"/>
      <c r="QAU32" s="421"/>
      <c r="QAV32" s="421"/>
      <c r="QAW32" s="421"/>
      <c r="QAX32" s="421"/>
      <c r="QAY32" s="421"/>
      <c r="QAZ32" s="421"/>
      <c r="QBA32" s="421"/>
      <c r="QBB32" s="421"/>
      <c r="QBC32" s="421"/>
      <c r="QBD32" s="421"/>
      <c r="QBE32" s="421"/>
      <c r="QBF32" s="421"/>
      <c r="QBG32" s="421"/>
      <c r="QBH32" s="421"/>
      <c r="QBI32" s="421"/>
      <c r="QBJ32" s="421"/>
      <c r="QBK32" s="421"/>
      <c r="QBL32" s="421"/>
      <c r="QBM32" s="421"/>
      <c r="QBN32" s="421"/>
      <c r="QBO32" s="421"/>
      <c r="QBP32" s="421"/>
      <c r="QBQ32" s="421"/>
      <c r="QBR32" s="421"/>
      <c r="QBS32" s="421"/>
      <c r="QBT32" s="421"/>
      <c r="QBU32" s="421"/>
      <c r="QBV32" s="421"/>
      <c r="QBW32" s="421"/>
      <c r="QBX32" s="421"/>
      <c r="QBY32" s="421"/>
      <c r="QBZ32" s="421"/>
      <c r="QCA32" s="421"/>
      <c r="QCB32" s="421"/>
      <c r="QCC32" s="421"/>
      <c r="QCD32" s="421"/>
      <c r="QCE32" s="421"/>
      <c r="QCF32" s="421"/>
      <c r="QCG32" s="421"/>
      <c r="QCH32" s="421"/>
      <c r="QCI32" s="421"/>
      <c r="QCJ32" s="421"/>
      <c r="QCK32" s="421"/>
      <c r="QCL32" s="421"/>
      <c r="QCM32" s="421"/>
      <c r="QCN32" s="421"/>
      <c r="QCO32" s="421"/>
      <c r="QCP32" s="421"/>
      <c r="QCQ32" s="421"/>
      <c r="QCR32" s="421"/>
      <c r="QCS32" s="421"/>
      <c r="QCT32" s="421"/>
      <c r="QCU32" s="421"/>
      <c r="QCV32" s="421"/>
      <c r="QCW32" s="421"/>
      <c r="QCX32" s="421"/>
      <c r="QCY32" s="421"/>
      <c r="QCZ32" s="421"/>
      <c r="QDA32" s="421"/>
      <c r="QDB32" s="421"/>
      <c r="QDC32" s="421"/>
      <c r="QDD32" s="421"/>
      <c r="QDE32" s="421"/>
      <c r="QDF32" s="421"/>
      <c r="QDG32" s="421"/>
      <c r="QDH32" s="421"/>
      <c r="QDI32" s="421"/>
      <c r="QDJ32" s="421"/>
      <c r="QDK32" s="421"/>
      <c r="QDL32" s="421"/>
      <c r="QDM32" s="421"/>
      <c r="QDN32" s="421"/>
      <c r="QDO32" s="421"/>
      <c r="QDP32" s="421"/>
      <c r="QDQ32" s="421"/>
      <c r="QDR32" s="421"/>
      <c r="QDS32" s="421"/>
      <c r="QDT32" s="421"/>
      <c r="QDU32" s="421"/>
      <c r="QDV32" s="421"/>
      <c r="QDW32" s="421"/>
      <c r="QDX32" s="421"/>
      <c r="QDY32" s="421"/>
      <c r="QDZ32" s="421"/>
      <c r="QEA32" s="421"/>
      <c r="QEB32" s="421"/>
      <c r="QEC32" s="421"/>
      <c r="QED32" s="421"/>
      <c r="QEE32" s="421"/>
      <c r="QEF32" s="421"/>
      <c r="QEG32" s="421"/>
      <c r="QEH32" s="421"/>
      <c r="QEI32" s="421"/>
      <c r="QEJ32" s="421"/>
      <c r="QEK32" s="421"/>
      <c r="QEL32" s="421"/>
      <c r="QEM32" s="421"/>
      <c r="QEN32" s="421"/>
      <c r="QEO32" s="421"/>
      <c r="QEP32" s="421"/>
      <c r="QEQ32" s="421"/>
      <c r="QER32" s="421"/>
      <c r="QES32" s="421"/>
      <c r="QET32" s="421"/>
      <c r="QEU32" s="421"/>
      <c r="QEV32" s="421"/>
      <c r="QEW32" s="421"/>
      <c r="QEX32" s="421"/>
      <c r="QEY32" s="421"/>
      <c r="QEZ32" s="421"/>
      <c r="QFA32" s="421"/>
      <c r="QFB32" s="421"/>
      <c r="QFC32" s="421"/>
      <c r="QFD32" s="421"/>
      <c r="QFE32" s="421"/>
      <c r="QFF32" s="421"/>
      <c r="QFG32" s="421"/>
      <c r="QFH32" s="421"/>
      <c r="QFI32" s="421"/>
      <c r="QFJ32" s="421"/>
      <c r="QFK32" s="421"/>
      <c r="QFL32" s="421"/>
      <c r="QFM32" s="421"/>
      <c r="QFN32" s="421"/>
      <c r="QFO32" s="421"/>
      <c r="QFP32" s="421"/>
      <c r="QFQ32" s="421"/>
      <c r="QFR32" s="421"/>
      <c r="QFS32" s="421"/>
      <c r="QFT32" s="421"/>
      <c r="QFU32" s="421"/>
      <c r="QFV32" s="421"/>
      <c r="QFW32" s="421"/>
      <c r="QFX32" s="421"/>
      <c r="QFY32" s="421"/>
      <c r="QFZ32" s="421"/>
      <c r="QGA32" s="421"/>
      <c r="QGB32" s="421"/>
      <c r="QGC32" s="421"/>
      <c r="QGD32" s="421"/>
      <c r="QGE32" s="421"/>
      <c r="QGF32" s="421"/>
      <c r="QGG32" s="421"/>
      <c r="QGH32" s="421"/>
      <c r="QGI32" s="421"/>
      <c r="QGJ32" s="421"/>
      <c r="QGK32" s="421"/>
      <c r="QGL32" s="421"/>
      <c r="QGM32" s="421"/>
      <c r="QGN32" s="421"/>
      <c r="QGO32" s="421"/>
      <c r="QGP32" s="421"/>
      <c r="QGQ32" s="421"/>
      <c r="QGR32" s="421"/>
      <c r="QGS32" s="421"/>
      <c r="QGT32" s="421"/>
      <c r="QGU32" s="421"/>
      <c r="QGV32" s="421"/>
      <c r="QGW32" s="421"/>
      <c r="QGX32" s="421"/>
      <c r="QGY32" s="421"/>
      <c r="QGZ32" s="421"/>
      <c r="QHA32" s="421"/>
      <c r="QHB32" s="421"/>
      <c r="QHC32" s="421"/>
      <c r="QHD32" s="421"/>
      <c r="QHE32" s="421"/>
      <c r="QHF32" s="421"/>
      <c r="QHG32" s="421"/>
      <c r="QHH32" s="421"/>
      <c r="QHI32" s="421"/>
      <c r="QHJ32" s="421"/>
      <c r="QHK32" s="421"/>
      <c r="QHL32" s="421"/>
      <c r="QHM32" s="421"/>
      <c r="QHN32" s="421"/>
      <c r="QHO32" s="421"/>
      <c r="QHP32" s="421"/>
      <c r="QHQ32" s="421"/>
      <c r="QHR32" s="421"/>
      <c r="QHS32" s="421"/>
      <c r="QHT32" s="421"/>
      <c r="QHU32" s="421"/>
      <c r="QHV32" s="421"/>
      <c r="QHW32" s="421"/>
      <c r="QHX32" s="421"/>
      <c r="QHY32" s="421"/>
      <c r="QHZ32" s="421"/>
      <c r="QIA32" s="421"/>
      <c r="QIB32" s="421"/>
      <c r="QIC32" s="421"/>
      <c r="QID32" s="421"/>
      <c r="QIE32" s="421"/>
      <c r="QIF32" s="421"/>
      <c r="QIG32" s="421"/>
      <c r="QIH32" s="421"/>
      <c r="QII32" s="421"/>
      <c r="QIJ32" s="421"/>
      <c r="QIK32" s="421"/>
      <c r="QIL32" s="421"/>
      <c r="QIM32" s="421"/>
      <c r="QIN32" s="421"/>
      <c r="QIO32" s="421"/>
      <c r="QIP32" s="421"/>
      <c r="QIQ32" s="421"/>
      <c r="QIR32" s="421"/>
      <c r="QIS32" s="421"/>
      <c r="QIT32" s="421"/>
      <c r="QIU32" s="421"/>
      <c r="QIV32" s="421"/>
      <c r="QIW32" s="421"/>
      <c r="QIX32" s="421"/>
      <c r="QIY32" s="421"/>
      <c r="QIZ32" s="421"/>
      <c r="QJA32" s="421"/>
      <c r="QJB32" s="421"/>
      <c r="QJC32" s="421"/>
      <c r="QJD32" s="421"/>
      <c r="QJE32" s="421"/>
      <c r="QJF32" s="421"/>
      <c r="QJG32" s="421"/>
      <c r="QJH32" s="421"/>
      <c r="QJI32" s="421"/>
      <c r="QJJ32" s="421"/>
      <c r="QJK32" s="421"/>
      <c r="QJL32" s="421"/>
      <c r="QJM32" s="421"/>
      <c r="QJN32" s="421"/>
      <c r="QJO32" s="421"/>
      <c r="QJP32" s="421"/>
      <c r="QJQ32" s="421"/>
      <c r="QJR32" s="421"/>
      <c r="QJS32" s="421"/>
      <c r="QJT32" s="421"/>
      <c r="QJU32" s="421"/>
      <c r="QJV32" s="421"/>
      <c r="QJW32" s="421"/>
      <c r="QJX32" s="421"/>
      <c r="QJY32" s="421"/>
      <c r="QJZ32" s="421"/>
      <c r="QKA32" s="421"/>
      <c r="QKB32" s="421"/>
      <c r="QKC32" s="421"/>
      <c r="QKD32" s="421"/>
      <c r="QKE32" s="421"/>
      <c r="QKF32" s="421"/>
      <c r="QKG32" s="421"/>
      <c r="QKH32" s="421"/>
      <c r="QKI32" s="421"/>
      <c r="QKJ32" s="421"/>
      <c r="QKK32" s="421"/>
      <c r="QKL32" s="421"/>
      <c r="QKM32" s="421"/>
      <c r="QKN32" s="421"/>
      <c r="QKO32" s="421"/>
      <c r="QKP32" s="421"/>
      <c r="QKQ32" s="421"/>
      <c r="QKR32" s="421"/>
      <c r="QKS32" s="421"/>
      <c r="QKT32" s="421"/>
      <c r="QKU32" s="421"/>
      <c r="QKV32" s="421"/>
      <c r="QKW32" s="421"/>
      <c r="QKX32" s="421"/>
      <c r="QKY32" s="421"/>
      <c r="QKZ32" s="421"/>
      <c r="QLA32" s="421"/>
      <c r="QLB32" s="421"/>
      <c r="QLC32" s="421"/>
      <c r="QLD32" s="421"/>
      <c r="QLE32" s="421"/>
      <c r="QLF32" s="421"/>
      <c r="QLG32" s="421"/>
      <c r="QLH32" s="421"/>
      <c r="QLI32" s="421"/>
      <c r="QLJ32" s="421"/>
      <c r="QLK32" s="421"/>
      <c r="QLL32" s="421"/>
      <c r="QLM32" s="421"/>
      <c r="QLN32" s="421"/>
      <c r="QLO32" s="421"/>
      <c r="QLP32" s="421"/>
      <c r="QLQ32" s="421"/>
      <c r="QLR32" s="421"/>
      <c r="QLS32" s="421"/>
      <c r="QLT32" s="421"/>
      <c r="QLU32" s="421"/>
      <c r="QLV32" s="421"/>
      <c r="QLW32" s="421"/>
      <c r="QLX32" s="421"/>
      <c r="QLY32" s="421"/>
      <c r="QLZ32" s="421"/>
      <c r="QMA32" s="421"/>
      <c r="QMB32" s="421"/>
      <c r="QMC32" s="421"/>
      <c r="QMD32" s="421"/>
      <c r="QME32" s="421"/>
      <c r="QMF32" s="421"/>
      <c r="QMG32" s="421"/>
      <c r="QMH32" s="421"/>
      <c r="QMI32" s="421"/>
      <c r="QMJ32" s="421"/>
      <c r="QMK32" s="421"/>
      <c r="QML32" s="421"/>
      <c r="QMM32" s="421"/>
      <c r="QMN32" s="421"/>
      <c r="QMO32" s="421"/>
      <c r="QMP32" s="421"/>
      <c r="QMQ32" s="421"/>
      <c r="QMR32" s="421"/>
      <c r="QMS32" s="421"/>
      <c r="QMT32" s="421"/>
      <c r="QMU32" s="421"/>
      <c r="QMV32" s="421"/>
      <c r="QMW32" s="421"/>
      <c r="QMX32" s="421"/>
      <c r="QMY32" s="421"/>
      <c r="QMZ32" s="421"/>
      <c r="QNA32" s="421"/>
      <c r="QNB32" s="421"/>
      <c r="QNC32" s="421"/>
      <c r="QND32" s="421"/>
      <c r="QNE32" s="421"/>
      <c r="QNF32" s="421"/>
      <c r="QNG32" s="421"/>
      <c r="QNH32" s="421"/>
      <c r="QNI32" s="421"/>
      <c r="QNJ32" s="421"/>
      <c r="QNK32" s="421"/>
      <c r="QNL32" s="421"/>
      <c r="QNM32" s="421"/>
      <c r="QNN32" s="421"/>
      <c r="QNO32" s="421"/>
      <c r="QNP32" s="421"/>
      <c r="QNQ32" s="421"/>
      <c r="QNR32" s="421"/>
      <c r="QNS32" s="421"/>
      <c r="QNT32" s="421"/>
      <c r="QNU32" s="421"/>
      <c r="QNV32" s="421"/>
      <c r="QNW32" s="421"/>
      <c r="QNX32" s="421"/>
      <c r="QNY32" s="421"/>
      <c r="QNZ32" s="421"/>
      <c r="QOA32" s="421"/>
      <c r="QOB32" s="421"/>
      <c r="QOC32" s="421"/>
      <c r="QOD32" s="421"/>
      <c r="QOE32" s="421"/>
      <c r="QOF32" s="421"/>
      <c r="QOG32" s="421"/>
      <c r="QOH32" s="421"/>
      <c r="QOI32" s="421"/>
      <c r="QOJ32" s="421"/>
      <c r="QOK32" s="421"/>
      <c r="QOL32" s="421"/>
      <c r="QOM32" s="421"/>
      <c r="QON32" s="421"/>
      <c r="QOO32" s="421"/>
      <c r="QOP32" s="421"/>
      <c r="QOQ32" s="421"/>
      <c r="QOR32" s="421"/>
      <c r="QOS32" s="421"/>
      <c r="QOT32" s="421"/>
      <c r="QOU32" s="421"/>
      <c r="QOV32" s="421"/>
      <c r="QOW32" s="421"/>
      <c r="QOX32" s="421"/>
      <c r="QOY32" s="421"/>
      <c r="QOZ32" s="421"/>
      <c r="QPA32" s="421"/>
      <c r="QPB32" s="421"/>
      <c r="QPC32" s="421"/>
      <c r="QPD32" s="421"/>
      <c r="QPE32" s="421"/>
      <c r="QPF32" s="421"/>
      <c r="QPG32" s="421"/>
      <c r="QPH32" s="421"/>
      <c r="QPI32" s="421"/>
      <c r="QPJ32" s="421"/>
      <c r="QPK32" s="421"/>
      <c r="QPL32" s="421"/>
      <c r="QPM32" s="421"/>
      <c r="QPN32" s="421"/>
      <c r="QPO32" s="421"/>
      <c r="QPP32" s="421"/>
      <c r="QPQ32" s="421"/>
      <c r="QPR32" s="421"/>
      <c r="QPS32" s="421"/>
      <c r="QPT32" s="421"/>
      <c r="QPU32" s="421"/>
      <c r="QPV32" s="421"/>
      <c r="QPW32" s="421"/>
      <c r="QPX32" s="421"/>
      <c r="QPY32" s="421"/>
      <c r="QPZ32" s="421"/>
      <c r="QQA32" s="421"/>
      <c r="QQB32" s="421"/>
      <c r="QQC32" s="421"/>
      <c r="QQD32" s="421"/>
      <c r="QQE32" s="421"/>
      <c r="QQF32" s="421"/>
      <c r="QQG32" s="421"/>
      <c r="QQH32" s="421"/>
      <c r="QQI32" s="421"/>
      <c r="QQJ32" s="421"/>
      <c r="QQK32" s="421"/>
      <c r="QQL32" s="421"/>
      <c r="QQM32" s="421"/>
      <c r="QQN32" s="421"/>
      <c r="QQO32" s="421"/>
      <c r="QQP32" s="421"/>
      <c r="QQQ32" s="421"/>
      <c r="QQR32" s="421"/>
      <c r="QQS32" s="421"/>
      <c r="QQT32" s="421"/>
      <c r="QQU32" s="421"/>
      <c r="QQV32" s="421"/>
      <c r="QQW32" s="421"/>
      <c r="QQX32" s="421"/>
      <c r="QQY32" s="421"/>
      <c r="QQZ32" s="421"/>
      <c r="QRA32" s="421"/>
      <c r="QRB32" s="421"/>
      <c r="QRC32" s="421"/>
      <c r="QRD32" s="421"/>
      <c r="QRE32" s="421"/>
      <c r="QRF32" s="421"/>
      <c r="QRG32" s="421"/>
      <c r="QRH32" s="421"/>
      <c r="QRI32" s="421"/>
      <c r="QRJ32" s="421"/>
      <c r="QRK32" s="421"/>
      <c r="QRL32" s="421"/>
      <c r="QRM32" s="421"/>
      <c r="QRN32" s="421"/>
      <c r="QRO32" s="421"/>
      <c r="QRP32" s="421"/>
      <c r="QRQ32" s="421"/>
      <c r="QRR32" s="421"/>
      <c r="QRS32" s="421"/>
      <c r="QRT32" s="421"/>
      <c r="QRU32" s="421"/>
      <c r="QRV32" s="421"/>
      <c r="QRW32" s="421"/>
      <c r="QRX32" s="421"/>
      <c r="QRY32" s="421"/>
      <c r="QRZ32" s="421"/>
      <c r="QSA32" s="421"/>
      <c r="QSB32" s="421"/>
      <c r="QSC32" s="421"/>
      <c r="QSD32" s="421"/>
      <c r="QSE32" s="421"/>
      <c r="QSF32" s="421"/>
      <c r="QSG32" s="421"/>
      <c r="QSH32" s="421"/>
      <c r="QSI32" s="421"/>
      <c r="QSJ32" s="421"/>
      <c r="QSK32" s="421"/>
      <c r="QSL32" s="421"/>
      <c r="QSM32" s="421"/>
      <c r="QSN32" s="421"/>
      <c r="QSO32" s="421"/>
      <c r="QSP32" s="421"/>
      <c r="QSQ32" s="421"/>
      <c r="QSR32" s="421"/>
      <c r="QSS32" s="421"/>
      <c r="QST32" s="421"/>
      <c r="QSU32" s="421"/>
      <c r="QSV32" s="421"/>
      <c r="QSW32" s="421"/>
      <c r="QSX32" s="421"/>
      <c r="QSY32" s="421"/>
      <c r="QSZ32" s="421"/>
      <c r="QTA32" s="421"/>
      <c r="QTB32" s="421"/>
      <c r="QTC32" s="421"/>
      <c r="QTD32" s="421"/>
      <c r="QTE32" s="421"/>
      <c r="QTF32" s="421"/>
      <c r="QTG32" s="421"/>
      <c r="QTH32" s="421"/>
      <c r="QTI32" s="421"/>
      <c r="QTJ32" s="421"/>
      <c r="QTK32" s="421"/>
      <c r="QTL32" s="421"/>
      <c r="QTM32" s="421"/>
      <c r="QTN32" s="421"/>
      <c r="QTO32" s="421"/>
      <c r="QTP32" s="421"/>
      <c r="QTQ32" s="421"/>
      <c r="QTR32" s="421"/>
      <c r="QTS32" s="421"/>
      <c r="QTT32" s="421"/>
      <c r="QTU32" s="421"/>
      <c r="QTV32" s="421"/>
      <c r="QTW32" s="421"/>
      <c r="QTX32" s="421"/>
      <c r="QTY32" s="421"/>
      <c r="QTZ32" s="421"/>
      <c r="QUA32" s="421"/>
      <c r="QUB32" s="421"/>
      <c r="QUC32" s="421"/>
      <c r="QUD32" s="421"/>
      <c r="QUE32" s="421"/>
      <c r="QUF32" s="421"/>
      <c r="QUG32" s="421"/>
      <c r="QUH32" s="421"/>
      <c r="QUI32" s="421"/>
      <c r="QUJ32" s="421"/>
      <c r="QUK32" s="421"/>
      <c r="QUL32" s="421"/>
      <c r="QUM32" s="421"/>
      <c r="QUN32" s="421"/>
      <c r="QUO32" s="421"/>
      <c r="QUP32" s="421"/>
      <c r="QUQ32" s="421"/>
      <c r="QUR32" s="421"/>
      <c r="QUS32" s="421"/>
      <c r="QUT32" s="421"/>
      <c r="QUU32" s="421"/>
      <c r="QUV32" s="421"/>
      <c r="QUW32" s="421"/>
      <c r="QUX32" s="421"/>
      <c r="QUY32" s="421"/>
      <c r="QUZ32" s="421"/>
      <c r="QVA32" s="421"/>
      <c r="QVB32" s="421"/>
      <c r="QVC32" s="421"/>
      <c r="QVD32" s="421"/>
      <c r="QVE32" s="421"/>
      <c r="QVF32" s="421"/>
      <c r="QVG32" s="421"/>
      <c r="QVH32" s="421"/>
      <c r="QVI32" s="421"/>
      <c r="QVJ32" s="421"/>
      <c r="QVK32" s="421"/>
      <c r="QVL32" s="421"/>
      <c r="QVM32" s="421"/>
      <c r="QVN32" s="421"/>
      <c r="QVO32" s="421"/>
      <c r="QVP32" s="421"/>
      <c r="QVQ32" s="421"/>
      <c r="QVR32" s="421"/>
      <c r="QVS32" s="421"/>
      <c r="QVT32" s="421"/>
      <c r="QVU32" s="421"/>
      <c r="QVV32" s="421"/>
      <c r="QVW32" s="421"/>
      <c r="QVX32" s="421"/>
      <c r="QVY32" s="421"/>
      <c r="QVZ32" s="421"/>
      <c r="QWA32" s="421"/>
      <c r="QWB32" s="421"/>
      <c r="QWC32" s="421"/>
      <c r="QWD32" s="421"/>
      <c r="QWE32" s="421"/>
      <c r="QWF32" s="421"/>
      <c r="QWG32" s="421"/>
      <c r="QWH32" s="421"/>
      <c r="QWI32" s="421"/>
      <c r="QWJ32" s="421"/>
      <c r="QWK32" s="421"/>
      <c r="QWL32" s="421"/>
      <c r="QWM32" s="421"/>
      <c r="QWN32" s="421"/>
      <c r="QWO32" s="421"/>
      <c r="QWP32" s="421"/>
      <c r="QWQ32" s="421"/>
      <c r="QWR32" s="421"/>
      <c r="QWS32" s="421"/>
      <c r="QWT32" s="421"/>
      <c r="QWU32" s="421"/>
      <c r="QWV32" s="421"/>
      <c r="QWW32" s="421"/>
      <c r="QWX32" s="421"/>
      <c r="QWY32" s="421"/>
      <c r="QWZ32" s="421"/>
      <c r="QXA32" s="421"/>
      <c r="QXB32" s="421"/>
      <c r="QXC32" s="421"/>
      <c r="QXD32" s="421"/>
      <c r="QXE32" s="421"/>
      <c r="QXF32" s="421"/>
      <c r="QXG32" s="421"/>
      <c r="QXH32" s="421"/>
      <c r="QXI32" s="421"/>
      <c r="QXJ32" s="421"/>
      <c r="QXK32" s="421"/>
      <c r="QXL32" s="421"/>
      <c r="QXM32" s="421"/>
      <c r="QXN32" s="421"/>
      <c r="QXO32" s="421"/>
      <c r="QXP32" s="421"/>
      <c r="QXQ32" s="421"/>
      <c r="QXR32" s="421"/>
      <c r="QXS32" s="421"/>
      <c r="QXT32" s="421"/>
      <c r="QXU32" s="421"/>
      <c r="QXV32" s="421"/>
      <c r="QXW32" s="421"/>
      <c r="QXX32" s="421"/>
      <c r="QXY32" s="421"/>
      <c r="QXZ32" s="421"/>
      <c r="QYA32" s="421"/>
      <c r="QYB32" s="421"/>
      <c r="QYC32" s="421"/>
      <c r="QYD32" s="421"/>
      <c r="QYE32" s="421"/>
      <c r="QYF32" s="421"/>
      <c r="QYG32" s="421"/>
      <c r="QYH32" s="421"/>
      <c r="QYI32" s="421"/>
      <c r="QYJ32" s="421"/>
      <c r="QYK32" s="421"/>
      <c r="QYL32" s="421"/>
      <c r="QYM32" s="421"/>
      <c r="QYN32" s="421"/>
      <c r="QYO32" s="421"/>
      <c r="QYP32" s="421"/>
      <c r="QYQ32" s="421"/>
      <c r="QYR32" s="421"/>
      <c r="QYS32" s="421"/>
      <c r="QYT32" s="421"/>
      <c r="QYU32" s="421"/>
      <c r="QYV32" s="421"/>
      <c r="QYW32" s="421"/>
      <c r="QYX32" s="421"/>
      <c r="QYY32" s="421"/>
      <c r="QYZ32" s="421"/>
      <c r="QZA32" s="421"/>
      <c r="QZB32" s="421"/>
      <c r="QZC32" s="421"/>
      <c r="QZD32" s="421"/>
      <c r="QZE32" s="421"/>
      <c r="QZF32" s="421"/>
      <c r="QZG32" s="421"/>
      <c r="QZH32" s="421"/>
      <c r="QZI32" s="421"/>
      <c r="QZJ32" s="421"/>
      <c r="QZK32" s="421"/>
      <c r="QZL32" s="421"/>
      <c r="QZM32" s="421"/>
      <c r="QZN32" s="421"/>
      <c r="QZO32" s="421"/>
      <c r="QZP32" s="421"/>
      <c r="QZQ32" s="421"/>
      <c r="QZR32" s="421"/>
      <c r="QZS32" s="421"/>
      <c r="QZT32" s="421"/>
      <c r="QZU32" s="421"/>
      <c r="QZV32" s="421"/>
      <c r="QZW32" s="421"/>
      <c r="QZX32" s="421"/>
      <c r="QZY32" s="421"/>
      <c r="QZZ32" s="421"/>
      <c r="RAA32" s="421"/>
      <c r="RAB32" s="421"/>
      <c r="RAC32" s="421"/>
      <c r="RAD32" s="421"/>
      <c r="RAE32" s="421"/>
      <c r="RAF32" s="421"/>
      <c r="RAG32" s="421"/>
      <c r="RAH32" s="421"/>
      <c r="RAI32" s="421"/>
      <c r="RAJ32" s="421"/>
      <c r="RAK32" s="421"/>
      <c r="RAL32" s="421"/>
      <c r="RAM32" s="421"/>
      <c r="RAN32" s="421"/>
      <c r="RAO32" s="421"/>
      <c r="RAP32" s="421"/>
      <c r="RAQ32" s="421"/>
      <c r="RAR32" s="421"/>
      <c r="RAS32" s="421"/>
      <c r="RAT32" s="421"/>
      <c r="RAU32" s="421"/>
      <c r="RAV32" s="421"/>
      <c r="RAW32" s="421"/>
      <c r="RAX32" s="421"/>
      <c r="RAY32" s="421"/>
      <c r="RAZ32" s="421"/>
      <c r="RBA32" s="421"/>
      <c r="RBB32" s="421"/>
      <c r="RBC32" s="421"/>
      <c r="RBD32" s="421"/>
      <c r="RBE32" s="421"/>
      <c r="RBF32" s="421"/>
      <c r="RBG32" s="421"/>
      <c r="RBH32" s="421"/>
      <c r="RBI32" s="421"/>
      <c r="RBJ32" s="421"/>
      <c r="RBK32" s="421"/>
      <c r="RBL32" s="421"/>
      <c r="RBM32" s="421"/>
      <c r="RBN32" s="421"/>
      <c r="RBO32" s="421"/>
      <c r="RBP32" s="421"/>
      <c r="RBQ32" s="421"/>
      <c r="RBR32" s="421"/>
      <c r="RBS32" s="421"/>
      <c r="RBT32" s="421"/>
      <c r="RBU32" s="421"/>
      <c r="RBV32" s="421"/>
      <c r="RBW32" s="421"/>
      <c r="RBX32" s="421"/>
      <c r="RBY32" s="421"/>
      <c r="RBZ32" s="421"/>
      <c r="RCA32" s="421"/>
      <c r="RCB32" s="421"/>
      <c r="RCC32" s="421"/>
      <c r="RCD32" s="421"/>
      <c r="RCE32" s="421"/>
      <c r="RCF32" s="421"/>
      <c r="RCG32" s="421"/>
      <c r="RCH32" s="421"/>
      <c r="RCI32" s="421"/>
      <c r="RCJ32" s="421"/>
      <c r="RCK32" s="421"/>
      <c r="RCL32" s="421"/>
      <c r="RCM32" s="421"/>
      <c r="RCN32" s="421"/>
      <c r="RCO32" s="421"/>
      <c r="RCP32" s="421"/>
      <c r="RCQ32" s="421"/>
      <c r="RCR32" s="421"/>
      <c r="RCS32" s="421"/>
      <c r="RCT32" s="421"/>
      <c r="RCU32" s="421"/>
      <c r="RCV32" s="421"/>
      <c r="RCW32" s="421"/>
      <c r="RCX32" s="421"/>
      <c r="RCY32" s="421"/>
      <c r="RCZ32" s="421"/>
      <c r="RDA32" s="421"/>
      <c r="RDB32" s="421"/>
      <c r="RDC32" s="421"/>
      <c r="RDD32" s="421"/>
      <c r="RDE32" s="421"/>
      <c r="RDF32" s="421"/>
      <c r="RDG32" s="421"/>
      <c r="RDH32" s="421"/>
      <c r="RDI32" s="421"/>
      <c r="RDJ32" s="421"/>
      <c r="RDK32" s="421"/>
      <c r="RDL32" s="421"/>
      <c r="RDM32" s="421"/>
      <c r="RDN32" s="421"/>
      <c r="RDO32" s="421"/>
      <c r="RDP32" s="421"/>
      <c r="RDQ32" s="421"/>
      <c r="RDR32" s="421"/>
      <c r="RDS32" s="421"/>
      <c r="RDT32" s="421"/>
      <c r="RDU32" s="421"/>
      <c r="RDV32" s="421"/>
      <c r="RDW32" s="421"/>
      <c r="RDX32" s="421"/>
      <c r="RDY32" s="421"/>
      <c r="RDZ32" s="421"/>
      <c r="REA32" s="421"/>
      <c r="REB32" s="421"/>
      <c r="REC32" s="421"/>
      <c r="RED32" s="421"/>
      <c r="REE32" s="421"/>
      <c r="REF32" s="421"/>
      <c r="REG32" s="421"/>
      <c r="REH32" s="421"/>
      <c r="REI32" s="421"/>
      <c r="REJ32" s="421"/>
      <c r="REK32" s="421"/>
      <c r="REL32" s="421"/>
      <c r="REM32" s="421"/>
      <c r="REN32" s="421"/>
      <c r="REO32" s="421"/>
      <c r="REP32" s="421"/>
      <c r="REQ32" s="421"/>
      <c r="RER32" s="421"/>
      <c r="RES32" s="421"/>
      <c r="RET32" s="421"/>
      <c r="REU32" s="421"/>
      <c r="REV32" s="421"/>
      <c r="REW32" s="421"/>
      <c r="REX32" s="421"/>
      <c r="REY32" s="421"/>
      <c r="REZ32" s="421"/>
      <c r="RFA32" s="421"/>
      <c r="RFB32" s="421"/>
      <c r="RFC32" s="421"/>
      <c r="RFD32" s="421"/>
      <c r="RFE32" s="421"/>
      <c r="RFF32" s="421"/>
      <c r="RFG32" s="421"/>
      <c r="RFH32" s="421"/>
      <c r="RFI32" s="421"/>
      <c r="RFJ32" s="421"/>
      <c r="RFK32" s="421"/>
      <c r="RFL32" s="421"/>
      <c r="RFM32" s="421"/>
      <c r="RFN32" s="421"/>
      <c r="RFO32" s="421"/>
      <c r="RFP32" s="421"/>
      <c r="RFQ32" s="421"/>
      <c r="RFR32" s="421"/>
      <c r="RFS32" s="421"/>
      <c r="RFT32" s="421"/>
      <c r="RFU32" s="421"/>
      <c r="RFV32" s="421"/>
      <c r="RFW32" s="421"/>
      <c r="RFX32" s="421"/>
      <c r="RFY32" s="421"/>
      <c r="RFZ32" s="421"/>
      <c r="RGA32" s="421"/>
      <c r="RGB32" s="421"/>
      <c r="RGC32" s="421"/>
      <c r="RGD32" s="421"/>
      <c r="RGE32" s="421"/>
      <c r="RGF32" s="421"/>
      <c r="RGG32" s="421"/>
      <c r="RGH32" s="421"/>
      <c r="RGI32" s="421"/>
      <c r="RGJ32" s="421"/>
      <c r="RGK32" s="421"/>
      <c r="RGL32" s="421"/>
      <c r="RGM32" s="421"/>
      <c r="RGN32" s="421"/>
      <c r="RGO32" s="421"/>
      <c r="RGP32" s="421"/>
      <c r="RGQ32" s="421"/>
      <c r="RGR32" s="421"/>
      <c r="RGS32" s="421"/>
      <c r="RGT32" s="421"/>
      <c r="RGU32" s="421"/>
      <c r="RGV32" s="421"/>
      <c r="RGW32" s="421"/>
      <c r="RGX32" s="421"/>
      <c r="RGY32" s="421"/>
      <c r="RGZ32" s="421"/>
      <c r="RHA32" s="421"/>
      <c r="RHB32" s="421"/>
      <c r="RHC32" s="421"/>
      <c r="RHD32" s="421"/>
      <c r="RHE32" s="421"/>
      <c r="RHF32" s="421"/>
      <c r="RHG32" s="421"/>
      <c r="RHH32" s="421"/>
      <c r="RHI32" s="421"/>
      <c r="RHJ32" s="421"/>
      <c r="RHK32" s="421"/>
      <c r="RHL32" s="421"/>
      <c r="RHM32" s="421"/>
      <c r="RHN32" s="421"/>
      <c r="RHO32" s="421"/>
      <c r="RHP32" s="421"/>
      <c r="RHQ32" s="421"/>
      <c r="RHR32" s="421"/>
      <c r="RHS32" s="421"/>
      <c r="RHT32" s="421"/>
      <c r="RHU32" s="421"/>
      <c r="RHV32" s="421"/>
      <c r="RHW32" s="421"/>
      <c r="RHX32" s="421"/>
      <c r="RHY32" s="421"/>
      <c r="RHZ32" s="421"/>
      <c r="RIA32" s="421"/>
      <c r="RIB32" s="421"/>
      <c r="RIC32" s="421"/>
      <c r="RID32" s="421"/>
      <c r="RIE32" s="421"/>
      <c r="RIF32" s="421"/>
      <c r="RIG32" s="421"/>
      <c r="RIH32" s="421"/>
      <c r="RII32" s="421"/>
      <c r="RIJ32" s="421"/>
      <c r="RIK32" s="421"/>
      <c r="RIL32" s="421"/>
      <c r="RIM32" s="421"/>
      <c r="RIN32" s="421"/>
      <c r="RIO32" s="421"/>
      <c r="RIP32" s="421"/>
      <c r="RIQ32" s="421"/>
      <c r="RIR32" s="421"/>
      <c r="RIS32" s="421"/>
      <c r="RIT32" s="421"/>
      <c r="RIU32" s="421"/>
      <c r="RIV32" s="421"/>
      <c r="RIW32" s="421"/>
      <c r="RIX32" s="421"/>
      <c r="RIY32" s="421"/>
      <c r="RIZ32" s="421"/>
      <c r="RJA32" s="421"/>
      <c r="RJB32" s="421"/>
      <c r="RJC32" s="421"/>
      <c r="RJD32" s="421"/>
      <c r="RJE32" s="421"/>
      <c r="RJF32" s="421"/>
      <c r="RJG32" s="421"/>
      <c r="RJH32" s="421"/>
      <c r="RJI32" s="421"/>
      <c r="RJJ32" s="421"/>
      <c r="RJK32" s="421"/>
      <c r="RJL32" s="421"/>
      <c r="RJM32" s="421"/>
      <c r="RJN32" s="421"/>
      <c r="RJO32" s="421"/>
      <c r="RJP32" s="421"/>
      <c r="RJQ32" s="421"/>
      <c r="RJR32" s="421"/>
      <c r="RJS32" s="421"/>
      <c r="RJT32" s="421"/>
      <c r="RJU32" s="421"/>
      <c r="RJV32" s="421"/>
      <c r="RJW32" s="421"/>
      <c r="RJX32" s="421"/>
      <c r="RJY32" s="421"/>
      <c r="RJZ32" s="421"/>
      <c r="RKA32" s="421"/>
      <c r="RKB32" s="421"/>
      <c r="RKC32" s="421"/>
      <c r="RKD32" s="421"/>
      <c r="RKE32" s="421"/>
      <c r="RKF32" s="421"/>
      <c r="RKG32" s="421"/>
      <c r="RKH32" s="421"/>
      <c r="RKI32" s="421"/>
      <c r="RKJ32" s="421"/>
      <c r="RKK32" s="421"/>
      <c r="RKL32" s="421"/>
      <c r="RKM32" s="421"/>
      <c r="RKN32" s="421"/>
      <c r="RKO32" s="421"/>
      <c r="RKP32" s="421"/>
      <c r="RKQ32" s="421"/>
      <c r="RKR32" s="421"/>
      <c r="RKS32" s="421"/>
      <c r="RKT32" s="421"/>
      <c r="RKU32" s="421"/>
      <c r="RKV32" s="421"/>
      <c r="RKW32" s="421"/>
      <c r="RKX32" s="421"/>
      <c r="RKY32" s="421"/>
      <c r="RKZ32" s="421"/>
      <c r="RLA32" s="421"/>
      <c r="RLB32" s="421"/>
      <c r="RLC32" s="421"/>
      <c r="RLD32" s="421"/>
      <c r="RLE32" s="421"/>
      <c r="RLF32" s="421"/>
      <c r="RLG32" s="421"/>
      <c r="RLH32" s="421"/>
      <c r="RLI32" s="421"/>
      <c r="RLJ32" s="421"/>
      <c r="RLK32" s="421"/>
      <c r="RLL32" s="421"/>
      <c r="RLM32" s="421"/>
      <c r="RLN32" s="421"/>
      <c r="RLO32" s="421"/>
      <c r="RLP32" s="421"/>
      <c r="RLQ32" s="421"/>
      <c r="RLR32" s="421"/>
      <c r="RLS32" s="421"/>
      <c r="RLT32" s="421"/>
      <c r="RLU32" s="421"/>
      <c r="RLV32" s="421"/>
      <c r="RLW32" s="421"/>
      <c r="RLX32" s="421"/>
      <c r="RLY32" s="421"/>
      <c r="RLZ32" s="421"/>
      <c r="RMA32" s="421"/>
      <c r="RMB32" s="421"/>
      <c r="RMC32" s="421"/>
      <c r="RMD32" s="421"/>
      <c r="RME32" s="421"/>
      <c r="RMF32" s="421"/>
      <c r="RMG32" s="421"/>
      <c r="RMH32" s="421"/>
      <c r="RMI32" s="421"/>
      <c r="RMJ32" s="421"/>
      <c r="RMK32" s="421"/>
      <c r="RML32" s="421"/>
      <c r="RMM32" s="421"/>
      <c r="RMN32" s="421"/>
      <c r="RMO32" s="421"/>
      <c r="RMP32" s="421"/>
      <c r="RMQ32" s="421"/>
      <c r="RMR32" s="421"/>
      <c r="RMS32" s="421"/>
      <c r="RMT32" s="421"/>
      <c r="RMU32" s="421"/>
      <c r="RMV32" s="421"/>
      <c r="RMW32" s="421"/>
      <c r="RMX32" s="421"/>
      <c r="RMY32" s="421"/>
      <c r="RMZ32" s="421"/>
      <c r="RNA32" s="421"/>
      <c r="RNB32" s="421"/>
      <c r="RNC32" s="421"/>
      <c r="RND32" s="421"/>
      <c r="RNE32" s="421"/>
      <c r="RNF32" s="421"/>
      <c r="RNG32" s="421"/>
      <c r="RNH32" s="421"/>
      <c r="RNI32" s="421"/>
      <c r="RNJ32" s="421"/>
      <c r="RNK32" s="421"/>
      <c r="RNL32" s="421"/>
      <c r="RNM32" s="421"/>
      <c r="RNN32" s="421"/>
      <c r="RNO32" s="421"/>
      <c r="RNP32" s="421"/>
      <c r="RNQ32" s="421"/>
      <c r="RNR32" s="421"/>
      <c r="RNS32" s="421"/>
      <c r="RNT32" s="421"/>
      <c r="RNU32" s="421"/>
      <c r="RNV32" s="421"/>
      <c r="RNW32" s="421"/>
      <c r="RNX32" s="421"/>
      <c r="RNY32" s="421"/>
      <c r="RNZ32" s="421"/>
      <c r="ROA32" s="421"/>
      <c r="ROB32" s="421"/>
      <c r="ROC32" s="421"/>
      <c r="ROD32" s="421"/>
      <c r="ROE32" s="421"/>
      <c r="ROF32" s="421"/>
      <c r="ROG32" s="421"/>
      <c r="ROH32" s="421"/>
      <c r="ROI32" s="421"/>
      <c r="ROJ32" s="421"/>
      <c r="ROK32" s="421"/>
      <c r="ROL32" s="421"/>
      <c r="ROM32" s="421"/>
      <c r="RON32" s="421"/>
      <c r="ROO32" s="421"/>
      <c r="ROP32" s="421"/>
      <c r="ROQ32" s="421"/>
      <c r="ROR32" s="421"/>
      <c r="ROS32" s="421"/>
      <c r="ROT32" s="421"/>
      <c r="ROU32" s="421"/>
      <c r="ROV32" s="421"/>
      <c r="ROW32" s="421"/>
      <c r="ROX32" s="421"/>
      <c r="ROY32" s="421"/>
      <c r="ROZ32" s="421"/>
      <c r="RPA32" s="421"/>
      <c r="RPB32" s="421"/>
      <c r="RPC32" s="421"/>
      <c r="RPD32" s="421"/>
      <c r="RPE32" s="421"/>
      <c r="RPF32" s="421"/>
      <c r="RPG32" s="421"/>
      <c r="RPH32" s="421"/>
      <c r="RPI32" s="421"/>
      <c r="RPJ32" s="421"/>
      <c r="RPK32" s="421"/>
      <c r="RPL32" s="421"/>
      <c r="RPM32" s="421"/>
      <c r="RPN32" s="421"/>
      <c r="RPO32" s="421"/>
      <c r="RPP32" s="421"/>
      <c r="RPQ32" s="421"/>
      <c r="RPR32" s="421"/>
      <c r="RPS32" s="421"/>
      <c r="RPT32" s="421"/>
      <c r="RPU32" s="421"/>
      <c r="RPV32" s="421"/>
      <c r="RPW32" s="421"/>
      <c r="RPX32" s="421"/>
      <c r="RPY32" s="421"/>
      <c r="RPZ32" s="421"/>
      <c r="RQA32" s="421"/>
      <c r="RQB32" s="421"/>
      <c r="RQC32" s="421"/>
      <c r="RQD32" s="421"/>
      <c r="RQE32" s="421"/>
      <c r="RQF32" s="421"/>
      <c r="RQG32" s="421"/>
      <c r="RQH32" s="421"/>
      <c r="RQI32" s="421"/>
      <c r="RQJ32" s="421"/>
      <c r="RQK32" s="421"/>
      <c r="RQL32" s="421"/>
      <c r="RQM32" s="421"/>
      <c r="RQN32" s="421"/>
      <c r="RQO32" s="421"/>
      <c r="RQP32" s="421"/>
      <c r="RQQ32" s="421"/>
      <c r="RQR32" s="421"/>
      <c r="RQS32" s="421"/>
      <c r="RQT32" s="421"/>
      <c r="RQU32" s="421"/>
      <c r="RQV32" s="421"/>
      <c r="RQW32" s="421"/>
      <c r="RQX32" s="421"/>
      <c r="RQY32" s="421"/>
      <c r="RQZ32" s="421"/>
      <c r="RRA32" s="421"/>
      <c r="RRB32" s="421"/>
      <c r="RRC32" s="421"/>
      <c r="RRD32" s="421"/>
      <c r="RRE32" s="421"/>
      <c r="RRF32" s="421"/>
      <c r="RRG32" s="421"/>
      <c r="RRH32" s="421"/>
      <c r="RRI32" s="421"/>
      <c r="RRJ32" s="421"/>
      <c r="RRK32" s="421"/>
      <c r="RRL32" s="421"/>
      <c r="RRM32" s="421"/>
      <c r="RRN32" s="421"/>
      <c r="RRO32" s="421"/>
      <c r="RRP32" s="421"/>
      <c r="RRQ32" s="421"/>
      <c r="RRR32" s="421"/>
      <c r="RRS32" s="421"/>
      <c r="RRT32" s="421"/>
      <c r="RRU32" s="421"/>
      <c r="RRV32" s="421"/>
      <c r="RRW32" s="421"/>
      <c r="RRX32" s="421"/>
      <c r="RRY32" s="421"/>
      <c r="RRZ32" s="421"/>
      <c r="RSA32" s="421"/>
      <c r="RSB32" s="421"/>
      <c r="RSC32" s="421"/>
      <c r="RSD32" s="421"/>
      <c r="RSE32" s="421"/>
      <c r="RSF32" s="421"/>
      <c r="RSG32" s="421"/>
      <c r="RSH32" s="421"/>
      <c r="RSI32" s="421"/>
      <c r="RSJ32" s="421"/>
      <c r="RSK32" s="421"/>
      <c r="RSL32" s="421"/>
      <c r="RSM32" s="421"/>
      <c r="RSN32" s="421"/>
      <c r="RSO32" s="421"/>
      <c r="RSP32" s="421"/>
      <c r="RSQ32" s="421"/>
      <c r="RSR32" s="421"/>
      <c r="RSS32" s="421"/>
      <c r="RST32" s="421"/>
      <c r="RSU32" s="421"/>
      <c r="RSV32" s="421"/>
      <c r="RSW32" s="421"/>
      <c r="RSX32" s="421"/>
      <c r="RSY32" s="421"/>
      <c r="RSZ32" s="421"/>
      <c r="RTA32" s="421"/>
      <c r="RTB32" s="421"/>
      <c r="RTC32" s="421"/>
      <c r="RTD32" s="421"/>
      <c r="RTE32" s="421"/>
      <c r="RTF32" s="421"/>
      <c r="RTG32" s="421"/>
      <c r="RTH32" s="421"/>
      <c r="RTI32" s="421"/>
      <c r="RTJ32" s="421"/>
      <c r="RTK32" s="421"/>
      <c r="RTL32" s="421"/>
      <c r="RTM32" s="421"/>
      <c r="RTN32" s="421"/>
      <c r="RTO32" s="421"/>
      <c r="RTP32" s="421"/>
      <c r="RTQ32" s="421"/>
      <c r="RTR32" s="421"/>
      <c r="RTS32" s="421"/>
      <c r="RTT32" s="421"/>
      <c r="RTU32" s="421"/>
      <c r="RTV32" s="421"/>
      <c r="RTW32" s="421"/>
      <c r="RTX32" s="421"/>
      <c r="RTY32" s="421"/>
      <c r="RTZ32" s="421"/>
      <c r="RUA32" s="421"/>
      <c r="RUB32" s="421"/>
      <c r="RUC32" s="421"/>
      <c r="RUD32" s="421"/>
      <c r="RUE32" s="421"/>
      <c r="RUF32" s="421"/>
      <c r="RUG32" s="421"/>
      <c r="RUH32" s="421"/>
      <c r="RUI32" s="421"/>
      <c r="RUJ32" s="421"/>
      <c r="RUK32" s="421"/>
      <c r="RUL32" s="421"/>
      <c r="RUM32" s="421"/>
      <c r="RUN32" s="421"/>
      <c r="RUO32" s="421"/>
      <c r="RUP32" s="421"/>
      <c r="RUQ32" s="421"/>
      <c r="RUR32" s="421"/>
      <c r="RUS32" s="421"/>
      <c r="RUT32" s="421"/>
      <c r="RUU32" s="421"/>
      <c r="RUV32" s="421"/>
      <c r="RUW32" s="421"/>
      <c r="RUX32" s="421"/>
      <c r="RUY32" s="421"/>
      <c r="RUZ32" s="421"/>
      <c r="RVA32" s="421"/>
      <c r="RVB32" s="421"/>
      <c r="RVC32" s="421"/>
      <c r="RVD32" s="421"/>
      <c r="RVE32" s="421"/>
      <c r="RVF32" s="421"/>
      <c r="RVG32" s="421"/>
      <c r="RVH32" s="421"/>
      <c r="RVI32" s="421"/>
      <c r="RVJ32" s="421"/>
      <c r="RVK32" s="421"/>
      <c r="RVL32" s="421"/>
      <c r="RVM32" s="421"/>
      <c r="RVN32" s="421"/>
      <c r="RVO32" s="421"/>
      <c r="RVP32" s="421"/>
      <c r="RVQ32" s="421"/>
      <c r="RVR32" s="421"/>
      <c r="RVS32" s="421"/>
      <c r="RVT32" s="421"/>
      <c r="RVU32" s="421"/>
      <c r="RVV32" s="421"/>
      <c r="RVW32" s="421"/>
      <c r="RVX32" s="421"/>
      <c r="RVY32" s="421"/>
      <c r="RVZ32" s="421"/>
      <c r="RWA32" s="421"/>
      <c r="RWB32" s="421"/>
      <c r="RWC32" s="421"/>
      <c r="RWD32" s="421"/>
      <c r="RWE32" s="421"/>
      <c r="RWF32" s="421"/>
      <c r="RWG32" s="421"/>
      <c r="RWH32" s="421"/>
      <c r="RWI32" s="421"/>
      <c r="RWJ32" s="421"/>
      <c r="RWK32" s="421"/>
      <c r="RWL32" s="421"/>
      <c r="RWM32" s="421"/>
      <c r="RWN32" s="421"/>
      <c r="RWO32" s="421"/>
      <c r="RWP32" s="421"/>
      <c r="RWQ32" s="421"/>
      <c r="RWR32" s="421"/>
      <c r="RWS32" s="421"/>
      <c r="RWT32" s="421"/>
      <c r="RWU32" s="421"/>
      <c r="RWV32" s="421"/>
      <c r="RWW32" s="421"/>
      <c r="RWX32" s="421"/>
      <c r="RWY32" s="421"/>
      <c r="RWZ32" s="421"/>
      <c r="RXA32" s="421"/>
      <c r="RXB32" s="421"/>
      <c r="RXC32" s="421"/>
      <c r="RXD32" s="421"/>
      <c r="RXE32" s="421"/>
      <c r="RXF32" s="421"/>
      <c r="RXG32" s="421"/>
      <c r="RXH32" s="421"/>
      <c r="RXI32" s="421"/>
      <c r="RXJ32" s="421"/>
      <c r="RXK32" s="421"/>
      <c r="RXL32" s="421"/>
      <c r="RXM32" s="421"/>
      <c r="RXN32" s="421"/>
      <c r="RXO32" s="421"/>
      <c r="RXP32" s="421"/>
      <c r="RXQ32" s="421"/>
      <c r="RXR32" s="421"/>
      <c r="RXS32" s="421"/>
      <c r="RXT32" s="421"/>
      <c r="RXU32" s="421"/>
      <c r="RXV32" s="421"/>
      <c r="RXW32" s="421"/>
      <c r="RXX32" s="421"/>
      <c r="RXY32" s="421"/>
      <c r="RXZ32" s="421"/>
      <c r="RYA32" s="421"/>
      <c r="RYB32" s="421"/>
      <c r="RYC32" s="421"/>
      <c r="RYD32" s="421"/>
      <c r="RYE32" s="421"/>
      <c r="RYF32" s="421"/>
      <c r="RYG32" s="421"/>
      <c r="RYH32" s="421"/>
      <c r="RYI32" s="421"/>
      <c r="RYJ32" s="421"/>
      <c r="RYK32" s="421"/>
      <c r="RYL32" s="421"/>
      <c r="RYM32" s="421"/>
      <c r="RYN32" s="421"/>
      <c r="RYO32" s="421"/>
      <c r="RYP32" s="421"/>
      <c r="RYQ32" s="421"/>
      <c r="RYR32" s="421"/>
      <c r="RYS32" s="421"/>
      <c r="RYT32" s="421"/>
      <c r="RYU32" s="421"/>
      <c r="RYV32" s="421"/>
      <c r="RYW32" s="421"/>
      <c r="RYX32" s="421"/>
      <c r="RYY32" s="421"/>
      <c r="RYZ32" s="421"/>
      <c r="RZA32" s="421"/>
      <c r="RZB32" s="421"/>
      <c r="RZC32" s="421"/>
      <c r="RZD32" s="421"/>
      <c r="RZE32" s="421"/>
      <c r="RZF32" s="421"/>
      <c r="RZG32" s="421"/>
      <c r="RZH32" s="421"/>
      <c r="RZI32" s="421"/>
      <c r="RZJ32" s="421"/>
      <c r="RZK32" s="421"/>
      <c r="RZL32" s="421"/>
      <c r="RZM32" s="421"/>
      <c r="RZN32" s="421"/>
      <c r="RZO32" s="421"/>
      <c r="RZP32" s="421"/>
      <c r="RZQ32" s="421"/>
      <c r="RZR32" s="421"/>
      <c r="RZS32" s="421"/>
      <c r="RZT32" s="421"/>
      <c r="RZU32" s="421"/>
      <c r="RZV32" s="421"/>
      <c r="RZW32" s="421"/>
      <c r="RZX32" s="421"/>
      <c r="RZY32" s="421"/>
      <c r="RZZ32" s="421"/>
      <c r="SAA32" s="421"/>
      <c r="SAB32" s="421"/>
      <c r="SAC32" s="421"/>
      <c r="SAD32" s="421"/>
      <c r="SAE32" s="421"/>
      <c r="SAF32" s="421"/>
      <c r="SAG32" s="421"/>
      <c r="SAH32" s="421"/>
      <c r="SAI32" s="421"/>
      <c r="SAJ32" s="421"/>
      <c r="SAK32" s="421"/>
      <c r="SAL32" s="421"/>
      <c r="SAM32" s="421"/>
      <c r="SAN32" s="421"/>
      <c r="SAO32" s="421"/>
      <c r="SAP32" s="421"/>
      <c r="SAQ32" s="421"/>
      <c r="SAR32" s="421"/>
      <c r="SAS32" s="421"/>
      <c r="SAT32" s="421"/>
      <c r="SAU32" s="421"/>
      <c r="SAV32" s="421"/>
      <c r="SAW32" s="421"/>
      <c r="SAX32" s="421"/>
      <c r="SAY32" s="421"/>
      <c r="SAZ32" s="421"/>
      <c r="SBA32" s="421"/>
      <c r="SBB32" s="421"/>
      <c r="SBC32" s="421"/>
      <c r="SBD32" s="421"/>
      <c r="SBE32" s="421"/>
      <c r="SBF32" s="421"/>
      <c r="SBG32" s="421"/>
      <c r="SBH32" s="421"/>
      <c r="SBI32" s="421"/>
      <c r="SBJ32" s="421"/>
      <c r="SBK32" s="421"/>
      <c r="SBL32" s="421"/>
      <c r="SBM32" s="421"/>
      <c r="SBN32" s="421"/>
      <c r="SBO32" s="421"/>
      <c r="SBP32" s="421"/>
      <c r="SBQ32" s="421"/>
      <c r="SBR32" s="421"/>
      <c r="SBS32" s="421"/>
      <c r="SBT32" s="421"/>
      <c r="SBU32" s="421"/>
      <c r="SBV32" s="421"/>
      <c r="SBW32" s="421"/>
      <c r="SBX32" s="421"/>
      <c r="SBY32" s="421"/>
      <c r="SBZ32" s="421"/>
      <c r="SCA32" s="421"/>
      <c r="SCB32" s="421"/>
      <c r="SCC32" s="421"/>
      <c r="SCD32" s="421"/>
      <c r="SCE32" s="421"/>
      <c r="SCF32" s="421"/>
      <c r="SCG32" s="421"/>
      <c r="SCH32" s="421"/>
      <c r="SCI32" s="421"/>
      <c r="SCJ32" s="421"/>
      <c r="SCK32" s="421"/>
      <c r="SCL32" s="421"/>
      <c r="SCM32" s="421"/>
      <c r="SCN32" s="421"/>
      <c r="SCO32" s="421"/>
      <c r="SCP32" s="421"/>
      <c r="SCQ32" s="421"/>
      <c r="SCR32" s="421"/>
      <c r="SCS32" s="421"/>
      <c r="SCT32" s="421"/>
      <c r="SCU32" s="421"/>
      <c r="SCV32" s="421"/>
      <c r="SCW32" s="421"/>
      <c r="SCX32" s="421"/>
      <c r="SCY32" s="421"/>
      <c r="SCZ32" s="421"/>
      <c r="SDA32" s="421"/>
      <c r="SDB32" s="421"/>
      <c r="SDC32" s="421"/>
      <c r="SDD32" s="421"/>
      <c r="SDE32" s="421"/>
      <c r="SDF32" s="421"/>
      <c r="SDG32" s="421"/>
      <c r="SDH32" s="421"/>
      <c r="SDI32" s="421"/>
      <c r="SDJ32" s="421"/>
      <c r="SDK32" s="421"/>
      <c r="SDL32" s="421"/>
      <c r="SDM32" s="421"/>
      <c r="SDN32" s="421"/>
      <c r="SDO32" s="421"/>
      <c r="SDP32" s="421"/>
      <c r="SDQ32" s="421"/>
      <c r="SDR32" s="421"/>
      <c r="SDS32" s="421"/>
      <c r="SDT32" s="421"/>
      <c r="SDU32" s="421"/>
      <c r="SDV32" s="421"/>
      <c r="SDW32" s="421"/>
      <c r="SDX32" s="421"/>
      <c r="SDY32" s="421"/>
      <c r="SDZ32" s="421"/>
      <c r="SEA32" s="421"/>
      <c r="SEB32" s="421"/>
      <c r="SEC32" s="421"/>
      <c r="SED32" s="421"/>
      <c r="SEE32" s="421"/>
      <c r="SEF32" s="421"/>
      <c r="SEG32" s="421"/>
      <c r="SEH32" s="421"/>
      <c r="SEI32" s="421"/>
      <c r="SEJ32" s="421"/>
      <c r="SEK32" s="421"/>
      <c r="SEL32" s="421"/>
      <c r="SEM32" s="421"/>
      <c r="SEN32" s="421"/>
      <c r="SEO32" s="421"/>
      <c r="SEP32" s="421"/>
      <c r="SEQ32" s="421"/>
      <c r="SER32" s="421"/>
      <c r="SES32" s="421"/>
      <c r="SET32" s="421"/>
      <c r="SEU32" s="421"/>
      <c r="SEV32" s="421"/>
      <c r="SEW32" s="421"/>
      <c r="SEX32" s="421"/>
      <c r="SEY32" s="421"/>
      <c r="SEZ32" s="421"/>
      <c r="SFA32" s="421"/>
      <c r="SFB32" s="421"/>
      <c r="SFC32" s="421"/>
      <c r="SFD32" s="421"/>
      <c r="SFE32" s="421"/>
      <c r="SFF32" s="421"/>
      <c r="SFG32" s="421"/>
      <c r="SFH32" s="421"/>
      <c r="SFI32" s="421"/>
      <c r="SFJ32" s="421"/>
      <c r="SFK32" s="421"/>
      <c r="SFL32" s="421"/>
      <c r="SFM32" s="421"/>
      <c r="SFN32" s="421"/>
      <c r="SFO32" s="421"/>
      <c r="SFP32" s="421"/>
      <c r="SFQ32" s="421"/>
      <c r="SFR32" s="421"/>
      <c r="SFS32" s="421"/>
      <c r="SFT32" s="421"/>
      <c r="SFU32" s="421"/>
      <c r="SFV32" s="421"/>
      <c r="SFW32" s="421"/>
      <c r="SFX32" s="421"/>
      <c r="SFY32" s="421"/>
      <c r="SFZ32" s="421"/>
      <c r="SGA32" s="421"/>
      <c r="SGB32" s="421"/>
      <c r="SGC32" s="421"/>
      <c r="SGD32" s="421"/>
      <c r="SGE32" s="421"/>
      <c r="SGF32" s="421"/>
      <c r="SGG32" s="421"/>
      <c r="SGH32" s="421"/>
      <c r="SGI32" s="421"/>
      <c r="SGJ32" s="421"/>
      <c r="SGK32" s="421"/>
      <c r="SGL32" s="421"/>
      <c r="SGM32" s="421"/>
      <c r="SGN32" s="421"/>
      <c r="SGO32" s="421"/>
      <c r="SGP32" s="421"/>
      <c r="SGQ32" s="421"/>
      <c r="SGR32" s="421"/>
      <c r="SGS32" s="421"/>
      <c r="SGT32" s="421"/>
      <c r="SGU32" s="421"/>
      <c r="SGV32" s="421"/>
      <c r="SGW32" s="421"/>
      <c r="SGX32" s="421"/>
      <c r="SGY32" s="421"/>
      <c r="SGZ32" s="421"/>
      <c r="SHA32" s="421"/>
      <c r="SHB32" s="421"/>
      <c r="SHC32" s="421"/>
      <c r="SHD32" s="421"/>
      <c r="SHE32" s="421"/>
      <c r="SHF32" s="421"/>
      <c r="SHG32" s="421"/>
      <c r="SHH32" s="421"/>
      <c r="SHI32" s="421"/>
      <c r="SHJ32" s="421"/>
      <c r="SHK32" s="421"/>
      <c r="SHL32" s="421"/>
      <c r="SHM32" s="421"/>
      <c r="SHN32" s="421"/>
      <c r="SHO32" s="421"/>
      <c r="SHP32" s="421"/>
      <c r="SHQ32" s="421"/>
      <c r="SHR32" s="421"/>
      <c r="SHS32" s="421"/>
      <c r="SHT32" s="421"/>
      <c r="SHU32" s="421"/>
      <c r="SHV32" s="421"/>
      <c r="SHW32" s="421"/>
      <c r="SHX32" s="421"/>
      <c r="SHY32" s="421"/>
      <c r="SHZ32" s="421"/>
      <c r="SIA32" s="421"/>
      <c r="SIB32" s="421"/>
      <c r="SIC32" s="421"/>
      <c r="SID32" s="421"/>
      <c r="SIE32" s="421"/>
      <c r="SIF32" s="421"/>
      <c r="SIG32" s="421"/>
      <c r="SIH32" s="421"/>
      <c r="SII32" s="421"/>
      <c r="SIJ32" s="421"/>
      <c r="SIK32" s="421"/>
      <c r="SIL32" s="421"/>
      <c r="SIM32" s="421"/>
      <c r="SIN32" s="421"/>
      <c r="SIO32" s="421"/>
      <c r="SIP32" s="421"/>
      <c r="SIQ32" s="421"/>
      <c r="SIR32" s="421"/>
      <c r="SIS32" s="421"/>
      <c r="SIT32" s="421"/>
      <c r="SIU32" s="421"/>
      <c r="SIV32" s="421"/>
      <c r="SIW32" s="421"/>
      <c r="SIX32" s="421"/>
      <c r="SIY32" s="421"/>
      <c r="SIZ32" s="421"/>
      <c r="SJA32" s="421"/>
      <c r="SJB32" s="421"/>
      <c r="SJC32" s="421"/>
      <c r="SJD32" s="421"/>
      <c r="SJE32" s="421"/>
      <c r="SJF32" s="421"/>
      <c r="SJG32" s="421"/>
      <c r="SJH32" s="421"/>
      <c r="SJI32" s="421"/>
      <c r="SJJ32" s="421"/>
      <c r="SJK32" s="421"/>
      <c r="SJL32" s="421"/>
      <c r="SJM32" s="421"/>
      <c r="SJN32" s="421"/>
      <c r="SJO32" s="421"/>
      <c r="SJP32" s="421"/>
      <c r="SJQ32" s="421"/>
      <c r="SJR32" s="421"/>
      <c r="SJS32" s="421"/>
      <c r="SJT32" s="421"/>
      <c r="SJU32" s="421"/>
      <c r="SJV32" s="421"/>
      <c r="SJW32" s="421"/>
      <c r="SJX32" s="421"/>
      <c r="SJY32" s="421"/>
      <c r="SJZ32" s="421"/>
      <c r="SKA32" s="421"/>
      <c r="SKB32" s="421"/>
      <c r="SKC32" s="421"/>
      <c r="SKD32" s="421"/>
      <c r="SKE32" s="421"/>
      <c r="SKF32" s="421"/>
      <c r="SKG32" s="421"/>
      <c r="SKH32" s="421"/>
      <c r="SKI32" s="421"/>
      <c r="SKJ32" s="421"/>
      <c r="SKK32" s="421"/>
      <c r="SKL32" s="421"/>
      <c r="SKM32" s="421"/>
      <c r="SKN32" s="421"/>
      <c r="SKO32" s="421"/>
      <c r="SKP32" s="421"/>
      <c r="SKQ32" s="421"/>
      <c r="SKR32" s="421"/>
      <c r="SKS32" s="421"/>
      <c r="SKT32" s="421"/>
      <c r="SKU32" s="421"/>
      <c r="SKV32" s="421"/>
      <c r="SKW32" s="421"/>
      <c r="SKX32" s="421"/>
      <c r="SKY32" s="421"/>
      <c r="SKZ32" s="421"/>
      <c r="SLA32" s="421"/>
      <c r="SLB32" s="421"/>
      <c r="SLC32" s="421"/>
      <c r="SLD32" s="421"/>
      <c r="SLE32" s="421"/>
      <c r="SLF32" s="421"/>
      <c r="SLG32" s="421"/>
      <c r="SLH32" s="421"/>
      <c r="SLI32" s="421"/>
      <c r="SLJ32" s="421"/>
      <c r="SLK32" s="421"/>
      <c r="SLL32" s="421"/>
      <c r="SLM32" s="421"/>
      <c r="SLN32" s="421"/>
      <c r="SLO32" s="421"/>
      <c r="SLP32" s="421"/>
      <c r="SLQ32" s="421"/>
      <c r="SLR32" s="421"/>
      <c r="SLS32" s="421"/>
      <c r="SLT32" s="421"/>
      <c r="SLU32" s="421"/>
      <c r="SLV32" s="421"/>
      <c r="SLW32" s="421"/>
      <c r="SLX32" s="421"/>
      <c r="SLY32" s="421"/>
      <c r="SLZ32" s="421"/>
      <c r="SMA32" s="421"/>
      <c r="SMB32" s="421"/>
      <c r="SMC32" s="421"/>
      <c r="SMD32" s="421"/>
      <c r="SME32" s="421"/>
      <c r="SMF32" s="421"/>
      <c r="SMG32" s="421"/>
      <c r="SMH32" s="421"/>
      <c r="SMI32" s="421"/>
      <c r="SMJ32" s="421"/>
      <c r="SMK32" s="421"/>
      <c r="SML32" s="421"/>
      <c r="SMM32" s="421"/>
      <c r="SMN32" s="421"/>
      <c r="SMO32" s="421"/>
      <c r="SMP32" s="421"/>
      <c r="SMQ32" s="421"/>
      <c r="SMR32" s="421"/>
      <c r="SMS32" s="421"/>
      <c r="SMT32" s="421"/>
      <c r="SMU32" s="421"/>
      <c r="SMV32" s="421"/>
      <c r="SMW32" s="421"/>
      <c r="SMX32" s="421"/>
      <c r="SMY32" s="421"/>
      <c r="SMZ32" s="421"/>
      <c r="SNA32" s="421"/>
      <c r="SNB32" s="421"/>
      <c r="SNC32" s="421"/>
      <c r="SND32" s="421"/>
      <c r="SNE32" s="421"/>
      <c r="SNF32" s="421"/>
      <c r="SNG32" s="421"/>
      <c r="SNH32" s="421"/>
      <c r="SNI32" s="421"/>
      <c r="SNJ32" s="421"/>
      <c r="SNK32" s="421"/>
      <c r="SNL32" s="421"/>
      <c r="SNM32" s="421"/>
      <c r="SNN32" s="421"/>
      <c r="SNO32" s="421"/>
      <c r="SNP32" s="421"/>
      <c r="SNQ32" s="421"/>
      <c r="SNR32" s="421"/>
      <c r="SNS32" s="421"/>
      <c r="SNT32" s="421"/>
      <c r="SNU32" s="421"/>
      <c r="SNV32" s="421"/>
      <c r="SNW32" s="421"/>
      <c r="SNX32" s="421"/>
      <c r="SNY32" s="421"/>
      <c r="SNZ32" s="421"/>
      <c r="SOA32" s="421"/>
      <c r="SOB32" s="421"/>
      <c r="SOC32" s="421"/>
      <c r="SOD32" s="421"/>
      <c r="SOE32" s="421"/>
      <c r="SOF32" s="421"/>
      <c r="SOG32" s="421"/>
      <c r="SOH32" s="421"/>
      <c r="SOI32" s="421"/>
      <c r="SOJ32" s="421"/>
      <c r="SOK32" s="421"/>
      <c r="SOL32" s="421"/>
      <c r="SOM32" s="421"/>
      <c r="SON32" s="421"/>
      <c r="SOO32" s="421"/>
      <c r="SOP32" s="421"/>
      <c r="SOQ32" s="421"/>
      <c r="SOR32" s="421"/>
      <c r="SOS32" s="421"/>
      <c r="SOT32" s="421"/>
      <c r="SOU32" s="421"/>
      <c r="SOV32" s="421"/>
      <c r="SOW32" s="421"/>
      <c r="SOX32" s="421"/>
      <c r="SOY32" s="421"/>
      <c r="SOZ32" s="421"/>
      <c r="SPA32" s="421"/>
      <c r="SPB32" s="421"/>
      <c r="SPC32" s="421"/>
      <c r="SPD32" s="421"/>
      <c r="SPE32" s="421"/>
      <c r="SPF32" s="421"/>
      <c r="SPG32" s="421"/>
      <c r="SPH32" s="421"/>
      <c r="SPI32" s="421"/>
      <c r="SPJ32" s="421"/>
      <c r="SPK32" s="421"/>
      <c r="SPL32" s="421"/>
      <c r="SPM32" s="421"/>
      <c r="SPN32" s="421"/>
      <c r="SPO32" s="421"/>
      <c r="SPP32" s="421"/>
      <c r="SPQ32" s="421"/>
      <c r="SPR32" s="421"/>
      <c r="SPS32" s="421"/>
      <c r="SPT32" s="421"/>
      <c r="SPU32" s="421"/>
      <c r="SPV32" s="421"/>
      <c r="SPW32" s="421"/>
      <c r="SPX32" s="421"/>
      <c r="SPY32" s="421"/>
      <c r="SPZ32" s="421"/>
      <c r="SQA32" s="421"/>
      <c r="SQB32" s="421"/>
      <c r="SQC32" s="421"/>
      <c r="SQD32" s="421"/>
      <c r="SQE32" s="421"/>
      <c r="SQF32" s="421"/>
      <c r="SQG32" s="421"/>
      <c r="SQH32" s="421"/>
      <c r="SQI32" s="421"/>
      <c r="SQJ32" s="421"/>
      <c r="SQK32" s="421"/>
      <c r="SQL32" s="421"/>
      <c r="SQM32" s="421"/>
      <c r="SQN32" s="421"/>
      <c r="SQO32" s="421"/>
      <c r="SQP32" s="421"/>
      <c r="SQQ32" s="421"/>
      <c r="SQR32" s="421"/>
      <c r="SQS32" s="421"/>
      <c r="SQT32" s="421"/>
      <c r="SQU32" s="421"/>
      <c r="SQV32" s="421"/>
      <c r="SQW32" s="421"/>
      <c r="SQX32" s="421"/>
      <c r="SQY32" s="421"/>
      <c r="SQZ32" s="421"/>
      <c r="SRA32" s="421"/>
      <c r="SRB32" s="421"/>
      <c r="SRC32" s="421"/>
      <c r="SRD32" s="421"/>
      <c r="SRE32" s="421"/>
      <c r="SRF32" s="421"/>
      <c r="SRG32" s="421"/>
      <c r="SRH32" s="421"/>
      <c r="SRI32" s="421"/>
      <c r="SRJ32" s="421"/>
      <c r="SRK32" s="421"/>
      <c r="SRL32" s="421"/>
      <c r="SRM32" s="421"/>
      <c r="SRN32" s="421"/>
      <c r="SRO32" s="421"/>
      <c r="SRP32" s="421"/>
      <c r="SRQ32" s="421"/>
      <c r="SRR32" s="421"/>
      <c r="SRS32" s="421"/>
      <c r="SRT32" s="421"/>
      <c r="SRU32" s="421"/>
      <c r="SRV32" s="421"/>
      <c r="SRW32" s="421"/>
      <c r="SRX32" s="421"/>
      <c r="SRY32" s="421"/>
      <c r="SRZ32" s="421"/>
      <c r="SSA32" s="421"/>
      <c r="SSB32" s="421"/>
      <c r="SSC32" s="421"/>
      <c r="SSD32" s="421"/>
      <c r="SSE32" s="421"/>
      <c r="SSF32" s="421"/>
      <c r="SSG32" s="421"/>
      <c r="SSH32" s="421"/>
      <c r="SSI32" s="421"/>
      <c r="SSJ32" s="421"/>
      <c r="SSK32" s="421"/>
      <c r="SSL32" s="421"/>
      <c r="SSM32" s="421"/>
      <c r="SSN32" s="421"/>
      <c r="SSO32" s="421"/>
      <c r="SSP32" s="421"/>
      <c r="SSQ32" s="421"/>
      <c r="SSR32" s="421"/>
      <c r="SSS32" s="421"/>
      <c r="SST32" s="421"/>
      <c r="SSU32" s="421"/>
      <c r="SSV32" s="421"/>
      <c r="SSW32" s="421"/>
      <c r="SSX32" s="421"/>
      <c r="SSY32" s="421"/>
      <c r="SSZ32" s="421"/>
      <c r="STA32" s="421"/>
      <c r="STB32" s="421"/>
      <c r="STC32" s="421"/>
      <c r="STD32" s="421"/>
      <c r="STE32" s="421"/>
      <c r="STF32" s="421"/>
      <c r="STG32" s="421"/>
      <c r="STH32" s="421"/>
      <c r="STI32" s="421"/>
      <c r="STJ32" s="421"/>
      <c r="STK32" s="421"/>
      <c r="STL32" s="421"/>
      <c r="STM32" s="421"/>
      <c r="STN32" s="421"/>
      <c r="STO32" s="421"/>
      <c r="STP32" s="421"/>
      <c r="STQ32" s="421"/>
      <c r="STR32" s="421"/>
      <c r="STS32" s="421"/>
      <c r="STT32" s="421"/>
      <c r="STU32" s="421"/>
      <c r="STV32" s="421"/>
      <c r="STW32" s="421"/>
      <c r="STX32" s="421"/>
      <c r="STY32" s="421"/>
      <c r="STZ32" s="421"/>
      <c r="SUA32" s="421"/>
      <c r="SUB32" s="421"/>
      <c r="SUC32" s="421"/>
      <c r="SUD32" s="421"/>
      <c r="SUE32" s="421"/>
      <c r="SUF32" s="421"/>
      <c r="SUG32" s="421"/>
      <c r="SUH32" s="421"/>
      <c r="SUI32" s="421"/>
      <c r="SUJ32" s="421"/>
      <c r="SUK32" s="421"/>
      <c r="SUL32" s="421"/>
      <c r="SUM32" s="421"/>
      <c r="SUN32" s="421"/>
      <c r="SUO32" s="421"/>
      <c r="SUP32" s="421"/>
      <c r="SUQ32" s="421"/>
      <c r="SUR32" s="421"/>
      <c r="SUS32" s="421"/>
      <c r="SUT32" s="421"/>
      <c r="SUU32" s="421"/>
      <c r="SUV32" s="421"/>
      <c r="SUW32" s="421"/>
      <c r="SUX32" s="421"/>
      <c r="SUY32" s="421"/>
      <c r="SUZ32" s="421"/>
      <c r="SVA32" s="421"/>
      <c r="SVB32" s="421"/>
      <c r="SVC32" s="421"/>
      <c r="SVD32" s="421"/>
      <c r="SVE32" s="421"/>
      <c r="SVF32" s="421"/>
      <c r="SVG32" s="421"/>
      <c r="SVH32" s="421"/>
      <c r="SVI32" s="421"/>
      <c r="SVJ32" s="421"/>
      <c r="SVK32" s="421"/>
      <c r="SVL32" s="421"/>
      <c r="SVM32" s="421"/>
      <c r="SVN32" s="421"/>
      <c r="SVO32" s="421"/>
      <c r="SVP32" s="421"/>
      <c r="SVQ32" s="421"/>
      <c r="SVR32" s="421"/>
      <c r="SVS32" s="421"/>
      <c r="SVT32" s="421"/>
      <c r="SVU32" s="421"/>
      <c r="SVV32" s="421"/>
      <c r="SVW32" s="421"/>
      <c r="SVX32" s="421"/>
      <c r="SVY32" s="421"/>
      <c r="SVZ32" s="421"/>
      <c r="SWA32" s="421"/>
      <c r="SWB32" s="421"/>
      <c r="SWC32" s="421"/>
      <c r="SWD32" s="421"/>
      <c r="SWE32" s="421"/>
      <c r="SWF32" s="421"/>
      <c r="SWG32" s="421"/>
      <c r="SWH32" s="421"/>
      <c r="SWI32" s="421"/>
      <c r="SWJ32" s="421"/>
      <c r="SWK32" s="421"/>
      <c r="SWL32" s="421"/>
      <c r="SWM32" s="421"/>
      <c r="SWN32" s="421"/>
      <c r="SWO32" s="421"/>
      <c r="SWP32" s="421"/>
      <c r="SWQ32" s="421"/>
      <c r="SWR32" s="421"/>
      <c r="SWS32" s="421"/>
      <c r="SWT32" s="421"/>
      <c r="SWU32" s="421"/>
      <c r="SWV32" s="421"/>
      <c r="SWW32" s="421"/>
      <c r="SWX32" s="421"/>
      <c r="SWY32" s="421"/>
      <c r="SWZ32" s="421"/>
      <c r="SXA32" s="421"/>
      <c r="SXB32" s="421"/>
      <c r="SXC32" s="421"/>
      <c r="SXD32" s="421"/>
      <c r="SXE32" s="421"/>
      <c r="SXF32" s="421"/>
      <c r="SXG32" s="421"/>
      <c r="SXH32" s="421"/>
      <c r="SXI32" s="421"/>
      <c r="SXJ32" s="421"/>
      <c r="SXK32" s="421"/>
      <c r="SXL32" s="421"/>
      <c r="SXM32" s="421"/>
      <c r="SXN32" s="421"/>
      <c r="SXO32" s="421"/>
      <c r="SXP32" s="421"/>
      <c r="SXQ32" s="421"/>
      <c r="SXR32" s="421"/>
      <c r="SXS32" s="421"/>
      <c r="SXT32" s="421"/>
      <c r="SXU32" s="421"/>
      <c r="SXV32" s="421"/>
      <c r="SXW32" s="421"/>
      <c r="SXX32" s="421"/>
      <c r="SXY32" s="421"/>
      <c r="SXZ32" s="421"/>
      <c r="SYA32" s="421"/>
      <c r="SYB32" s="421"/>
      <c r="SYC32" s="421"/>
      <c r="SYD32" s="421"/>
      <c r="SYE32" s="421"/>
      <c r="SYF32" s="421"/>
      <c r="SYG32" s="421"/>
      <c r="SYH32" s="421"/>
      <c r="SYI32" s="421"/>
      <c r="SYJ32" s="421"/>
      <c r="SYK32" s="421"/>
      <c r="SYL32" s="421"/>
      <c r="SYM32" s="421"/>
      <c r="SYN32" s="421"/>
      <c r="SYO32" s="421"/>
      <c r="SYP32" s="421"/>
      <c r="SYQ32" s="421"/>
      <c r="SYR32" s="421"/>
      <c r="SYS32" s="421"/>
      <c r="SYT32" s="421"/>
      <c r="SYU32" s="421"/>
      <c r="SYV32" s="421"/>
      <c r="SYW32" s="421"/>
      <c r="SYX32" s="421"/>
      <c r="SYY32" s="421"/>
      <c r="SYZ32" s="421"/>
      <c r="SZA32" s="421"/>
      <c r="SZB32" s="421"/>
      <c r="SZC32" s="421"/>
      <c r="SZD32" s="421"/>
      <c r="SZE32" s="421"/>
      <c r="SZF32" s="421"/>
      <c r="SZG32" s="421"/>
      <c r="SZH32" s="421"/>
      <c r="SZI32" s="421"/>
      <c r="SZJ32" s="421"/>
      <c r="SZK32" s="421"/>
      <c r="SZL32" s="421"/>
      <c r="SZM32" s="421"/>
      <c r="SZN32" s="421"/>
      <c r="SZO32" s="421"/>
      <c r="SZP32" s="421"/>
      <c r="SZQ32" s="421"/>
      <c r="SZR32" s="421"/>
      <c r="SZS32" s="421"/>
      <c r="SZT32" s="421"/>
      <c r="SZU32" s="421"/>
      <c r="SZV32" s="421"/>
      <c r="SZW32" s="421"/>
      <c r="SZX32" s="421"/>
      <c r="SZY32" s="421"/>
      <c r="SZZ32" s="421"/>
      <c r="TAA32" s="421"/>
      <c r="TAB32" s="421"/>
      <c r="TAC32" s="421"/>
      <c r="TAD32" s="421"/>
      <c r="TAE32" s="421"/>
      <c r="TAF32" s="421"/>
      <c r="TAG32" s="421"/>
      <c r="TAH32" s="421"/>
      <c r="TAI32" s="421"/>
      <c r="TAJ32" s="421"/>
      <c r="TAK32" s="421"/>
      <c r="TAL32" s="421"/>
      <c r="TAM32" s="421"/>
      <c r="TAN32" s="421"/>
      <c r="TAO32" s="421"/>
      <c r="TAP32" s="421"/>
      <c r="TAQ32" s="421"/>
      <c r="TAR32" s="421"/>
      <c r="TAS32" s="421"/>
      <c r="TAT32" s="421"/>
      <c r="TAU32" s="421"/>
      <c r="TAV32" s="421"/>
      <c r="TAW32" s="421"/>
      <c r="TAX32" s="421"/>
      <c r="TAY32" s="421"/>
      <c r="TAZ32" s="421"/>
      <c r="TBA32" s="421"/>
      <c r="TBB32" s="421"/>
      <c r="TBC32" s="421"/>
      <c r="TBD32" s="421"/>
      <c r="TBE32" s="421"/>
      <c r="TBF32" s="421"/>
      <c r="TBG32" s="421"/>
      <c r="TBH32" s="421"/>
      <c r="TBI32" s="421"/>
      <c r="TBJ32" s="421"/>
      <c r="TBK32" s="421"/>
      <c r="TBL32" s="421"/>
      <c r="TBM32" s="421"/>
      <c r="TBN32" s="421"/>
      <c r="TBO32" s="421"/>
      <c r="TBP32" s="421"/>
      <c r="TBQ32" s="421"/>
      <c r="TBR32" s="421"/>
      <c r="TBS32" s="421"/>
      <c r="TBT32" s="421"/>
      <c r="TBU32" s="421"/>
      <c r="TBV32" s="421"/>
      <c r="TBW32" s="421"/>
      <c r="TBX32" s="421"/>
      <c r="TBY32" s="421"/>
      <c r="TBZ32" s="421"/>
      <c r="TCA32" s="421"/>
      <c r="TCB32" s="421"/>
      <c r="TCC32" s="421"/>
      <c r="TCD32" s="421"/>
      <c r="TCE32" s="421"/>
      <c r="TCF32" s="421"/>
      <c r="TCG32" s="421"/>
      <c r="TCH32" s="421"/>
      <c r="TCI32" s="421"/>
      <c r="TCJ32" s="421"/>
      <c r="TCK32" s="421"/>
      <c r="TCL32" s="421"/>
      <c r="TCM32" s="421"/>
      <c r="TCN32" s="421"/>
      <c r="TCO32" s="421"/>
      <c r="TCP32" s="421"/>
      <c r="TCQ32" s="421"/>
      <c r="TCR32" s="421"/>
      <c r="TCS32" s="421"/>
      <c r="TCT32" s="421"/>
      <c r="TCU32" s="421"/>
      <c r="TCV32" s="421"/>
      <c r="TCW32" s="421"/>
      <c r="TCX32" s="421"/>
      <c r="TCY32" s="421"/>
      <c r="TCZ32" s="421"/>
      <c r="TDA32" s="421"/>
      <c r="TDB32" s="421"/>
      <c r="TDC32" s="421"/>
      <c r="TDD32" s="421"/>
      <c r="TDE32" s="421"/>
      <c r="TDF32" s="421"/>
      <c r="TDG32" s="421"/>
      <c r="TDH32" s="421"/>
      <c r="TDI32" s="421"/>
      <c r="TDJ32" s="421"/>
      <c r="TDK32" s="421"/>
      <c r="TDL32" s="421"/>
      <c r="TDM32" s="421"/>
      <c r="TDN32" s="421"/>
      <c r="TDO32" s="421"/>
      <c r="TDP32" s="421"/>
      <c r="TDQ32" s="421"/>
      <c r="TDR32" s="421"/>
      <c r="TDS32" s="421"/>
      <c r="TDT32" s="421"/>
      <c r="TDU32" s="421"/>
      <c r="TDV32" s="421"/>
      <c r="TDW32" s="421"/>
      <c r="TDX32" s="421"/>
      <c r="TDY32" s="421"/>
      <c r="TDZ32" s="421"/>
      <c r="TEA32" s="421"/>
      <c r="TEB32" s="421"/>
      <c r="TEC32" s="421"/>
      <c r="TED32" s="421"/>
      <c r="TEE32" s="421"/>
      <c r="TEF32" s="421"/>
      <c r="TEG32" s="421"/>
      <c r="TEH32" s="421"/>
      <c r="TEI32" s="421"/>
      <c r="TEJ32" s="421"/>
      <c r="TEK32" s="421"/>
      <c r="TEL32" s="421"/>
      <c r="TEM32" s="421"/>
      <c r="TEN32" s="421"/>
      <c r="TEO32" s="421"/>
      <c r="TEP32" s="421"/>
      <c r="TEQ32" s="421"/>
      <c r="TER32" s="421"/>
      <c r="TES32" s="421"/>
      <c r="TET32" s="421"/>
      <c r="TEU32" s="421"/>
      <c r="TEV32" s="421"/>
      <c r="TEW32" s="421"/>
      <c r="TEX32" s="421"/>
      <c r="TEY32" s="421"/>
      <c r="TEZ32" s="421"/>
      <c r="TFA32" s="421"/>
      <c r="TFB32" s="421"/>
      <c r="TFC32" s="421"/>
      <c r="TFD32" s="421"/>
      <c r="TFE32" s="421"/>
      <c r="TFF32" s="421"/>
      <c r="TFG32" s="421"/>
      <c r="TFH32" s="421"/>
      <c r="TFI32" s="421"/>
      <c r="TFJ32" s="421"/>
      <c r="TFK32" s="421"/>
      <c r="TFL32" s="421"/>
      <c r="TFM32" s="421"/>
      <c r="TFN32" s="421"/>
      <c r="TFO32" s="421"/>
      <c r="TFP32" s="421"/>
      <c r="TFQ32" s="421"/>
      <c r="TFR32" s="421"/>
      <c r="TFS32" s="421"/>
      <c r="TFT32" s="421"/>
      <c r="TFU32" s="421"/>
      <c r="TFV32" s="421"/>
      <c r="TFW32" s="421"/>
      <c r="TFX32" s="421"/>
      <c r="TFY32" s="421"/>
      <c r="TFZ32" s="421"/>
      <c r="TGA32" s="421"/>
      <c r="TGB32" s="421"/>
      <c r="TGC32" s="421"/>
      <c r="TGD32" s="421"/>
      <c r="TGE32" s="421"/>
      <c r="TGF32" s="421"/>
      <c r="TGG32" s="421"/>
      <c r="TGH32" s="421"/>
      <c r="TGI32" s="421"/>
      <c r="TGJ32" s="421"/>
      <c r="TGK32" s="421"/>
      <c r="TGL32" s="421"/>
      <c r="TGM32" s="421"/>
      <c r="TGN32" s="421"/>
      <c r="TGO32" s="421"/>
      <c r="TGP32" s="421"/>
      <c r="TGQ32" s="421"/>
      <c r="TGR32" s="421"/>
      <c r="TGS32" s="421"/>
      <c r="TGT32" s="421"/>
      <c r="TGU32" s="421"/>
      <c r="TGV32" s="421"/>
      <c r="TGW32" s="421"/>
      <c r="TGX32" s="421"/>
      <c r="TGY32" s="421"/>
      <c r="TGZ32" s="421"/>
      <c r="THA32" s="421"/>
      <c r="THB32" s="421"/>
      <c r="THC32" s="421"/>
      <c r="THD32" s="421"/>
      <c r="THE32" s="421"/>
      <c r="THF32" s="421"/>
      <c r="THG32" s="421"/>
      <c r="THH32" s="421"/>
      <c r="THI32" s="421"/>
      <c r="THJ32" s="421"/>
      <c r="THK32" s="421"/>
      <c r="THL32" s="421"/>
      <c r="THM32" s="421"/>
      <c r="THN32" s="421"/>
      <c r="THO32" s="421"/>
      <c r="THP32" s="421"/>
      <c r="THQ32" s="421"/>
      <c r="THR32" s="421"/>
      <c r="THS32" s="421"/>
      <c r="THT32" s="421"/>
      <c r="THU32" s="421"/>
      <c r="THV32" s="421"/>
      <c r="THW32" s="421"/>
      <c r="THX32" s="421"/>
      <c r="THY32" s="421"/>
      <c r="THZ32" s="421"/>
      <c r="TIA32" s="421"/>
      <c r="TIB32" s="421"/>
      <c r="TIC32" s="421"/>
      <c r="TID32" s="421"/>
      <c r="TIE32" s="421"/>
      <c r="TIF32" s="421"/>
      <c r="TIG32" s="421"/>
      <c r="TIH32" s="421"/>
      <c r="TII32" s="421"/>
      <c r="TIJ32" s="421"/>
      <c r="TIK32" s="421"/>
      <c r="TIL32" s="421"/>
      <c r="TIM32" s="421"/>
      <c r="TIN32" s="421"/>
      <c r="TIO32" s="421"/>
      <c r="TIP32" s="421"/>
      <c r="TIQ32" s="421"/>
      <c r="TIR32" s="421"/>
      <c r="TIS32" s="421"/>
      <c r="TIT32" s="421"/>
      <c r="TIU32" s="421"/>
      <c r="TIV32" s="421"/>
      <c r="TIW32" s="421"/>
      <c r="TIX32" s="421"/>
      <c r="TIY32" s="421"/>
      <c r="TIZ32" s="421"/>
      <c r="TJA32" s="421"/>
      <c r="TJB32" s="421"/>
      <c r="TJC32" s="421"/>
      <c r="TJD32" s="421"/>
      <c r="TJE32" s="421"/>
      <c r="TJF32" s="421"/>
      <c r="TJG32" s="421"/>
      <c r="TJH32" s="421"/>
      <c r="TJI32" s="421"/>
      <c r="TJJ32" s="421"/>
      <c r="TJK32" s="421"/>
      <c r="TJL32" s="421"/>
      <c r="TJM32" s="421"/>
      <c r="TJN32" s="421"/>
      <c r="TJO32" s="421"/>
      <c r="TJP32" s="421"/>
      <c r="TJQ32" s="421"/>
      <c r="TJR32" s="421"/>
      <c r="TJS32" s="421"/>
      <c r="TJT32" s="421"/>
      <c r="TJU32" s="421"/>
      <c r="TJV32" s="421"/>
      <c r="TJW32" s="421"/>
      <c r="TJX32" s="421"/>
      <c r="TJY32" s="421"/>
      <c r="TJZ32" s="421"/>
      <c r="TKA32" s="421"/>
      <c r="TKB32" s="421"/>
      <c r="TKC32" s="421"/>
      <c r="TKD32" s="421"/>
      <c r="TKE32" s="421"/>
      <c r="TKF32" s="421"/>
      <c r="TKG32" s="421"/>
      <c r="TKH32" s="421"/>
      <c r="TKI32" s="421"/>
      <c r="TKJ32" s="421"/>
      <c r="TKK32" s="421"/>
      <c r="TKL32" s="421"/>
      <c r="TKM32" s="421"/>
      <c r="TKN32" s="421"/>
      <c r="TKO32" s="421"/>
      <c r="TKP32" s="421"/>
      <c r="TKQ32" s="421"/>
      <c r="TKR32" s="421"/>
      <c r="TKS32" s="421"/>
      <c r="TKT32" s="421"/>
      <c r="TKU32" s="421"/>
      <c r="TKV32" s="421"/>
      <c r="TKW32" s="421"/>
      <c r="TKX32" s="421"/>
      <c r="TKY32" s="421"/>
      <c r="TKZ32" s="421"/>
      <c r="TLA32" s="421"/>
      <c r="TLB32" s="421"/>
      <c r="TLC32" s="421"/>
      <c r="TLD32" s="421"/>
      <c r="TLE32" s="421"/>
      <c r="TLF32" s="421"/>
      <c r="TLG32" s="421"/>
      <c r="TLH32" s="421"/>
      <c r="TLI32" s="421"/>
      <c r="TLJ32" s="421"/>
      <c r="TLK32" s="421"/>
      <c r="TLL32" s="421"/>
      <c r="TLM32" s="421"/>
      <c r="TLN32" s="421"/>
      <c r="TLO32" s="421"/>
      <c r="TLP32" s="421"/>
      <c r="TLQ32" s="421"/>
      <c r="TLR32" s="421"/>
      <c r="TLS32" s="421"/>
      <c r="TLT32" s="421"/>
      <c r="TLU32" s="421"/>
      <c r="TLV32" s="421"/>
      <c r="TLW32" s="421"/>
      <c r="TLX32" s="421"/>
      <c r="TLY32" s="421"/>
      <c r="TLZ32" s="421"/>
      <c r="TMA32" s="421"/>
      <c r="TMB32" s="421"/>
      <c r="TMC32" s="421"/>
      <c r="TMD32" s="421"/>
      <c r="TME32" s="421"/>
      <c r="TMF32" s="421"/>
      <c r="TMG32" s="421"/>
      <c r="TMH32" s="421"/>
      <c r="TMI32" s="421"/>
      <c r="TMJ32" s="421"/>
      <c r="TMK32" s="421"/>
      <c r="TML32" s="421"/>
      <c r="TMM32" s="421"/>
      <c r="TMN32" s="421"/>
      <c r="TMO32" s="421"/>
      <c r="TMP32" s="421"/>
      <c r="TMQ32" s="421"/>
      <c r="TMR32" s="421"/>
      <c r="TMS32" s="421"/>
      <c r="TMT32" s="421"/>
      <c r="TMU32" s="421"/>
      <c r="TMV32" s="421"/>
      <c r="TMW32" s="421"/>
      <c r="TMX32" s="421"/>
      <c r="TMY32" s="421"/>
      <c r="TMZ32" s="421"/>
      <c r="TNA32" s="421"/>
      <c r="TNB32" s="421"/>
      <c r="TNC32" s="421"/>
      <c r="TND32" s="421"/>
      <c r="TNE32" s="421"/>
      <c r="TNF32" s="421"/>
      <c r="TNG32" s="421"/>
      <c r="TNH32" s="421"/>
      <c r="TNI32" s="421"/>
      <c r="TNJ32" s="421"/>
      <c r="TNK32" s="421"/>
      <c r="TNL32" s="421"/>
      <c r="TNM32" s="421"/>
      <c r="TNN32" s="421"/>
      <c r="TNO32" s="421"/>
      <c r="TNP32" s="421"/>
      <c r="TNQ32" s="421"/>
      <c r="TNR32" s="421"/>
      <c r="TNS32" s="421"/>
      <c r="TNT32" s="421"/>
      <c r="TNU32" s="421"/>
      <c r="TNV32" s="421"/>
      <c r="TNW32" s="421"/>
      <c r="TNX32" s="421"/>
      <c r="TNY32" s="421"/>
      <c r="TNZ32" s="421"/>
      <c r="TOA32" s="421"/>
      <c r="TOB32" s="421"/>
      <c r="TOC32" s="421"/>
      <c r="TOD32" s="421"/>
      <c r="TOE32" s="421"/>
      <c r="TOF32" s="421"/>
      <c r="TOG32" s="421"/>
      <c r="TOH32" s="421"/>
      <c r="TOI32" s="421"/>
      <c r="TOJ32" s="421"/>
      <c r="TOK32" s="421"/>
      <c r="TOL32" s="421"/>
      <c r="TOM32" s="421"/>
      <c r="TON32" s="421"/>
      <c r="TOO32" s="421"/>
      <c r="TOP32" s="421"/>
      <c r="TOQ32" s="421"/>
      <c r="TOR32" s="421"/>
      <c r="TOS32" s="421"/>
      <c r="TOT32" s="421"/>
      <c r="TOU32" s="421"/>
      <c r="TOV32" s="421"/>
      <c r="TOW32" s="421"/>
      <c r="TOX32" s="421"/>
      <c r="TOY32" s="421"/>
      <c r="TOZ32" s="421"/>
      <c r="TPA32" s="421"/>
      <c r="TPB32" s="421"/>
      <c r="TPC32" s="421"/>
      <c r="TPD32" s="421"/>
      <c r="TPE32" s="421"/>
      <c r="TPF32" s="421"/>
      <c r="TPG32" s="421"/>
      <c r="TPH32" s="421"/>
      <c r="TPI32" s="421"/>
      <c r="TPJ32" s="421"/>
      <c r="TPK32" s="421"/>
      <c r="TPL32" s="421"/>
      <c r="TPM32" s="421"/>
      <c r="TPN32" s="421"/>
      <c r="TPO32" s="421"/>
      <c r="TPP32" s="421"/>
      <c r="TPQ32" s="421"/>
      <c r="TPR32" s="421"/>
      <c r="TPS32" s="421"/>
      <c r="TPT32" s="421"/>
      <c r="TPU32" s="421"/>
      <c r="TPV32" s="421"/>
      <c r="TPW32" s="421"/>
      <c r="TPX32" s="421"/>
      <c r="TPY32" s="421"/>
      <c r="TPZ32" s="421"/>
      <c r="TQA32" s="421"/>
      <c r="TQB32" s="421"/>
      <c r="TQC32" s="421"/>
      <c r="TQD32" s="421"/>
      <c r="TQE32" s="421"/>
      <c r="TQF32" s="421"/>
      <c r="TQG32" s="421"/>
      <c r="TQH32" s="421"/>
      <c r="TQI32" s="421"/>
      <c r="TQJ32" s="421"/>
      <c r="TQK32" s="421"/>
      <c r="TQL32" s="421"/>
      <c r="TQM32" s="421"/>
      <c r="TQN32" s="421"/>
      <c r="TQO32" s="421"/>
      <c r="TQP32" s="421"/>
      <c r="TQQ32" s="421"/>
      <c r="TQR32" s="421"/>
      <c r="TQS32" s="421"/>
      <c r="TQT32" s="421"/>
      <c r="TQU32" s="421"/>
      <c r="TQV32" s="421"/>
      <c r="TQW32" s="421"/>
      <c r="TQX32" s="421"/>
      <c r="TQY32" s="421"/>
      <c r="TQZ32" s="421"/>
      <c r="TRA32" s="421"/>
      <c r="TRB32" s="421"/>
      <c r="TRC32" s="421"/>
      <c r="TRD32" s="421"/>
      <c r="TRE32" s="421"/>
      <c r="TRF32" s="421"/>
      <c r="TRG32" s="421"/>
      <c r="TRH32" s="421"/>
      <c r="TRI32" s="421"/>
      <c r="TRJ32" s="421"/>
      <c r="TRK32" s="421"/>
      <c r="TRL32" s="421"/>
      <c r="TRM32" s="421"/>
      <c r="TRN32" s="421"/>
      <c r="TRO32" s="421"/>
      <c r="TRP32" s="421"/>
      <c r="TRQ32" s="421"/>
      <c r="TRR32" s="421"/>
      <c r="TRS32" s="421"/>
      <c r="TRT32" s="421"/>
      <c r="TRU32" s="421"/>
      <c r="TRV32" s="421"/>
      <c r="TRW32" s="421"/>
      <c r="TRX32" s="421"/>
      <c r="TRY32" s="421"/>
      <c r="TRZ32" s="421"/>
      <c r="TSA32" s="421"/>
      <c r="TSB32" s="421"/>
      <c r="TSC32" s="421"/>
      <c r="TSD32" s="421"/>
      <c r="TSE32" s="421"/>
      <c r="TSF32" s="421"/>
      <c r="TSG32" s="421"/>
      <c r="TSH32" s="421"/>
      <c r="TSI32" s="421"/>
      <c r="TSJ32" s="421"/>
      <c r="TSK32" s="421"/>
      <c r="TSL32" s="421"/>
      <c r="TSM32" s="421"/>
      <c r="TSN32" s="421"/>
      <c r="TSO32" s="421"/>
      <c r="TSP32" s="421"/>
      <c r="TSQ32" s="421"/>
      <c r="TSR32" s="421"/>
      <c r="TSS32" s="421"/>
      <c r="TST32" s="421"/>
      <c r="TSU32" s="421"/>
      <c r="TSV32" s="421"/>
      <c r="TSW32" s="421"/>
      <c r="TSX32" s="421"/>
      <c r="TSY32" s="421"/>
      <c r="TSZ32" s="421"/>
      <c r="TTA32" s="421"/>
      <c r="TTB32" s="421"/>
      <c r="TTC32" s="421"/>
      <c r="TTD32" s="421"/>
      <c r="TTE32" s="421"/>
      <c r="TTF32" s="421"/>
      <c r="TTG32" s="421"/>
      <c r="TTH32" s="421"/>
      <c r="TTI32" s="421"/>
      <c r="TTJ32" s="421"/>
      <c r="TTK32" s="421"/>
      <c r="TTL32" s="421"/>
      <c r="TTM32" s="421"/>
      <c r="TTN32" s="421"/>
      <c r="TTO32" s="421"/>
      <c r="TTP32" s="421"/>
      <c r="TTQ32" s="421"/>
      <c r="TTR32" s="421"/>
      <c r="TTS32" s="421"/>
      <c r="TTT32" s="421"/>
      <c r="TTU32" s="421"/>
      <c r="TTV32" s="421"/>
      <c r="TTW32" s="421"/>
      <c r="TTX32" s="421"/>
      <c r="TTY32" s="421"/>
      <c r="TTZ32" s="421"/>
      <c r="TUA32" s="421"/>
      <c r="TUB32" s="421"/>
      <c r="TUC32" s="421"/>
      <c r="TUD32" s="421"/>
      <c r="TUE32" s="421"/>
      <c r="TUF32" s="421"/>
      <c r="TUG32" s="421"/>
      <c r="TUH32" s="421"/>
      <c r="TUI32" s="421"/>
      <c r="TUJ32" s="421"/>
      <c r="TUK32" s="421"/>
      <c r="TUL32" s="421"/>
      <c r="TUM32" s="421"/>
      <c r="TUN32" s="421"/>
      <c r="TUO32" s="421"/>
      <c r="TUP32" s="421"/>
      <c r="TUQ32" s="421"/>
      <c r="TUR32" s="421"/>
      <c r="TUS32" s="421"/>
      <c r="TUT32" s="421"/>
      <c r="TUU32" s="421"/>
      <c r="TUV32" s="421"/>
      <c r="TUW32" s="421"/>
      <c r="TUX32" s="421"/>
      <c r="TUY32" s="421"/>
      <c r="TUZ32" s="421"/>
      <c r="TVA32" s="421"/>
      <c r="TVB32" s="421"/>
      <c r="TVC32" s="421"/>
      <c r="TVD32" s="421"/>
      <c r="TVE32" s="421"/>
      <c r="TVF32" s="421"/>
      <c r="TVG32" s="421"/>
      <c r="TVH32" s="421"/>
      <c r="TVI32" s="421"/>
      <c r="TVJ32" s="421"/>
      <c r="TVK32" s="421"/>
      <c r="TVL32" s="421"/>
      <c r="TVM32" s="421"/>
      <c r="TVN32" s="421"/>
      <c r="TVO32" s="421"/>
      <c r="TVP32" s="421"/>
      <c r="TVQ32" s="421"/>
      <c r="TVR32" s="421"/>
      <c r="TVS32" s="421"/>
      <c r="TVT32" s="421"/>
      <c r="TVU32" s="421"/>
      <c r="TVV32" s="421"/>
      <c r="TVW32" s="421"/>
      <c r="TVX32" s="421"/>
      <c r="TVY32" s="421"/>
      <c r="TVZ32" s="421"/>
      <c r="TWA32" s="421"/>
      <c r="TWB32" s="421"/>
      <c r="TWC32" s="421"/>
      <c r="TWD32" s="421"/>
      <c r="TWE32" s="421"/>
      <c r="TWF32" s="421"/>
      <c r="TWG32" s="421"/>
      <c r="TWH32" s="421"/>
      <c r="TWI32" s="421"/>
      <c r="TWJ32" s="421"/>
      <c r="TWK32" s="421"/>
      <c r="TWL32" s="421"/>
      <c r="TWM32" s="421"/>
      <c r="TWN32" s="421"/>
      <c r="TWO32" s="421"/>
      <c r="TWP32" s="421"/>
      <c r="TWQ32" s="421"/>
      <c r="TWR32" s="421"/>
      <c r="TWS32" s="421"/>
      <c r="TWT32" s="421"/>
      <c r="TWU32" s="421"/>
      <c r="TWV32" s="421"/>
      <c r="TWW32" s="421"/>
      <c r="TWX32" s="421"/>
      <c r="TWY32" s="421"/>
      <c r="TWZ32" s="421"/>
      <c r="TXA32" s="421"/>
      <c r="TXB32" s="421"/>
      <c r="TXC32" s="421"/>
      <c r="TXD32" s="421"/>
      <c r="TXE32" s="421"/>
      <c r="TXF32" s="421"/>
      <c r="TXG32" s="421"/>
      <c r="TXH32" s="421"/>
      <c r="TXI32" s="421"/>
      <c r="TXJ32" s="421"/>
      <c r="TXK32" s="421"/>
      <c r="TXL32" s="421"/>
      <c r="TXM32" s="421"/>
      <c r="TXN32" s="421"/>
      <c r="TXO32" s="421"/>
      <c r="TXP32" s="421"/>
      <c r="TXQ32" s="421"/>
      <c r="TXR32" s="421"/>
      <c r="TXS32" s="421"/>
      <c r="TXT32" s="421"/>
      <c r="TXU32" s="421"/>
      <c r="TXV32" s="421"/>
      <c r="TXW32" s="421"/>
      <c r="TXX32" s="421"/>
      <c r="TXY32" s="421"/>
      <c r="TXZ32" s="421"/>
      <c r="TYA32" s="421"/>
      <c r="TYB32" s="421"/>
      <c r="TYC32" s="421"/>
      <c r="TYD32" s="421"/>
      <c r="TYE32" s="421"/>
      <c r="TYF32" s="421"/>
      <c r="TYG32" s="421"/>
      <c r="TYH32" s="421"/>
      <c r="TYI32" s="421"/>
      <c r="TYJ32" s="421"/>
      <c r="TYK32" s="421"/>
      <c r="TYL32" s="421"/>
      <c r="TYM32" s="421"/>
      <c r="TYN32" s="421"/>
      <c r="TYO32" s="421"/>
      <c r="TYP32" s="421"/>
      <c r="TYQ32" s="421"/>
      <c r="TYR32" s="421"/>
      <c r="TYS32" s="421"/>
      <c r="TYT32" s="421"/>
      <c r="TYU32" s="421"/>
      <c r="TYV32" s="421"/>
      <c r="TYW32" s="421"/>
      <c r="TYX32" s="421"/>
      <c r="TYY32" s="421"/>
      <c r="TYZ32" s="421"/>
      <c r="TZA32" s="421"/>
      <c r="TZB32" s="421"/>
      <c r="TZC32" s="421"/>
      <c r="TZD32" s="421"/>
      <c r="TZE32" s="421"/>
      <c r="TZF32" s="421"/>
      <c r="TZG32" s="421"/>
      <c r="TZH32" s="421"/>
      <c r="TZI32" s="421"/>
      <c r="TZJ32" s="421"/>
      <c r="TZK32" s="421"/>
      <c r="TZL32" s="421"/>
      <c r="TZM32" s="421"/>
      <c r="TZN32" s="421"/>
      <c r="TZO32" s="421"/>
      <c r="TZP32" s="421"/>
      <c r="TZQ32" s="421"/>
      <c r="TZR32" s="421"/>
      <c r="TZS32" s="421"/>
      <c r="TZT32" s="421"/>
      <c r="TZU32" s="421"/>
      <c r="TZV32" s="421"/>
      <c r="TZW32" s="421"/>
      <c r="TZX32" s="421"/>
      <c r="TZY32" s="421"/>
      <c r="TZZ32" s="421"/>
      <c r="UAA32" s="421"/>
      <c r="UAB32" s="421"/>
      <c r="UAC32" s="421"/>
      <c r="UAD32" s="421"/>
      <c r="UAE32" s="421"/>
      <c r="UAF32" s="421"/>
      <c r="UAG32" s="421"/>
      <c r="UAH32" s="421"/>
      <c r="UAI32" s="421"/>
      <c r="UAJ32" s="421"/>
      <c r="UAK32" s="421"/>
      <c r="UAL32" s="421"/>
      <c r="UAM32" s="421"/>
      <c r="UAN32" s="421"/>
      <c r="UAO32" s="421"/>
      <c r="UAP32" s="421"/>
      <c r="UAQ32" s="421"/>
      <c r="UAR32" s="421"/>
      <c r="UAS32" s="421"/>
      <c r="UAT32" s="421"/>
      <c r="UAU32" s="421"/>
      <c r="UAV32" s="421"/>
      <c r="UAW32" s="421"/>
      <c r="UAX32" s="421"/>
      <c r="UAY32" s="421"/>
      <c r="UAZ32" s="421"/>
      <c r="UBA32" s="421"/>
      <c r="UBB32" s="421"/>
      <c r="UBC32" s="421"/>
      <c r="UBD32" s="421"/>
      <c r="UBE32" s="421"/>
      <c r="UBF32" s="421"/>
      <c r="UBG32" s="421"/>
      <c r="UBH32" s="421"/>
      <c r="UBI32" s="421"/>
      <c r="UBJ32" s="421"/>
      <c r="UBK32" s="421"/>
      <c r="UBL32" s="421"/>
      <c r="UBM32" s="421"/>
      <c r="UBN32" s="421"/>
      <c r="UBO32" s="421"/>
      <c r="UBP32" s="421"/>
      <c r="UBQ32" s="421"/>
      <c r="UBR32" s="421"/>
      <c r="UBS32" s="421"/>
      <c r="UBT32" s="421"/>
      <c r="UBU32" s="421"/>
      <c r="UBV32" s="421"/>
      <c r="UBW32" s="421"/>
      <c r="UBX32" s="421"/>
      <c r="UBY32" s="421"/>
      <c r="UBZ32" s="421"/>
      <c r="UCA32" s="421"/>
      <c r="UCB32" s="421"/>
      <c r="UCC32" s="421"/>
      <c r="UCD32" s="421"/>
      <c r="UCE32" s="421"/>
      <c r="UCF32" s="421"/>
      <c r="UCG32" s="421"/>
      <c r="UCH32" s="421"/>
      <c r="UCI32" s="421"/>
      <c r="UCJ32" s="421"/>
      <c r="UCK32" s="421"/>
      <c r="UCL32" s="421"/>
      <c r="UCM32" s="421"/>
      <c r="UCN32" s="421"/>
      <c r="UCO32" s="421"/>
      <c r="UCP32" s="421"/>
      <c r="UCQ32" s="421"/>
      <c r="UCR32" s="421"/>
      <c r="UCS32" s="421"/>
      <c r="UCT32" s="421"/>
      <c r="UCU32" s="421"/>
      <c r="UCV32" s="421"/>
      <c r="UCW32" s="421"/>
      <c r="UCX32" s="421"/>
      <c r="UCY32" s="421"/>
      <c r="UCZ32" s="421"/>
      <c r="UDA32" s="421"/>
      <c r="UDB32" s="421"/>
      <c r="UDC32" s="421"/>
      <c r="UDD32" s="421"/>
      <c r="UDE32" s="421"/>
      <c r="UDF32" s="421"/>
      <c r="UDG32" s="421"/>
      <c r="UDH32" s="421"/>
      <c r="UDI32" s="421"/>
      <c r="UDJ32" s="421"/>
      <c r="UDK32" s="421"/>
      <c r="UDL32" s="421"/>
      <c r="UDM32" s="421"/>
      <c r="UDN32" s="421"/>
      <c r="UDO32" s="421"/>
      <c r="UDP32" s="421"/>
      <c r="UDQ32" s="421"/>
      <c r="UDR32" s="421"/>
      <c r="UDS32" s="421"/>
      <c r="UDT32" s="421"/>
      <c r="UDU32" s="421"/>
      <c r="UDV32" s="421"/>
      <c r="UDW32" s="421"/>
      <c r="UDX32" s="421"/>
      <c r="UDY32" s="421"/>
      <c r="UDZ32" s="421"/>
      <c r="UEA32" s="421"/>
      <c r="UEB32" s="421"/>
      <c r="UEC32" s="421"/>
      <c r="UED32" s="421"/>
      <c r="UEE32" s="421"/>
      <c r="UEF32" s="421"/>
      <c r="UEG32" s="421"/>
      <c r="UEH32" s="421"/>
      <c r="UEI32" s="421"/>
      <c r="UEJ32" s="421"/>
      <c r="UEK32" s="421"/>
      <c r="UEL32" s="421"/>
      <c r="UEM32" s="421"/>
      <c r="UEN32" s="421"/>
      <c r="UEO32" s="421"/>
      <c r="UEP32" s="421"/>
      <c r="UEQ32" s="421"/>
      <c r="UER32" s="421"/>
      <c r="UES32" s="421"/>
      <c r="UET32" s="421"/>
      <c r="UEU32" s="421"/>
      <c r="UEV32" s="421"/>
      <c r="UEW32" s="421"/>
      <c r="UEX32" s="421"/>
      <c r="UEY32" s="421"/>
      <c r="UEZ32" s="421"/>
      <c r="UFA32" s="421"/>
      <c r="UFB32" s="421"/>
      <c r="UFC32" s="421"/>
      <c r="UFD32" s="421"/>
      <c r="UFE32" s="421"/>
      <c r="UFF32" s="421"/>
      <c r="UFG32" s="421"/>
      <c r="UFH32" s="421"/>
      <c r="UFI32" s="421"/>
      <c r="UFJ32" s="421"/>
      <c r="UFK32" s="421"/>
      <c r="UFL32" s="421"/>
      <c r="UFM32" s="421"/>
      <c r="UFN32" s="421"/>
      <c r="UFO32" s="421"/>
      <c r="UFP32" s="421"/>
      <c r="UFQ32" s="421"/>
      <c r="UFR32" s="421"/>
      <c r="UFS32" s="421"/>
      <c r="UFT32" s="421"/>
      <c r="UFU32" s="421"/>
      <c r="UFV32" s="421"/>
      <c r="UFW32" s="421"/>
      <c r="UFX32" s="421"/>
      <c r="UFY32" s="421"/>
      <c r="UFZ32" s="421"/>
      <c r="UGA32" s="421"/>
      <c r="UGB32" s="421"/>
      <c r="UGC32" s="421"/>
      <c r="UGD32" s="421"/>
      <c r="UGE32" s="421"/>
      <c r="UGF32" s="421"/>
      <c r="UGG32" s="421"/>
      <c r="UGH32" s="421"/>
      <c r="UGI32" s="421"/>
      <c r="UGJ32" s="421"/>
      <c r="UGK32" s="421"/>
      <c r="UGL32" s="421"/>
      <c r="UGM32" s="421"/>
      <c r="UGN32" s="421"/>
      <c r="UGO32" s="421"/>
      <c r="UGP32" s="421"/>
      <c r="UGQ32" s="421"/>
      <c r="UGR32" s="421"/>
      <c r="UGS32" s="421"/>
      <c r="UGT32" s="421"/>
      <c r="UGU32" s="421"/>
      <c r="UGV32" s="421"/>
      <c r="UGW32" s="421"/>
      <c r="UGX32" s="421"/>
      <c r="UGY32" s="421"/>
      <c r="UGZ32" s="421"/>
      <c r="UHA32" s="421"/>
      <c r="UHB32" s="421"/>
      <c r="UHC32" s="421"/>
      <c r="UHD32" s="421"/>
      <c r="UHE32" s="421"/>
      <c r="UHF32" s="421"/>
      <c r="UHG32" s="421"/>
      <c r="UHH32" s="421"/>
      <c r="UHI32" s="421"/>
      <c r="UHJ32" s="421"/>
      <c r="UHK32" s="421"/>
      <c r="UHL32" s="421"/>
      <c r="UHM32" s="421"/>
      <c r="UHN32" s="421"/>
      <c r="UHO32" s="421"/>
      <c r="UHP32" s="421"/>
      <c r="UHQ32" s="421"/>
      <c r="UHR32" s="421"/>
      <c r="UHS32" s="421"/>
      <c r="UHT32" s="421"/>
      <c r="UHU32" s="421"/>
      <c r="UHV32" s="421"/>
      <c r="UHW32" s="421"/>
      <c r="UHX32" s="421"/>
      <c r="UHY32" s="421"/>
      <c r="UHZ32" s="421"/>
      <c r="UIA32" s="421"/>
      <c r="UIB32" s="421"/>
      <c r="UIC32" s="421"/>
      <c r="UID32" s="421"/>
      <c r="UIE32" s="421"/>
      <c r="UIF32" s="421"/>
      <c r="UIG32" s="421"/>
      <c r="UIH32" s="421"/>
      <c r="UII32" s="421"/>
      <c r="UIJ32" s="421"/>
      <c r="UIK32" s="421"/>
      <c r="UIL32" s="421"/>
      <c r="UIM32" s="421"/>
      <c r="UIN32" s="421"/>
      <c r="UIO32" s="421"/>
      <c r="UIP32" s="421"/>
      <c r="UIQ32" s="421"/>
      <c r="UIR32" s="421"/>
      <c r="UIS32" s="421"/>
      <c r="UIT32" s="421"/>
      <c r="UIU32" s="421"/>
      <c r="UIV32" s="421"/>
      <c r="UIW32" s="421"/>
      <c r="UIX32" s="421"/>
      <c r="UIY32" s="421"/>
      <c r="UIZ32" s="421"/>
      <c r="UJA32" s="421"/>
      <c r="UJB32" s="421"/>
      <c r="UJC32" s="421"/>
      <c r="UJD32" s="421"/>
      <c r="UJE32" s="421"/>
      <c r="UJF32" s="421"/>
      <c r="UJG32" s="421"/>
      <c r="UJH32" s="421"/>
      <c r="UJI32" s="421"/>
      <c r="UJJ32" s="421"/>
      <c r="UJK32" s="421"/>
      <c r="UJL32" s="421"/>
      <c r="UJM32" s="421"/>
      <c r="UJN32" s="421"/>
      <c r="UJO32" s="421"/>
      <c r="UJP32" s="421"/>
      <c r="UJQ32" s="421"/>
      <c r="UJR32" s="421"/>
      <c r="UJS32" s="421"/>
      <c r="UJT32" s="421"/>
      <c r="UJU32" s="421"/>
      <c r="UJV32" s="421"/>
      <c r="UJW32" s="421"/>
      <c r="UJX32" s="421"/>
      <c r="UJY32" s="421"/>
      <c r="UJZ32" s="421"/>
      <c r="UKA32" s="421"/>
      <c r="UKB32" s="421"/>
      <c r="UKC32" s="421"/>
      <c r="UKD32" s="421"/>
      <c r="UKE32" s="421"/>
      <c r="UKF32" s="421"/>
      <c r="UKG32" s="421"/>
      <c r="UKH32" s="421"/>
      <c r="UKI32" s="421"/>
      <c r="UKJ32" s="421"/>
      <c r="UKK32" s="421"/>
      <c r="UKL32" s="421"/>
      <c r="UKM32" s="421"/>
      <c r="UKN32" s="421"/>
      <c r="UKO32" s="421"/>
      <c r="UKP32" s="421"/>
      <c r="UKQ32" s="421"/>
      <c r="UKR32" s="421"/>
      <c r="UKS32" s="421"/>
      <c r="UKT32" s="421"/>
      <c r="UKU32" s="421"/>
      <c r="UKV32" s="421"/>
      <c r="UKW32" s="421"/>
      <c r="UKX32" s="421"/>
      <c r="UKY32" s="421"/>
      <c r="UKZ32" s="421"/>
      <c r="ULA32" s="421"/>
      <c r="ULB32" s="421"/>
      <c r="ULC32" s="421"/>
      <c r="ULD32" s="421"/>
      <c r="ULE32" s="421"/>
      <c r="ULF32" s="421"/>
      <c r="ULG32" s="421"/>
      <c r="ULH32" s="421"/>
      <c r="ULI32" s="421"/>
      <c r="ULJ32" s="421"/>
      <c r="ULK32" s="421"/>
      <c r="ULL32" s="421"/>
      <c r="ULM32" s="421"/>
      <c r="ULN32" s="421"/>
      <c r="ULO32" s="421"/>
      <c r="ULP32" s="421"/>
      <c r="ULQ32" s="421"/>
      <c r="ULR32" s="421"/>
      <c r="ULS32" s="421"/>
      <c r="ULT32" s="421"/>
      <c r="ULU32" s="421"/>
      <c r="ULV32" s="421"/>
      <c r="ULW32" s="421"/>
      <c r="ULX32" s="421"/>
      <c r="ULY32" s="421"/>
      <c r="ULZ32" s="421"/>
      <c r="UMA32" s="421"/>
      <c r="UMB32" s="421"/>
      <c r="UMC32" s="421"/>
      <c r="UMD32" s="421"/>
      <c r="UME32" s="421"/>
      <c r="UMF32" s="421"/>
      <c r="UMG32" s="421"/>
      <c r="UMH32" s="421"/>
      <c r="UMI32" s="421"/>
      <c r="UMJ32" s="421"/>
      <c r="UMK32" s="421"/>
      <c r="UML32" s="421"/>
      <c r="UMM32" s="421"/>
      <c r="UMN32" s="421"/>
      <c r="UMO32" s="421"/>
      <c r="UMP32" s="421"/>
      <c r="UMQ32" s="421"/>
      <c r="UMR32" s="421"/>
      <c r="UMS32" s="421"/>
      <c r="UMT32" s="421"/>
      <c r="UMU32" s="421"/>
      <c r="UMV32" s="421"/>
      <c r="UMW32" s="421"/>
      <c r="UMX32" s="421"/>
      <c r="UMY32" s="421"/>
      <c r="UMZ32" s="421"/>
      <c r="UNA32" s="421"/>
      <c r="UNB32" s="421"/>
      <c r="UNC32" s="421"/>
      <c r="UND32" s="421"/>
      <c r="UNE32" s="421"/>
      <c r="UNF32" s="421"/>
      <c r="UNG32" s="421"/>
      <c r="UNH32" s="421"/>
      <c r="UNI32" s="421"/>
      <c r="UNJ32" s="421"/>
      <c r="UNK32" s="421"/>
      <c r="UNL32" s="421"/>
      <c r="UNM32" s="421"/>
      <c r="UNN32" s="421"/>
      <c r="UNO32" s="421"/>
      <c r="UNP32" s="421"/>
      <c r="UNQ32" s="421"/>
      <c r="UNR32" s="421"/>
      <c r="UNS32" s="421"/>
      <c r="UNT32" s="421"/>
      <c r="UNU32" s="421"/>
      <c r="UNV32" s="421"/>
      <c r="UNW32" s="421"/>
      <c r="UNX32" s="421"/>
      <c r="UNY32" s="421"/>
      <c r="UNZ32" s="421"/>
      <c r="UOA32" s="421"/>
      <c r="UOB32" s="421"/>
      <c r="UOC32" s="421"/>
      <c r="UOD32" s="421"/>
      <c r="UOE32" s="421"/>
      <c r="UOF32" s="421"/>
      <c r="UOG32" s="421"/>
      <c r="UOH32" s="421"/>
      <c r="UOI32" s="421"/>
      <c r="UOJ32" s="421"/>
      <c r="UOK32" s="421"/>
      <c r="UOL32" s="421"/>
      <c r="UOM32" s="421"/>
      <c r="UON32" s="421"/>
      <c r="UOO32" s="421"/>
      <c r="UOP32" s="421"/>
      <c r="UOQ32" s="421"/>
      <c r="UOR32" s="421"/>
      <c r="UOS32" s="421"/>
      <c r="UOT32" s="421"/>
      <c r="UOU32" s="421"/>
      <c r="UOV32" s="421"/>
      <c r="UOW32" s="421"/>
      <c r="UOX32" s="421"/>
      <c r="UOY32" s="421"/>
      <c r="UOZ32" s="421"/>
      <c r="UPA32" s="421"/>
      <c r="UPB32" s="421"/>
      <c r="UPC32" s="421"/>
      <c r="UPD32" s="421"/>
      <c r="UPE32" s="421"/>
      <c r="UPF32" s="421"/>
      <c r="UPG32" s="421"/>
      <c r="UPH32" s="421"/>
      <c r="UPI32" s="421"/>
      <c r="UPJ32" s="421"/>
      <c r="UPK32" s="421"/>
      <c r="UPL32" s="421"/>
      <c r="UPM32" s="421"/>
      <c r="UPN32" s="421"/>
      <c r="UPO32" s="421"/>
      <c r="UPP32" s="421"/>
      <c r="UPQ32" s="421"/>
      <c r="UPR32" s="421"/>
      <c r="UPS32" s="421"/>
      <c r="UPT32" s="421"/>
      <c r="UPU32" s="421"/>
      <c r="UPV32" s="421"/>
      <c r="UPW32" s="421"/>
      <c r="UPX32" s="421"/>
      <c r="UPY32" s="421"/>
      <c r="UPZ32" s="421"/>
      <c r="UQA32" s="421"/>
      <c r="UQB32" s="421"/>
      <c r="UQC32" s="421"/>
      <c r="UQD32" s="421"/>
      <c r="UQE32" s="421"/>
      <c r="UQF32" s="421"/>
      <c r="UQG32" s="421"/>
      <c r="UQH32" s="421"/>
      <c r="UQI32" s="421"/>
      <c r="UQJ32" s="421"/>
      <c r="UQK32" s="421"/>
      <c r="UQL32" s="421"/>
      <c r="UQM32" s="421"/>
      <c r="UQN32" s="421"/>
      <c r="UQO32" s="421"/>
      <c r="UQP32" s="421"/>
      <c r="UQQ32" s="421"/>
      <c r="UQR32" s="421"/>
      <c r="UQS32" s="421"/>
      <c r="UQT32" s="421"/>
      <c r="UQU32" s="421"/>
      <c r="UQV32" s="421"/>
      <c r="UQW32" s="421"/>
      <c r="UQX32" s="421"/>
      <c r="UQY32" s="421"/>
      <c r="UQZ32" s="421"/>
      <c r="URA32" s="421"/>
      <c r="URB32" s="421"/>
      <c r="URC32" s="421"/>
      <c r="URD32" s="421"/>
      <c r="URE32" s="421"/>
      <c r="URF32" s="421"/>
      <c r="URG32" s="421"/>
      <c r="URH32" s="421"/>
      <c r="URI32" s="421"/>
      <c r="URJ32" s="421"/>
      <c r="URK32" s="421"/>
      <c r="URL32" s="421"/>
      <c r="URM32" s="421"/>
      <c r="URN32" s="421"/>
      <c r="URO32" s="421"/>
      <c r="URP32" s="421"/>
      <c r="URQ32" s="421"/>
      <c r="URR32" s="421"/>
      <c r="URS32" s="421"/>
      <c r="URT32" s="421"/>
      <c r="URU32" s="421"/>
      <c r="URV32" s="421"/>
      <c r="URW32" s="421"/>
      <c r="URX32" s="421"/>
      <c r="URY32" s="421"/>
      <c r="URZ32" s="421"/>
      <c r="USA32" s="421"/>
      <c r="USB32" s="421"/>
      <c r="USC32" s="421"/>
      <c r="USD32" s="421"/>
      <c r="USE32" s="421"/>
      <c r="USF32" s="421"/>
      <c r="USG32" s="421"/>
      <c r="USH32" s="421"/>
      <c r="USI32" s="421"/>
      <c r="USJ32" s="421"/>
      <c r="USK32" s="421"/>
      <c r="USL32" s="421"/>
      <c r="USM32" s="421"/>
      <c r="USN32" s="421"/>
      <c r="USO32" s="421"/>
      <c r="USP32" s="421"/>
      <c r="USQ32" s="421"/>
      <c r="USR32" s="421"/>
      <c r="USS32" s="421"/>
      <c r="UST32" s="421"/>
      <c r="USU32" s="421"/>
      <c r="USV32" s="421"/>
      <c r="USW32" s="421"/>
      <c r="USX32" s="421"/>
      <c r="USY32" s="421"/>
      <c r="USZ32" s="421"/>
      <c r="UTA32" s="421"/>
      <c r="UTB32" s="421"/>
      <c r="UTC32" s="421"/>
      <c r="UTD32" s="421"/>
      <c r="UTE32" s="421"/>
      <c r="UTF32" s="421"/>
      <c r="UTG32" s="421"/>
      <c r="UTH32" s="421"/>
      <c r="UTI32" s="421"/>
      <c r="UTJ32" s="421"/>
      <c r="UTK32" s="421"/>
      <c r="UTL32" s="421"/>
      <c r="UTM32" s="421"/>
      <c r="UTN32" s="421"/>
      <c r="UTO32" s="421"/>
      <c r="UTP32" s="421"/>
      <c r="UTQ32" s="421"/>
      <c r="UTR32" s="421"/>
      <c r="UTS32" s="421"/>
      <c r="UTT32" s="421"/>
      <c r="UTU32" s="421"/>
      <c r="UTV32" s="421"/>
      <c r="UTW32" s="421"/>
      <c r="UTX32" s="421"/>
      <c r="UTY32" s="421"/>
      <c r="UTZ32" s="421"/>
      <c r="UUA32" s="421"/>
      <c r="UUB32" s="421"/>
      <c r="UUC32" s="421"/>
      <c r="UUD32" s="421"/>
      <c r="UUE32" s="421"/>
      <c r="UUF32" s="421"/>
      <c r="UUG32" s="421"/>
      <c r="UUH32" s="421"/>
      <c r="UUI32" s="421"/>
      <c r="UUJ32" s="421"/>
      <c r="UUK32" s="421"/>
      <c r="UUL32" s="421"/>
      <c r="UUM32" s="421"/>
      <c r="UUN32" s="421"/>
      <c r="UUO32" s="421"/>
      <c r="UUP32" s="421"/>
      <c r="UUQ32" s="421"/>
      <c r="UUR32" s="421"/>
      <c r="UUS32" s="421"/>
      <c r="UUT32" s="421"/>
      <c r="UUU32" s="421"/>
      <c r="UUV32" s="421"/>
      <c r="UUW32" s="421"/>
      <c r="UUX32" s="421"/>
      <c r="UUY32" s="421"/>
      <c r="UUZ32" s="421"/>
      <c r="UVA32" s="421"/>
      <c r="UVB32" s="421"/>
      <c r="UVC32" s="421"/>
      <c r="UVD32" s="421"/>
      <c r="UVE32" s="421"/>
      <c r="UVF32" s="421"/>
      <c r="UVG32" s="421"/>
      <c r="UVH32" s="421"/>
      <c r="UVI32" s="421"/>
      <c r="UVJ32" s="421"/>
      <c r="UVK32" s="421"/>
      <c r="UVL32" s="421"/>
      <c r="UVM32" s="421"/>
      <c r="UVN32" s="421"/>
      <c r="UVO32" s="421"/>
      <c r="UVP32" s="421"/>
      <c r="UVQ32" s="421"/>
      <c r="UVR32" s="421"/>
      <c r="UVS32" s="421"/>
      <c r="UVT32" s="421"/>
      <c r="UVU32" s="421"/>
      <c r="UVV32" s="421"/>
      <c r="UVW32" s="421"/>
      <c r="UVX32" s="421"/>
      <c r="UVY32" s="421"/>
      <c r="UVZ32" s="421"/>
      <c r="UWA32" s="421"/>
      <c r="UWB32" s="421"/>
      <c r="UWC32" s="421"/>
      <c r="UWD32" s="421"/>
      <c r="UWE32" s="421"/>
      <c r="UWF32" s="421"/>
      <c r="UWG32" s="421"/>
      <c r="UWH32" s="421"/>
      <c r="UWI32" s="421"/>
      <c r="UWJ32" s="421"/>
      <c r="UWK32" s="421"/>
      <c r="UWL32" s="421"/>
      <c r="UWM32" s="421"/>
      <c r="UWN32" s="421"/>
      <c r="UWO32" s="421"/>
      <c r="UWP32" s="421"/>
      <c r="UWQ32" s="421"/>
      <c r="UWR32" s="421"/>
      <c r="UWS32" s="421"/>
      <c r="UWT32" s="421"/>
      <c r="UWU32" s="421"/>
      <c r="UWV32" s="421"/>
      <c r="UWW32" s="421"/>
      <c r="UWX32" s="421"/>
      <c r="UWY32" s="421"/>
      <c r="UWZ32" s="421"/>
      <c r="UXA32" s="421"/>
      <c r="UXB32" s="421"/>
      <c r="UXC32" s="421"/>
      <c r="UXD32" s="421"/>
      <c r="UXE32" s="421"/>
      <c r="UXF32" s="421"/>
      <c r="UXG32" s="421"/>
      <c r="UXH32" s="421"/>
      <c r="UXI32" s="421"/>
      <c r="UXJ32" s="421"/>
      <c r="UXK32" s="421"/>
      <c r="UXL32" s="421"/>
      <c r="UXM32" s="421"/>
      <c r="UXN32" s="421"/>
      <c r="UXO32" s="421"/>
      <c r="UXP32" s="421"/>
      <c r="UXQ32" s="421"/>
      <c r="UXR32" s="421"/>
      <c r="UXS32" s="421"/>
      <c r="UXT32" s="421"/>
      <c r="UXU32" s="421"/>
      <c r="UXV32" s="421"/>
      <c r="UXW32" s="421"/>
      <c r="UXX32" s="421"/>
      <c r="UXY32" s="421"/>
      <c r="UXZ32" s="421"/>
      <c r="UYA32" s="421"/>
      <c r="UYB32" s="421"/>
      <c r="UYC32" s="421"/>
      <c r="UYD32" s="421"/>
      <c r="UYE32" s="421"/>
      <c r="UYF32" s="421"/>
      <c r="UYG32" s="421"/>
      <c r="UYH32" s="421"/>
      <c r="UYI32" s="421"/>
      <c r="UYJ32" s="421"/>
      <c r="UYK32" s="421"/>
      <c r="UYL32" s="421"/>
      <c r="UYM32" s="421"/>
      <c r="UYN32" s="421"/>
      <c r="UYO32" s="421"/>
      <c r="UYP32" s="421"/>
      <c r="UYQ32" s="421"/>
      <c r="UYR32" s="421"/>
      <c r="UYS32" s="421"/>
      <c r="UYT32" s="421"/>
      <c r="UYU32" s="421"/>
      <c r="UYV32" s="421"/>
      <c r="UYW32" s="421"/>
      <c r="UYX32" s="421"/>
      <c r="UYY32" s="421"/>
      <c r="UYZ32" s="421"/>
      <c r="UZA32" s="421"/>
      <c r="UZB32" s="421"/>
      <c r="UZC32" s="421"/>
      <c r="UZD32" s="421"/>
      <c r="UZE32" s="421"/>
      <c r="UZF32" s="421"/>
      <c r="UZG32" s="421"/>
      <c r="UZH32" s="421"/>
      <c r="UZI32" s="421"/>
      <c r="UZJ32" s="421"/>
      <c r="UZK32" s="421"/>
      <c r="UZL32" s="421"/>
      <c r="UZM32" s="421"/>
      <c r="UZN32" s="421"/>
      <c r="UZO32" s="421"/>
      <c r="UZP32" s="421"/>
      <c r="UZQ32" s="421"/>
      <c r="UZR32" s="421"/>
      <c r="UZS32" s="421"/>
      <c r="UZT32" s="421"/>
      <c r="UZU32" s="421"/>
      <c r="UZV32" s="421"/>
      <c r="UZW32" s="421"/>
      <c r="UZX32" s="421"/>
      <c r="UZY32" s="421"/>
      <c r="UZZ32" s="421"/>
      <c r="VAA32" s="421"/>
      <c r="VAB32" s="421"/>
      <c r="VAC32" s="421"/>
      <c r="VAD32" s="421"/>
      <c r="VAE32" s="421"/>
      <c r="VAF32" s="421"/>
      <c r="VAG32" s="421"/>
      <c r="VAH32" s="421"/>
      <c r="VAI32" s="421"/>
      <c r="VAJ32" s="421"/>
      <c r="VAK32" s="421"/>
      <c r="VAL32" s="421"/>
      <c r="VAM32" s="421"/>
      <c r="VAN32" s="421"/>
      <c r="VAO32" s="421"/>
      <c r="VAP32" s="421"/>
      <c r="VAQ32" s="421"/>
      <c r="VAR32" s="421"/>
      <c r="VAS32" s="421"/>
      <c r="VAT32" s="421"/>
      <c r="VAU32" s="421"/>
      <c r="VAV32" s="421"/>
      <c r="VAW32" s="421"/>
      <c r="VAX32" s="421"/>
      <c r="VAY32" s="421"/>
      <c r="VAZ32" s="421"/>
      <c r="VBA32" s="421"/>
      <c r="VBB32" s="421"/>
      <c r="VBC32" s="421"/>
      <c r="VBD32" s="421"/>
      <c r="VBE32" s="421"/>
      <c r="VBF32" s="421"/>
      <c r="VBG32" s="421"/>
      <c r="VBH32" s="421"/>
      <c r="VBI32" s="421"/>
      <c r="VBJ32" s="421"/>
      <c r="VBK32" s="421"/>
      <c r="VBL32" s="421"/>
      <c r="VBM32" s="421"/>
      <c r="VBN32" s="421"/>
      <c r="VBO32" s="421"/>
      <c r="VBP32" s="421"/>
      <c r="VBQ32" s="421"/>
      <c r="VBR32" s="421"/>
      <c r="VBS32" s="421"/>
      <c r="VBT32" s="421"/>
      <c r="VBU32" s="421"/>
      <c r="VBV32" s="421"/>
      <c r="VBW32" s="421"/>
      <c r="VBX32" s="421"/>
      <c r="VBY32" s="421"/>
      <c r="VBZ32" s="421"/>
      <c r="VCA32" s="421"/>
      <c r="VCB32" s="421"/>
      <c r="VCC32" s="421"/>
      <c r="VCD32" s="421"/>
      <c r="VCE32" s="421"/>
      <c r="VCF32" s="421"/>
      <c r="VCG32" s="421"/>
      <c r="VCH32" s="421"/>
      <c r="VCI32" s="421"/>
      <c r="VCJ32" s="421"/>
      <c r="VCK32" s="421"/>
      <c r="VCL32" s="421"/>
      <c r="VCM32" s="421"/>
      <c r="VCN32" s="421"/>
      <c r="VCO32" s="421"/>
      <c r="VCP32" s="421"/>
      <c r="VCQ32" s="421"/>
      <c r="VCR32" s="421"/>
      <c r="VCS32" s="421"/>
      <c r="VCT32" s="421"/>
      <c r="VCU32" s="421"/>
      <c r="VCV32" s="421"/>
      <c r="VCW32" s="421"/>
      <c r="VCX32" s="421"/>
      <c r="VCY32" s="421"/>
      <c r="VCZ32" s="421"/>
      <c r="VDA32" s="421"/>
      <c r="VDB32" s="421"/>
      <c r="VDC32" s="421"/>
      <c r="VDD32" s="421"/>
      <c r="VDE32" s="421"/>
      <c r="VDF32" s="421"/>
      <c r="VDG32" s="421"/>
      <c r="VDH32" s="421"/>
      <c r="VDI32" s="421"/>
      <c r="VDJ32" s="421"/>
      <c r="VDK32" s="421"/>
      <c r="VDL32" s="421"/>
      <c r="VDM32" s="421"/>
      <c r="VDN32" s="421"/>
      <c r="VDO32" s="421"/>
      <c r="VDP32" s="421"/>
      <c r="VDQ32" s="421"/>
      <c r="VDR32" s="421"/>
      <c r="VDS32" s="421"/>
      <c r="VDT32" s="421"/>
      <c r="VDU32" s="421"/>
      <c r="VDV32" s="421"/>
      <c r="VDW32" s="421"/>
      <c r="VDX32" s="421"/>
      <c r="VDY32" s="421"/>
      <c r="VDZ32" s="421"/>
      <c r="VEA32" s="421"/>
      <c r="VEB32" s="421"/>
      <c r="VEC32" s="421"/>
      <c r="VED32" s="421"/>
      <c r="VEE32" s="421"/>
      <c r="VEF32" s="421"/>
      <c r="VEG32" s="421"/>
      <c r="VEH32" s="421"/>
      <c r="VEI32" s="421"/>
      <c r="VEJ32" s="421"/>
      <c r="VEK32" s="421"/>
      <c r="VEL32" s="421"/>
      <c r="VEM32" s="421"/>
      <c r="VEN32" s="421"/>
      <c r="VEO32" s="421"/>
      <c r="VEP32" s="421"/>
      <c r="VEQ32" s="421"/>
      <c r="VER32" s="421"/>
      <c r="VES32" s="421"/>
      <c r="VET32" s="421"/>
      <c r="VEU32" s="421"/>
      <c r="VEV32" s="421"/>
      <c r="VEW32" s="421"/>
      <c r="VEX32" s="421"/>
      <c r="VEY32" s="421"/>
      <c r="VEZ32" s="421"/>
      <c r="VFA32" s="421"/>
      <c r="VFB32" s="421"/>
      <c r="VFC32" s="421"/>
      <c r="VFD32" s="421"/>
      <c r="VFE32" s="421"/>
      <c r="VFF32" s="421"/>
      <c r="VFG32" s="421"/>
      <c r="VFH32" s="421"/>
      <c r="VFI32" s="421"/>
      <c r="VFJ32" s="421"/>
      <c r="VFK32" s="421"/>
      <c r="VFL32" s="421"/>
      <c r="VFM32" s="421"/>
      <c r="VFN32" s="421"/>
      <c r="VFO32" s="421"/>
      <c r="VFP32" s="421"/>
      <c r="VFQ32" s="421"/>
      <c r="VFR32" s="421"/>
      <c r="VFS32" s="421"/>
      <c r="VFT32" s="421"/>
      <c r="VFU32" s="421"/>
      <c r="VFV32" s="421"/>
      <c r="VFW32" s="421"/>
      <c r="VFX32" s="421"/>
      <c r="VFY32" s="421"/>
      <c r="VFZ32" s="421"/>
      <c r="VGA32" s="421"/>
      <c r="VGB32" s="421"/>
      <c r="VGC32" s="421"/>
      <c r="VGD32" s="421"/>
      <c r="VGE32" s="421"/>
      <c r="VGF32" s="421"/>
      <c r="VGG32" s="421"/>
      <c r="VGH32" s="421"/>
      <c r="VGI32" s="421"/>
      <c r="VGJ32" s="421"/>
      <c r="VGK32" s="421"/>
      <c r="VGL32" s="421"/>
      <c r="VGM32" s="421"/>
      <c r="VGN32" s="421"/>
      <c r="VGO32" s="421"/>
      <c r="VGP32" s="421"/>
      <c r="VGQ32" s="421"/>
      <c r="VGR32" s="421"/>
      <c r="VGS32" s="421"/>
      <c r="VGT32" s="421"/>
      <c r="VGU32" s="421"/>
      <c r="VGV32" s="421"/>
      <c r="VGW32" s="421"/>
      <c r="VGX32" s="421"/>
      <c r="VGY32" s="421"/>
      <c r="VGZ32" s="421"/>
      <c r="VHA32" s="421"/>
      <c r="VHB32" s="421"/>
      <c r="VHC32" s="421"/>
      <c r="VHD32" s="421"/>
      <c r="VHE32" s="421"/>
      <c r="VHF32" s="421"/>
      <c r="VHG32" s="421"/>
      <c r="VHH32" s="421"/>
      <c r="VHI32" s="421"/>
      <c r="VHJ32" s="421"/>
      <c r="VHK32" s="421"/>
      <c r="VHL32" s="421"/>
      <c r="VHM32" s="421"/>
      <c r="VHN32" s="421"/>
      <c r="VHO32" s="421"/>
      <c r="VHP32" s="421"/>
      <c r="VHQ32" s="421"/>
      <c r="VHR32" s="421"/>
      <c r="VHS32" s="421"/>
      <c r="VHT32" s="421"/>
      <c r="VHU32" s="421"/>
      <c r="VHV32" s="421"/>
      <c r="VHW32" s="421"/>
      <c r="VHX32" s="421"/>
      <c r="VHY32" s="421"/>
      <c r="VHZ32" s="421"/>
      <c r="VIA32" s="421"/>
      <c r="VIB32" s="421"/>
      <c r="VIC32" s="421"/>
      <c r="VID32" s="421"/>
      <c r="VIE32" s="421"/>
      <c r="VIF32" s="421"/>
      <c r="VIG32" s="421"/>
      <c r="VIH32" s="421"/>
      <c r="VII32" s="421"/>
      <c r="VIJ32" s="421"/>
      <c r="VIK32" s="421"/>
      <c r="VIL32" s="421"/>
      <c r="VIM32" s="421"/>
      <c r="VIN32" s="421"/>
      <c r="VIO32" s="421"/>
      <c r="VIP32" s="421"/>
      <c r="VIQ32" s="421"/>
      <c r="VIR32" s="421"/>
      <c r="VIS32" s="421"/>
      <c r="VIT32" s="421"/>
      <c r="VIU32" s="421"/>
      <c r="VIV32" s="421"/>
      <c r="VIW32" s="421"/>
      <c r="VIX32" s="421"/>
      <c r="VIY32" s="421"/>
      <c r="VIZ32" s="421"/>
      <c r="VJA32" s="421"/>
      <c r="VJB32" s="421"/>
      <c r="VJC32" s="421"/>
      <c r="VJD32" s="421"/>
      <c r="VJE32" s="421"/>
      <c r="VJF32" s="421"/>
      <c r="VJG32" s="421"/>
      <c r="VJH32" s="421"/>
      <c r="VJI32" s="421"/>
      <c r="VJJ32" s="421"/>
      <c r="VJK32" s="421"/>
      <c r="VJL32" s="421"/>
      <c r="VJM32" s="421"/>
      <c r="VJN32" s="421"/>
      <c r="VJO32" s="421"/>
      <c r="VJP32" s="421"/>
      <c r="VJQ32" s="421"/>
      <c r="VJR32" s="421"/>
      <c r="VJS32" s="421"/>
      <c r="VJT32" s="421"/>
      <c r="VJU32" s="421"/>
      <c r="VJV32" s="421"/>
      <c r="VJW32" s="421"/>
      <c r="VJX32" s="421"/>
      <c r="VJY32" s="421"/>
      <c r="VJZ32" s="421"/>
      <c r="VKA32" s="421"/>
      <c r="VKB32" s="421"/>
      <c r="VKC32" s="421"/>
      <c r="VKD32" s="421"/>
      <c r="VKE32" s="421"/>
      <c r="VKF32" s="421"/>
      <c r="VKG32" s="421"/>
      <c r="VKH32" s="421"/>
      <c r="VKI32" s="421"/>
      <c r="VKJ32" s="421"/>
      <c r="VKK32" s="421"/>
      <c r="VKL32" s="421"/>
      <c r="VKM32" s="421"/>
      <c r="VKN32" s="421"/>
      <c r="VKO32" s="421"/>
      <c r="VKP32" s="421"/>
      <c r="VKQ32" s="421"/>
      <c r="VKR32" s="421"/>
      <c r="VKS32" s="421"/>
      <c r="VKT32" s="421"/>
      <c r="VKU32" s="421"/>
      <c r="VKV32" s="421"/>
      <c r="VKW32" s="421"/>
      <c r="VKX32" s="421"/>
      <c r="VKY32" s="421"/>
      <c r="VKZ32" s="421"/>
      <c r="VLA32" s="421"/>
      <c r="VLB32" s="421"/>
      <c r="VLC32" s="421"/>
      <c r="VLD32" s="421"/>
      <c r="VLE32" s="421"/>
      <c r="VLF32" s="421"/>
      <c r="VLG32" s="421"/>
      <c r="VLH32" s="421"/>
      <c r="VLI32" s="421"/>
      <c r="VLJ32" s="421"/>
      <c r="VLK32" s="421"/>
      <c r="VLL32" s="421"/>
      <c r="VLM32" s="421"/>
      <c r="VLN32" s="421"/>
      <c r="VLO32" s="421"/>
      <c r="VLP32" s="421"/>
      <c r="VLQ32" s="421"/>
      <c r="VLR32" s="421"/>
      <c r="VLS32" s="421"/>
      <c r="VLT32" s="421"/>
      <c r="VLU32" s="421"/>
      <c r="VLV32" s="421"/>
      <c r="VLW32" s="421"/>
      <c r="VLX32" s="421"/>
      <c r="VLY32" s="421"/>
      <c r="VLZ32" s="421"/>
      <c r="VMA32" s="421"/>
      <c r="VMB32" s="421"/>
      <c r="VMC32" s="421"/>
      <c r="VMD32" s="421"/>
      <c r="VME32" s="421"/>
      <c r="VMF32" s="421"/>
      <c r="VMG32" s="421"/>
      <c r="VMH32" s="421"/>
      <c r="VMI32" s="421"/>
      <c r="VMJ32" s="421"/>
      <c r="VMK32" s="421"/>
      <c r="VML32" s="421"/>
      <c r="VMM32" s="421"/>
      <c r="VMN32" s="421"/>
      <c r="VMO32" s="421"/>
      <c r="VMP32" s="421"/>
      <c r="VMQ32" s="421"/>
      <c r="VMR32" s="421"/>
      <c r="VMS32" s="421"/>
      <c r="VMT32" s="421"/>
      <c r="VMU32" s="421"/>
      <c r="VMV32" s="421"/>
      <c r="VMW32" s="421"/>
      <c r="VMX32" s="421"/>
      <c r="VMY32" s="421"/>
      <c r="VMZ32" s="421"/>
      <c r="VNA32" s="421"/>
      <c r="VNB32" s="421"/>
      <c r="VNC32" s="421"/>
      <c r="VND32" s="421"/>
      <c r="VNE32" s="421"/>
      <c r="VNF32" s="421"/>
      <c r="VNG32" s="421"/>
      <c r="VNH32" s="421"/>
      <c r="VNI32" s="421"/>
      <c r="VNJ32" s="421"/>
      <c r="VNK32" s="421"/>
      <c r="VNL32" s="421"/>
      <c r="VNM32" s="421"/>
      <c r="VNN32" s="421"/>
      <c r="VNO32" s="421"/>
      <c r="VNP32" s="421"/>
      <c r="VNQ32" s="421"/>
      <c r="VNR32" s="421"/>
      <c r="VNS32" s="421"/>
      <c r="VNT32" s="421"/>
      <c r="VNU32" s="421"/>
      <c r="VNV32" s="421"/>
      <c r="VNW32" s="421"/>
      <c r="VNX32" s="421"/>
      <c r="VNY32" s="421"/>
      <c r="VNZ32" s="421"/>
      <c r="VOA32" s="421"/>
      <c r="VOB32" s="421"/>
      <c r="VOC32" s="421"/>
      <c r="VOD32" s="421"/>
      <c r="VOE32" s="421"/>
      <c r="VOF32" s="421"/>
      <c r="VOG32" s="421"/>
      <c r="VOH32" s="421"/>
      <c r="VOI32" s="421"/>
      <c r="VOJ32" s="421"/>
      <c r="VOK32" s="421"/>
      <c r="VOL32" s="421"/>
      <c r="VOM32" s="421"/>
      <c r="VON32" s="421"/>
      <c r="VOO32" s="421"/>
      <c r="VOP32" s="421"/>
      <c r="VOQ32" s="421"/>
      <c r="VOR32" s="421"/>
      <c r="VOS32" s="421"/>
      <c r="VOT32" s="421"/>
      <c r="VOU32" s="421"/>
      <c r="VOV32" s="421"/>
      <c r="VOW32" s="421"/>
      <c r="VOX32" s="421"/>
      <c r="VOY32" s="421"/>
      <c r="VOZ32" s="421"/>
      <c r="VPA32" s="421"/>
      <c r="VPB32" s="421"/>
      <c r="VPC32" s="421"/>
      <c r="VPD32" s="421"/>
      <c r="VPE32" s="421"/>
      <c r="VPF32" s="421"/>
      <c r="VPG32" s="421"/>
      <c r="VPH32" s="421"/>
      <c r="VPI32" s="421"/>
      <c r="VPJ32" s="421"/>
      <c r="VPK32" s="421"/>
      <c r="VPL32" s="421"/>
      <c r="VPM32" s="421"/>
      <c r="VPN32" s="421"/>
      <c r="VPO32" s="421"/>
      <c r="VPP32" s="421"/>
      <c r="VPQ32" s="421"/>
      <c r="VPR32" s="421"/>
      <c r="VPS32" s="421"/>
      <c r="VPT32" s="421"/>
      <c r="VPU32" s="421"/>
      <c r="VPV32" s="421"/>
      <c r="VPW32" s="421"/>
      <c r="VPX32" s="421"/>
      <c r="VPY32" s="421"/>
      <c r="VPZ32" s="421"/>
      <c r="VQA32" s="421"/>
      <c r="VQB32" s="421"/>
      <c r="VQC32" s="421"/>
      <c r="VQD32" s="421"/>
      <c r="VQE32" s="421"/>
      <c r="VQF32" s="421"/>
      <c r="VQG32" s="421"/>
      <c r="VQH32" s="421"/>
      <c r="VQI32" s="421"/>
      <c r="VQJ32" s="421"/>
      <c r="VQK32" s="421"/>
      <c r="VQL32" s="421"/>
      <c r="VQM32" s="421"/>
      <c r="VQN32" s="421"/>
      <c r="VQO32" s="421"/>
      <c r="VQP32" s="421"/>
      <c r="VQQ32" s="421"/>
      <c r="VQR32" s="421"/>
      <c r="VQS32" s="421"/>
      <c r="VQT32" s="421"/>
      <c r="VQU32" s="421"/>
      <c r="VQV32" s="421"/>
      <c r="VQW32" s="421"/>
      <c r="VQX32" s="421"/>
      <c r="VQY32" s="421"/>
      <c r="VQZ32" s="421"/>
      <c r="VRA32" s="421"/>
      <c r="VRB32" s="421"/>
      <c r="VRC32" s="421"/>
      <c r="VRD32" s="421"/>
      <c r="VRE32" s="421"/>
      <c r="VRF32" s="421"/>
      <c r="VRG32" s="421"/>
      <c r="VRH32" s="421"/>
      <c r="VRI32" s="421"/>
      <c r="VRJ32" s="421"/>
      <c r="VRK32" s="421"/>
      <c r="VRL32" s="421"/>
      <c r="VRM32" s="421"/>
      <c r="VRN32" s="421"/>
      <c r="VRO32" s="421"/>
      <c r="VRP32" s="421"/>
      <c r="VRQ32" s="421"/>
      <c r="VRR32" s="421"/>
      <c r="VRS32" s="421"/>
      <c r="VRT32" s="421"/>
      <c r="VRU32" s="421"/>
      <c r="VRV32" s="421"/>
      <c r="VRW32" s="421"/>
      <c r="VRX32" s="421"/>
      <c r="VRY32" s="421"/>
      <c r="VRZ32" s="421"/>
      <c r="VSA32" s="421"/>
      <c r="VSB32" s="421"/>
      <c r="VSC32" s="421"/>
      <c r="VSD32" s="421"/>
      <c r="VSE32" s="421"/>
      <c r="VSF32" s="421"/>
      <c r="VSG32" s="421"/>
      <c r="VSH32" s="421"/>
      <c r="VSI32" s="421"/>
      <c r="VSJ32" s="421"/>
      <c r="VSK32" s="421"/>
      <c r="VSL32" s="421"/>
      <c r="VSM32" s="421"/>
      <c r="VSN32" s="421"/>
      <c r="VSO32" s="421"/>
      <c r="VSP32" s="421"/>
      <c r="VSQ32" s="421"/>
      <c r="VSR32" s="421"/>
      <c r="VSS32" s="421"/>
      <c r="VST32" s="421"/>
      <c r="VSU32" s="421"/>
      <c r="VSV32" s="421"/>
      <c r="VSW32" s="421"/>
      <c r="VSX32" s="421"/>
      <c r="VSY32" s="421"/>
      <c r="VSZ32" s="421"/>
      <c r="VTA32" s="421"/>
      <c r="VTB32" s="421"/>
      <c r="VTC32" s="421"/>
      <c r="VTD32" s="421"/>
      <c r="VTE32" s="421"/>
      <c r="VTF32" s="421"/>
      <c r="VTG32" s="421"/>
      <c r="VTH32" s="421"/>
      <c r="VTI32" s="421"/>
      <c r="VTJ32" s="421"/>
      <c r="VTK32" s="421"/>
      <c r="VTL32" s="421"/>
      <c r="VTM32" s="421"/>
      <c r="VTN32" s="421"/>
      <c r="VTO32" s="421"/>
      <c r="VTP32" s="421"/>
      <c r="VTQ32" s="421"/>
      <c r="VTR32" s="421"/>
      <c r="VTS32" s="421"/>
      <c r="VTT32" s="421"/>
      <c r="VTU32" s="421"/>
      <c r="VTV32" s="421"/>
      <c r="VTW32" s="421"/>
      <c r="VTX32" s="421"/>
      <c r="VTY32" s="421"/>
      <c r="VTZ32" s="421"/>
      <c r="VUA32" s="421"/>
      <c r="VUB32" s="421"/>
      <c r="VUC32" s="421"/>
      <c r="VUD32" s="421"/>
      <c r="VUE32" s="421"/>
      <c r="VUF32" s="421"/>
      <c r="VUG32" s="421"/>
      <c r="VUH32" s="421"/>
      <c r="VUI32" s="421"/>
      <c r="VUJ32" s="421"/>
      <c r="VUK32" s="421"/>
      <c r="VUL32" s="421"/>
      <c r="VUM32" s="421"/>
      <c r="VUN32" s="421"/>
      <c r="VUO32" s="421"/>
      <c r="VUP32" s="421"/>
      <c r="VUQ32" s="421"/>
      <c r="VUR32" s="421"/>
      <c r="VUS32" s="421"/>
      <c r="VUT32" s="421"/>
      <c r="VUU32" s="421"/>
      <c r="VUV32" s="421"/>
      <c r="VUW32" s="421"/>
      <c r="VUX32" s="421"/>
      <c r="VUY32" s="421"/>
      <c r="VUZ32" s="421"/>
      <c r="VVA32" s="421"/>
      <c r="VVB32" s="421"/>
      <c r="VVC32" s="421"/>
      <c r="VVD32" s="421"/>
      <c r="VVE32" s="421"/>
      <c r="VVF32" s="421"/>
      <c r="VVG32" s="421"/>
      <c r="VVH32" s="421"/>
      <c r="VVI32" s="421"/>
      <c r="VVJ32" s="421"/>
      <c r="VVK32" s="421"/>
      <c r="VVL32" s="421"/>
      <c r="VVM32" s="421"/>
      <c r="VVN32" s="421"/>
      <c r="VVO32" s="421"/>
      <c r="VVP32" s="421"/>
      <c r="VVQ32" s="421"/>
      <c r="VVR32" s="421"/>
      <c r="VVS32" s="421"/>
      <c r="VVT32" s="421"/>
      <c r="VVU32" s="421"/>
      <c r="VVV32" s="421"/>
      <c r="VVW32" s="421"/>
      <c r="VVX32" s="421"/>
      <c r="VVY32" s="421"/>
      <c r="VVZ32" s="421"/>
      <c r="VWA32" s="421"/>
      <c r="VWB32" s="421"/>
      <c r="VWC32" s="421"/>
      <c r="VWD32" s="421"/>
      <c r="VWE32" s="421"/>
      <c r="VWF32" s="421"/>
      <c r="VWG32" s="421"/>
      <c r="VWH32" s="421"/>
      <c r="VWI32" s="421"/>
      <c r="VWJ32" s="421"/>
      <c r="VWK32" s="421"/>
      <c r="VWL32" s="421"/>
      <c r="VWM32" s="421"/>
      <c r="VWN32" s="421"/>
      <c r="VWO32" s="421"/>
      <c r="VWP32" s="421"/>
      <c r="VWQ32" s="421"/>
      <c r="VWR32" s="421"/>
      <c r="VWS32" s="421"/>
      <c r="VWT32" s="421"/>
      <c r="VWU32" s="421"/>
      <c r="VWV32" s="421"/>
      <c r="VWW32" s="421"/>
      <c r="VWX32" s="421"/>
      <c r="VWY32" s="421"/>
      <c r="VWZ32" s="421"/>
      <c r="VXA32" s="421"/>
      <c r="VXB32" s="421"/>
      <c r="VXC32" s="421"/>
      <c r="VXD32" s="421"/>
      <c r="VXE32" s="421"/>
      <c r="VXF32" s="421"/>
      <c r="VXG32" s="421"/>
      <c r="VXH32" s="421"/>
      <c r="VXI32" s="421"/>
      <c r="VXJ32" s="421"/>
      <c r="VXK32" s="421"/>
      <c r="VXL32" s="421"/>
      <c r="VXM32" s="421"/>
      <c r="VXN32" s="421"/>
      <c r="VXO32" s="421"/>
      <c r="VXP32" s="421"/>
      <c r="VXQ32" s="421"/>
      <c r="VXR32" s="421"/>
      <c r="VXS32" s="421"/>
      <c r="VXT32" s="421"/>
      <c r="VXU32" s="421"/>
      <c r="VXV32" s="421"/>
      <c r="VXW32" s="421"/>
      <c r="VXX32" s="421"/>
      <c r="VXY32" s="421"/>
      <c r="VXZ32" s="421"/>
      <c r="VYA32" s="421"/>
      <c r="VYB32" s="421"/>
      <c r="VYC32" s="421"/>
      <c r="VYD32" s="421"/>
      <c r="VYE32" s="421"/>
      <c r="VYF32" s="421"/>
      <c r="VYG32" s="421"/>
      <c r="VYH32" s="421"/>
      <c r="VYI32" s="421"/>
      <c r="VYJ32" s="421"/>
      <c r="VYK32" s="421"/>
      <c r="VYL32" s="421"/>
      <c r="VYM32" s="421"/>
      <c r="VYN32" s="421"/>
      <c r="VYO32" s="421"/>
      <c r="VYP32" s="421"/>
      <c r="VYQ32" s="421"/>
      <c r="VYR32" s="421"/>
      <c r="VYS32" s="421"/>
      <c r="VYT32" s="421"/>
      <c r="VYU32" s="421"/>
      <c r="VYV32" s="421"/>
      <c r="VYW32" s="421"/>
      <c r="VYX32" s="421"/>
      <c r="VYY32" s="421"/>
      <c r="VYZ32" s="421"/>
      <c r="VZA32" s="421"/>
      <c r="VZB32" s="421"/>
      <c r="VZC32" s="421"/>
      <c r="VZD32" s="421"/>
      <c r="VZE32" s="421"/>
      <c r="VZF32" s="421"/>
      <c r="VZG32" s="421"/>
      <c r="VZH32" s="421"/>
      <c r="VZI32" s="421"/>
      <c r="VZJ32" s="421"/>
      <c r="VZK32" s="421"/>
      <c r="VZL32" s="421"/>
      <c r="VZM32" s="421"/>
      <c r="VZN32" s="421"/>
      <c r="VZO32" s="421"/>
      <c r="VZP32" s="421"/>
      <c r="VZQ32" s="421"/>
      <c r="VZR32" s="421"/>
      <c r="VZS32" s="421"/>
      <c r="VZT32" s="421"/>
      <c r="VZU32" s="421"/>
      <c r="VZV32" s="421"/>
      <c r="VZW32" s="421"/>
      <c r="VZX32" s="421"/>
      <c r="VZY32" s="421"/>
      <c r="VZZ32" s="421"/>
      <c r="WAA32" s="421"/>
      <c r="WAB32" s="421"/>
      <c r="WAC32" s="421"/>
      <c r="WAD32" s="421"/>
      <c r="WAE32" s="421"/>
      <c r="WAF32" s="421"/>
      <c r="WAG32" s="421"/>
      <c r="WAH32" s="421"/>
      <c r="WAI32" s="421"/>
      <c r="WAJ32" s="421"/>
      <c r="WAK32" s="421"/>
      <c r="WAL32" s="421"/>
      <c r="WAM32" s="421"/>
      <c r="WAN32" s="421"/>
      <c r="WAO32" s="421"/>
      <c r="WAP32" s="421"/>
      <c r="WAQ32" s="421"/>
      <c r="WAR32" s="421"/>
      <c r="WAS32" s="421"/>
      <c r="WAT32" s="421"/>
      <c r="WAU32" s="421"/>
      <c r="WAV32" s="421"/>
      <c r="WAW32" s="421"/>
      <c r="WAX32" s="421"/>
      <c r="WAY32" s="421"/>
      <c r="WAZ32" s="421"/>
      <c r="WBA32" s="421"/>
      <c r="WBB32" s="421"/>
      <c r="WBC32" s="421"/>
      <c r="WBD32" s="421"/>
      <c r="WBE32" s="421"/>
      <c r="WBF32" s="421"/>
      <c r="WBG32" s="421"/>
      <c r="WBH32" s="421"/>
      <c r="WBI32" s="421"/>
      <c r="WBJ32" s="421"/>
      <c r="WBK32" s="421"/>
      <c r="WBL32" s="421"/>
      <c r="WBM32" s="421"/>
      <c r="WBN32" s="421"/>
      <c r="WBO32" s="421"/>
      <c r="WBP32" s="421"/>
      <c r="WBQ32" s="421"/>
      <c r="WBR32" s="421"/>
      <c r="WBS32" s="421"/>
      <c r="WBT32" s="421"/>
      <c r="WBU32" s="421"/>
      <c r="WBV32" s="421"/>
      <c r="WBW32" s="421"/>
      <c r="WBX32" s="421"/>
      <c r="WBY32" s="421"/>
      <c r="WBZ32" s="421"/>
      <c r="WCA32" s="421"/>
      <c r="WCB32" s="421"/>
      <c r="WCC32" s="421"/>
      <c r="WCD32" s="421"/>
      <c r="WCE32" s="421"/>
      <c r="WCF32" s="421"/>
      <c r="WCG32" s="421"/>
      <c r="WCH32" s="421"/>
      <c r="WCI32" s="421"/>
      <c r="WCJ32" s="421"/>
      <c r="WCK32" s="421"/>
      <c r="WCL32" s="421"/>
      <c r="WCM32" s="421"/>
      <c r="WCN32" s="421"/>
      <c r="WCO32" s="421"/>
      <c r="WCP32" s="421"/>
      <c r="WCQ32" s="421"/>
      <c r="WCR32" s="421"/>
      <c r="WCS32" s="421"/>
      <c r="WCT32" s="421"/>
      <c r="WCU32" s="421"/>
      <c r="WCV32" s="421"/>
      <c r="WCW32" s="421"/>
      <c r="WCX32" s="421"/>
      <c r="WCY32" s="421"/>
      <c r="WCZ32" s="421"/>
      <c r="WDA32" s="421"/>
      <c r="WDB32" s="421"/>
      <c r="WDC32" s="421"/>
      <c r="WDD32" s="421"/>
      <c r="WDE32" s="421"/>
      <c r="WDF32" s="421"/>
      <c r="WDG32" s="421"/>
      <c r="WDH32" s="421"/>
      <c r="WDI32" s="421"/>
      <c r="WDJ32" s="421"/>
      <c r="WDK32" s="421"/>
      <c r="WDL32" s="421"/>
      <c r="WDM32" s="421"/>
      <c r="WDN32" s="421"/>
      <c r="WDO32" s="421"/>
      <c r="WDP32" s="421"/>
      <c r="WDQ32" s="421"/>
      <c r="WDR32" s="421"/>
      <c r="WDS32" s="421"/>
      <c r="WDT32" s="421"/>
      <c r="WDU32" s="421"/>
      <c r="WDV32" s="421"/>
      <c r="WDW32" s="421"/>
      <c r="WDX32" s="421"/>
      <c r="WDY32" s="421"/>
      <c r="WDZ32" s="421"/>
      <c r="WEA32" s="421"/>
      <c r="WEB32" s="421"/>
      <c r="WEC32" s="421"/>
      <c r="WED32" s="421"/>
      <c r="WEE32" s="421"/>
      <c r="WEF32" s="421"/>
      <c r="WEG32" s="421"/>
      <c r="WEH32" s="421"/>
      <c r="WEI32" s="421"/>
      <c r="WEJ32" s="421"/>
      <c r="WEK32" s="421"/>
      <c r="WEL32" s="421"/>
      <c r="WEM32" s="421"/>
      <c r="WEN32" s="421"/>
      <c r="WEO32" s="421"/>
      <c r="WEP32" s="421"/>
      <c r="WEQ32" s="421"/>
      <c r="WER32" s="421"/>
      <c r="WES32" s="421"/>
      <c r="WET32" s="421"/>
      <c r="WEU32" s="421"/>
      <c r="WEV32" s="421"/>
      <c r="WEW32" s="421"/>
      <c r="WEX32" s="421"/>
      <c r="WEY32" s="421"/>
      <c r="WEZ32" s="421"/>
      <c r="WFA32" s="421"/>
      <c r="WFB32" s="421"/>
      <c r="WFC32" s="421"/>
      <c r="WFD32" s="421"/>
      <c r="WFE32" s="421"/>
      <c r="WFF32" s="421"/>
      <c r="WFG32" s="421"/>
      <c r="WFH32" s="421"/>
      <c r="WFI32" s="421"/>
      <c r="WFJ32" s="421"/>
      <c r="WFK32" s="421"/>
      <c r="WFL32" s="421"/>
      <c r="WFM32" s="421"/>
      <c r="WFN32" s="421"/>
      <c r="WFO32" s="421"/>
      <c r="WFP32" s="421"/>
      <c r="WFQ32" s="421"/>
      <c r="WFR32" s="421"/>
      <c r="WFS32" s="421"/>
      <c r="WFT32" s="421"/>
      <c r="WFU32" s="421"/>
      <c r="WFV32" s="421"/>
      <c r="WFW32" s="421"/>
      <c r="WFX32" s="421"/>
      <c r="WFY32" s="421"/>
      <c r="WFZ32" s="421"/>
      <c r="WGA32" s="421"/>
      <c r="WGB32" s="421"/>
      <c r="WGC32" s="421"/>
      <c r="WGD32" s="421"/>
      <c r="WGE32" s="421"/>
      <c r="WGF32" s="421"/>
      <c r="WGG32" s="421"/>
      <c r="WGH32" s="421"/>
      <c r="WGI32" s="421"/>
      <c r="WGJ32" s="421"/>
      <c r="WGK32" s="421"/>
      <c r="WGL32" s="421"/>
      <c r="WGM32" s="421"/>
      <c r="WGN32" s="421"/>
      <c r="WGO32" s="421"/>
      <c r="WGP32" s="421"/>
      <c r="WGQ32" s="421"/>
      <c r="WGR32" s="421"/>
      <c r="WGS32" s="421"/>
      <c r="WGT32" s="421"/>
      <c r="WGU32" s="421"/>
      <c r="WGV32" s="421"/>
      <c r="WGW32" s="421"/>
      <c r="WGX32" s="421"/>
      <c r="WGY32" s="421"/>
      <c r="WGZ32" s="421"/>
      <c r="WHA32" s="421"/>
      <c r="WHB32" s="421"/>
      <c r="WHC32" s="421"/>
      <c r="WHD32" s="421"/>
      <c r="WHE32" s="421"/>
      <c r="WHF32" s="421"/>
      <c r="WHG32" s="421"/>
      <c r="WHH32" s="421"/>
      <c r="WHI32" s="421"/>
      <c r="WHJ32" s="421"/>
      <c r="WHK32" s="421"/>
      <c r="WHL32" s="421"/>
      <c r="WHM32" s="421"/>
      <c r="WHN32" s="421"/>
      <c r="WHO32" s="421"/>
      <c r="WHP32" s="421"/>
      <c r="WHQ32" s="421"/>
      <c r="WHR32" s="421"/>
      <c r="WHS32" s="421"/>
      <c r="WHT32" s="421"/>
      <c r="WHU32" s="421"/>
      <c r="WHV32" s="421"/>
      <c r="WHW32" s="421"/>
      <c r="WHX32" s="421"/>
      <c r="WHY32" s="421"/>
      <c r="WHZ32" s="421"/>
      <c r="WIA32" s="421"/>
      <c r="WIB32" s="421"/>
      <c r="WIC32" s="421"/>
      <c r="WID32" s="421"/>
      <c r="WIE32" s="421"/>
      <c r="WIF32" s="421"/>
      <c r="WIG32" s="421"/>
      <c r="WIH32" s="421"/>
      <c r="WII32" s="421"/>
      <c r="WIJ32" s="421"/>
      <c r="WIK32" s="421"/>
      <c r="WIL32" s="421"/>
      <c r="WIM32" s="421"/>
      <c r="WIN32" s="421"/>
      <c r="WIO32" s="421"/>
      <c r="WIP32" s="421"/>
      <c r="WIQ32" s="421"/>
      <c r="WIR32" s="421"/>
      <c r="WIS32" s="421"/>
      <c r="WIT32" s="421"/>
      <c r="WIU32" s="421"/>
      <c r="WIV32" s="421"/>
      <c r="WIW32" s="421"/>
      <c r="WIX32" s="421"/>
      <c r="WIY32" s="421"/>
      <c r="WIZ32" s="421"/>
      <c r="WJA32" s="421"/>
      <c r="WJB32" s="421"/>
      <c r="WJC32" s="421"/>
      <c r="WJD32" s="421"/>
      <c r="WJE32" s="421"/>
      <c r="WJF32" s="421"/>
      <c r="WJG32" s="421"/>
      <c r="WJH32" s="421"/>
      <c r="WJI32" s="421"/>
      <c r="WJJ32" s="421"/>
      <c r="WJK32" s="421"/>
      <c r="WJL32" s="421"/>
      <c r="WJM32" s="421"/>
      <c r="WJN32" s="421"/>
      <c r="WJO32" s="421"/>
      <c r="WJP32" s="421"/>
      <c r="WJQ32" s="421"/>
      <c r="WJR32" s="421"/>
      <c r="WJS32" s="421"/>
      <c r="WJT32" s="421"/>
      <c r="WJU32" s="421"/>
      <c r="WJV32" s="421"/>
      <c r="WJW32" s="421"/>
      <c r="WJX32" s="421"/>
      <c r="WJY32" s="421"/>
      <c r="WJZ32" s="421"/>
      <c r="WKA32" s="421"/>
      <c r="WKB32" s="421"/>
      <c r="WKC32" s="421"/>
      <c r="WKD32" s="421"/>
      <c r="WKE32" s="421"/>
      <c r="WKF32" s="421"/>
      <c r="WKG32" s="421"/>
      <c r="WKH32" s="421"/>
      <c r="WKI32" s="421"/>
      <c r="WKJ32" s="421"/>
      <c r="WKK32" s="421"/>
      <c r="WKL32" s="421"/>
      <c r="WKM32" s="421"/>
      <c r="WKN32" s="421"/>
      <c r="WKO32" s="421"/>
      <c r="WKP32" s="421"/>
      <c r="WKQ32" s="421"/>
      <c r="WKR32" s="421"/>
      <c r="WKS32" s="421"/>
      <c r="WKT32" s="421"/>
      <c r="WKU32" s="421"/>
      <c r="WKV32" s="421"/>
      <c r="WKW32" s="421"/>
      <c r="WKX32" s="421"/>
      <c r="WKY32" s="421"/>
      <c r="WKZ32" s="421"/>
      <c r="WLA32" s="421"/>
      <c r="WLB32" s="421"/>
      <c r="WLC32" s="421"/>
      <c r="WLD32" s="421"/>
      <c r="WLE32" s="421"/>
      <c r="WLF32" s="421"/>
      <c r="WLG32" s="421"/>
      <c r="WLH32" s="421"/>
      <c r="WLI32" s="421"/>
      <c r="WLJ32" s="421"/>
      <c r="WLK32" s="421"/>
      <c r="WLL32" s="421"/>
      <c r="WLM32" s="421"/>
      <c r="WLN32" s="421"/>
      <c r="WLO32" s="421"/>
      <c r="WLP32" s="421"/>
      <c r="WLQ32" s="421"/>
      <c r="WLR32" s="421"/>
      <c r="WLS32" s="421"/>
      <c r="WLT32" s="421"/>
      <c r="WLU32" s="421"/>
      <c r="WLV32" s="421"/>
      <c r="WLW32" s="421"/>
      <c r="WLX32" s="421"/>
      <c r="WLY32" s="421"/>
      <c r="WLZ32" s="421"/>
      <c r="WMA32" s="421"/>
      <c r="WMB32" s="421"/>
      <c r="WMC32" s="421"/>
      <c r="WMD32" s="421"/>
      <c r="WME32" s="421"/>
      <c r="WMF32" s="421"/>
      <c r="WMG32" s="421"/>
      <c r="WMH32" s="421"/>
      <c r="WMI32" s="421"/>
      <c r="WMJ32" s="421"/>
      <c r="WMK32" s="421"/>
      <c r="WML32" s="421"/>
      <c r="WMM32" s="421"/>
      <c r="WMN32" s="421"/>
      <c r="WMO32" s="421"/>
      <c r="WMP32" s="421"/>
      <c r="WMQ32" s="421"/>
      <c r="WMR32" s="421"/>
      <c r="WMS32" s="421"/>
      <c r="WMT32" s="421"/>
      <c r="WMU32" s="421"/>
      <c r="WMV32" s="421"/>
      <c r="WMW32" s="421"/>
      <c r="WMX32" s="421"/>
      <c r="WMY32" s="421"/>
      <c r="WMZ32" s="421"/>
      <c r="WNA32" s="421"/>
      <c r="WNB32" s="421"/>
      <c r="WNC32" s="421"/>
      <c r="WND32" s="421"/>
      <c r="WNE32" s="421"/>
      <c r="WNF32" s="421"/>
      <c r="WNG32" s="421"/>
      <c r="WNH32" s="421"/>
      <c r="WNI32" s="421"/>
      <c r="WNJ32" s="421"/>
      <c r="WNK32" s="421"/>
      <c r="WNL32" s="421"/>
      <c r="WNM32" s="421"/>
      <c r="WNN32" s="421"/>
      <c r="WNO32" s="421"/>
      <c r="WNP32" s="421"/>
      <c r="WNQ32" s="421"/>
      <c r="WNR32" s="421"/>
      <c r="WNS32" s="421"/>
      <c r="WNT32" s="421"/>
      <c r="WNU32" s="421"/>
      <c r="WNV32" s="421"/>
      <c r="WNW32" s="421"/>
      <c r="WNX32" s="421"/>
      <c r="WNY32" s="421"/>
      <c r="WNZ32" s="421"/>
      <c r="WOA32" s="421"/>
      <c r="WOB32" s="421"/>
      <c r="WOC32" s="421"/>
      <c r="WOD32" s="421"/>
      <c r="WOE32" s="421"/>
      <c r="WOF32" s="421"/>
      <c r="WOG32" s="421"/>
      <c r="WOH32" s="421"/>
      <c r="WOI32" s="421"/>
      <c r="WOJ32" s="421"/>
      <c r="WOK32" s="421"/>
      <c r="WOL32" s="421"/>
      <c r="WOM32" s="421"/>
      <c r="WON32" s="421"/>
      <c r="WOO32" s="421"/>
      <c r="WOP32" s="421"/>
      <c r="WOQ32" s="421"/>
      <c r="WOR32" s="421"/>
      <c r="WOS32" s="421"/>
      <c r="WOT32" s="421"/>
      <c r="WOU32" s="421"/>
      <c r="WOV32" s="421"/>
      <c r="WOW32" s="421"/>
      <c r="WOX32" s="421"/>
      <c r="WOY32" s="421"/>
      <c r="WOZ32" s="421"/>
      <c r="WPA32" s="421"/>
      <c r="WPB32" s="421"/>
      <c r="WPC32" s="421"/>
      <c r="WPD32" s="421"/>
      <c r="WPE32" s="421"/>
      <c r="WPF32" s="421"/>
      <c r="WPG32" s="421"/>
      <c r="WPH32" s="421"/>
      <c r="WPI32" s="421"/>
      <c r="WPJ32" s="421"/>
      <c r="WPK32" s="421"/>
      <c r="WPL32" s="421"/>
      <c r="WPM32" s="421"/>
      <c r="WPN32" s="421"/>
      <c r="WPO32" s="421"/>
      <c r="WPP32" s="421"/>
      <c r="WPQ32" s="421"/>
      <c r="WPR32" s="421"/>
      <c r="WPS32" s="421"/>
      <c r="WPT32" s="421"/>
      <c r="WPU32" s="421"/>
      <c r="WPV32" s="421"/>
      <c r="WPW32" s="421"/>
      <c r="WPX32" s="421"/>
      <c r="WPY32" s="421"/>
      <c r="WPZ32" s="421"/>
      <c r="WQA32" s="421"/>
      <c r="WQB32" s="421"/>
      <c r="WQC32" s="421"/>
      <c r="WQD32" s="421"/>
      <c r="WQE32" s="421"/>
      <c r="WQF32" s="421"/>
      <c r="WQG32" s="421"/>
      <c r="WQH32" s="421"/>
      <c r="WQI32" s="421"/>
      <c r="WQJ32" s="421"/>
      <c r="WQK32" s="421"/>
      <c r="WQL32" s="421"/>
      <c r="WQM32" s="421"/>
      <c r="WQN32" s="421"/>
      <c r="WQO32" s="421"/>
      <c r="WQP32" s="421"/>
      <c r="WQQ32" s="421"/>
      <c r="WQR32" s="421"/>
      <c r="WQS32" s="421"/>
      <c r="WQT32" s="421"/>
      <c r="WQU32" s="421"/>
      <c r="WQV32" s="421"/>
      <c r="WQW32" s="421"/>
      <c r="WQX32" s="421"/>
      <c r="WQY32" s="421"/>
      <c r="WQZ32" s="421"/>
      <c r="WRA32" s="421"/>
      <c r="WRB32" s="421"/>
      <c r="WRC32" s="421"/>
      <c r="WRD32" s="421"/>
      <c r="WRE32" s="421"/>
      <c r="WRF32" s="421"/>
      <c r="WRG32" s="421"/>
      <c r="WRH32" s="421"/>
      <c r="WRI32" s="421"/>
      <c r="WRJ32" s="421"/>
      <c r="WRK32" s="421"/>
      <c r="WRL32" s="421"/>
      <c r="WRM32" s="421"/>
      <c r="WRN32" s="421"/>
      <c r="WRO32" s="421"/>
      <c r="WRP32" s="421"/>
      <c r="WRQ32" s="421"/>
      <c r="WRR32" s="421"/>
      <c r="WRS32" s="421"/>
      <c r="WRT32" s="421"/>
      <c r="WRU32" s="421"/>
      <c r="WRV32" s="421"/>
      <c r="WRW32" s="421"/>
      <c r="WRX32" s="421"/>
      <c r="WRY32" s="421"/>
      <c r="WRZ32" s="421"/>
      <c r="WSA32" s="421"/>
      <c r="WSB32" s="421"/>
      <c r="WSC32" s="421"/>
      <c r="WSD32" s="421"/>
      <c r="WSE32" s="421"/>
      <c r="WSF32" s="421"/>
      <c r="WSG32" s="421"/>
      <c r="WSH32" s="421"/>
      <c r="WSI32" s="421"/>
      <c r="WSJ32" s="421"/>
      <c r="WSK32" s="421"/>
      <c r="WSL32" s="421"/>
      <c r="WSM32" s="421"/>
      <c r="WSN32" s="421"/>
      <c r="WSO32" s="421"/>
      <c r="WSP32" s="421"/>
      <c r="WSQ32" s="421"/>
      <c r="WSR32" s="421"/>
      <c r="WSS32" s="421"/>
      <c r="WST32" s="421"/>
      <c r="WSU32" s="421"/>
      <c r="WSV32" s="421"/>
      <c r="WSW32" s="421"/>
      <c r="WSX32" s="421"/>
      <c r="WSY32" s="421"/>
      <c r="WSZ32" s="421"/>
      <c r="WTA32" s="421"/>
      <c r="WTB32" s="421"/>
      <c r="WTC32" s="421"/>
      <c r="WTD32" s="421"/>
      <c r="WTE32" s="421"/>
      <c r="WTF32" s="421"/>
      <c r="WTG32" s="421"/>
      <c r="WTH32" s="421"/>
      <c r="WTI32" s="421"/>
      <c r="WTJ32" s="421"/>
      <c r="WTK32" s="421"/>
      <c r="WTL32" s="421"/>
      <c r="WTM32" s="421"/>
      <c r="WTN32" s="421"/>
      <c r="WTO32" s="421"/>
      <c r="WTP32" s="421"/>
      <c r="WTQ32" s="421"/>
      <c r="WTR32" s="421"/>
      <c r="WTS32" s="421"/>
      <c r="WTT32" s="421"/>
      <c r="WTU32" s="421"/>
      <c r="WTV32" s="421"/>
      <c r="WTW32" s="421"/>
      <c r="WTX32" s="421"/>
      <c r="WTY32" s="421"/>
      <c r="WTZ32" s="421"/>
      <c r="WUA32" s="421"/>
      <c r="WUB32" s="421"/>
      <c r="WUC32" s="421"/>
      <c r="WUD32" s="421"/>
      <c r="WUE32" s="421"/>
      <c r="WUF32" s="421"/>
      <c r="WUG32" s="421"/>
      <c r="WUH32" s="421"/>
      <c r="WUI32" s="421"/>
      <c r="WUJ32" s="421"/>
      <c r="WUK32" s="421"/>
      <c r="WUL32" s="421"/>
      <c r="WUM32" s="421"/>
      <c r="WUN32" s="421"/>
      <c r="WUO32" s="421"/>
      <c r="WUP32" s="421"/>
      <c r="WUQ32" s="421"/>
      <c r="WUR32" s="421"/>
      <c r="WUS32" s="421"/>
      <c r="WUT32" s="421"/>
      <c r="WUU32" s="421"/>
      <c r="WUV32" s="421"/>
      <c r="WUW32" s="421"/>
      <c r="WUX32" s="421"/>
      <c r="WUY32" s="421"/>
      <c r="WUZ32" s="421"/>
      <c r="WVA32" s="421"/>
      <c r="WVB32" s="421"/>
      <c r="WVC32" s="421"/>
      <c r="WVD32" s="421"/>
      <c r="WVE32" s="421"/>
      <c r="WVF32" s="421"/>
      <c r="WVG32" s="421"/>
      <c r="WVH32" s="421"/>
      <c r="WVI32" s="421"/>
      <c r="WVJ32" s="421"/>
      <c r="WVK32" s="421"/>
      <c r="WVL32" s="421"/>
      <c r="WVM32" s="421"/>
      <c r="WVN32" s="421"/>
      <c r="WVO32" s="421"/>
      <c r="WVP32" s="421"/>
      <c r="WVQ32" s="421"/>
      <c r="WVR32" s="421"/>
      <c r="WVS32" s="421"/>
      <c r="WVT32" s="421"/>
      <c r="WVU32" s="421"/>
      <c r="WVV32" s="421"/>
      <c r="WVW32" s="421"/>
      <c r="WVX32" s="421"/>
      <c r="WVY32" s="421"/>
      <c r="WVZ32" s="421"/>
      <c r="WWA32" s="421"/>
      <c r="WWB32" s="421"/>
      <c r="WWC32" s="421"/>
      <c r="WWD32" s="421"/>
      <c r="WWE32" s="421"/>
      <c r="WWF32" s="421"/>
      <c r="WWG32" s="421"/>
      <c r="WWH32" s="421"/>
      <c r="WWI32" s="421"/>
      <c r="WWJ32" s="421"/>
      <c r="WWK32" s="421"/>
      <c r="WWL32" s="421"/>
      <c r="WWM32" s="421"/>
      <c r="WWN32" s="421"/>
      <c r="WWO32" s="421"/>
      <c r="WWP32" s="421"/>
      <c r="WWQ32" s="421"/>
      <c r="WWR32" s="421"/>
      <c r="WWS32" s="421"/>
      <c r="WWT32" s="421"/>
      <c r="WWU32" s="421"/>
      <c r="WWV32" s="421"/>
      <c r="WWW32" s="421"/>
      <c r="WWX32" s="421"/>
      <c r="WWY32" s="421"/>
      <c r="WWZ32" s="421"/>
      <c r="WXA32" s="421"/>
      <c r="WXB32" s="421"/>
      <c r="WXC32" s="421"/>
      <c r="WXD32" s="421"/>
      <c r="WXE32" s="421"/>
      <c r="WXF32" s="421"/>
      <c r="WXG32" s="421"/>
      <c r="WXH32" s="421"/>
      <c r="WXI32" s="421"/>
      <c r="WXJ32" s="421"/>
      <c r="WXK32" s="421"/>
      <c r="WXL32" s="421"/>
      <c r="WXM32" s="421"/>
      <c r="WXN32" s="421"/>
      <c r="WXO32" s="421"/>
      <c r="WXP32" s="421"/>
      <c r="WXQ32" s="421"/>
      <c r="WXR32" s="421"/>
      <c r="WXS32" s="421"/>
      <c r="WXT32" s="421"/>
      <c r="WXU32" s="421"/>
      <c r="WXV32" s="421"/>
      <c r="WXW32" s="421"/>
      <c r="WXX32" s="421"/>
      <c r="WXY32" s="421"/>
      <c r="WXZ32" s="421"/>
      <c r="WYA32" s="421"/>
      <c r="WYB32" s="421"/>
      <c r="WYC32" s="421"/>
      <c r="WYD32" s="421"/>
      <c r="WYE32" s="421"/>
      <c r="WYF32" s="421"/>
      <c r="WYG32" s="421"/>
      <c r="WYH32" s="421"/>
      <c r="WYI32" s="421"/>
      <c r="WYJ32" s="421"/>
      <c r="WYK32" s="421"/>
      <c r="WYL32" s="421"/>
      <c r="WYM32" s="421"/>
      <c r="WYN32" s="421"/>
      <c r="WYO32" s="421"/>
      <c r="WYP32" s="421"/>
      <c r="WYQ32" s="421"/>
      <c r="WYR32" s="421"/>
      <c r="WYS32" s="421"/>
      <c r="WYT32" s="421"/>
      <c r="WYU32" s="421"/>
      <c r="WYV32" s="421"/>
      <c r="WYW32" s="421"/>
      <c r="WYX32" s="421"/>
      <c r="WYY32" s="421"/>
      <c r="WYZ32" s="421"/>
      <c r="WZA32" s="421"/>
      <c r="WZB32" s="421"/>
      <c r="WZC32" s="421"/>
      <c r="WZD32" s="421"/>
      <c r="WZE32" s="421"/>
      <c r="WZF32" s="421"/>
      <c r="WZG32" s="421"/>
      <c r="WZH32" s="421"/>
      <c r="WZI32" s="421"/>
      <c r="WZJ32" s="421"/>
      <c r="WZK32" s="421"/>
      <c r="WZL32" s="421"/>
      <c r="WZM32" s="421"/>
      <c r="WZN32" s="421"/>
      <c r="WZO32" s="421"/>
      <c r="WZP32" s="421"/>
      <c r="WZQ32" s="421"/>
      <c r="WZR32" s="421"/>
      <c r="WZS32" s="421"/>
      <c r="WZT32" s="421"/>
      <c r="WZU32" s="421"/>
      <c r="WZV32" s="421"/>
      <c r="WZW32" s="421"/>
      <c r="WZX32" s="421"/>
      <c r="WZY32" s="421"/>
      <c r="WZZ32" s="421"/>
      <c r="XAA32" s="421"/>
      <c r="XAB32" s="421"/>
      <c r="XAC32" s="421"/>
      <c r="XAD32" s="421"/>
      <c r="XAE32" s="421"/>
      <c r="XAF32" s="421"/>
      <c r="XAG32" s="421"/>
      <c r="XAH32" s="421"/>
      <c r="XAI32" s="421"/>
      <c r="XAJ32" s="421"/>
      <c r="XAK32" s="421"/>
      <c r="XAL32" s="421"/>
      <c r="XAM32" s="421"/>
      <c r="XAN32" s="421"/>
      <c r="XAO32" s="421"/>
      <c r="XAP32" s="421"/>
      <c r="XAQ32" s="421"/>
      <c r="XAR32" s="421"/>
      <c r="XAS32" s="421"/>
      <c r="XAT32" s="421"/>
      <c r="XAU32" s="421"/>
      <c r="XAV32" s="421"/>
      <c r="XAW32" s="421"/>
      <c r="XAX32" s="421"/>
      <c r="XAY32" s="421"/>
      <c r="XAZ32" s="421"/>
      <c r="XBA32" s="421"/>
      <c r="XBB32" s="421"/>
      <c r="XBC32" s="421"/>
      <c r="XBD32" s="421"/>
      <c r="XBE32" s="421"/>
      <c r="XBF32" s="421"/>
      <c r="XBG32" s="421"/>
      <c r="XBH32" s="421"/>
      <c r="XBI32" s="421"/>
      <c r="XBJ32" s="421"/>
      <c r="XBK32" s="421"/>
      <c r="XBL32" s="421"/>
      <c r="XBM32" s="421"/>
      <c r="XBN32" s="421"/>
      <c r="XBO32" s="421"/>
      <c r="XBP32" s="421"/>
      <c r="XBQ32" s="421"/>
      <c r="XBR32" s="421"/>
      <c r="XBS32" s="421"/>
      <c r="XBT32" s="421"/>
      <c r="XBU32" s="421"/>
      <c r="XBV32" s="421"/>
      <c r="XBW32" s="421"/>
      <c r="XBX32" s="421"/>
      <c r="XBY32" s="421"/>
      <c r="XBZ32" s="421"/>
      <c r="XCA32" s="421"/>
      <c r="XCB32" s="421"/>
      <c r="XCC32" s="421"/>
      <c r="XCD32" s="421"/>
      <c r="XCE32" s="421"/>
      <c r="XCF32" s="421"/>
      <c r="XCG32" s="421"/>
      <c r="XCH32" s="421"/>
      <c r="XCI32" s="421"/>
      <c r="XCJ32" s="421"/>
      <c r="XCK32" s="421"/>
      <c r="XCL32" s="421"/>
      <c r="XCM32" s="421"/>
      <c r="XCN32" s="421"/>
      <c r="XCO32" s="421"/>
      <c r="XCP32" s="421"/>
      <c r="XCQ32" s="421"/>
      <c r="XCR32" s="421"/>
      <c r="XCS32" s="421"/>
      <c r="XCT32" s="421"/>
      <c r="XCU32" s="421"/>
      <c r="XCV32" s="421"/>
      <c r="XCW32" s="421"/>
      <c r="XCX32" s="421"/>
      <c r="XCY32" s="421"/>
      <c r="XCZ32" s="421"/>
      <c r="XDA32" s="421"/>
      <c r="XDB32" s="421"/>
      <c r="XDC32" s="421"/>
      <c r="XDD32" s="421"/>
      <c r="XDE32" s="421"/>
      <c r="XDF32" s="421"/>
      <c r="XDG32" s="421"/>
      <c r="XDH32" s="421"/>
      <c r="XDI32" s="421"/>
      <c r="XDJ32" s="421"/>
      <c r="XDK32" s="421"/>
      <c r="XDL32" s="421"/>
      <c r="XDM32" s="421"/>
      <c r="XDN32" s="421"/>
      <c r="XDO32" s="421"/>
      <c r="XDP32" s="421"/>
      <c r="XDQ32" s="421"/>
      <c r="XDR32" s="421"/>
      <c r="XDS32" s="421"/>
      <c r="XDT32" s="421"/>
      <c r="XDU32" s="421"/>
      <c r="XDV32" s="421"/>
      <c r="XDW32" s="421"/>
      <c r="XDX32" s="421"/>
      <c r="XDY32" s="421"/>
      <c r="XDZ32" s="421"/>
      <c r="XEA32" s="421"/>
      <c r="XEB32" s="421"/>
      <c r="XEC32" s="421"/>
      <c r="XED32" s="421"/>
      <c r="XEE32" s="421"/>
      <c r="XEF32" s="421"/>
      <c r="XEG32" s="421"/>
      <c r="XEH32" s="421"/>
      <c r="XEI32" s="421"/>
      <c r="XEJ32" s="421"/>
      <c r="XEK32" s="421"/>
      <c r="XEL32" s="421"/>
      <c r="XEM32" s="421"/>
      <c r="XEN32" s="421"/>
      <c r="XEO32" s="421"/>
      <c r="XEP32" s="421"/>
      <c r="XEQ32" s="421"/>
      <c r="XER32" s="421"/>
      <c r="XES32" s="421"/>
      <c r="XET32" s="421"/>
      <c r="XEU32" s="421"/>
      <c r="XEV32" s="421"/>
      <c r="XEW32" s="421"/>
      <c r="XEX32" s="421"/>
      <c r="XEY32" s="421"/>
    </row>
    <row r="33" spans="1:16379" ht="13.5" customHeight="1" x14ac:dyDescent="0.3">
      <c r="A33" s="421"/>
      <c r="B33" s="421"/>
      <c r="C33" s="165"/>
      <c r="D33" s="407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21"/>
      <c r="Y33" s="421"/>
      <c r="Z33" s="421"/>
      <c r="AA33" s="421"/>
      <c r="AB33" s="421"/>
      <c r="AC33" s="421"/>
      <c r="AD33" s="421"/>
      <c r="AE33" s="421"/>
      <c r="AF33" s="421"/>
      <c r="AG33" s="421"/>
      <c r="AH33" s="421"/>
      <c r="AI33" s="421"/>
      <c r="AJ33" s="421"/>
      <c r="AK33" s="421"/>
      <c r="AL33" s="421"/>
      <c r="AM33" s="421"/>
      <c r="AN33" s="421"/>
      <c r="AO33" s="421"/>
      <c r="AP33" s="421"/>
      <c r="AQ33" s="421"/>
      <c r="AR33" s="421"/>
      <c r="AS33" s="421"/>
      <c r="AT33" s="421"/>
      <c r="AU33" s="421"/>
      <c r="AV33" s="421"/>
      <c r="AW33" s="421"/>
      <c r="AX33" s="421"/>
      <c r="AY33" s="421"/>
      <c r="AZ33" s="421"/>
      <c r="BA33" s="421"/>
      <c r="BB33" s="421"/>
      <c r="BC33" s="421"/>
      <c r="BD33" s="421"/>
      <c r="BE33" s="421"/>
      <c r="BF33" s="421"/>
      <c r="BG33" s="421"/>
      <c r="BH33" s="421"/>
      <c r="BI33" s="421"/>
      <c r="BJ33" s="421"/>
      <c r="BK33" s="421"/>
      <c r="BL33" s="421"/>
      <c r="BM33" s="421"/>
      <c r="BN33" s="421"/>
      <c r="BO33" s="421"/>
      <c r="BP33" s="421"/>
      <c r="BQ33" s="421"/>
      <c r="BR33" s="421"/>
      <c r="BS33" s="421"/>
      <c r="BT33" s="421"/>
      <c r="BU33" s="421"/>
      <c r="BV33" s="421"/>
      <c r="BW33" s="421"/>
      <c r="BX33" s="421"/>
      <c r="BY33" s="421"/>
      <c r="BZ33" s="421"/>
      <c r="CA33" s="421"/>
      <c r="CB33" s="421"/>
      <c r="CC33" s="421"/>
      <c r="CD33" s="421"/>
      <c r="CE33" s="421"/>
      <c r="CF33" s="421"/>
      <c r="CG33" s="421"/>
      <c r="CH33" s="421"/>
      <c r="CI33" s="421"/>
      <c r="CJ33" s="421"/>
      <c r="CK33" s="421"/>
      <c r="CL33" s="421"/>
      <c r="CM33" s="421"/>
      <c r="CN33" s="421"/>
      <c r="CO33" s="421"/>
      <c r="CP33" s="421"/>
      <c r="CQ33" s="421"/>
      <c r="CR33" s="421"/>
      <c r="CS33" s="421"/>
      <c r="CT33" s="421"/>
      <c r="CU33" s="421"/>
      <c r="CV33" s="421"/>
      <c r="CW33" s="421"/>
      <c r="CX33" s="421"/>
      <c r="CY33" s="421"/>
      <c r="CZ33" s="421"/>
      <c r="DA33" s="421"/>
      <c r="DB33" s="421"/>
      <c r="DC33" s="421"/>
      <c r="DD33" s="421"/>
      <c r="DE33" s="421"/>
      <c r="DF33" s="421"/>
      <c r="DG33" s="421"/>
      <c r="DH33" s="421"/>
      <c r="DI33" s="421"/>
      <c r="DJ33" s="421"/>
      <c r="DK33" s="421"/>
      <c r="DL33" s="421"/>
      <c r="DM33" s="421"/>
      <c r="DN33" s="421"/>
      <c r="DO33" s="421"/>
      <c r="DP33" s="421"/>
      <c r="DQ33" s="421"/>
      <c r="DR33" s="421"/>
      <c r="DS33" s="421"/>
      <c r="DT33" s="421"/>
      <c r="DU33" s="421"/>
      <c r="DV33" s="421"/>
      <c r="DW33" s="421"/>
      <c r="DX33" s="421"/>
      <c r="DY33" s="421"/>
      <c r="DZ33" s="421"/>
      <c r="EA33" s="421"/>
      <c r="EB33" s="421"/>
      <c r="EC33" s="421"/>
      <c r="ED33" s="421"/>
      <c r="EE33" s="421"/>
      <c r="EF33" s="421"/>
      <c r="EG33" s="421"/>
      <c r="EH33" s="421"/>
      <c r="EI33" s="421"/>
      <c r="EJ33" s="421"/>
      <c r="EK33" s="421"/>
      <c r="EL33" s="421"/>
      <c r="EM33" s="421"/>
      <c r="EN33" s="421"/>
      <c r="EO33" s="421"/>
      <c r="EP33" s="421"/>
      <c r="EQ33" s="421"/>
      <c r="ER33" s="421"/>
      <c r="ES33" s="421"/>
      <c r="ET33" s="421"/>
      <c r="EU33" s="421"/>
      <c r="EV33" s="421"/>
      <c r="EW33" s="421"/>
      <c r="EX33" s="421"/>
      <c r="EY33" s="421"/>
      <c r="EZ33" s="421"/>
      <c r="FA33" s="421"/>
      <c r="FB33" s="421"/>
      <c r="FC33" s="421"/>
      <c r="FD33" s="421"/>
      <c r="FE33" s="421"/>
      <c r="FF33" s="421"/>
      <c r="FG33" s="421"/>
      <c r="FH33" s="421"/>
      <c r="FI33" s="421"/>
      <c r="FJ33" s="421"/>
      <c r="FK33" s="421"/>
      <c r="FL33" s="421"/>
      <c r="FM33" s="421"/>
      <c r="FN33" s="421"/>
      <c r="FO33" s="421"/>
      <c r="FP33" s="421"/>
      <c r="FQ33" s="421"/>
      <c r="FR33" s="421"/>
      <c r="FS33" s="421"/>
      <c r="FT33" s="421"/>
      <c r="FU33" s="421"/>
      <c r="FV33" s="421"/>
      <c r="FW33" s="421"/>
      <c r="FX33" s="421"/>
      <c r="FY33" s="421"/>
      <c r="FZ33" s="421"/>
      <c r="GA33" s="421"/>
      <c r="GB33" s="421"/>
      <c r="GC33" s="421"/>
      <c r="GD33" s="421"/>
      <c r="GE33" s="421"/>
      <c r="GF33" s="421"/>
      <c r="GG33" s="421"/>
      <c r="GH33" s="421"/>
      <c r="GI33" s="421"/>
      <c r="GJ33" s="421"/>
      <c r="GK33" s="421"/>
      <c r="GL33" s="421"/>
      <c r="GM33" s="421"/>
      <c r="GN33" s="421"/>
      <c r="GO33" s="421"/>
      <c r="GP33" s="421"/>
      <c r="GQ33" s="421"/>
      <c r="GR33" s="421"/>
      <c r="GS33" s="421"/>
      <c r="GT33" s="421"/>
      <c r="GU33" s="421"/>
      <c r="GV33" s="421"/>
      <c r="GW33" s="421"/>
      <c r="GX33" s="421"/>
      <c r="GY33" s="421"/>
      <c r="GZ33" s="421"/>
      <c r="HA33" s="421"/>
      <c r="HB33" s="421"/>
      <c r="HC33" s="421"/>
      <c r="HD33" s="421"/>
      <c r="HE33" s="421"/>
      <c r="HF33" s="421"/>
      <c r="HG33" s="421"/>
      <c r="HH33" s="421"/>
      <c r="HI33" s="421"/>
      <c r="HJ33" s="421"/>
      <c r="HK33" s="421"/>
      <c r="HL33" s="421"/>
      <c r="HM33" s="421"/>
      <c r="HN33" s="421"/>
      <c r="HO33" s="421"/>
      <c r="HP33" s="421"/>
      <c r="HQ33" s="421"/>
      <c r="HR33" s="421"/>
      <c r="HS33" s="421"/>
      <c r="HT33" s="421"/>
      <c r="HU33" s="421"/>
      <c r="HV33" s="421"/>
      <c r="HW33" s="421"/>
      <c r="HX33" s="421"/>
      <c r="HY33" s="421"/>
      <c r="HZ33" s="421"/>
      <c r="IA33" s="421"/>
      <c r="IB33" s="421"/>
      <c r="IC33" s="421"/>
      <c r="ID33" s="421"/>
      <c r="IE33" s="421"/>
      <c r="IF33" s="421"/>
      <c r="IG33" s="421"/>
      <c r="IH33" s="421"/>
      <c r="II33" s="421"/>
      <c r="IJ33" s="421"/>
      <c r="IK33" s="421"/>
      <c r="IL33" s="421"/>
      <c r="IM33" s="421"/>
      <c r="IN33" s="421"/>
      <c r="IO33" s="421"/>
      <c r="IP33" s="421"/>
      <c r="IQ33" s="421"/>
      <c r="IR33" s="421"/>
      <c r="IS33" s="421"/>
      <c r="IT33" s="421"/>
      <c r="IU33" s="421"/>
      <c r="IV33" s="421"/>
      <c r="IW33" s="421"/>
      <c r="IX33" s="421"/>
      <c r="IY33" s="421"/>
      <c r="IZ33" s="421"/>
      <c r="JA33" s="421"/>
      <c r="JB33" s="421"/>
      <c r="JC33" s="421"/>
      <c r="JD33" s="421"/>
      <c r="JE33" s="421"/>
      <c r="JF33" s="421"/>
      <c r="JG33" s="421"/>
      <c r="JH33" s="421"/>
      <c r="JI33" s="421"/>
      <c r="JJ33" s="421"/>
      <c r="JK33" s="421"/>
      <c r="JL33" s="421"/>
      <c r="JM33" s="421"/>
      <c r="JN33" s="421"/>
      <c r="JO33" s="421"/>
      <c r="JP33" s="421"/>
      <c r="JQ33" s="421"/>
      <c r="JR33" s="421"/>
      <c r="JS33" s="421"/>
      <c r="JT33" s="421"/>
      <c r="JU33" s="421"/>
      <c r="JV33" s="421"/>
      <c r="JW33" s="421"/>
      <c r="JX33" s="421"/>
      <c r="JY33" s="421"/>
      <c r="JZ33" s="421"/>
      <c r="KA33" s="421"/>
      <c r="KB33" s="421"/>
      <c r="KC33" s="421"/>
      <c r="KD33" s="421"/>
      <c r="KE33" s="421"/>
      <c r="KF33" s="421"/>
      <c r="KG33" s="421"/>
      <c r="KH33" s="421"/>
      <c r="KI33" s="421"/>
      <c r="KJ33" s="421"/>
      <c r="KK33" s="421"/>
      <c r="KL33" s="421"/>
      <c r="KM33" s="421"/>
      <c r="KN33" s="421"/>
      <c r="KO33" s="421"/>
      <c r="KP33" s="421"/>
      <c r="KQ33" s="421"/>
      <c r="KR33" s="421"/>
      <c r="KS33" s="421"/>
      <c r="KT33" s="421"/>
      <c r="KU33" s="421"/>
      <c r="KV33" s="421"/>
      <c r="KW33" s="421"/>
      <c r="KX33" s="421"/>
      <c r="KY33" s="421"/>
      <c r="KZ33" s="421"/>
      <c r="LA33" s="421"/>
      <c r="LB33" s="421"/>
      <c r="LC33" s="421"/>
      <c r="LD33" s="421"/>
      <c r="LE33" s="421"/>
      <c r="LF33" s="421"/>
      <c r="LG33" s="421"/>
      <c r="LH33" s="421"/>
      <c r="LI33" s="421"/>
      <c r="LJ33" s="421"/>
      <c r="LK33" s="421"/>
      <c r="LL33" s="421"/>
      <c r="LM33" s="421"/>
      <c r="LN33" s="421"/>
      <c r="LO33" s="421"/>
      <c r="LP33" s="421"/>
      <c r="LQ33" s="421"/>
      <c r="LR33" s="421"/>
      <c r="LS33" s="421"/>
      <c r="LT33" s="421"/>
      <c r="LU33" s="421"/>
      <c r="LV33" s="421"/>
      <c r="LW33" s="421"/>
      <c r="LX33" s="421"/>
      <c r="LY33" s="421"/>
      <c r="LZ33" s="421"/>
      <c r="MA33" s="421"/>
      <c r="MB33" s="421"/>
      <c r="MC33" s="421"/>
      <c r="MD33" s="421"/>
      <c r="ME33" s="421"/>
      <c r="MF33" s="421"/>
      <c r="MG33" s="421"/>
      <c r="MH33" s="421"/>
      <c r="MI33" s="421"/>
      <c r="MJ33" s="421"/>
      <c r="MK33" s="421"/>
      <c r="ML33" s="421"/>
      <c r="MM33" s="421"/>
      <c r="MN33" s="421"/>
      <c r="MO33" s="421"/>
      <c r="MP33" s="421"/>
      <c r="MQ33" s="421"/>
      <c r="MR33" s="421"/>
      <c r="MS33" s="421"/>
      <c r="MT33" s="421"/>
      <c r="MU33" s="421"/>
      <c r="MV33" s="421"/>
      <c r="MW33" s="421"/>
      <c r="MX33" s="421"/>
      <c r="MY33" s="421"/>
      <c r="MZ33" s="421"/>
      <c r="NA33" s="421"/>
      <c r="NB33" s="421"/>
      <c r="NC33" s="421"/>
      <c r="ND33" s="421"/>
      <c r="NE33" s="421"/>
      <c r="NF33" s="421"/>
      <c r="NG33" s="421"/>
      <c r="NH33" s="421"/>
      <c r="NI33" s="421"/>
      <c r="NJ33" s="421"/>
      <c r="NK33" s="421"/>
      <c r="NL33" s="421"/>
      <c r="NM33" s="421"/>
      <c r="NN33" s="421"/>
      <c r="NO33" s="421"/>
      <c r="NP33" s="421"/>
      <c r="NQ33" s="421"/>
      <c r="NR33" s="421"/>
      <c r="NS33" s="421"/>
      <c r="NT33" s="421"/>
      <c r="NU33" s="421"/>
      <c r="NV33" s="421"/>
      <c r="NW33" s="421"/>
      <c r="NX33" s="421"/>
      <c r="NY33" s="421"/>
      <c r="NZ33" s="421"/>
      <c r="OA33" s="421"/>
      <c r="OB33" s="421"/>
      <c r="OC33" s="421"/>
      <c r="OD33" s="421"/>
      <c r="OE33" s="421"/>
      <c r="OF33" s="421"/>
      <c r="OG33" s="421"/>
      <c r="OH33" s="421"/>
      <c r="OI33" s="421"/>
      <c r="OJ33" s="421"/>
      <c r="OK33" s="421"/>
      <c r="OL33" s="421"/>
      <c r="OM33" s="421"/>
      <c r="ON33" s="421"/>
      <c r="OO33" s="421"/>
      <c r="OP33" s="421"/>
      <c r="OQ33" s="421"/>
      <c r="OR33" s="421"/>
      <c r="OS33" s="421"/>
      <c r="OT33" s="421"/>
      <c r="OU33" s="421"/>
      <c r="OV33" s="421"/>
      <c r="OW33" s="421"/>
      <c r="OX33" s="421"/>
      <c r="OY33" s="421"/>
      <c r="OZ33" s="421"/>
      <c r="PA33" s="421"/>
      <c r="PB33" s="421"/>
      <c r="PC33" s="421"/>
      <c r="PD33" s="421"/>
      <c r="PE33" s="421"/>
      <c r="PF33" s="421"/>
      <c r="PG33" s="421"/>
      <c r="PH33" s="421"/>
      <c r="PI33" s="421"/>
      <c r="PJ33" s="421"/>
      <c r="PK33" s="421"/>
      <c r="PL33" s="421"/>
      <c r="PM33" s="421"/>
      <c r="PN33" s="421"/>
      <c r="PO33" s="421"/>
      <c r="PP33" s="421"/>
      <c r="PQ33" s="421"/>
      <c r="PR33" s="421"/>
      <c r="PS33" s="421"/>
      <c r="PT33" s="421"/>
      <c r="PU33" s="421"/>
      <c r="PV33" s="421"/>
      <c r="PW33" s="421"/>
      <c r="PX33" s="421"/>
      <c r="PY33" s="421"/>
      <c r="PZ33" s="421"/>
      <c r="QA33" s="421"/>
      <c r="QB33" s="421"/>
      <c r="QC33" s="421"/>
      <c r="QD33" s="421"/>
      <c r="QE33" s="421"/>
      <c r="QF33" s="421"/>
      <c r="QG33" s="421"/>
      <c r="QH33" s="421"/>
      <c r="QI33" s="421"/>
      <c r="QJ33" s="421"/>
      <c r="QK33" s="421"/>
      <c r="QL33" s="421"/>
      <c r="QM33" s="421"/>
      <c r="QN33" s="421"/>
      <c r="QO33" s="421"/>
      <c r="QP33" s="421"/>
      <c r="QQ33" s="421"/>
      <c r="QR33" s="421"/>
      <c r="QS33" s="421"/>
      <c r="QT33" s="421"/>
      <c r="QU33" s="421"/>
      <c r="QV33" s="421"/>
      <c r="QW33" s="421"/>
      <c r="QX33" s="421"/>
      <c r="QY33" s="421"/>
      <c r="QZ33" s="421"/>
      <c r="RA33" s="421"/>
      <c r="RB33" s="421"/>
      <c r="RC33" s="421"/>
      <c r="RD33" s="421"/>
      <c r="RE33" s="421"/>
      <c r="RF33" s="421"/>
      <c r="RG33" s="421"/>
      <c r="RH33" s="421"/>
      <c r="RI33" s="421"/>
      <c r="RJ33" s="421"/>
      <c r="RK33" s="421"/>
      <c r="RL33" s="421"/>
      <c r="RM33" s="421"/>
      <c r="RN33" s="421"/>
      <c r="RO33" s="421"/>
      <c r="RP33" s="421"/>
      <c r="RQ33" s="421"/>
      <c r="RR33" s="421"/>
      <c r="RS33" s="421"/>
      <c r="RT33" s="421"/>
      <c r="RU33" s="421"/>
      <c r="RV33" s="421"/>
      <c r="RW33" s="421"/>
      <c r="RX33" s="421"/>
      <c r="RY33" s="421"/>
      <c r="RZ33" s="421"/>
      <c r="SA33" s="421"/>
      <c r="SB33" s="421"/>
      <c r="SC33" s="421"/>
      <c r="SD33" s="421"/>
      <c r="SE33" s="421"/>
      <c r="SF33" s="421"/>
      <c r="SG33" s="421"/>
      <c r="SH33" s="421"/>
      <c r="SI33" s="421"/>
      <c r="SJ33" s="421"/>
      <c r="SK33" s="421"/>
      <c r="SL33" s="421"/>
      <c r="SM33" s="421"/>
      <c r="SN33" s="421"/>
      <c r="SO33" s="421"/>
      <c r="SP33" s="421"/>
      <c r="SQ33" s="421"/>
      <c r="SR33" s="421"/>
      <c r="SS33" s="421"/>
      <c r="ST33" s="421"/>
      <c r="SU33" s="421"/>
      <c r="SV33" s="421"/>
      <c r="SW33" s="421"/>
      <c r="SX33" s="421"/>
      <c r="SY33" s="421"/>
      <c r="SZ33" s="421"/>
      <c r="TA33" s="421"/>
      <c r="TB33" s="421"/>
      <c r="TC33" s="421"/>
      <c r="TD33" s="421"/>
      <c r="TE33" s="421"/>
      <c r="TF33" s="421"/>
      <c r="TG33" s="421"/>
      <c r="TH33" s="421"/>
      <c r="TI33" s="421"/>
      <c r="TJ33" s="421"/>
      <c r="TK33" s="421"/>
      <c r="TL33" s="421"/>
      <c r="TM33" s="421"/>
      <c r="TN33" s="421"/>
      <c r="TO33" s="421"/>
      <c r="TP33" s="421"/>
      <c r="TQ33" s="421"/>
      <c r="TR33" s="421"/>
      <c r="TS33" s="421"/>
      <c r="TT33" s="421"/>
      <c r="TU33" s="421"/>
      <c r="TV33" s="421"/>
      <c r="TW33" s="421"/>
      <c r="TX33" s="421"/>
      <c r="TY33" s="421"/>
      <c r="TZ33" s="421"/>
      <c r="UA33" s="421"/>
      <c r="UB33" s="421"/>
      <c r="UC33" s="421"/>
      <c r="UD33" s="421"/>
      <c r="UE33" s="421"/>
      <c r="UF33" s="421"/>
      <c r="UG33" s="421"/>
      <c r="UH33" s="421"/>
      <c r="UI33" s="421"/>
      <c r="UJ33" s="421"/>
      <c r="UK33" s="421"/>
      <c r="UL33" s="421"/>
      <c r="UM33" s="421"/>
      <c r="UN33" s="421"/>
      <c r="UO33" s="421"/>
      <c r="UP33" s="421"/>
      <c r="UQ33" s="421"/>
      <c r="UR33" s="421"/>
      <c r="US33" s="421"/>
      <c r="UT33" s="421"/>
      <c r="UU33" s="421"/>
      <c r="UV33" s="421"/>
      <c r="UW33" s="421"/>
      <c r="UX33" s="421"/>
      <c r="UY33" s="421"/>
      <c r="UZ33" s="421"/>
      <c r="VA33" s="421"/>
      <c r="VB33" s="421"/>
      <c r="VC33" s="421"/>
      <c r="VD33" s="421"/>
      <c r="VE33" s="421"/>
      <c r="VF33" s="421"/>
      <c r="VG33" s="421"/>
      <c r="VH33" s="421"/>
      <c r="VI33" s="421"/>
      <c r="VJ33" s="421"/>
      <c r="VK33" s="421"/>
      <c r="VL33" s="421"/>
      <c r="VM33" s="421"/>
      <c r="VN33" s="421"/>
      <c r="VO33" s="421"/>
      <c r="VP33" s="421"/>
      <c r="VQ33" s="421"/>
      <c r="VR33" s="421"/>
      <c r="VS33" s="421"/>
      <c r="VT33" s="421"/>
      <c r="VU33" s="421"/>
      <c r="VV33" s="421"/>
      <c r="VW33" s="421"/>
      <c r="VX33" s="421"/>
      <c r="VY33" s="421"/>
      <c r="VZ33" s="421"/>
      <c r="WA33" s="421"/>
      <c r="WB33" s="421"/>
      <c r="WC33" s="421"/>
      <c r="WD33" s="421"/>
      <c r="WE33" s="421"/>
      <c r="WF33" s="421"/>
      <c r="WG33" s="421"/>
      <c r="WH33" s="421"/>
      <c r="WI33" s="421"/>
      <c r="WJ33" s="421"/>
      <c r="WK33" s="421"/>
      <c r="WL33" s="421"/>
      <c r="WM33" s="421"/>
      <c r="WN33" s="421"/>
      <c r="WO33" s="421"/>
      <c r="WP33" s="421"/>
      <c r="WQ33" s="421"/>
      <c r="WR33" s="421"/>
      <c r="WS33" s="421"/>
      <c r="WT33" s="421"/>
      <c r="WU33" s="421"/>
      <c r="WV33" s="421"/>
      <c r="WW33" s="421"/>
      <c r="WX33" s="421"/>
      <c r="WY33" s="421"/>
      <c r="WZ33" s="421"/>
      <c r="XA33" s="421"/>
      <c r="XB33" s="421"/>
      <c r="XC33" s="421"/>
      <c r="XD33" s="421"/>
      <c r="XE33" s="421"/>
      <c r="XF33" s="421"/>
      <c r="XG33" s="421"/>
      <c r="XH33" s="421"/>
      <c r="XI33" s="421"/>
      <c r="XJ33" s="421"/>
      <c r="XK33" s="421"/>
      <c r="XL33" s="421"/>
      <c r="XM33" s="421"/>
      <c r="XN33" s="421"/>
      <c r="XO33" s="421"/>
      <c r="XP33" s="421"/>
      <c r="XQ33" s="421"/>
      <c r="XR33" s="421"/>
      <c r="XS33" s="421"/>
      <c r="XT33" s="421"/>
      <c r="XU33" s="421"/>
      <c r="XV33" s="421"/>
      <c r="XW33" s="421"/>
      <c r="XX33" s="421"/>
      <c r="XY33" s="421"/>
      <c r="XZ33" s="421"/>
      <c r="YA33" s="421"/>
      <c r="YB33" s="421"/>
      <c r="YC33" s="421"/>
      <c r="YD33" s="421"/>
      <c r="YE33" s="421"/>
      <c r="YF33" s="421"/>
      <c r="YG33" s="421"/>
      <c r="YH33" s="421"/>
      <c r="YI33" s="421"/>
      <c r="YJ33" s="421"/>
      <c r="YK33" s="421"/>
      <c r="YL33" s="421"/>
      <c r="YM33" s="421"/>
      <c r="YN33" s="421"/>
      <c r="YO33" s="421"/>
      <c r="YP33" s="421"/>
      <c r="YQ33" s="421"/>
      <c r="YR33" s="421"/>
      <c r="YS33" s="421"/>
      <c r="YT33" s="421"/>
      <c r="YU33" s="421"/>
      <c r="YV33" s="421"/>
      <c r="YW33" s="421"/>
      <c r="YX33" s="421"/>
      <c r="YY33" s="421"/>
      <c r="YZ33" s="421"/>
      <c r="ZA33" s="421"/>
      <c r="ZB33" s="421"/>
      <c r="ZC33" s="421"/>
      <c r="ZD33" s="421"/>
      <c r="ZE33" s="421"/>
      <c r="ZF33" s="421"/>
      <c r="ZG33" s="421"/>
      <c r="ZH33" s="421"/>
      <c r="ZI33" s="421"/>
      <c r="ZJ33" s="421"/>
      <c r="ZK33" s="421"/>
      <c r="ZL33" s="421"/>
      <c r="ZM33" s="421"/>
      <c r="ZN33" s="421"/>
      <c r="ZO33" s="421"/>
      <c r="ZP33" s="421"/>
      <c r="ZQ33" s="421"/>
      <c r="ZR33" s="421"/>
      <c r="ZS33" s="421"/>
      <c r="ZT33" s="421"/>
      <c r="ZU33" s="421"/>
      <c r="ZV33" s="421"/>
      <c r="ZW33" s="421"/>
      <c r="ZX33" s="421"/>
      <c r="ZY33" s="421"/>
      <c r="ZZ33" s="421"/>
      <c r="AAA33" s="421"/>
      <c r="AAB33" s="421"/>
      <c r="AAC33" s="421"/>
      <c r="AAD33" s="421"/>
      <c r="AAE33" s="421"/>
      <c r="AAF33" s="421"/>
      <c r="AAG33" s="421"/>
      <c r="AAH33" s="421"/>
      <c r="AAI33" s="421"/>
      <c r="AAJ33" s="421"/>
      <c r="AAK33" s="421"/>
      <c r="AAL33" s="421"/>
      <c r="AAM33" s="421"/>
      <c r="AAN33" s="421"/>
      <c r="AAO33" s="421"/>
      <c r="AAP33" s="421"/>
      <c r="AAQ33" s="421"/>
      <c r="AAR33" s="421"/>
      <c r="AAS33" s="421"/>
      <c r="AAT33" s="421"/>
      <c r="AAU33" s="421"/>
      <c r="AAV33" s="421"/>
      <c r="AAW33" s="421"/>
      <c r="AAX33" s="421"/>
      <c r="AAY33" s="421"/>
      <c r="AAZ33" s="421"/>
      <c r="ABA33" s="421"/>
      <c r="ABB33" s="421"/>
      <c r="ABC33" s="421"/>
      <c r="ABD33" s="421"/>
      <c r="ABE33" s="421"/>
      <c r="ABF33" s="421"/>
      <c r="ABG33" s="421"/>
      <c r="ABH33" s="421"/>
      <c r="ABI33" s="421"/>
      <c r="ABJ33" s="421"/>
      <c r="ABK33" s="421"/>
      <c r="ABL33" s="421"/>
      <c r="ABM33" s="421"/>
      <c r="ABN33" s="421"/>
      <c r="ABO33" s="421"/>
      <c r="ABP33" s="421"/>
      <c r="ABQ33" s="421"/>
      <c r="ABR33" s="421"/>
      <c r="ABS33" s="421"/>
      <c r="ABT33" s="421"/>
      <c r="ABU33" s="421"/>
      <c r="ABV33" s="421"/>
      <c r="ABW33" s="421"/>
      <c r="ABX33" s="421"/>
      <c r="ABY33" s="421"/>
      <c r="ABZ33" s="421"/>
      <c r="ACA33" s="421"/>
      <c r="ACB33" s="421"/>
      <c r="ACC33" s="421"/>
      <c r="ACD33" s="421"/>
      <c r="ACE33" s="421"/>
      <c r="ACF33" s="421"/>
      <c r="ACG33" s="421"/>
      <c r="ACH33" s="421"/>
      <c r="ACI33" s="421"/>
      <c r="ACJ33" s="421"/>
      <c r="ACK33" s="421"/>
      <c r="ACL33" s="421"/>
      <c r="ACM33" s="421"/>
      <c r="ACN33" s="421"/>
      <c r="ACO33" s="421"/>
      <c r="ACP33" s="421"/>
      <c r="ACQ33" s="421"/>
      <c r="ACR33" s="421"/>
      <c r="ACS33" s="421"/>
      <c r="ACT33" s="421"/>
      <c r="ACU33" s="421"/>
      <c r="ACV33" s="421"/>
      <c r="ACW33" s="421"/>
      <c r="ACX33" s="421"/>
      <c r="ACY33" s="421"/>
      <c r="ACZ33" s="421"/>
      <c r="ADA33" s="421"/>
      <c r="ADB33" s="421"/>
      <c r="ADC33" s="421"/>
      <c r="ADD33" s="421"/>
      <c r="ADE33" s="421"/>
      <c r="ADF33" s="421"/>
      <c r="ADG33" s="421"/>
      <c r="ADH33" s="421"/>
      <c r="ADI33" s="421"/>
      <c r="ADJ33" s="421"/>
      <c r="ADK33" s="421"/>
      <c r="ADL33" s="421"/>
      <c r="ADM33" s="421"/>
      <c r="ADN33" s="421"/>
      <c r="ADO33" s="421"/>
      <c r="ADP33" s="421"/>
      <c r="ADQ33" s="421"/>
      <c r="ADR33" s="421"/>
      <c r="ADS33" s="421"/>
      <c r="ADT33" s="421"/>
      <c r="ADU33" s="421"/>
      <c r="ADV33" s="421"/>
      <c r="ADW33" s="421"/>
      <c r="ADX33" s="421"/>
      <c r="ADY33" s="421"/>
      <c r="ADZ33" s="421"/>
      <c r="AEA33" s="421"/>
      <c r="AEB33" s="421"/>
      <c r="AEC33" s="421"/>
      <c r="AED33" s="421"/>
      <c r="AEE33" s="421"/>
      <c r="AEF33" s="421"/>
      <c r="AEG33" s="421"/>
      <c r="AEH33" s="421"/>
      <c r="AEI33" s="421"/>
      <c r="AEJ33" s="421"/>
      <c r="AEK33" s="421"/>
      <c r="AEL33" s="421"/>
      <c r="AEM33" s="421"/>
      <c r="AEN33" s="421"/>
      <c r="AEO33" s="421"/>
      <c r="AEP33" s="421"/>
      <c r="AEQ33" s="421"/>
      <c r="AER33" s="421"/>
      <c r="AES33" s="421"/>
      <c r="AET33" s="421"/>
      <c r="AEU33" s="421"/>
      <c r="AEV33" s="421"/>
      <c r="AEW33" s="421"/>
      <c r="AEX33" s="421"/>
      <c r="AEY33" s="421"/>
      <c r="AEZ33" s="421"/>
      <c r="AFA33" s="421"/>
      <c r="AFB33" s="421"/>
      <c r="AFC33" s="421"/>
      <c r="AFD33" s="421"/>
      <c r="AFE33" s="421"/>
      <c r="AFF33" s="421"/>
      <c r="AFG33" s="421"/>
      <c r="AFH33" s="421"/>
      <c r="AFI33" s="421"/>
      <c r="AFJ33" s="421"/>
      <c r="AFK33" s="421"/>
      <c r="AFL33" s="421"/>
      <c r="AFM33" s="421"/>
      <c r="AFN33" s="421"/>
      <c r="AFO33" s="421"/>
      <c r="AFP33" s="421"/>
      <c r="AFQ33" s="421"/>
      <c r="AFR33" s="421"/>
      <c r="AFS33" s="421"/>
      <c r="AFT33" s="421"/>
      <c r="AFU33" s="421"/>
      <c r="AFV33" s="421"/>
      <c r="AFW33" s="421"/>
      <c r="AFX33" s="421"/>
      <c r="AFY33" s="421"/>
      <c r="AFZ33" s="421"/>
      <c r="AGA33" s="421"/>
      <c r="AGB33" s="421"/>
      <c r="AGC33" s="421"/>
      <c r="AGD33" s="421"/>
      <c r="AGE33" s="421"/>
      <c r="AGF33" s="421"/>
      <c r="AGG33" s="421"/>
      <c r="AGH33" s="421"/>
      <c r="AGI33" s="421"/>
      <c r="AGJ33" s="421"/>
      <c r="AGK33" s="421"/>
      <c r="AGL33" s="421"/>
      <c r="AGM33" s="421"/>
      <c r="AGN33" s="421"/>
      <c r="AGO33" s="421"/>
      <c r="AGP33" s="421"/>
      <c r="AGQ33" s="421"/>
      <c r="AGR33" s="421"/>
      <c r="AGS33" s="421"/>
      <c r="AGT33" s="421"/>
      <c r="AGU33" s="421"/>
      <c r="AGV33" s="421"/>
      <c r="AGW33" s="421"/>
      <c r="AGX33" s="421"/>
      <c r="AGY33" s="421"/>
      <c r="AGZ33" s="421"/>
      <c r="AHA33" s="421"/>
      <c r="AHB33" s="421"/>
      <c r="AHC33" s="421"/>
      <c r="AHD33" s="421"/>
      <c r="AHE33" s="421"/>
      <c r="AHF33" s="421"/>
      <c r="AHG33" s="421"/>
      <c r="AHH33" s="421"/>
      <c r="AHI33" s="421"/>
      <c r="AHJ33" s="421"/>
      <c r="AHK33" s="421"/>
      <c r="AHL33" s="421"/>
      <c r="AHM33" s="421"/>
      <c r="AHN33" s="421"/>
      <c r="AHO33" s="421"/>
      <c r="AHP33" s="421"/>
      <c r="AHQ33" s="421"/>
      <c r="AHR33" s="421"/>
      <c r="AHS33" s="421"/>
      <c r="AHT33" s="421"/>
      <c r="AHU33" s="421"/>
      <c r="AHV33" s="421"/>
      <c r="AHW33" s="421"/>
      <c r="AHX33" s="421"/>
      <c r="AHY33" s="421"/>
      <c r="AHZ33" s="421"/>
      <c r="AIA33" s="421"/>
      <c r="AIB33" s="421"/>
      <c r="AIC33" s="421"/>
      <c r="AID33" s="421"/>
      <c r="AIE33" s="421"/>
      <c r="AIF33" s="421"/>
      <c r="AIG33" s="421"/>
      <c r="AIH33" s="421"/>
      <c r="AII33" s="421"/>
      <c r="AIJ33" s="421"/>
      <c r="AIK33" s="421"/>
      <c r="AIL33" s="421"/>
      <c r="AIM33" s="421"/>
      <c r="AIN33" s="421"/>
      <c r="AIO33" s="421"/>
      <c r="AIP33" s="421"/>
      <c r="AIQ33" s="421"/>
      <c r="AIR33" s="421"/>
      <c r="AIS33" s="421"/>
      <c r="AIT33" s="421"/>
      <c r="AIU33" s="421"/>
      <c r="AIV33" s="421"/>
      <c r="AIW33" s="421"/>
      <c r="AIX33" s="421"/>
      <c r="AIY33" s="421"/>
      <c r="AIZ33" s="421"/>
      <c r="AJA33" s="421"/>
      <c r="AJB33" s="421"/>
      <c r="AJC33" s="421"/>
      <c r="AJD33" s="421"/>
      <c r="AJE33" s="421"/>
      <c r="AJF33" s="421"/>
      <c r="AJG33" s="421"/>
      <c r="AJH33" s="421"/>
      <c r="AJI33" s="421"/>
      <c r="AJJ33" s="421"/>
      <c r="AJK33" s="421"/>
      <c r="AJL33" s="421"/>
      <c r="AJM33" s="421"/>
      <c r="AJN33" s="421"/>
      <c r="AJO33" s="421"/>
      <c r="AJP33" s="421"/>
      <c r="AJQ33" s="421"/>
      <c r="AJR33" s="421"/>
      <c r="AJS33" s="421"/>
      <c r="AJT33" s="421"/>
      <c r="AJU33" s="421"/>
      <c r="AJV33" s="421"/>
      <c r="AJW33" s="421"/>
      <c r="AJX33" s="421"/>
      <c r="AJY33" s="421"/>
      <c r="AJZ33" s="421"/>
      <c r="AKA33" s="421"/>
      <c r="AKB33" s="421"/>
      <c r="AKC33" s="421"/>
      <c r="AKD33" s="421"/>
      <c r="AKE33" s="421"/>
      <c r="AKF33" s="421"/>
      <c r="AKG33" s="421"/>
      <c r="AKH33" s="421"/>
      <c r="AKI33" s="421"/>
      <c r="AKJ33" s="421"/>
      <c r="AKK33" s="421"/>
      <c r="AKL33" s="421"/>
      <c r="AKM33" s="421"/>
      <c r="AKN33" s="421"/>
      <c r="AKO33" s="421"/>
      <c r="AKP33" s="421"/>
      <c r="AKQ33" s="421"/>
      <c r="AKR33" s="421"/>
      <c r="AKS33" s="421"/>
      <c r="AKT33" s="421"/>
      <c r="AKU33" s="421"/>
      <c r="AKV33" s="421"/>
      <c r="AKW33" s="421"/>
      <c r="AKX33" s="421"/>
      <c r="AKY33" s="421"/>
      <c r="AKZ33" s="421"/>
      <c r="ALA33" s="421"/>
      <c r="ALB33" s="421"/>
      <c r="ALC33" s="421"/>
      <c r="ALD33" s="421"/>
      <c r="ALE33" s="421"/>
      <c r="ALF33" s="421"/>
      <c r="ALG33" s="421"/>
      <c r="ALH33" s="421"/>
      <c r="ALI33" s="421"/>
      <c r="ALJ33" s="421"/>
      <c r="ALK33" s="421"/>
      <c r="ALL33" s="421"/>
      <c r="ALM33" s="421"/>
      <c r="ALN33" s="421"/>
      <c r="ALO33" s="421"/>
      <c r="ALP33" s="421"/>
      <c r="ALQ33" s="421"/>
      <c r="ALR33" s="421"/>
      <c r="ALS33" s="421"/>
      <c r="ALT33" s="421"/>
      <c r="ALU33" s="421"/>
      <c r="ALV33" s="421"/>
      <c r="ALW33" s="421"/>
      <c r="ALX33" s="421"/>
      <c r="ALY33" s="421"/>
      <c r="ALZ33" s="421"/>
      <c r="AMA33" s="421"/>
      <c r="AMB33" s="421"/>
      <c r="AMC33" s="421"/>
      <c r="AMD33" s="421"/>
      <c r="AME33" s="421"/>
      <c r="AMF33" s="421"/>
      <c r="AMG33" s="421"/>
      <c r="AMH33" s="421"/>
      <c r="AMI33" s="421"/>
      <c r="AMJ33" s="421"/>
      <c r="AMK33" s="421"/>
      <c r="AML33" s="421"/>
      <c r="AMM33" s="421"/>
      <c r="AMN33" s="421"/>
      <c r="AMO33" s="421"/>
      <c r="AMP33" s="421"/>
      <c r="AMQ33" s="421"/>
      <c r="AMR33" s="421"/>
      <c r="AMS33" s="421"/>
      <c r="AMT33" s="421"/>
      <c r="AMU33" s="421"/>
      <c r="AMV33" s="421"/>
      <c r="AMW33" s="421"/>
      <c r="AMX33" s="421"/>
      <c r="AMY33" s="421"/>
      <c r="AMZ33" s="421"/>
      <c r="ANA33" s="421"/>
      <c r="ANB33" s="421"/>
      <c r="ANC33" s="421"/>
      <c r="AND33" s="421"/>
      <c r="ANE33" s="421"/>
      <c r="ANF33" s="421"/>
      <c r="ANG33" s="421"/>
      <c r="ANH33" s="421"/>
      <c r="ANI33" s="421"/>
      <c r="ANJ33" s="421"/>
      <c r="ANK33" s="421"/>
      <c r="ANL33" s="421"/>
      <c r="ANM33" s="421"/>
      <c r="ANN33" s="421"/>
      <c r="ANO33" s="421"/>
      <c r="ANP33" s="421"/>
      <c r="ANQ33" s="421"/>
      <c r="ANR33" s="421"/>
      <c r="ANS33" s="421"/>
      <c r="ANT33" s="421"/>
      <c r="ANU33" s="421"/>
      <c r="ANV33" s="421"/>
      <c r="ANW33" s="421"/>
      <c r="ANX33" s="421"/>
      <c r="ANY33" s="421"/>
      <c r="ANZ33" s="421"/>
      <c r="AOA33" s="421"/>
      <c r="AOB33" s="421"/>
      <c r="AOC33" s="421"/>
      <c r="AOD33" s="421"/>
      <c r="AOE33" s="421"/>
      <c r="AOF33" s="421"/>
      <c r="AOG33" s="421"/>
      <c r="AOH33" s="421"/>
      <c r="AOI33" s="421"/>
      <c r="AOJ33" s="421"/>
      <c r="AOK33" s="421"/>
      <c r="AOL33" s="421"/>
      <c r="AOM33" s="421"/>
      <c r="AON33" s="421"/>
      <c r="AOO33" s="421"/>
      <c r="AOP33" s="421"/>
      <c r="AOQ33" s="421"/>
      <c r="AOR33" s="421"/>
      <c r="AOS33" s="421"/>
      <c r="AOT33" s="421"/>
      <c r="AOU33" s="421"/>
      <c r="AOV33" s="421"/>
      <c r="AOW33" s="421"/>
      <c r="AOX33" s="421"/>
      <c r="AOY33" s="421"/>
      <c r="AOZ33" s="421"/>
      <c r="APA33" s="421"/>
      <c r="APB33" s="421"/>
      <c r="APC33" s="421"/>
      <c r="APD33" s="421"/>
      <c r="APE33" s="421"/>
      <c r="APF33" s="421"/>
      <c r="APG33" s="421"/>
      <c r="APH33" s="421"/>
      <c r="API33" s="421"/>
      <c r="APJ33" s="421"/>
      <c r="APK33" s="421"/>
      <c r="APL33" s="421"/>
      <c r="APM33" s="421"/>
      <c r="APN33" s="421"/>
      <c r="APO33" s="421"/>
      <c r="APP33" s="421"/>
      <c r="APQ33" s="421"/>
      <c r="APR33" s="421"/>
      <c r="APS33" s="421"/>
      <c r="APT33" s="421"/>
      <c r="APU33" s="421"/>
      <c r="APV33" s="421"/>
      <c r="APW33" s="421"/>
      <c r="APX33" s="421"/>
      <c r="APY33" s="421"/>
      <c r="APZ33" s="421"/>
      <c r="AQA33" s="421"/>
      <c r="AQB33" s="421"/>
      <c r="AQC33" s="421"/>
      <c r="AQD33" s="421"/>
      <c r="AQE33" s="421"/>
      <c r="AQF33" s="421"/>
      <c r="AQG33" s="421"/>
      <c r="AQH33" s="421"/>
      <c r="AQI33" s="421"/>
      <c r="AQJ33" s="421"/>
      <c r="AQK33" s="421"/>
      <c r="AQL33" s="421"/>
      <c r="AQM33" s="421"/>
      <c r="AQN33" s="421"/>
      <c r="AQO33" s="421"/>
      <c r="AQP33" s="421"/>
      <c r="AQQ33" s="421"/>
      <c r="AQR33" s="421"/>
      <c r="AQS33" s="421"/>
      <c r="AQT33" s="421"/>
      <c r="AQU33" s="421"/>
      <c r="AQV33" s="421"/>
      <c r="AQW33" s="421"/>
      <c r="AQX33" s="421"/>
      <c r="AQY33" s="421"/>
      <c r="AQZ33" s="421"/>
      <c r="ARA33" s="421"/>
      <c r="ARB33" s="421"/>
      <c r="ARC33" s="421"/>
      <c r="ARD33" s="421"/>
      <c r="ARE33" s="421"/>
      <c r="ARF33" s="421"/>
      <c r="ARG33" s="421"/>
      <c r="ARH33" s="421"/>
      <c r="ARI33" s="421"/>
      <c r="ARJ33" s="421"/>
      <c r="ARK33" s="421"/>
      <c r="ARL33" s="421"/>
      <c r="ARM33" s="421"/>
      <c r="ARN33" s="421"/>
      <c r="ARO33" s="421"/>
      <c r="ARP33" s="421"/>
      <c r="ARQ33" s="421"/>
      <c r="ARR33" s="421"/>
      <c r="ARS33" s="421"/>
      <c r="ART33" s="421"/>
      <c r="ARU33" s="421"/>
      <c r="ARV33" s="421"/>
      <c r="ARW33" s="421"/>
      <c r="ARX33" s="421"/>
      <c r="ARY33" s="421"/>
      <c r="ARZ33" s="421"/>
      <c r="ASA33" s="421"/>
      <c r="ASB33" s="421"/>
      <c r="ASC33" s="421"/>
      <c r="ASD33" s="421"/>
      <c r="ASE33" s="421"/>
      <c r="ASF33" s="421"/>
      <c r="ASG33" s="421"/>
      <c r="ASH33" s="421"/>
      <c r="ASI33" s="421"/>
      <c r="ASJ33" s="421"/>
      <c r="ASK33" s="421"/>
      <c r="ASL33" s="421"/>
      <c r="ASM33" s="421"/>
      <c r="ASN33" s="421"/>
      <c r="ASO33" s="421"/>
      <c r="ASP33" s="421"/>
      <c r="ASQ33" s="421"/>
      <c r="ASR33" s="421"/>
      <c r="ASS33" s="421"/>
      <c r="AST33" s="421"/>
      <c r="ASU33" s="421"/>
      <c r="ASV33" s="421"/>
      <c r="ASW33" s="421"/>
      <c r="ASX33" s="421"/>
      <c r="ASY33" s="421"/>
      <c r="ASZ33" s="421"/>
      <c r="ATA33" s="421"/>
      <c r="ATB33" s="421"/>
      <c r="ATC33" s="421"/>
      <c r="ATD33" s="421"/>
      <c r="ATE33" s="421"/>
      <c r="ATF33" s="421"/>
      <c r="ATG33" s="421"/>
      <c r="ATH33" s="421"/>
      <c r="ATI33" s="421"/>
      <c r="ATJ33" s="421"/>
      <c r="ATK33" s="421"/>
      <c r="ATL33" s="421"/>
      <c r="ATM33" s="421"/>
      <c r="ATN33" s="421"/>
      <c r="ATO33" s="421"/>
      <c r="ATP33" s="421"/>
      <c r="ATQ33" s="421"/>
      <c r="ATR33" s="421"/>
      <c r="ATS33" s="421"/>
      <c r="ATT33" s="421"/>
      <c r="ATU33" s="421"/>
      <c r="ATV33" s="421"/>
      <c r="ATW33" s="421"/>
      <c r="ATX33" s="421"/>
      <c r="ATY33" s="421"/>
      <c r="ATZ33" s="421"/>
      <c r="AUA33" s="421"/>
      <c r="AUB33" s="421"/>
      <c r="AUC33" s="421"/>
      <c r="AUD33" s="421"/>
      <c r="AUE33" s="421"/>
      <c r="AUF33" s="421"/>
      <c r="AUG33" s="421"/>
      <c r="AUH33" s="421"/>
      <c r="AUI33" s="421"/>
      <c r="AUJ33" s="421"/>
      <c r="AUK33" s="421"/>
      <c r="AUL33" s="421"/>
      <c r="AUM33" s="421"/>
      <c r="AUN33" s="421"/>
      <c r="AUO33" s="421"/>
      <c r="AUP33" s="421"/>
      <c r="AUQ33" s="421"/>
      <c r="AUR33" s="421"/>
      <c r="AUS33" s="421"/>
      <c r="AUT33" s="421"/>
      <c r="AUU33" s="421"/>
      <c r="AUV33" s="421"/>
      <c r="AUW33" s="421"/>
      <c r="AUX33" s="421"/>
      <c r="AUY33" s="421"/>
      <c r="AUZ33" s="421"/>
      <c r="AVA33" s="421"/>
      <c r="AVB33" s="421"/>
      <c r="AVC33" s="421"/>
      <c r="AVD33" s="421"/>
      <c r="AVE33" s="421"/>
      <c r="AVF33" s="421"/>
      <c r="AVG33" s="421"/>
      <c r="AVH33" s="421"/>
      <c r="AVI33" s="421"/>
      <c r="AVJ33" s="421"/>
      <c r="AVK33" s="421"/>
      <c r="AVL33" s="421"/>
      <c r="AVM33" s="421"/>
      <c r="AVN33" s="421"/>
      <c r="AVO33" s="421"/>
      <c r="AVP33" s="421"/>
      <c r="AVQ33" s="421"/>
      <c r="AVR33" s="421"/>
      <c r="AVS33" s="421"/>
      <c r="AVT33" s="421"/>
      <c r="AVU33" s="421"/>
      <c r="AVV33" s="421"/>
      <c r="AVW33" s="421"/>
      <c r="AVX33" s="421"/>
      <c r="AVY33" s="421"/>
      <c r="AVZ33" s="421"/>
      <c r="AWA33" s="421"/>
      <c r="AWB33" s="421"/>
      <c r="AWC33" s="421"/>
      <c r="AWD33" s="421"/>
      <c r="AWE33" s="421"/>
      <c r="AWF33" s="421"/>
      <c r="AWG33" s="421"/>
      <c r="AWH33" s="421"/>
      <c r="AWI33" s="421"/>
      <c r="AWJ33" s="421"/>
      <c r="AWK33" s="421"/>
      <c r="AWL33" s="421"/>
      <c r="AWM33" s="421"/>
      <c r="AWN33" s="421"/>
      <c r="AWO33" s="421"/>
      <c r="AWP33" s="421"/>
      <c r="AWQ33" s="421"/>
      <c r="AWR33" s="421"/>
      <c r="AWS33" s="421"/>
      <c r="AWT33" s="421"/>
      <c r="AWU33" s="421"/>
      <c r="AWV33" s="421"/>
      <c r="AWW33" s="421"/>
      <c r="AWX33" s="421"/>
      <c r="AWY33" s="421"/>
      <c r="AWZ33" s="421"/>
      <c r="AXA33" s="421"/>
      <c r="AXB33" s="421"/>
      <c r="AXC33" s="421"/>
      <c r="AXD33" s="421"/>
      <c r="AXE33" s="421"/>
      <c r="AXF33" s="421"/>
      <c r="AXG33" s="421"/>
      <c r="AXH33" s="421"/>
      <c r="AXI33" s="421"/>
      <c r="AXJ33" s="421"/>
      <c r="AXK33" s="421"/>
      <c r="AXL33" s="421"/>
      <c r="AXM33" s="421"/>
      <c r="AXN33" s="421"/>
      <c r="AXO33" s="421"/>
      <c r="AXP33" s="421"/>
      <c r="AXQ33" s="421"/>
      <c r="AXR33" s="421"/>
      <c r="AXS33" s="421"/>
      <c r="AXT33" s="421"/>
      <c r="AXU33" s="421"/>
      <c r="AXV33" s="421"/>
      <c r="AXW33" s="421"/>
      <c r="AXX33" s="421"/>
      <c r="AXY33" s="421"/>
      <c r="AXZ33" s="421"/>
      <c r="AYA33" s="421"/>
      <c r="AYB33" s="421"/>
      <c r="AYC33" s="421"/>
      <c r="AYD33" s="421"/>
      <c r="AYE33" s="421"/>
      <c r="AYF33" s="421"/>
      <c r="AYG33" s="421"/>
      <c r="AYH33" s="421"/>
      <c r="AYI33" s="421"/>
      <c r="AYJ33" s="421"/>
      <c r="AYK33" s="421"/>
      <c r="AYL33" s="421"/>
      <c r="AYM33" s="421"/>
      <c r="AYN33" s="421"/>
      <c r="AYO33" s="421"/>
      <c r="AYP33" s="421"/>
      <c r="AYQ33" s="421"/>
      <c r="AYR33" s="421"/>
      <c r="AYS33" s="421"/>
      <c r="AYT33" s="421"/>
      <c r="AYU33" s="421"/>
      <c r="AYV33" s="421"/>
      <c r="AYW33" s="421"/>
      <c r="AYX33" s="421"/>
      <c r="AYY33" s="421"/>
      <c r="AYZ33" s="421"/>
      <c r="AZA33" s="421"/>
      <c r="AZB33" s="421"/>
      <c r="AZC33" s="421"/>
      <c r="AZD33" s="421"/>
      <c r="AZE33" s="421"/>
      <c r="AZF33" s="421"/>
      <c r="AZG33" s="421"/>
      <c r="AZH33" s="421"/>
      <c r="AZI33" s="421"/>
      <c r="AZJ33" s="421"/>
      <c r="AZK33" s="421"/>
      <c r="AZL33" s="421"/>
      <c r="AZM33" s="421"/>
      <c r="AZN33" s="421"/>
      <c r="AZO33" s="421"/>
      <c r="AZP33" s="421"/>
      <c r="AZQ33" s="421"/>
      <c r="AZR33" s="421"/>
      <c r="AZS33" s="421"/>
      <c r="AZT33" s="421"/>
      <c r="AZU33" s="421"/>
      <c r="AZV33" s="421"/>
      <c r="AZW33" s="421"/>
      <c r="AZX33" s="421"/>
      <c r="AZY33" s="421"/>
      <c r="AZZ33" s="421"/>
      <c r="BAA33" s="421"/>
      <c r="BAB33" s="421"/>
      <c r="BAC33" s="421"/>
      <c r="BAD33" s="421"/>
      <c r="BAE33" s="421"/>
      <c r="BAF33" s="421"/>
      <c r="BAG33" s="421"/>
      <c r="BAH33" s="421"/>
      <c r="BAI33" s="421"/>
      <c r="BAJ33" s="421"/>
      <c r="BAK33" s="421"/>
      <c r="BAL33" s="421"/>
      <c r="BAM33" s="421"/>
      <c r="BAN33" s="421"/>
      <c r="BAO33" s="421"/>
      <c r="BAP33" s="421"/>
      <c r="BAQ33" s="421"/>
      <c r="BAR33" s="421"/>
      <c r="BAS33" s="421"/>
      <c r="BAT33" s="421"/>
      <c r="BAU33" s="421"/>
      <c r="BAV33" s="421"/>
      <c r="BAW33" s="421"/>
      <c r="BAX33" s="421"/>
      <c r="BAY33" s="421"/>
      <c r="BAZ33" s="421"/>
      <c r="BBA33" s="421"/>
      <c r="BBB33" s="421"/>
      <c r="BBC33" s="421"/>
      <c r="BBD33" s="421"/>
      <c r="BBE33" s="421"/>
      <c r="BBF33" s="421"/>
      <c r="BBG33" s="421"/>
      <c r="BBH33" s="421"/>
      <c r="BBI33" s="421"/>
      <c r="BBJ33" s="421"/>
      <c r="BBK33" s="421"/>
      <c r="BBL33" s="421"/>
      <c r="BBM33" s="421"/>
      <c r="BBN33" s="421"/>
      <c r="BBO33" s="421"/>
      <c r="BBP33" s="421"/>
      <c r="BBQ33" s="421"/>
      <c r="BBR33" s="421"/>
      <c r="BBS33" s="421"/>
      <c r="BBT33" s="421"/>
      <c r="BBU33" s="421"/>
      <c r="BBV33" s="421"/>
      <c r="BBW33" s="421"/>
      <c r="BBX33" s="421"/>
      <c r="BBY33" s="421"/>
      <c r="BBZ33" s="421"/>
      <c r="BCA33" s="421"/>
      <c r="BCB33" s="421"/>
      <c r="BCC33" s="421"/>
      <c r="BCD33" s="421"/>
      <c r="BCE33" s="421"/>
      <c r="BCF33" s="421"/>
      <c r="BCG33" s="421"/>
      <c r="BCH33" s="421"/>
      <c r="BCI33" s="421"/>
      <c r="BCJ33" s="421"/>
      <c r="BCK33" s="421"/>
      <c r="BCL33" s="421"/>
      <c r="BCM33" s="421"/>
      <c r="BCN33" s="421"/>
      <c r="BCO33" s="421"/>
      <c r="BCP33" s="421"/>
      <c r="BCQ33" s="421"/>
      <c r="BCR33" s="421"/>
      <c r="BCS33" s="421"/>
      <c r="BCT33" s="421"/>
      <c r="BCU33" s="421"/>
      <c r="BCV33" s="421"/>
      <c r="BCW33" s="421"/>
      <c r="BCX33" s="421"/>
      <c r="BCY33" s="421"/>
      <c r="BCZ33" s="421"/>
      <c r="BDA33" s="421"/>
      <c r="BDB33" s="421"/>
      <c r="BDC33" s="421"/>
      <c r="BDD33" s="421"/>
      <c r="BDE33" s="421"/>
      <c r="BDF33" s="421"/>
      <c r="BDG33" s="421"/>
      <c r="BDH33" s="421"/>
      <c r="BDI33" s="421"/>
      <c r="BDJ33" s="421"/>
      <c r="BDK33" s="421"/>
      <c r="BDL33" s="421"/>
      <c r="BDM33" s="421"/>
      <c r="BDN33" s="421"/>
      <c r="BDO33" s="421"/>
      <c r="BDP33" s="421"/>
      <c r="BDQ33" s="421"/>
      <c r="BDR33" s="421"/>
      <c r="BDS33" s="421"/>
      <c r="BDT33" s="421"/>
      <c r="BDU33" s="421"/>
      <c r="BDV33" s="421"/>
      <c r="BDW33" s="421"/>
      <c r="BDX33" s="421"/>
      <c r="BDY33" s="421"/>
      <c r="BDZ33" s="421"/>
      <c r="BEA33" s="421"/>
      <c r="BEB33" s="421"/>
      <c r="BEC33" s="421"/>
      <c r="BED33" s="421"/>
      <c r="BEE33" s="421"/>
      <c r="BEF33" s="421"/>
      <c r="BEG33" s="421"/>
      <c r="BEH33" s="421"/>
      <c r="BEI33" s="421"/>
      <c r="BEJ33" s="421"/>
      <c r="BEK33" s="421"/>
      <c r="BEL33" s="421"/>
      <c r="BEM33" s="421"/>
      <c r="BEN33" s="421"/>
      <c r="BEO33" s="421"/>
      <c r="BEP33" s="421"/>
      <c r="BEQ33" s="421"/>
      <c r="BER33" s="421"/>
      <c r="BES33" s="421"/>
      <c r="BET33" s="421"/>
      <c r="BEU33" s="421"/>
      <c r="BEV33" s="421"/>
      <c r="BEW33" s="421"/>
      <c r="BEX33" s="421"/>
      <c r="BEY33" s="421"/>
      <c r="BEZ33" s="421"/>
      <c r="BFA33" s="421"/>
      <c r="BFB33" s="421"/>
      <c r="BFC33" s="421"/>
      <c r="BFD33" s="421"/>
      <c r="BFE33" s="421"/>
      <c r="BFF33" s="421"/>
      <c r="BFG33" s="421"/>
      <c r="BFH33" s="421"/>
      <c r="BFI33" s="421"/>
      <c r="BFJ33" s="421"/>
      <c r="BFK33" s="421"/>
      <c r="BFL33" s="421"/>
      <c r="BFM33" s="421"/>
      <c r="BFN33" s="421"/>
      <c r="BFO33" s="421"/>
      <c r="BFP33" s="421"/>
      <c r="BFQ33" s="421"/>
      <c r="BFR33" s="421"/>
      <c r="BFS33" s="421"/>
      <c r="BFT33" s="421"/>
      <c r="BFU33" s="421"/>
      <c r="BFV33" s="421"/>
      <c r="BFW33" s="421"/>
      <c r="BFX33" s="421"/>
      <c r="BFY33" s="421"/>
      <c r="BFZ33" s="421"/>
      <c r="BGA33" s="421"/>
      <c r="BGB33" s="421"/>
      <c r="BGC33" s="421"/>
      <c r="BGD33" s="421"/>
      <c r="BGE33" s="421"/>
      <c r="BGF33" s="421"/>
      <c r="BGG33" s="421"/>
      <c r="BGH33" s="421"/>
      <c r="BGI33" s="421"/>
      <c r="BGJ33" s="421"/>
      <c r="BGK33" s="421"/>
      <c r="BGL33" s="421"/>
      <c r="BGM33" s="421"/>
      <c r="BGN33" s="421"/>
      <c r="BGO33" s="421"/>
      <c r="BGP33" s="421"/>
      <c r="BGQ33" s="421"/>
      <c r="BGR33" s="421"/>
      <c r="BGS33" s="421"/>
      <c r="BGT33" s="421"/>
      <c r="BGU33" s="421"/>
      <c r="BGV33" s="421"/>
      <c r="BGW33" s="421"/>
      <c r="BGX33" s="421"/>
      <c r="BGY33" s="421"/>
      <c r="BGZ33" s="421"/>
      <c r="BHA33" s="421"/>
      <c r="BHB33" s="421"/>
      <c r="BHC33" s="421"/>
      <c r="BHD33" s="421"/>
      <c r="BHE33" s="421"/>
      <c r="BHF33" s="421"/>
      <c r="BHG33" s="421"/>
      <c r="BHH33" s="421"/>
      <c r="BHI33" s="421"/>
      <c r="BHJ33" s="421"/>
      <c r="BHK33" s="421"/>
      <c r="BHL33" s="421"/>
      <c r="BHM33" s="421"/>
      <c r="BHN33" s="421"/>
      <c r="BHO33" s="421"/>
      <c r="BHP33" s="421"/>
      <c r="BHQ33" s="421"/>
      <c r="BHR33" s="421"/>
      <c r="BHS33" s="421"/>
      <c r="BHT33" s="421"/>
      <c r="BHU33" s="421"/>
      <c r="BHV33" s="421"/>
      <c r="BHW33" s="421"/>
      <c r="BHX33" s="421"/>
      <c r="BHY33" s="421"/>
      <c r="BHZ33" s="421"/>
      <c r="BIA33" s="421"/>
      <c r="BIB33" s="421"/>
      <c r="BIC33" s="421"/>
      <c r="BID33" s="421"/>
      <c r="BIE33" s="421"/>
      <c r="BIF33" s="421"/>
      <c r="BIG33" s="421"/>
      <c r="BIH33" s="421"/>
      <c r="BII33" s="421"/>
      <c r="BIJ33" s="421"/>
      <c r="BIK33" s="421"/>
      <c r="BIL33" s="421"/>
      <c r="BIM33" s="421"/>
      <c r="BIN33" s="421"/>
      <c r="BIO33" s="421"/>
      <c r="BIP33" s="421"/>
      <c r="BIQ33" s="421"/>
      <c r="BIR33" s="421"/>
      <c r="BIS33" s="421"/>
      <c r="BIT33" s="421"/>
      <c r="BIU33" s="421"/>
      <c r="BIV33" s="421"/>
      <c r="BIW33" s="421"/>
      <c r="BIX33" s="421"/>
      <c r="BIY33" s="421"/>
      <c r="BIZ33" s="421"/>
      <c r="BJA33" s="421"/>
      <c r="BJB33" s="421"/>
      <c r="BJC33" s="421"/>
      <c r="BJD33" s="421"/>
      <c r="BJE33" s="421"/>
      <c r="BJF33" s="421"/>
      <c r="BJG33" s="421"/>
      <c r="BJH33" s="421"/>
      <c r="BJI33" s="421"/>
      <c r="BJJ33" s="421"/>
      <c r="BJK33" s="421"/>
      <c r="BJL33" s="421"/>
      <c r="BJM33" s="421"/>
      <c r="BJN33" s="421"/>
      <c r="BJO33" s="421"/>
      <c r="BJP33" s="421"/>
      <c r="BJQ33" s="421"/>
      <c r="BJR33" s="421"/>
      <c r="BJS33" s="421"/>
      <c r="BJT33" s="421"/>
      <c r="BJU33" s="421"/>
      <c r="BJV33" s="421"/>
      <c r="BJW33" s="421"/>
      <c r="BJX33" s="421"/>
      <c r="BJY33" s="421"/>
      <c r="BJZ33" s="421"/>
      <c r="BKA33" s="421"/>
      <c r="BKB33" s="421"/>
      <c r="BKC33" s="421"/>
      <c r="BKD33" s="421"/>
      <c r="BKE33" s="421"/>
      <c r="BKF33" s="421"/>
      <c r="BKG33" s="421"/>
      <c r="BKH33" s="421"/>
      <c r="BKI33" s="421"/>
      <c r="BKJ33" s="421"/>
      <c r="BKK33" s="421"/>
      <c r="BKL33" s="421"/>
      <c r="BKM33" s="421"/>
      <c r="BKN33" s="421"/>
      <c r="BKO33" s="421"/>
      <c r="BKP33" s="421"/>
      <c r="BKQ33" s="421"/>
      <c r="BKR33" s="421"/>
      <c r="BKS33" s="421"/>
      <c r="BKT33" s="421"/>
      <c r="BKU33" s="421"/>
      <c r="BKV33" s="421"/>
      <c r="BKW33" s="421"/>
      <c r="BKX33" s="421"/>
      <c r="BKY33" s="421"/>
      <c r="BKZ33" s="421"/>
      <c r="BLA33" s="421"/>
      <c r="BLB33" s="421"/>
      <c r="BLC33" s="421"/>
      <c r="BLD33" s="421"/>
      <c r="BLE33" s="421"/>
      <c r="BLF33" s="421"/>
      <c r="BLG33" s="421"/>
      <c r="BLH33" s="421"/>
      <c r="BLI33" s="421"/>
      <c r="BLJ33" s="421"/>
      <c r="BLK33" s="421"/>
      <c r="BLL33" s="421"/>
      <c r="BLM33" s="421"/>
      <c r="BLN33" s="421"/>
      <c r="BLO33" s="421"/>
      <c r="BLP33" s="421"/>
      <c r="BLQ33" s="421"/>
      <c r="BLR33" s="421"/>
      <c r="BLS33" s="421"/>
      <c r="BLT33" s="421"/>
      <c r="BLU33" s="421"/>
      <c r="BLV33" s="421"/>
      <c r="BLW33" s="421"/>
      <c r="BLX33" s="421"/>
      <c r="BLY33" s="421"/>
      <c r="BLZ33" s="421"/>
      <c r="BMA33" s="421"/>
      <c r="BMB33" s="421"/>
      <c r="BMC33" s="421"/>
      <c r="BMD33" s="421"/>
      <c r="BME33" s="421"/>
      <c r="BMF33" s="421"/>
      <c r="BMG33" s="421"/>
      <c r="BMH33" s="421"/>
      <c r="BMI33" s="421"/>
      <c r="BMJ33" s="421"/>
      <c r="BMK33" s="421"/>
      <c r="BML33" s="421"/>
      <c r="BMM33" s="421"/>
      <c r="BMN33" s="421"/>
      <c r="BMO33" s="421"/>
      <c r="BMP33" s="421"/>
      <c r="BMQ33" s="421"/>
      <c r="BMR33" s="421"/>
      <c r="BMS33" s="421"/>
      <c r="BMT33" s="421"/>
      <c r="BMU33" s="421"/>
      <c r="BMV33" s="421"/>
      <c r="BMW33" s="421"/>
      <c r="BMX33" s="421"/>
      <c r="BMY33" s="421"/>
      <c r="BMZ33" s="421"/>
      <c r="BNA33" s="421"/>
      <c r="BNB33" s="421"/>
      <c r="BNC33" s="421"/>
      <c r="BND33" s="421"/>
      <c r="BNE33" s="421"/>
      <c r="BNF33" s="421"/>
      <c r="BNG33" s="421"/>
      <c r="BNH33" s="421"/>
      <c r="BNI33" s="421"/>
      <c r="BNJ33" s="421"/>
      <c r="BNK33" s="421"/>
      <c r="BNL33" s="421"/>
      <c r="BNM33" s="421"/>
      <c r="BNN33" s="421"/>
      <c r="BNO33" s="421"/>
      <c r="BNP33" s="421"/>
      <c r="BNQ33" s="421"/>
      <c r="BNR33" s="421"/>
      <c r="BNS33" s="421"/>
      <c r="BNT33" s="421"/>
      <c r="BNU33" s="421"/>
      <c r="BNV33" s="421"/>
      <c r="BNW33" s="421"/>
      <c r="BNX33" s="421"/>
      <c r="BNY33" s="421"/>
      <c r="BNZ33" s="421"/>
      <c r="BOA33" s="421"/>
      <c r="BOB33" s="421"/>
      <c r="BOC33" s="421"/>
      <c r="BOD33" s="421"/>
      <c r="BOE33" s="421"/>
      <c r="BOF33" s="421"/>
      <c r="BOG33" s="421"/>
      <c r="BOH33" s="421"/>
      <c r="BOI33" s="421"/>
      <c r="BOJ33" s="421"/>
      <c r="BOK33" s="421"/>
      <c r="BOL33" s="421"/>
      <c r="BOM33" s="421"/>
      <c r="BON33" s="421"/>
      <c r="BOO33" s="421"/>
      <c r="BOP33" s="421"/>
      <c r="BOQ33" s="421"/>
      <c r="BOR33" s="421"/>
      <c r="BOS33" s="421"/>
      <c r="BOT33" s="421"/>
      <c r="BOU33" s="421"/>
      <c r="BOV33" s="421"/>
      <c r="BOW33" s="421"/>
      <c r="BOX33" s="421"/>
      <c r="BOY33" s="421"/>
      <c r="BOZ33" s="421"/>
      <c r="BPA33" s="421"/>
      <c r="BPB33" s="421"/>
      <c r="BPC33" s="421"/>
      <c r="BPD33" s="421"/>
      <c r="BPE33" s="421"/>
      <c r="BPF33" s="421"/>
      <c r="BPG33" s="421"/>
      <c r="BPH33" s="421"/>
      <c r="BPI33" s="421"/>
      <c r="BPJ33" s="421"/>
      <c r="BPK33" s="421"/>
      <c r="BPL33" s="421"/>
      <c r="BPM33" s="421"/>
      <c r="BPN33" s="421"/>
      <c r="BPO33" s="421"/>
      <c r="BPP33" s="421"/>
      <c r="BPQ33" s="421"/>
      <c r="BPR33" s="421"/>
      <c r="BPS33" s="421"/>
      <c r="BPT33" s="421"/>
      <c r="BPU33" s="421"/>
      <c r="BPV33" s="421"/>
      <c r="BPW33" s="421"/>
      <c r="BPX33" s="421"/>
      <c r="BPY33" s="421"/>
      <c r="BPZ33" s="421"/>
      <c r="BQA33" s="421"/>
      <c r="BQB33" s="421"/>
      <c r="BQC33" s="421"/>
      <c r="BQD33" s="421"/>
      <c r="BQE33" s="421"/>
      <c r="BQF33" s="421"/>
      <c r="BQG33" s="421"/>
      <c r="BQH33" s="421"/>
      <c r="BQI33" s="421"/>
      <c r="BQJ33" s="421"/>
      <c r="BQK33" s="421"/>
      <c r="BQL33" s="421"/>
      <c r="BQM33" s="421"/>
      <c r="BQN33" s="421"/>
      <c r="BQO33" s="421"/>
      <c r="BQP33" s="421"/>
      <c r="BQQ33" s="421"/>
      <c r="BQR33" s="421"/>
      <c r="BQS33" s="421"/>
      <c r="BQT33" s="421"/>
      <c r="BQU33" s="421"/>
      <c r="BQV33" s="421"/>
      <c r="BQW33" s="421"/>
      <c r="BQX33" s="421"/>
      <c r="BQY33" s="421"/>
      <c r="BQZ33" s="421"/>
      <c r="BRA33" s="421"/>
      <c r="BRB33" s="421"/>
      <c r="BRC33" s="421"/>
      <c r="BRD33" s="421"/>
      <c r="BRE33" s="421"/>
      <c r="BRF33" s="421"/>
      <c r="BRG33" s="421"/>
      <c r="BRH33" s="421"/>
      <c r="BRI33" s="421"/>
      <c r="BRJ33" s="421"/>
      <c r="BRK33" s="421"/>
      <c r="BRL33" s="421"/>
      <c r="BRM33" s="421"/>
      <c r="BRN33" s="421"/>
      <c r="BRO33" s="421"/>
      <c r="BRP33" s="421"/>
      <c r="BRQ33" s="421"/>
      <c r="BRR33" s="421"/>
      <c r="BRS33" s="421"/>
      <c r="BRT33" s="421"/>
      <c r="BRU33" s="421"/>
      <c r="BRV33" s="421"/>
      <c r="BRW33" s="421"/>
      <c r="BRX33" s="421"/>
      <c r="BRY33" s="421"/>
      <c r="BRZ33" s="421"/>
      <c r="BSA33" s="421"/>
      <c r="BSB33" s="421"/>
      <c r="BSC33" s="421"/>
      <c r="BSD33" s="421"/>
      <c r="BSE33" s="421"/>
      <c r="BSF33" s="421"/>
      <c r="BSG33" s="421"/>
      <c r="BSH33" s="421"/>
      <c r="BSI33" s="421"/>
      <c r="BSJ33" s="421"/>
      <c r="BSK33" s="421"/>
      <c r="BSL33" s="421"/>
      <c r="BSM33" s="421"/>
      <c r="BSN33" s="421"/>
      <c r="BSO33" s="421"/>
      <c r="BSP33" s="421"/>
      <c r="BSQ33" s="421"/>
      <c r="BSR33" s="421"/>
      <c r="BSS33" s="421"/>
      <c r="BST33" s="421"/>
      <c r="BSU33" s="421"/>
      <c r="BSV33" s="421"/>
      <c r="BSW33" s="421"/>
      <c r="BSX33" s="421"/>
      <c r="BSY33" s="421"/>
      <c r="BSZ33" s="421"/>
      <c r="BTA33" s="421"/>
      <c r="BTB33" s="421"/>
      <c r="BTC33" s="421"/>
      <c r="BTD33" s="421"/>
      <c r="BTE33" s="421"/>
      <c r="BTF33" s="421"/>
      <c r="BTG33" s="421"/>
      <c r="BTH33" s="421"/>
      <c r="BTI33" s="421"/>
      <c r="BTJ33" s="421"/>
      <c r="BTK33" s="421"/>
      <c r="BTL33" s="421"/>
      <c r="BTM33" s="421"/>
      <c r="BTN33" s="421"/>
      <c r="BTO33" s="421"/>
      <c r="BTP33" s="421"/>
      <c r="BTQ33" s="421"/>
      <c r="BTR33" s="421"/>
      <c r="BTS33" s="421"/>
      <c r="BTT33" s="421"/>
      <c r="BTU33" s="421"/>
      <c r="BTV33" s="421"/>
      <c r="BTW33" s="421"/>
      <c r="BTX33" s="421"/>
      <c r="BTY33" s="421"/>
      <c r="BTZ33" s="421"/>
      <c r="BUA33" s="421"/>
      <c r="BUB33" s="421"/>
      <c r="BUC33" s="421"/>
      <c r="BUD33" s="421"/>
      <c r="BUE33" s="421"/>
      <c r="BUF33" s="421"/>
      <c r="BUG33" s="421"/>
      <c r="BUH33" s="421"/>
      <c r="BUI33" s="421"/>
      <c r="BUJ33" s="421"/>
      <c r="BUK33" s="421"/>
      <c r="BUL33" s="421"/>
      <c r="BUM33" s="421"/>
      <c r="BUN33" s="421"/>
      <c r="BUO33" s="421"/>
      <c r="BUP33" s="421"/>
      <c r="BUQ33" s="421"/>
      <c r="BUR33" s="421"/>
      <c r="BUS33" s="421"/>
      <c r="BUT33" s="421"/>
      <c r="BUU33" s="421"/>
      <c r="BUV33" s="421"/>
      <c r="BUW33" s="421"/>
      <c r="BUX33" s="421"/>
      <c r="BUY33" s="421"/>
      <c r="BUZ33" s="421"/>
      <c r="BVA33" s="421"/>
      <c r="BVB33" s="421"/>
      <c r="BVC33" s="421"/>
      <c r="BVD33" s="421"/>
      <c r="BVE33" s="421"/>
      <c r="BVF33" s="421"/>
      <c r="BVG33" s="421"/>
      <c r="BVH33" s="421"/>
      <c r="BVI33" s="421"/>
      <c r="BVJ33" s="421"/>
      <c r="BVK33" s="421"/>
      <c r="BVL33" s="421"/>
      <c r="BVM33" s="421"/>
      <c r="BVN33" s="421"/>
      <c r="BVO33" s="421"/>
      <c r="BVP33" s="421"/>
      <c r="BVQ33" s="421"/>
      <c r="BVR33" s="421"/>
      <c r="BVS33" s="421"/>
      <c r="BVT33" s="421"/>
      <c r="BVU33" s="421"/>
      <c r="BVV33" s="421"/>
      <c r="BVW33" s="421"/>
      <c r="BVX33" s="421"/>
      <c r="BVY33" s="421"/>
      <c r="BVZ33" s="421"/>
      <c r="BWA33" s="421"/>
      <c r="BWB33" s="421"/>
      <c r="BWC33" s="421"/>
      <c r="BWD33" s="421"/>
      <c r="BWE33" s="421"/>
      <c r="BWF33" s="421"/>
      <c r="BWG33" s="421"/>
      <c r="BWH33" s="421"/>
      <c r="BWI33" s="421"/>
      <c r="BWJ33" s="421"/>
      <c r="BWK33" s="421"/>
      <c r="BWL33" s="421"/>
      <c r="BWM33" s="421"/>
      <c r="BWN33" s="421"/>
      <c r="BWO33" s="421"/>
      <c r="BWP33" s="421"/>
      <c r="BWQ33" s="421"/>
      <c r="BWR33" s="421"/>
      <c r="BWS33" s="421"/>
      <c r="BWT33" s="421"/>
      <c r="BWU33" s="421"/>
      <c r="BWV33" s="421"/>
      <c r="BWW33" s="421"/>
      <c r="BWX33" s="421"/>
      <c r="BWY33" s="421"/>
      <c r="BWZ33" s="421"/>
      <c r="BXA33" s="421"/>
      <c r="BXB33" s="421"/>
      <c r="BXC33" s="421"/>
      <c r="BXD33" s="421"/>
      <c r="BXE33" s="421"/>
      <c r="BXF33" s="421"/>
      <c r="BXG33" s="421"/>
      <c r="BXH33" s="421"/>
      <c r="BXI33" s="421"/>
      <c r="BXJ33" s="421"/>
      <c r="BXK33" s="421"/>
      <c r="BXL33" s="421"/>
      <c r="BXM33" s="421"/>
      <c r="BXN33" s="421"/>
      <c r="BXO33" s="421"/>
      <c r="BXP33" s="421"/>
      <c r="BXQ33" s="421"/>
      <c r="BXR33" s="421"/>
      <c r="BXS33" s="421"/>
      <c r="BXT33" s="421"/>
      <c r="BXU33" s="421"/>
      <c r="BXV33" s="421"/>
      <c r="BXW33" s="421"/>
      <c r="BXX33" s="421"/>
      <c r="BXY33" s="421"/>
      <c r="BXZ33" s="421"/>
      <c r="BYA33" s="421"/>
      <c r="BYB33" s="421"/>
      <c r="BYC33" s="421"/>
      <c r="BYD33" s="421"/>
      <c r="BYE33" s="421"/>
      <c r="BYF33" s="421"/>
      <c r="BYG33" s="421"/>
      <c r="BYH33" s="421"/>
      <c r="BYI33" s="421"/>
      <c r="BYJ33" s="421"/>
      <c r="BYK33" s="421"/>
      <c r="BYL33" s="421"/>
      <c r="BYM33" s="421"/>
      <c r="BYN33" s="421"/>
      <c r="BYO33" s="421"/>
      <c r="BYP33" s="421"/>
      <c r="BYQ33" s="421"/>
      <c r="BYR33" s="421"/>
      <c r="BYS33" s="421"/>
      <c r="BYT33" s="421"/>
      <c r="BYU33" s="421"/>
      <c r="BYV33" s="421"/>
      <c r="BYW33" s="421"/>
      <c r="BYX33" s="421"/>
      <c r="BYY33" s="421"/>
      <c r="BYZ33" s="421"/>
      <c r="BZA33" s="421"/>
      <c r="BZB33" s="421"/>
      <c r="BZC33" s="421"/>
      <c r="BZD33" s="421"/>
      <c r="BZE33" s="421"/>
      <c r="BZF33" s="421"/>
      <c r="BZG33" s="421"/>
      <c r="BZH33" s="421"/>
      <c r="BZI33" s="421"/>
      <c r="BZJ33" s="421"/>
      <c r="BZK33" s="421"/>
      <c r="BZL33" s="421"/>
      <c r="BZM33" s="421"/>
      <c r="BZN33" s="421"/>
      <c r="BZO33" s="421"/>
      <c r="BZP33" s="421"/>
      <c r="BZQ33" s="421"/>
      <c r="BZR33" s="421"/>
      <c r="BZS33" s="421"/>
      <c r="BZT33" s="421"/>
      <c r="BZU33" s="421"/>
      <c r="BZV33" s="421"/>
      <c r="BZW33" s="421"/>
      <c r="BZX33" s="421"/>
      <c r="BZY33" s="421"/>
      <c r="BZZ33" s="421"/>
      <c r="CAA33" s="421"/>
      <c r="CAB33" s="421"/>
      <c r="CAC33" s="421"/>
      <c r="CAD33" s="421"/>
      <c r="CAE33" s="421"/>
      <c r="CAF33" s="421"/>
      <c r="CAG33" s="421"/>
      <c r="CAH33" s="421"/>
      <c r="CAI33" s="421"/>
      <c r="CAJ33" s="421"/>
      <c r="CAK33" s="421"/>
      <c r="CAL33" s="421"/>
      <c r="CAM33" s="421"/>
      <c r="CAN33" s="421"/>
      <c r="CAO33" s="421"/>
      <c r="CAP33" s="421"/>
      <c r="CAQ33" s="421"/>
      <c r="CAR33" s="421"/>
      <c r="CAS33" s="421"/>
      <c r="CAT33" s="421"/>
      <c r="CAU33" s="421"/>
      <c r="CAV33" s="421"/>
      <c r="CAW33" s="421"/>
      <c r="CAX33" s="421"/>
      <c r="CAY33" s="421"/>
      <c r="CAZ33" s="421"/>
      <c r="CBA33" s="421"/>
      <c r="CBB33" s="421"/>
      <c r="CBC33" s="421"/>
      <c r="CBD33" s="421"/>
      <c r="CBE33" s="421"/>
      <c r="CBF33" s="421"/>
      <c r="CBG33" s="421"/>
      <c r="CBH33" s="421"/>
      <c r="CBI33" s="421"/>
      <c r="CBJ33" s="421"/>
      <c r="CBK33" s="421"/>
      <c r="CBL33" s="421"/>
      <c r="CBM33" s="421"/>
      <c r="CBN33" s="421"/>
      <c r="CBO33" s="421"/>
      <c r="CBP33" s="421"/>
      <c r="CBQ33" s="421"/>
      <c r="CBR33" s="421"/>
      <c r="CBS33" s="421"/>
      <c r="CBT33" s="421"/>
      <c r="CBU33" s="421"/>
      <c r="CBV33" s="421"/>
      <c r="CBW33" s="421"/>
      <c r="CBX33" s="421"/>
      <c r="CBY33" s="421"/>
      <c r="CBZ33" s="421"/>
      <c r="CCA33" s="421"/>
      <c r="CCB33" s="421"/>
      <c r="CCC33" s="421"/>
      <c r="CCD33" s="421"/>
      <c r="CCE33" s="421"/>
      <c r="CCF33" s="421"/>
      <c r="CCG33" s="421"/>
      <c r="CCH33" s="421"/>
      <c r="CCI33" s="421"/>
      <c r="CCJ33" s="421"/>
      <c r="CCK33" s="421"/>
      <c r="CCL33" s="421"/>
      <c r="CCM33" s="421"/>
      <c r="CCN33" s="421"/>
      <c r="CCO33" s="421"/>
      <c r="CCP33" s="421"/>
      <c r="CCQ33" s="421"/>
      <c r="CCR33" s="421"/>
      <c r="CCS33" s="421"/>
      <c r="CCT33" s="421"/>
      <c r="CCU33" s="421"/>
      <c r="CCV33" s="421"/>
      <c r="CCW33" s="421"/>
      <c r="CCX33" s="421"/>
      <c r="CCY33" s="421"/>
      <c r="CCZ33" s="421"/>
      <c r="CDA33" s="421"/>
      <c r="CDB33" s="421"/>
      <c r="CDC33" s="421"/>
      <c r="CDD33" s="421"/>
      <c r="CDE33" s="421"/>
      <c r="CDF33" s="421"/>
      <c r="CDG33" s="421"/>
      <c r="CDH33" s="421"/>
      <c r="CDI33" s="421"/>
      <c r="CDJ33" s="421"/>
      <c r="CDK33" s="421"/>
      <c r="CDL33" s="421"/>
      <c r="CDM33" s="421"/>
      <c r="CDN33" s="421"/>
      <c r="CDO33" s="421"/>
      <c r="CDP33" s="421"/>
      <c r="CDQ33" s="421"/>
      <c r="CDR33" s="421"/>
      <c r="CDS33" s="421"/>
      <c r="CDT33" s="421"/>
      <c r="CDU33" s="421"/>
      <c r="CDV33" s="421"/>
      <c r="CDW33" s="421"/>
      <c r="CDX33" s="421"/>
      <c r="CDY33" s="421"/>
      <c r="CDZ33" s="421"/>
      <c r="CEA33" s="421"/>
      <c r="CEB33" s="421"/>
      <c r="CEC33" s="421"/>
      <c r="CED33" s="421"/>
      <c r="CEE33" s="421"/>
      <c r="CEF33" s="421"/>
      <c r="CEG33" s="421"/>
      <c r="CEH33" s="421"/>
      <c r="CEI33" s="421"/>
      <c r="CEJ33" s="421"/>
      <c r="CEK33" s="421"/>
      <c r="CEL33" s="421"/>
      <c r="CEM33" s="421"/>
      <c r="CEN33" s="421"/>
      <c r="CEO33" s="421"/>
      <c r="CEP33" s="421"/>
      <c r="CEQ33" s="421"/>
      <c r="CER33" s="421"/>
      <c r="CES33" s="421"/>
      <c r="CET33" s="421"/>
      <c r="CEU33" s="421"/>
      <c r="CEV33" s="421"/>
      <c r="CEW33" s="421"/>
      <c r="CEX33" s="421"/>
      <c r="CEY33" s="421"/>
      <c r="CEZ33" s="421"/>
      <c r="CFA33" s="421"/>
      <c r="CFB33" s="421"/>
      <c r="CFC33" s="421"/>
      <c r="CFD33" s="421"/>
      <c r="CFE33" s="421"/>
      <c r="CFF33" s="421"/>
      <c r="CFG33" s="421"/>
      <c r="CFH33" s="421"/>
      <c r="CFI33" s="421"/>
      <c r="CFJ33" s="421"/>
      <c r="CFK33" s="421"/>
      <c r="CFL33" s="421"/>
      <c r="CFM33" s="421"/>
      <c r="CFN33" s="421"/>
      <c r="CFO33" s="421"/>
      <c r="CFP33" s="421"/>
      <c r="CFQ33" s="421"/>
      <c r="CFR33" s="421"/>
      <c r="CFS33" s="421"/>
      <c r="CFT33" s="421"/>
      <c r="CFU33" s="421"/>
      <c r="CFV33" s="421"/>
      <c r="CFW33" s="421"/>
      <c r="CFX33" s="421"/>
      <c r="CFY33" s="421"/>
      <c r="CFZ33" s="421"/>
      <c r="CGA33" s="421"/>
      <c r="CGB33" s="421"/>
      <c r="CGC33" s="421"/>
      <c r="CGD33" s="421"/>
      <c r="CGE33" s="421"/>
      <c r="CGF33" s="421"/>
      <c r="CGG33" s="421"/>
      <c r="CGH33" s="421"/>
      <c r="CGI33" s="421"/>
      <c r="CGJ33" s="421"/>
      <c r="CGK33" s="421"/>
      <c r="CGL33" s="421"/>
      <c r="CGM33" s="421"/>
      <c r="CGN33" s="421"/>
      <c r="CGO33" s="421"/>
      <c r="CGP33" s="421"/>
      <c r="CGQ33" s="421"/>
      <c r="CGR33" s="421"/>
      <c r="CGS33" s="421"/>
      <c r="CGT33" s="421"/>
      <c r="CGU33" s="421"/>
      <c r="CGV33" s="421"/>
      <c r="CGW33" s="421"/>
      <c r="CGX33" s="421"/>
      <c r="CGY33" s="421"/>
      <c r="CGZ33" s="421"/>
      <c r="CHA33" s="421"/>
      <c r="CHB33" s="421"/>
      <c r="CHC33" s="421"/>
      <c r="CHD33" s="421"/>
      <c r="CHE33" s="421"/>
      <c r="CHF33" s="421"/>
      <c r="CHG33" s="421"/>
      <c r="CHH33" s="421"/>
      <c r="CHI33" s="421"/>
      <c r="CHJ33" s="421"/>
      <c r="CHK33" s="421"/>
      <c r="CHL33" s="421"/>
      <c r="CHM33" s="421"/>
      <c r="CHN33" s="421"/>
      <c r="CHO33" s="421"/>
      <c r="CHP33" s="421"/>
      <c r="CHQ33" s="421"/>
      <c r="CHR33" s="421"/>
      <c r="CHS33" s="421"/>
      <c r="CHT33" s="421"/>
      <c r="CHU33" s="421"/>
      <c r="CHV33" s="421"/>
      <c r="CHW33" s="421"/>
      <c r="CHX33" s="421"/>
      <c r="CHY33" s="421"/>
      <c r="CHZ33" s="421"/>
      <c r="CIA33" s="421"/>
      <c r="CIB33" s="421"/>
      <c r="CIC33" s="421"/>
      <c r="CID33" s="421"/>
      <c r="CIE33" s="421"/>
      <c r="CIF33" s="421"/>
      <c r="CIG33" s="421"/>
      <c r="CIH33" s="421"/>
      <c r="CII33" s="421"/>
      <c r="CIJ33" s="421"/>
      <c r="CIK33" s="421"/>
      <c r="CIL33" s="421"/>
      <c r="CIM33" s="421"/>
      <c r="CIN33" s="421"/>
      <c r="CIO33" s="421"/>
      <c r="CIP33" s="421"/>
      <c r="CIQ33" s="421"/>
      <c r="CIR33" s="421"/>
      <c r="CIS33" s="421"/>
      <c r="CIT33" s="421"/>
      <c r="CIU33" s="421"/>
      <c r="CIV33" s="421"/>
      <c r="CIW33" s="421"/>
      <c r="CIX33" s="421"/>
      <c r="CIY33" s="421"/>
      <c r="CIZ33" s="421"/>
      <c r="CJA33" s="421"/>
      <c r="CJB33" s="421"/>
      <c r="CJC33" s="421"/>
      <c r="CJD33" s="421"/>
      <c r="CJE33" s="421"/>
      <c r="CJF33" s="421"/>
      <c r="CJG33" s="421"/>
      <c r="CJH33" s="421"/>
      <c r="CJI33" s="421"/>
      <c r="CJJ33" s="421"/>
      <c r="CJK33" s="421"/>
      <c r="CJL33" s="421"/>
      <c r="CJM33" s="421"/>
      <c r="CJN33" s="421"/>
      <c r="CJO33" s="421"/>
      <c r="CJP33" s="421"/>
      <c r="CJQ33" s="421"/>
      <c r="CJR33" s="421"/>
      <c r="CJS33" s="421"/>
      <c r="CJT33" s="421"/>
      <c r="CJU33" s="421"/>
      <c r="CJV33" s="421"/>
      <c r="CJW33" s="421"/>
      <c r="CJX33" s="421"/>
      <c r="CJY33" s="421"/>
      <c r="CJZ33" s="421"/>
      <c r="CKA33" s="421"/>
      <c r="CKB33" s="421"/>
      <c r="CKC33" s="421"/>
      <c r="CKD33" s="421"/>
      <c r="CKE33" s="421"/>
      <c r="CKF33" s="421"/>
      <c r="CKG33" s="421"/>
      <c r="CKH33" s="421"/>
      <c r="CKI33" s="421"/>
      <c r="CKJ33" s="421"/>
      <c r="CKK33" s="421"/>
      <c r="CKL33" s="421"/>
      <c r="CKM33" s="421"/>
      <c r="CKN33" s="421"/>
      <c r="CKO33" s="421"/>
      <c r="CKP33" s="421"/>
      <c r="CKQ33" s="421"/>
      <c r="CKR33" s="421"/>
      <c r="CKS33" s="421"/>
      <c r="CKT33" s="421"/>
      <c r="CKU33" s="421"/>
      <c r="CKV33" s="421"/>
      <c r="CKW33" s="421"/>
      <c r="CKX33" s="421"/>
      <c r="CKY33" s="421"/>
      <c r="CKZ33" s="421"/>
      <c r="CLA33" s="421"/>
      <c r="CLB33" s="421"/>
      <c r="CLC33" s="421"/>
      <c r="CLD33" s="421"/>
      <c r="CLE33" s="421"/>
      <c r="CLF33" s="421"/>
      <c r="CLG33" s="421"/>
      <c r="CLH33" s="421"/>
      <c r="CLI33" s="421"/>
      <c r="CLJ33" s="421"/>
      <c r="CLK33" s="421"/>
      <c r="CLL33" s="421"/>
      <c r="CLM33" s="421"/>
      <c r="CLN33" s="421"/>
      <c r="CLO33" s="421"/>
      <c r="CLP33" s="421"/>
      <c r="CLQ33" s="421"/>
      <c r="CLR33" s="421"/>
      <c r="CLS33" s="421"/>
      <c r="CLT33" s="421"/>
      <c r="CLU33" s="421"/>
      <c r="CLV33" s="421"/>
      <c r="CLW33" s="421"/>
      <c r="CLX33" s="421"/>
      <c r="CLY33" s="421"/>
      <c r="CLZ33" s="421"/>
      <c r="CMA33" s="421"/>
      <c r="CMB33" s="421"/>
      <c r="CMC33" s="421"/>
      <c r="CMD33" s="421"/>
      <c r="CME33" s="421"/>
      <c r="CMF33" s="421"/>
      <c r="CMG33" s="421"/>
      <c r="CMH33" s="421"/>
      <c r="CMI33" s="421"/>
      <c r="CMJ33" s="421"/>
      <c r="CMK33" s="421"/>
      <c r="CML33" s="421"/>
      <c r="CMM33" s="421"/>
      <c r="CMN33" s="421"/>
      <c r="CMO33" s="421"/>
      <c r="CMP33" s="421"/>
      <c r="CMQ33" s="421"/>
      <c r="CMR33" s="421"/>
      <c r="CMS33" s="421"/>
      <c r="CMT33" s="421"/>
      <c r="CMU33" s="421"/>
      <c r="CMV33" s="421"/>
      <c r="CMW33" s="421"/>
      <c r="CMX33" s="421"/>
      <c r="CMY33" s="421"/>
      <c r="CMZ33" s="421"/>
      <c r="CNA33" s="421"/>
      <c r="CNB33" s="421"/>
      <c r="CNC33" s="421"/>
      <c r="CND33" s="421"/>
      <c r="CNE33" s="421"/>
      <c r="CNF33" s="421"/>
      <c r="CNG33" s="421"/>
      <c r="CNH33" s="421"/>
      <c r="CNI33" s="421"/>
      <c r="CNJ33" s="421"/>
      <c r="CNK33" s="421"/>
      <c r="CNL33" s="421"/>
      <c r="CNM33" s="421"/>
      <c r="CNN33" s="421"/>
      <c r="CNO33" s="421"/>
      <c r="CNP33" s="421"/>
      <c r="CNQ33" s="421"/>
      <c r="CNR33" s="421"/>
      <c r="CNS33" s="421"/>
      <c r="CNT33" s="421"/>
      <c r="CNU33" s="421"/>
      <c r="CNV33" s="421"/>
      <c r="CNW33" s="421"/>
      <c r="CNX33" s="421"/>
      <c r="CNY33" s="421"/>
      <c r="CNZ33" s="421"/>
      <c r="COA33" s="421"/>
      <c r="COB33" s="421"/>
      <c r="COC33" s="421"/>
      <c r="COD33" s="421"/>
      <c r="COE33" s="421"/>
      <c r="COF33" s="421"/>
      <c r="COG33" s="421"/>
      <c r="COH33" s="421"/>
      <c r="COI33" s="421"/>
      <c r="COJ33" s="421"/>
      <c r="COK33" s="421"/>
      <c r="COL33" s="421"/>
      <c r="COM33" s="421"/>
      <c r="CON33" s="421"/>
      <c r="COO33" s="421"/>
      <c r="COP33" s="421"/>
      <c r="COQ33" s="421"/>
      <c r="COR33" s="421"/>
      <c r="COS33" s="421"/>
      <c r="COT33" s="421"/>
      <c r="COU33" s="421"/>
      <c r="COV33" s="421"/>
      <c r="COW33" s="421"/>
      <c r="COX33" s="421"/>
      <c r="COY33" s="421"/>
      <c r="COZ33" s="421"/>
      <c r="CPA33" s="421"/>
      <c r="CPB33" s="421"/>
      <c r="CPC33" s="421"/>
      <c r="CPD33" s="421"/>
      <c r="CPE33" s="421"/>
      <c r="CPF33" s="421"/>
      <c r="CPG33" s="421"/>
      <c r="CPH33" s="421"/>
      <c r="CPI33" s="421"/>
      <c r="CPJ33" s="421"/>
      <c r="CPK33" s="421"/>
      <c r="CPL33" s="421"/>
      <c r="CPM33" s="421"/>
      <c r="CPN33" s="421"/>
      <c r="CPO33" s="421"/>
      <c r="CPP33" s="421"/>
      <c r="CPQ33" s="421"/>
      <c r="CPR33" s="421"/>
      <c r="CPS33" s="421"/>
      <c r="CPT33" s="421"/>
      <c r="CPU33" s="421"/>
      <c r="CPV33" s="421"/>
      <c r="CPW33" s="421"/>
      <c r="CPX33" s="421"/>
      <c r="CPY33" s="421"/>
      <c r="CPZ33" s="421"/>
      <c r="CQA33" s="421"/>
      <c r="CQB33" s="421"/>
      <c r="CQC33" s="421"/>
      <c r="CQD33" s="421"/>
      <c r="CQE33" s="421"/>
      <c r="CQF33" s="421"/>
      <c r="CQG33" s="421"/>
      <c r="CQH33" s="421"/>
      <c r="CQI33" s="421"/>
      <c r="CQJ33" s="421"/>
      <c r="CQK33" s="421"/>
      <c r="CQL33" s="421"/>
      <c r="CQM33" s="421"/>
      <c r="CQN33" s="421"/>
      <c r="CQO33" s="421"/>
      <c r="CQP33" s="421"/>
      <c r="CQQ33" s="421"/>
      <c r="CQR33" s="421"/>
      <c r="CQS33" s="421"/>
      <c r="CQT33" s="421"/>
      <c r="CQU33" s="421"/>
      <c r="CQV33" s="421"/>
      <c r="CQW33" s="421"/>
      <c r="CQX33" s="421"/>
      <c r="CQY33" s="421"/>
      <c r="CQZ33" s="421"/>
      <c r="CRA33" s="421"/>
      <c r="CRB33" s="421"/>
      <c r="CRC33" s="421"/>
      <c r="CRD33" s="421"/>
      <c r="CRE33" s="421"/>
      <c r="CRF33" s="421"/>
      <c r="CRG33" s="421"/>
      <c r="CRH33" s="421"/>
      <c r="CRI33" s="421"/>
      <c r="CRJ33" s="421"/>
      <c r="CRK33" s="421"/>
      <c r="CRL33" s="421"/>
      <c r="CRM33" s="421"/>
      <c r="CRN33" s="421"/>
      <c r="CRO33" s="421"/>
      <c r="CRP33" s="421"/>
      <c r="CRQ33" s="421"/>
      <c r="CRR33" s="421"/>
      <c r="CRS33" s="421"/>
      <c r="CRT33" s="421"/>
      <c r="CRU33" s="421"/>
      <c r="CRV33" s="421"/>
      <c r="CRW33" s="421"/>
      <c r="CRX33" s="421"/>
      <c r="CRY33" s="421"/>
      <c r="CRZ33" s="421"/>
      <c r="CSA33" s="421"/>
      <c r="CSB33" s="421"/>
      <c r="CSC33" s="421"/>
      <c r="CSD33" s="421"/>
      <c r="CSE33" s="421"/>
      <c r="CSF33" s="421"/>
      <c r="CSG33" s="421"/>
      <c r="CSH33" s="421"/>
      <c r="CSI33" s="421"/>
      <c r="CSJ33" s="421"/>
      <c r="CSK33" s="421"/>
      <c r="CSL33" s="421"/>
      <c r="CSM33" s="421"/>
      <c r="CSN33" s="421"/>
      <c r="CSO33" s="421"/>
      <c r="CSP33" s="421"/>
      <c r="CSQ33" s="421"/>
      <c r="CSR33" s="421"/>
      <c r="CSS33" s="421"/>
      <c r="CST33" s="421"/>
      <c r="CSU33" s="421"/>
      <c r="CSV33" s="421"/>
      <c r="CSW33" s="421"/>
      <c r="CSX33" s="421"/>
      <c r="CSY33" s="421"/>
      <c r="CSZ33" s="421"/>
      <c r="CTA33" s="421"/>
      <c r="CTB33" s="421"/>
      <c r="CTC33" s="421"/>
      <c r="CTD33" s="421"/>
      <c r="CTE33" s="421"/>
      <c r="CTF33" s="421"/>
      <c r="CTG33" s="421"/>
      <c r="CTH33" s="421"/>
      <c r="CTI33" s="421"/>
      <c r="CTJ33" s="421"/>
      <c r="CTK33" s="421"/>
      <c r="CTL33" s="421"/>
      <c r="CTM33" s="421"/>
      <c r="CTN33" s="421"/>
      <c r="CTO33" s="421"/>
      <c r="CTP33" s="421"/>
      <c r="CTQ33" s="421"/>
      <c r="CTR33" s="421"/>
      <c r="CTS33" s="421"/>
      <c r="CTT33" s="421"/>
      <c r="CTU33" s="421"/>
      <c r="CTV33" s="421"/>
      <c r="CTW33" s="421"/>
      <c r="CTX33" s="421"/>
      <c r="CTY33" s="421"/>
      <c r="CTZ33" s="421"/>
      <c r="CUA33" s="421"/>
      <c r="CUB33" s="421"/>
      <c r="CUC33" s="421"/>
      <c r="CUD33" s="421"/>
      <c r="CUE33" s="421"/>
      <c r="CUF33" s="421"/>
      <c r="CUG33" s="421"/>
      <c r="CUH33" s="421"/>
      <c r="CUI33" s="421"/>
      <c r="CUJ33" s="421"/>
      <c r="CUK33" s="421"/>
      <c r="CUL33" s="421"/>
      <c r="CUM33" s="421"/>
      <c r="CUN33" s="421"/>
      <c r="CUO33" s="421"/>
      <c r="CUP33" s="421"/>
      <c r="CUQ33" s="421"/>
      <c r="CUR33" s="421"/>
      <c r="CUS33" s="421"/>
      <c r="CUT33" s="421"/>
      <c r="CUU33" s="421"/>
      <c r="CUV33" s="421"/>
      <c r="CUW33" s="421"/>
      <c r="CUX33" s="421"/>
      <c r="CUY33" s="421"/>
      <c r="CUZ33" s="421"/>
      <c r="CVA33" s="421"/>
      <c r="CVB33" s="421"/>
      <c r="CVC33" s="421"/>
      <c r="CVD33" s="421"/>
      <c r="CVE33" s="421"/>
      <c r="CVF33" s="421"/>
      <c r="CVG33" s="421"/>
      <c r="CVH33" s="421"/>
      <c r="CVI33" s="421"/>
      <c r="CVJ33" s="421"/>
      <c r="CVK33" s="421"/>
      <c r="CVL33" s="421"/>
      <c r="CVM33" s="421"/>
      <c r="CVN33" s="421"/>
      <c r="CVO33" s="421"/>
      <c r="CVP33" s="421"/>
      <c r="CVQ33" s="421"/>
      <c r="CVR33" s="421"/>
      <c r="CVS33" s="421"/>
      <c r="CVT33" s="421"/>
      <c r="CVU33" s="421"/>
      <c r="CVV33" s="421"/>
      <c r="CVW33" s="421"/>
      <c r="CVX33" s="421"/>
      <c r="CVY33" s="421"/>
      <c r="CVZ33" s="421"/>
      <c r="CWA33" s="421"/>
      <c r="CWB33" s="421"/>
      <c r="CWC33" s="421"/>
      <c r="CWD33" s="421"/>
      <c r="CWE33" s="421"/>
      <c r="CWF33" s="421"/>
      <c r="CWG33" s="421"/>
      <c r="CWH33" s="421"/>
      <c r="CWI33" s="421"/>
      <c r="CWJ33" s="421"/>
      <c r="CWK33" s="421"/>
      <c r="CWL33" s="421"/>
      <c r="CWM33" s="421"/>
      <c r="CWN33" s="421"/>
      <c r="CWO33" s="421"/>
      <c r="CWP33" s="421"/>
      <c r="CWQ33" s="421"/>
      <c r="CWR33" s="421"/>
      <c r="CWS33" s="421"/>
      <c r="CWT33" s="421"/>
      <c r="CWU33" s="421"/>
      <c r="CWV33" s="421"/>
      <c r="CWW33" s="421"/>
      <c r="CWX33" s="421"/>
      <c r="CWY33" s="421"/>
      <c r="CWZ33" s="421"/>
      <c r="CXA33" s="421"/>
      <c r="CXB33" s="421"/>
      <c r="CXC33" s="421"/>
      <c r="CXD33" s="421"/>
      <c r="CXE33" s="421"/>
      <c r="CXF33" s="421"/>
      <c r="CXG33" s="421"/>
      <c r="CXH33" s="421"/>
      <c r="CXI33" s="421"/>
      <c r="CXJ33" s="421"/>
      <c r="CXK33" s="421"/>
      <c r="CXL33" s="421"/>
      <c r="CXM33" s="421"/>
      <c r="CXN33" s="421"/>
      <c r="CXO33" s="421"/>
      <c r="CXP33" s="421"/>
      <c r="CXQ33" s="421"/>
      <c r="CXR33" s="421"/>
      <c r="CXS33" s="421"/>
      <c r="CXT33" s="421"/>
      <c r="CXU33" s="421"/>
      <c r="CXV33" s="421"/>
      <c r="CXW33" s="421"/>
      <c r="CXX33" s="421"/>
      <c r="CXY33" s="421"/>
      <c r="CXZ33" s="421"/>
      <c r="CYA33" s="421"/>
      <c r="CYB33" s="421"/>
      <c r="CYC33" s="421"/>
      <c r="CYD33" s="421"/>
      <c r="CYE33" s="421"/>
      <c r="CYF33" s="421"/>
      <c r="CYG33" s="421"/>
      <c r="CYH33" s="421"/>
      <c r="CYI33" s="421"/>
      <c r="CYJ33" s="421"/>
      <c r="CYK33" s="421"/>
      <c r="CYL33" s="421"/>
      <c r="CYM33" s="421"/>
      <c r="CYN33" s="421"/>
      <c r="CYO33" s="421"/>
      <c r="CYP33" s="421"/>
      <c r="CYQ33" s="421"/>
      <c r="CYR33" s="421"/>
      <c r="CYS33" s="421"/>
      <c r="CYT33" s="421"/>
      <c r="CYU33" s="421"/>
      <c r="CYV33" s="421"/>
      <c r="CYW33" s="421"/>
      <c r="CYX33" s="421"/>
      <c r="CYY33" s="421"/>
      <c r="CYZ33" s="421"/>
      <c r="CZA33" s="421"/>
      <c r="CZB33" s="421"/>
      <c r="CZC33" s="421"/>
      <c r="CZD33" s="421"/>
      <c r="CZE33" s="421"/>
      <c r="CZF33" s="421"/>
      <c r="CZG33" s="421"/>
      <c r="CZH33" s="421"/>
      <c r="CZI33" s="421"/>
      <c r="CZJ33" s="421"/>
      <c r="CZK33" s="421"/>
      <c r="CZL33" s="421"/>
      <c r="CZM33" s="421"/>
      <c r="CZN33" s="421"/>
      <c r="CZO33" s="421"/>
      <c r="CZP33" s="421"/>
      <c r="CZQ33" s="421"/>
      <c r="CZR33" s="421"/>
      <c r="CZS33" s="421"/>
      <c r="CZT33" s="421"/>
      <c r="CZU33" s="421"/>
      <c r="CZV33" s="421"/>
      <c r="CZW33" s="421"/>
      <c r="CZX33" s="421"/>
      <c r="CZY33" s="421"/>
      <c r="CZZ33" s="421"/>
      <c r="DAA33" s="421"/>
      <c r="DAB33" s="421"/>
      <c r="DAC33" s="421"/>
      <c r="DAD33" s="421"/>
      <c r="DAE33" s="421"/>
      <c r="DAF33" s="421"/>
      <c r="DAG33" s="421"/>
      <c r="DAH33" s="421"/>
      <c r="DAI33" s="421"/>
      <c r="DAJ33" s="421"/>
      <c r="DAK33" s="421"/>
      <c r="DAL33" s="421"/>
      <c r="DAM33" s="421"/>
      <c r="DAN33" s="421"/>
      <c r="DAO33" s="421"/>
      <c r="DAP33" s="421"/>
      <c r="DAQ33" s="421"/>
      <c r="DAR33" s="421"/>
      <c r="DAS33" s="421"/>
      <c r="DAT33" s="421"/>
      <c r="DAU33" s="421"/>
      <c r="DAV33" s="421"/>
      <c r="DAW33" s="421"/>
      <c r="DAX33" s="421"/>
      <c r="DAY33" s="421"/>
      <c r="DAZ33" s="421"/>
      <c r="DBA33" s="421"/>
      <c r="DBB33" s="421"/>
      <c r="DBC33" s="421"/>
      <c r="DBD33" s="421"/>
      <c r="DBE33" s="421"/>
      <c r="DBF33" s="421"/>
      <c r="DBG33" s="421"/>
      <c r="DBH33" s="421"/>
      <c r="DBI33" s="421"/>
      <c r="DBJ33" s="421"/>
      <c r="DBK33" s="421"/>
      <c r="DBL33" s="421"/>
      <c r="DBM33" s="421"/>
      <c r="DBN33" s="421"/>
      <c r="DBO33" s="421"/>
      <c r="DBP33" s="421"/>
      <c r="DBQ33" s="421"/>
      <c r="DBR33" s="421"/>
      <c r="DBS33" s="421"/>
      <c r="DBT33" s="421"/>
      <c r="DBU33" s="421"/>
      <c r="DBV33" s="421"/>
      <c r="DBW33" s="421"/>
      <c r="DBX33" s="421"/>
      <c r="DBY33" s="421"/>
      <c r="DBZ33" s="421"/>
      <c r="DCA33" s="421"/>
      <c r="DCB33" s="421"/>
      <c r="DCC33" s="421"/>
      <c r="DCD33" s="421"/>
      <c r="DCE33" s="421"/>
      <c r="DCF33" s="421"/>
      <c r="DCG33" s="421"/>
      <c r="DCH33" s="421"/>
      <c r="DCI33" s="421"/>
      <c r="DCJ33" s="421"/>
      <c r="DCK33" s="421"/>
      <c r="DCL33" s="421"/>
      <c r="DCM33" s="421"/>
      <c r="DCN33" s="421"/>
      <c r="DCO33" s="421"/>
      <c r="DCP33" s="421"/>
      <c r="DCQ33" s="421"/>
      <c r="DCR33" s="421"/>
      <c r="DCS33" s="421"/>
      <c r="DCT33" s="421"/>
      <c r="DCU33" s="421"/>
      <c r="DCV33" s="421"/>
      <c r="DCW33" s="421"/>
      <c r="DCX33" s="421"/>
      <c r="DCY33" s="421"/>
      <c r="DCZ33" s="421"/>
      <c r="DDA33" s="421"/>
      <c r="DDB33" s="421"/>
      <c r="DDC33" s="421"/>
      <c r="DDD33" s="421"/>
      <c r="DDE33" s="421"/>
      <c r="DDF33" s="421"/>
      <c r="DDG33" s="421"/>
      <c r="DDH33" s="421"/>
      <c r="DDI33" s="421"/>
      <c r="DDJ33" s="421"/>
      <c r="DDK33" s="421"/>
      <c r="DDL33" s="421"/>
      <c r="DDM33" s="421"/>
      <c r="DDN33" s="421"/>
      <c r="DDO33" s="421"/>
      <c r="DDP33" s="421"/>
      <c r="DDQ33" s="421"/>
      <c r="DDR33" s="421"/>
      <c r="DDS33" s="421"/>
      <c r="DDT33" s="421"/>
      <c r="DDU33" s="421"/>
      <c r="DDV33" s="421"/>
      <c r="DDW33" s="421"/>
      <c r="DDX33" s="421"/>
      <c r="DDY33" s="421"/>
      <c r="DDZ33" s="421"/>
      <c r="DEA33" s="421"/>
      <c r="DEB33" s="421"/>
      <c r="DEC33" s="421"/>
      <c r="DED33" s="421"/>
      <c r="DEE33" s="421"/>
      <c r="DEF33" s="421"/>
      <c r="DEG33" s="421"/>
      <c r="DEH33" s="421"/>
      <c r="DEI33" s="421"/>
      <c r="DEJ33" s="421"/>
      <c r="DEK33" s="421"/>
      <c r="DEL33" s="421"/>
      <c r="DEM33" s="421"/>
      <c r="DEN33" s="421"/>
      <c r="DEO33" s="421"/>
      <c r="DEP33" s="421"/>
      <c r="DEQ33" s="421"/>
      <c r="DER33" s="421"/>
      <c r="DES33" s="421"/>
      <c r="DET33" s="421"/>
      <c r="DEU33" s="421"/>
      <c r="DEV33" s="421"/>
      <c r="DEW33" s="421"/>
      <c r="DEX33" s="421"/>
      <c r="DEY33" s="421"/>
      <c r="DEZ33" s="421"/>
      <c r="DFA33" s="421"/>
      <c r="DFB33" s="421"/>
      <c r="DFC33" s="421"/>
      <c r="DFD33" s="421"/>
      <c r="DFE33" s="421"/>
      <c r="DFF33" s="421"/>
      <c r="DFG33" s="421"/>
      <c r="DFH33" s="421"/>
      <c r="DFI33" s="421"/>
      <c r="DFJ33" s="421"/>
      <c r="DFK33" s="421"/>
      <c r="DFL33" s="421"/>
      <c r="DFM33" s="421"/>
      <c r="DFN33" s="421"/>
      <c r="DFO33" s="421"/>
      <c r="DFP33" s="421"/>
      <c r="DFQ33" s="421"/>
      <c r="DFR33" s="421"/>
      <c r="DFS33" s="421"/>
      <c r="DFT33" s="421"/>
      <c r="DFU33" s="421"/>
      <c r="DFV33" s="421"/>
      <c r="DFW33" s="421"/>
      <c r="DFX33" s="421"/>
      <c r="DFY33" s="421"/>
      <c r="DFZ33" s="421"/>
      <c r="DGA33" s="421"/>
      <c r="DGB33" s="421"/>
      <c r="DGC33" s="421"/>
      <c r="DGD33" s="421"/>
      <c r="DGE33" s="421"/>
      <c r="DGF33" s="421"/>
      <c r="DGG33" s="421"/>
      <c r="DGH33" s="421"/>
      <c r="DGI33" s="421"/>
      <c r="DGJ33" s="421"/>
      <c r="DGK33" s="421"/>
      <c r="DGL33" s="421"/>
      <c r="DGM33" s="421"/>
      <c r="DGN33" s="421"/>
      <c r="DGO33" s="421"/>
      <c r="DGP33" s="421"/>
      <c r="DGQ33" s="421"/>
      <c r="DGR33" s="421"/>
      <c r="DGS33" s="421"/>
      <c r="DGT33" s="421"/>
      <c r="DGU33" s="421"/>
      <c r="DGV33" s="421"/>
      <c r="DGW33" s="421"/>
      <c r="DGX33" s="421"/>
      <c r="DGY33" s="421"/>
      <c r="DGZ33" s="421"/>
      <c r="DHA33" s="421"/>
      <c r="DHB33" s="421"/>
      <c r="DHC33" s="421"/>
      <c r="DHD33" s="421"/>
      <c r="DHE33" s="421"/>
      <c r="DHF33" s="421"/>
      <c r="DHG33" s="421"/>
      <c r="DHH33" s="421"/>
      <c r="DHI33" s="421"/>
      <c r="DHJ33" s="421"/>
      <c r="DHK33" s="421"/>
      <c r="DHL33" s="421"/>
      <c r="DHM33" s="421"/>
      <c r="DHN33" s="421"/>
      <c r="DHO33" s="421"/>
      <c r="DHP33" s="421"/>
      <c r="DHQ33" s="421"/>
      <c r="DHR33" s="421"/>
      <c r="DHS33" s="421"/>
      <c r="DHT33" s="421"/>
      <c r="DHU33" s="421"/>
      <c r="DHV33" s="421"/>
      <c r="DHW33" s="421"/>
      <c r="DHX33" s="421"/>
      <c r="DHY33" s="421"/>
      <c r="DHZ33" s="421"/>
      <c r="DIA33" s="421"/>
      <c r="DIB33" s="421"/>
      <c r="DIC33" s="421"/>
      <c r="DID33" s="421"/>
      <c r="DIE33" s="421"/>
      <c r="DIF33" s="421"/>
      <c r="DIG33" s="421"/>
      <c r="DIH33" s="421"/>
      <c r="DII33" s="421"/>
      <c r="DIJ33" s="421"/>
      <c r="DIK33" s="421"/>
      <c r="DIL33" s="421"/>
      <c r="DIM33" s="421"/>
      <c r="DIN33" s="421"/>
      <c r="DIO33" s="421"/>
      <c r="DIP33" s="421"/>
      <c r="DIQ33" s="421"/>
      <c r="DIR33" s="421"/>
      <c r="DIS33" s="421"/>
      <c r="DIT33" s="421"/>
      <c r="DIU33" s="421"/>
      <c r="DIV33" s="421"/>
      <c r="DIW33" s="421"/>
      <c r="DIX33" s="421"/>
      <c r="DIY33" s="421"/>
      <c r="DIZ33" s="421"/>
      <c r="DJA33" s="421"/>
      <c r="DJB33" s="421"/>
      <c r="DJC33" s="421"/>
      <c r="DJD33" s="421"/>
      <c r="DJE33" s="421"/>
      <c r="DJF33" s="421"/>
      <c r="DJG33" s="421"/>
      <c r="DJH33" s="421"/>
      <c r="DJI33" s="421"/>
      <c r="DJJ33" s="421"/>
      <c r="DJK33" s="421"/>
      <c r="DJL33" s="421"/>
      <c r="DJM33" s="421"/>
      <c r="DJN33" s="421"/>
      <c r="DJO33" s="421"/>
      <c r="DJP33" s="421"/>
      <c r="DJQ33" s="421"/>
      <c r="DJR33" s="421"/>
      <c r="DJS33" s="421"/>
      <c r="DJT33" s="421"/>
      <c r="DJU33" s="421"/>
      <c r="DJV33" s="421"/>
      <c r="DJW33" s="421"/>
      <c r="DJX33" s="421"/>
      <c r="DJY33" s="421"/>
      <c r="DJZ33" s="421"/>
      <c r="DKA33" s="421"/>
      <c r="DKB33" s="421"/>
      <c r="DKC33" s="421"/>
      <c r="DKD33" s="421"/>
      <c r="DKE33" s="421"/>
      <c r="DKF33" s="421"/>
      <c r="DKG33" s="421"/>
      <c r="DKH33" s="421"/>
      <c r="DKI33" s="421"/>
      <c r="DKJ33" s="421"/>
      <c r="DKK33" s="421"/>
      <c r="DKL33" s="421"/>
      <c r="DKM33" s="421"/>
      <c r="DKN33" s="421"/>
      <c r="DKO33" s="421"/>
      <c r="DKP33" s="421"/>
      <c r="DKQ33" s="421"/>
      <c r="DKR33" s="421"/>
      <c r="DKS33" s="421"/>
      <c r="DKT33" s="421"/>
      <c r="DKU33" s="421"/>
      <c r="DKV33" s="421"/>
      <c r="DKW33" s="421"/>
      <c r="DKX33" s="421"/>
      <c r="DKY33" s="421"/>
      <c r="DKZ33" s="421"/>
      <c r="DLA33" s="421"/>
      <c r="DLB33" s="421"/>
      <c r="DLC33" s="421"/>
      <c r="DLD33" s="421"/>
      <c r="DLE33" s="421"/>
      <c r="DLF33" s="421"/>
      <c r="DLG33" s="421"/>
      <c r="DLH33" s="421"/>
      <c r="DLI33" s="421"/>
      <c r="DLJ33" s="421"/>
      <c r="DLK33" s="421"/>
      <c r="DLL33" s="421"/>
      <c r="DLM33" s="421"/>
      <c r="DLN33" s="421"/>
      <c r="DLO33" s="421"/>
      <c r="DLP33" s="421"/>
      <c r="DLQ33" s="421"/>
      <c r="DLR33" s="421"/>
      <c r="DLS33" s="421"/>
      <c r="DLT33" s="421"/>
      <c r="DLU33" s="421"/>
      <c r="DLV33" s="421"/>
      <c r="DLW33" s="421"/>
      <c r="DLX33" s="421"/>
      <c r="DLY33" s="421"/>
      <c r="DLZ33" s="421"/>
      <c r="DMA33" s="421"/>
      <c r="DMB33" s="421"/>
      <c r="DMC33" s="421"/>
      <c r="DMD33" s="421"/>
      <c r="DME33" s="421"/>
      <c r="DMF33" s="421"/>
      <c r="DMG33" s="421"/>
      <c r="DMH33" s="421"/>
      <c r="DMI33" s="421"/>
      <c r="DMJ33" s="421"/>
      <c r="DMK33" s="421"/>
      <c r="DML33" s="421"/>
      <c r="DMM33" s="421"/>
      <c r="DMN33" s="421"/>
      <c r="DMO33" s="421"/>
      <c r="DMP33" s="421"/>
      <c r="DMQ33" s="421"/>
      <c r="DMR33" s="421"/>
      <c r="DMS33" s="421"/>
      <c r="DMT33" s="421"/>
      <c r="DMU33" s="421"/>
      <c r="DMV33" s="421"/>
      <c r="DMW33" s="421"/>
      <c r="DMX33" s="421"/>
      <c r="DMY33" s="421"/>
      <c r="DMZ33" s="421"/>
      <c r="DNA33" s="421"/>
      <c r="DNB33" s="421"/>
      <c r="DNC33" s="421"/>
      <c r="DND33" s="421"/>
      <c r="DNE33" s="421"/>
      <c r="DNF33" s="421"/>
      <c r="DNG33" s="421"/>
      <c r="DNH33" s="421"/>
      <c r="DNI33" s="421"/>
      <c r="DNJ33" s="421"/>
      <c r="DNK33" s="421"/>
      <c r="DNL33" s="421"/>
      <c r="DNM33" s="421"/>
      <c r="DNN33" s="421"/>
      <c r="DNO33" s="421"/>
      <c r="DNP33" s="421"/>
      <c r="DNQ33" s="421"/>
      <c r="DNR33" s="421"/>
      <c r="DNS33" s="421"/>
      <c r="DNT33" s="421"/>
      <c r="DNU33" s="421"/>
      <c r="DNV33" s="421"/>
      <c r="DNW33" s="421"/>
      <c r="DNX33" s="421"/>
      <c r="DNY33" s="421"/>
      <c r="DNZ33" s="421"/>
      <c r="DOA33" s="421"/>
      <c r="DOB33" s="421"/>
      <c r="DOC33" s="421"/>
      <c r="DOD33" s="421"/>
      <c r="DOE33" s="421"/>
      <c r="DOF33" s="421"/>
      <c r="DOG33" s="421"/>
      <c r="DOH33" s="421"/>
      <c r="DOI33" s="421"/>
      <c r="DOJ33" s="421"/>
      <c r="DOK33" s="421"/>
      <c r="DOL33" s="421"/>
      <c r="DOM33" s="421"/>
      <c r="DON33" s="421"/>
      <c r="DOO33" s="421"/>
      <c r="DOP33" s="421"/>
      <c r="DOQ33" s="421"/>
      <c r="DOR33" s="421"/>
      <c r="DOS33" s="421"/>
      <c r="DOT33" s="421"/>
      <c r="DOU33" s="421"/>
      <c r="DOV33" s="421"/>
      <c r="DOW33" s="421"/>
      <c r="DOX33" s="421"/>
      <c r="DOY33" s="421"/>
      <c r="DOZ33" s="421"/>
      <c r="DPA33" s="421"/>
      <c r="DPB33" s="421"/>
      <c r="DPC33" s="421"/>
      <c r="DPD33" s="421"/>
      <c r="DPE33" s="421"/>
      <c r="DPF33" s="421"/>
      <c r="DPG33" s="421"/>
      <c r="DPH33" s="421"/>
      <c r="DPI33" s="421"/>
      <c r="DPJ33" s="421"/>
      <c r="DPK33" s="421"/>
      <c r="DPL33" s="421"/>
      <c r="DPM33" s="421"/>
      <c r="DPN33" s="421"/>
      <c r="DPO33" s="421"/>
      <c r="DPP33" s="421"/>
      <c r="DPQ33" s="421"/>
      <c r="DPR33" s="421"/>
      <c r="DPS33" s="421"/>
      <c r="DPT33" s="421"/>
      <c r="DPU33" s="421"/>
      <c r="DPV33" s="421"/>
      <c r="DPW33" s="421"/>
      <c r="DPX33" s="421"/>
      <c r="DPY33" s="421"/>
      <c r="DPZ33" s="421"/>
      <c r="DQA33" s="421"/>
      <c r="DQB33" s="421"/>
      <c r="DQC33" s="421"/>
      <c r="DQD33" s="421"/>
      <c r="DQE33" s="421"/>
      <c r="DQF33" s="421"/>
      <c r="DQG33" s="421"/>
      <c r="DQH33" s="421"/>
      <c r="DQI33" s="421"/>
      <c r="DQJ33" s="421"/>
      <c r="DQK33" s="421"/>
      <c r="DQL33" s="421"/>
      <c r="DQM33" s="421"/>
      <c r="DQN33" s="421"/>
      <c r="DQO33" s="421"/>
      <c r="DQP33" s="421"/>
      <c r="DQQ33" s="421"/>
      <c r="DQR33" s="421"/>
      <c r="DQS33" s="421"/>
      <c r="DQT33" s="421"/>
      <c r="DQU33" s="421"/>
      <c r="DQV33" s="421"/>
      <c r="DQW33" s="421"/>
      <c r="DQX33" s="421"/>
      <c r="DQY33" s="421"/>
      <c r="DQZ33" s="421"/>
      <c r="DRA33" s="421"/>
      <c r="DRB33" s="421"/>
      <c r="DRC33" s="421"/>
      <c r="DRD33" s="421"/>
      <c r="DRE33" s="421"/>
      <c r="DRF33" s="421"/>
      <c r="DRG33" s="421"/>
      <c r="DRH33" s="421"/>
      <c r="DRI33" s="421"/>
      <c r="DRJ33" s="421"/>
      <c r="DRK33" s="421"/>
      <c r="DRL33" s="421"/>
      <c r="DRM33" s="421"/>
      <c r="DRN33" s="421"/>
      <c r="DRO33" s="421"/>
      <c r="DRP33" s="421"/>
      <c r="DRQ33" s="421"/>
      <c r="DRR33" s="421"/>
      <c r="DRS33" s="421"/>
      <c r="DRT33" s="421"/>
      <c r="DRU33" s="421"/>
      <c r="DRV33" s="421"/>
      <c r="DRW33" s="421"/>
      <c r="DRX33" s="421"/>
      <c r="DRY33" s="421"/>
      <c r="DRZ33" s="421"/>
      <c r="DSA33" s="421"/>
      <c r="DSB33" s="421"/>
      <c r="DSC33" s="421"/>
      <c r="DSD33" s="421"/>
      <c r="DSE33" s="421"/>
      <c r="DSF33" s="421"/>
      <c r="DSG33" s="421"/>
      <c r="DSH33" s="421"/>
      <c r="DSI33" s="421"/>
      <c r="DSJ33" s="421"/>
      <c r="DSK33" s="421"/>
      <c r="DSL33" s="421"/>
      <c r="DSM33" s="421"/>
      <c r="DSN33" s="421"/>
      <c r="DSO33" s="421"/>
      <c r="DSP33" s="421"/>
      <c r="DSQ33" s="421"/>
      <c r="DSR33" s="421"/>
      <c r="DSS33" s="421"/>
      <c r="DST33" s="421"/>
      <c r="DSU33" s="421"/>
      <c r="DSV33" s="421"/>
      <c r="DSW33" s="421"/>
      <c r="DSX33" s="421"/>
      <c r="DSY33" s="421"/>
      <c r="DSZ33" s="421"/>
      <c r="DTA33" s="421"/>
      <c r="DTB33" s="421"/>
      <c r="DTC33" s="421"/>
      <c r="DTD33" s="421"/>
      <c r="DTE33" s="421"/>
      <c r="DTF33" s="421"/>
      <c r="DTG33" s="421"/>
      <c r="DTH33" s="421"/>
      <c r="DTI33" s="421"/>
      <c r="DTJ33" s="421"/>
      <c r="DTK33" s="421"/>
      <c r="DTL33" s="421"/>
      <c r="DTM33" s="421"/>
      <c r="DTN33" s="421"/>
      <c r="DTO33" s="421"/>
      <c r="DTP33" s="421"/>
      <c r="DTQ33" s="421"/>
      <c r="DTR33" s="421"/>
      <c r="DTS33" s="421"/>
      <c r="DTT33" s="421"/>
      <c r="DTU33" s="421"/>
      <c r="DTV33" s="421"/>
      <c r="DTW33" s="421"/>
      <c r="DTX33" s="421"/>
      <c r="DTY33" s="421"/>
      <c r="DTZ33" s="421"/>
      <c r="DUA33" s="421"/>
      <c r="DUB33" s="421"/>
      <c r="DUC33" s="421"/>
      <c r="DUD33" s="421"/>
      <c r="DUE33" s="421"/>
      <c r="DUF33" s="421"/>
      <c r="DUG33" s="421"/>
      <c r="DUH33" s="421"/>
      <c r="DUI33" s="421"/>
      <c r="DUJ33" s="421"/>
      <c r="DUK33" s="421"/>
      <c r="DUL33" s="421"/>
      <c r="DUM33" s="421"/>
      <c r="DUN33" s="421"/>
      <c r="DUO33" s="421"/>
      <c r="DUP33" s="421"/>
      <c r="DUQ33" s="421"/>
      <c r="DUR33" s="421"/>
      <c r="DUS33" s="421"/>
      <c r="DUT33" s="421"/>
      <c r="DUU33" s="421"/>
      <c r="DUV33" s="421"/>
      <c r="DUW33" s="421"/>
      <c r="DUX33" s="421"/>
      <c r="DUY33" s="421"/>
      <c r="DUZ33" s="421"/>
      <c r="DVA33" s="421"/>
      <c r="DVB33" s="421"/>
      <c r="DVC33" s="421"/>
      <c r="DVD33" s="421"/>
      <c r="DVE33" s="421"/>
      <c r="DVF33" s="421"/>
      <c r="DVG33" s="421"/>
      <c r="DVH33" s="421"/>
      <c r="DVI33" s="421"/>
      <c r="DVJ33" s="421"/>
      <c r="DVK33" s="421"/>
      <c r="DVL33" s="421"/>
      <c r="DVM33" s="421"/>
      <c r="DVN33" s="421"/>
      <c r="DVO33" s="421"/>
      <c r="DVP33" s="421"/>
      <c r="DVQ33" s="421"/>
      <c r="DVR33" s="421"/>
      <c r="DVS33" s="421"/>
      <c r="DVT33" s="421"/>
      <c r="DVU33" s="421"/>
      <c r="DVV33" s="421"/>
      <c r="DVW33" s="421"/>
      <c r="DVX33" s="421"/>
      <c r="DVY33" s="421"/>
      <c r="DVZ33" s="421"/>
      <c r="DWA33" s="421"/>
      <c r="DWB33" s="421"/>
      <c r="DWC33" s="421"/>
      <c r="DWD33" s="421"/>
      <c r="DWE33" s="421"/>
      <c r="DWF33" s="421"/>
      <c r="DWG33" s="421"/>
      <c r="DWH33" s="421"/>
      <c r="DWI33" s="421"/>
      <c r="DWJ33" s="421"/>
      <c r="DWK33" s="421"/>
      <c r="DWL33" s="421"/>
      <c r="DWM33" s="421"/>
      <c r="DWN33" s="421"/>
      <c r="DWO33" s="421"/>
      <c r="DWP33" s="421"/>
      <c r="DWQ33" s="421"/>
      <c r="DWR33" s="421"/>
      <c r="DWS33" s="421"/>
      <c r="DWT33" s="421"/>
      <c r="DWU33" s="421"/>
      <c r="DWV33" s="421"/>
      <c r="DWW33" s="421"/>
      <c r="DWX33" s="421"/>
      <c r="DWY33" s="421"/>
      <c r="DWZ33" s="421"/>
      <c r="DXA33" s="421"/>
      <c r="DXB33" s="421"/>
      <c r="DXC33" s="421"/>
      <c r="DXD33" s="421"/>
      <c r="DXE33" s="421"/>
      <c r="DXF33" s="421"/>
      <c r="DXG33" s="421"/>
      <c r="DXH33" s="421"/>
      <c r="DXI33" s="421"/>
      <c r="DXJ33" s="421"/>
      <c r="DXK33" s="421"/>
      <c r="DXL33" s="421"/>
      <c r="DXM33" s="421"/>
      <c r="DXN33" s="421"/>
      <c r="DXO33" s="421"/>
      <c r="DXP33" s="421"/>
      <c r="DXQ33" s="421"/>
      <c r="DXR33" s="421"/>
      <c r="DXS33" s="421"/>
      <c r="DXT33" s="421"/>
      <c r="DXU33" s="421"/>
      <c r="DXV33" s="421"/>
      <c r="DXW33" s="421"/>
      <c r="DXX33" s="421"/>
      <c r="DXY33" s="421"/>
      <c r="DXZ33" s="421"/>
      <c r="DYA33" s="421"/>
      <c r="DYB33" s="421"/>
      <c r="DYC33" s="421"/>
      <c r="DYD33" s="421"/>
      <c r="DYE33" s="421"/>
      <c r="DYF33" s="421"/>
      <c r="DYG33" s="421"/>
      <c r="DYH33" s="421"/>
      <c r="DYI33" s="421"/>
      <c r="DYJ33" s="421"/>
      <c r="DYK33" s="421"/>
      <c r="DYL33" s="421"/>
      <c r="DYM33" s="421"/>
      <c r="DYN33" s="421"/>
      <c r="DYO33" s="421"/>
      <c r="DYP33" s="421"/>
      <c r="DYQ33" s="421"/>
      <c r="DYR33" s="421"/>
      <c r="DYS33" s="421"/>
      <c r="DYT33" s="421"/>
      <c r="DYU33" s="421"/>
      <c r="DYV33" s="421"/>
      <c r="DYW33" s="421"/>
      <c r="DYX33" s="421"/>
      <c r="DYY33" s="421"/>
      <c r="DYZ33" s="421"/>
      <c r="DZA33" s="421"/>
      <c r="DZB33" s="421"/>
      <c r="DZC33" s="421"/>
      <c r="DZD33" s="421"/>
      <c r="DZE33" s="421"/>
      <c r="DZF33" s="421"/>
      <c r="DZG33" s="421"/>
      <c r="DZH33" s="421"/>
      <c r="DZI33" s="421"/>
      <c r="DZJ33" s="421"/>
      <c r="DZK33" s="421"/>
      <c r="DZL33" s="421"/>
      <c r="DZM33" s="421"/>
      <c r="DZN33" s="421"/>
      <c r="DZO33" s="421"/>
      <c r="DZP33" s="421"/>
      <c r="DZQ33" s="421"/>
      <c r="DZR33" s="421"/>
      <c r="DZS33" s="421"/>
      <c r="DZT33" s="421"/>
      <c r="DZU33" s="421"/>
      <c r="DZV33" s="421"/>
      <c r="DZW33" s="421"/>
      <c r="DZX33" s="421"/>
      <c r="DZY33" s="421"/>
      <c r="DZZ33" s="421"/>
      <c r="EAA33" s="421"/>
      <c r="EAB33" s="421"/>
      <c r="EAC33" s="421"/>
      <c r="EAD33" s="421"/>
      <c r="EAE33" s="421"/>
      <c r="EAF33" s="421"/>
      <c r="EAG33" s="421"/>
      <c r="EAH33" s="421"/>
      <c r="EAI33" s="421"/>
      <c r="EAJ33" s="421"/>
      <c r="EAK33" s="421"/>
      <c r="EAL33" s="421"/>
      <c r="EAM33" s="421"/>
      <c r="EAN33" s="421"/>
      <c r="EAO33" s="421"/>
      <c r="EAP33" s="421"/>
      <c r="EAQ33" s="421"/>
      <c r="EAR33" s="421"/>
      <c r="EAS33" s="421"/>
      <c r="EAT33" s="421"/>
      <c r="EAU33" s="421"/>
      <c r="EAV33" s="421"/>
      <c r="EAW33" s="421"/>
      <c r="EAX33" s="421"/>
      <c r="EAY33" s="421"/>
      <c r="EAZ33" s="421"/>
      <c r="EBA33" s="421"/>
      <c r="EBB33" s="421"/>
      <c r="EBC33" s="421"/>
      <c r="EBD33" s="421"/>
      <c r="EBE33" s="421"/>
      <c r="EBF33" s="421"/>
      <c r="EBG33" s="421"/>
      <c r="EBH33" s="421"/>
      <c r="EBI33" s="421"/>
      <c r="EBJ33" s="421"/>
      <c r="EBK33" s="421"/>
      <c r="EBL33" s="421"/>
      <c r="EBM33" s="421"/>
      <c r="EBN33" s="421"/>
      <c r="EBO33" s="421"/>
      <c r="EBP33" s="421"/>
      <c r="EBQ33" s="421"/>
      <c r="EBR33" s="421"/>
      <c r="EBS33" s="421"/>
      <c r="EBT33" s="421"/>
      <c r="EBU33" s="421"/>
      <c r="EBV33" s="421"/>
      <c r="EBW33" s="421"/>
      <c r="EBX33" s="421"/>
      <c r="EBY33" s="421"/>
      <c r="EBZ33" s="421"/>
      <c r="ECA33" s="421"/>
      <c r="ECB33" s="421"/>
      <c r="ECC33" s="421"/>
      <c r="ECD33" s="421"/>
      <c r="ECE33" s="421"/>
      <c r="ECF33" s="421"/>
      <c r="ECG33" s="421"/>
      <c r="ECH33" s="421"/>
      <c r="ECI33" s="421"/>
      <c r="ECJ33" s="421"/>
      <c r="ECK33" s="421"/>
      <c r="ECL33" s="421"/>
      <c r="ECM33" s="421"/>
      <c r="ECN33" s="421"/>
      <c r="ECO33" s="421"/>
      <c r="ECP33" s="421"/>
      <c r="ECQ33" s="421"/>
      <c r="ECR33" s="421"/>
      <c r="ECS33" s="421"/>
      <c r="ECT33" s="421"/>
      <c r="ECU33" s="421"/>
      <c r="ECV33" s="421"/>
      <c r="ECW33" s="421"/>
      <c r="ECX33" s="421"/>
      <c r="ECY33" s="421"/>
      <c r="ECZ33" s="421"/>
      <c r="EDA33" s="421"/>
      <c r="EDB33" s="421"/>
      <c r="EDC33" s="421"/>
      <c r="EDD33" s="421"/>
      <c r="EDE33" s="421"/>
      <c r="EDF33" s="421"/>
      <c r="EDG33" s="421"/>
      <c r="EDH33" s="421"/>
      <c r="EDI33" s="421"/>
      <c r="EDJ33" s="421"/>
      <c r="EDK33" s="421"/>
      <c r="EDL33" s="421"/>
      <c r="EDM33" s="421"/>
      <c r="EDN33" s="421"/>
      <c r="EDO33" s="421"/>
      <c r="EDP33" s="421"/>
      <c r="EDQ33" s="421"/>
      <c r="EDR33" s="421"/>
      <c r="EDS33" s="421"/>
      <c r="EDT33" s="421"/>
      <c r="EDU33" s="421"/>
      <c r="EDV33" s="421"/>
      <c r="EDW33" s="421"/>
      <c r="EDX33" s="421"/>
      <c r="EDY33" s="421"/>
      <c r="EDZ33" s="421"/>
      <c r="EEA33" s="421"/>
      <c r="EEB33" s="421"/>
      <c r="EEC33" s="421"/>
      <c r="EED33" s="421"/>
      <c r="EEE33" s="421"/>
      <c r="EEF33" s="421"/>
      <c r="EEG33" s="421"/>
      <c r="EEH33" s="421"/>
      <c r="EEI33" s="421"/>
      <c r="EEJ33" s="421"/>
      <c r="EEK33" s="421"/>
      <c r="EEL33" s="421"/>
      <c r="EEM33" s="421"/>
      <c r="EEN33" s="421"/>
      <c r="EEO33" s="421"/>
      <c r="EEP33" s="421"/>
      <c r="EEQ33" s="421"/>
      <c r="EER33" s="421"/>
      <c r="EES33" s="421"/>
      <c r="EET33" s="421"/>
      <c r="EEU33" s="421"/>
      <c r="EEV33" s="421"/>
      <c r="EEW33" s="421"/>
      <c r="EEX33" s="421"/>
      <c r="EEY33" s="421"/>
      <c r="EEZ33" s="421"/>
      <c r="EFA33" s="421"/>
      <c r="EFB33" s="421"/>
      <c r="EFC33" s="421"/>
      <c r="EFD33" s="421"/>
      <c r="EFE33" s="421"/>
      <c r="EFF33" s="421"/>
      <c r="EFG33" s="421"/>
      <c r="EFH33" s="421"/>
      <c r="EFI33" s="421"/>
      <c r="EFJ33" s="421"/>
      <c r="EFK33" s="421"/>
      <c r="EFL33" s="421"/>
      <c r="EFM33" s="421"/>
      <c r="EFN33" s="421"/>
      <c r="EFO33" s="421"/>
      <c r="EFP33" s="421"/>
      <c r="EFQ33" s="421"/>
      <c r="EFR33" s="421"/>
      <c r="EFS33" s="421"/>
      <c r="EFT33" s="421"/>
      <c r="EFU33" s="421"/>
      <c r="EFV33" s="421"/>
      <c r="EFW33" s="421"/>
      <c r="EFX33" s="421"/>
      <c r="EFY33" s="421"/>
      <c r="EFZ33" s="421"/>
      <c r="EGA33" s="421"/>
      <c r="EGB33" s="421"/>
      <c r="EGC33" s="421"/>
      <c r="EGD33" s="421"/>
      <c r="EGE33" s="421"/>
      <c r="EGF33" s="421"/>
      <c r="EGG33" s="421"/>
      <c r="EGH33" s="421"/>
      <c r="EGI33" s="421"/>
      <c r="EGJ33" s="421"/>
      <c r="EGK33" s="421"/>
      <c r="EGL33" s="421"/>
      <c r="EGM33" s="421"/>
      <c r="EGN33" s="421"/>
      <c r="EGO33" s="421"/>
      <c r="EGP33" s="421"/>
      <c r="EGQ33" s="421"/>
      <c r="EGR33" s="421"/>
      <c r="EGS33" s="421"/>
      <c r="EGT33" s="421"/>
      <c r="EGU33" s="421"/>
      <c r="EGV33" s="421"/>
      <c r="EGW33" s="421"/>
      <c r="EGX33" s="421"/>
      <c r="EGY33" s="421"/>
      <c r="EGZ33" s="421"/>
      <c r="EHA33" s="421"/>
      <c r="EHB33" s="421"/>
      <c r="EHC33" s="421"/>
      <c r="EHD33" s="421"/>
      <c r="EHE33" s="421"/>
      <c r="EHF33" s="421"/>
      <c r="EHG33" s="421"/>
      <c r="EHH33" s="421"/>
      <c r="EHI33" s="421"/>
      <c r="EHJ33" s="421"/>
      <c r="EHK33" s="421"/>
      <c r="EHL33" s="421"/>
      <c r="EHM33" s="421"/>
      <c r="EHN33" s="421"/>
      <c r="EHO33" s="421"/>
      <c r="EHP33" s="421"/>
      <c r="EHQ33" s="421"/>
      <c r="EHR33" s="421"/>
      <c r="EHS33" s="421"/>
      <c r="EHT33" s="421"/>
      <c r="EHU33" s="421"/>
      <c r="EHV33" s="421"/>
      <c r="EHW33" s="421"/>
      <c r="EHX33" s="421"/>
      <c r="EHY33" s="421"/>
      <c r="EHZ33" s="421"/>
      <c r="EIA33" s="421"/>
      <c r="EIB33" s="421"/>
      <c r="EIC33" s="421"/>
      <c r="EID33" s="421"/>
      <c r="EIE33" s="421"/>
      <c r="EIF33" s="421"/>
      <c r="EIG33" s="421"/>
      <c r="EIH33" s="421"/>
      <c r="EII33" s="421"/>
      <c r="EIJ33" s="421"/>
      <c r="EIK33" s="421"/>
      <c r="EIL33" s="421"/>
      <c r="EIM33" s="421"/>
      <c r="EIN33" s="421"/>
      <c r="EIO33" s="421"/>
      <c r="EIP33" s="421"/>
      <c r="EIQ33" s="421"/>
      <c r="EIR33" s="421"/>
      <c r="EIS33" s="421"/>
      <c r="EIT33" s="421"/>
      <c r="EIU33" s="421"/>
      <c r="EIV33" s="421"/>
      <c r="EIW33" s="421"/>
      <c r="EIX33" s="421"/>
      <c r="EIY33" s="421"/>
      <c r="EIZ33" s="421"/>
      <c r="EJA33" s="421"/>
      <c r="EJB33" s="421"/>
      <c r="EJC33" s="421"/>
      <c r="EJD33" s="421"/>
      <c r="EJE33" s="421"/>
      <c r="EJF33" s="421"/>
      <c r="EJG33" s="421"/>
      <c r="EJH33" s="421"/>
      <c r="EJI33" s="421"/>
      <c r="EJJ33" s="421"/>
      <c r="EJK33" s="421"/>
      <c r="EJL33" s="421"/>
      <c r="EJM33" s="421"/>
      <c r="EJN33" s="421"/>
      <c r="EJO33" s="421"/>
      <c r="EJP33" s="421"/>
      <c r="EJQ33" s="421"/>
      <c r="EJR33" s="421"/>
      <c r="EJS33" s="421"/>
      <c r="EJT33" s="421"/>
      <c r="EJU33" s="421"/>
      <c r="EJV33" s="421"/>
      <c r="EJW33" s="421"/>
      <c r="EJX33" s="421"/>
      <c r="EJY33" s="421"/>
      <c r="EJZ33" s="421"/>
      <c r="EKA33" s="421"/>
      <c r="EKB33" s="421"/>
      <c r="EKC33" s="421"/>
      <c r="EKD33" s="421"/>
      <c r="EKE33" s="421"/>
      <c r="EKF33" s="421"/>
      <c r="EKG33" s="421"/>
      <c r="EKH33" s="421"/>
      <c r="EKI33" s="421"/>
      <c r="EKJ33" s="421"/>
      <c r="EKK33" s="421"/>
      <c r="EKL33" s="421"/>
      <c r="EKM33" s="421"/>
      <c r="EKN33" s="421"/>
      <c r="EKO33" s="421"/>
      <c r="EKP33" s="421"/>
      <c r="EKQ33" s="421"/>
      <c r="EKR33" s="421"/>
      <c r="EKS33" s="421"/>
      <c r="EKT33" s="421"/>
      <c r="EKU33" s="421"/>
      <c r="EKV33" s="421"/>
      <c r="EKW33" s="421"/>
      <c r="EKX33" s="421"/>
      <c r="EKY33" s="421"/>
      <c r="EKZ33" s="421"/>
      <c r="ELA33" s="421"/>
      <c r="ELB33" s="421"/>
      <c r="ELC33" s="421"/>
      <c r="ELD33" s="421"/>
      <c r="ELE33" s="421"/>
      <c r="ELF33" s="421"/>
      <c r="ELG33" s="421"/>
      <c r="ELH33" s="421"/>
      <c r="ELI33" s="421"/>
      <c r="ELJ33" s="421"/>
      <c r="ELK33" s="421"/>
      <c r="ELL33" s="421"/>
      <c r="ELM33" s="421"/>
      <c r="ELN33" s="421"/>
      <c r="ELO33" s="421"/>
      <c r="ELP33" s="421"/>
      <c r="ELQ33" s="421"/>
      <c r="ELR33" s="421"/>
      <c r="ELS33" s="421"/>
      <c r="ELT33" s="421"/>
      <c r="ELU33" s="421"/>
      <c r="ELV33" s="421"/>
      <c r="ELW33" s="421"/>
      <c r="ELX33" s="421"/>
      <c r="ELY33" s="421"/>
      <c r="ELZ33" s="421"/>
      <c r="EMA33" s="421"/>
      <c r="EMB33" s="421"/>
      <c r="EMC33" s="421"/>
      <c r="EMD33" s="421"/>
      <c r="EME33" s="421"/>
      <c r="EMF33" s="421"/>
      <c r="EMG33" s="421"/>
      <c r="EMH33" s="421"/>
      <c r="EMI33" s="421"/>
      <c r="EMJ33" s="421"/>
      <c r="EMK33" s="421"/>
      <c r="EML33" s="421"/>
      <c r="EMM33" s="421"/>
      <c r="EMN33" s="421"/>
      <c r="EMO33" s="421"/>
      <c r="EMP33" s="421"/>
      <c r="EMQ33" s="421"/>
      <c r="EMR33" s="421"/>
      <c r="EMS33" s="421"/>
      <c r="EMT33" s="421"/>
      <c r="EMU33" s="421"/>
      <c r="EMV33" s="421"/>
      <c r="EMW33" s="421"/>
      <c r="EMX33" s="421"/>
      <c r="EMY33" s="421"/>
      <c r="EMZ33" s="421"/>
      <c r="ENA33" s="421"/>
      <c r="ENB33" s="421"/>
      <c r="ENC33" s="421"/>
      <c r="END33" s="421"/>
      <c r="ENE33" s="421"/>
      <c r="ENF33" s="421"/>
      <c r="ENG33" s="421"/>
      <c r="ENH33" s="421"/>
      <c r="ENI33" s="421"/>
      <c r="ENJ33" s="421"/>
      <c r="ENK33" s="421"/>
      <c r="ENL33" s="421"/>
      <c r="ENM33" s="421"/>
      <c r="ENN33" s="421"/>
      <c r="ENO33" s="421"/>
      <c r="ENP33" s="421"/>
      <c r="ENQ33" s="421"/>
      <c r="ENR33" s="421"/>
      <c r="ENS33" s="421"/>
      <c r="ENT33" s="421"/>
      <c r="ENU33" s="421"/>
      <c r="ENV33" s="421"/>
      <c r="ENW33" s="421"/>
      <c r="ENX33" s="421"/>
      <c r="ENY33" s="421"/>
      <c r="ENZ33" s="421"/>
      <c r="EOA33" s="421"/>
      <c r="EOB33" s="421"/>
      <c r="EOC33" s="421"/>
      <c r="EOD33" s="421"/>
      <c r="EOE33" s="421"/>
      <c r="EOF33" s="421"/>
      <c r="EOG33" s="421"/>
      <c r="EOH33" s="421"/>
      <c r="EOI33" s="421"/>
      <c r="EOJ33" s="421"/>
      <c r="EOK33" s="421"/>
      <c r="EOL33" s="421"/>
      <c r="EOM33" s="421"/>
      <c r="EON33" s="421"/>
      <c r="EOO33" s="421"/>
      <c r="EOP33" s="421"/>
      <c r="EOQ33" s="421"/>
      <c r="EOR33" s="421"/>
      <c r="EOS33" s="421"/>
      <c r="EOT33" s="421"/>
      <c r="EOU33" s="421"/>
      <c r="EOV33" s="421"/>
      <c r="EOW33" s="421"/>
      <c r="EOX33" s="421"/>
      <c r="EOY33" s="421"/>
      <c r="EOZ33" s="421"/>
      <c r="EPA33" s="421"/>
      <c r="EPB33" s="421"/>
      <c r="EPC33" s="421"/>
      <c r="EPD33" s="421"/>
      <c r="EPE33" s="421"/>
      <c r="EPF33" s="421"/>
      <c r="EPG33" s="421"/>
      <c r="EPH33" s="421"/>
      <c r="EPI33" s="421"/>
      <c r="EPJ33" s="421"/>
      <c r="EPK33" s="421"/>
      <c r="EPL33" s="421"/>
      <c r="EPM33" s="421"/>
      <c r="EPN33" s="421"/>
      <c r="EPO33" s="421"/>
      <c r="EPP33" s="421"/>
      <c r="EPQ33" s="421"/>
      <c r="EPR33" s="421"/>
      <c r="EPS33" s="421"/>
      <c r="EPT33" s="421"/>
      <c r="EPU33" s="421"/>
      <c r="EPV33" s="421"/>
      <c r="EPW33" s="421"/>
      <c r="EPX33" s="421"/>
      <c r="EPY33" s="421"/>
      <c r="EPZ33" s="421"/>
      <c r="EQA33" s="421"/>
      <c r="EQB33" s="421"/>
      <c r="EQC33" s="421"/>
      <c r="EQD33" s="421"/>
      <c r="EQE33" s="421"/>
      <c r="EQF33" s="421"/>
      <c r="EQG33" s="421"/>
      <c r="EQH33" s="421"/>
      <c r="EQI33" s="421"/>
      <c r="EQJ33" s="421"/>
      <c r="EQK33" s="421"/>
      <c r="EQL33" s="421"/>
      <c r="EQM33" s="421"/>
      <c r="EQN33" s="421"/>
      <c r="EQO33" s="421"/>
      <c r="EQP33" s="421"/>
      <c r="EQQ33" s="421"/>
      <c r="EQR33" s="421"/>
      <c r="EQS33" s="421"/>
      <c r="EQT33" s="421"/>
      <c r="EQU33" s="421"/>
      <c r="EQV33" s="421"/>
      <c r="EQW33" s="421"/>
      <c r="EQX33" s="421"/>
      <c r="EQY33" s="421"/>
      <c r="EQZ33" s="421"/>
      <c r="ERA33" s="421"/>
      <c r="ERB33" s="421"/>
      <c r="ERC33" s="421"/>
      <c r="ERD33" s="421"/>
      <c r="ERE33" s="421"/>
      <c r="ERF33" s="421"/>
      <c r="ERG33" s="421"/>
      <c r="ERH33" s="421"/>
      <c r="ERI33" s="421"/>
      <c r="ERJ33" s="421"/>
      <c r="ERK33" s="421"/>
      <c r="ERL33" s="421"/>
      <c r="ERM33" s="421"/>
      <c r="ERN33" s="421"/>
      <c r="ERO33" s="421"/>
      <c r="ERP33" s="421"/>
      <c r="ERQ33" s="421"/>
      <c r="ERR33" s="421"/>
      <c r="ERS33" s="421"/>
      <c r="ERT33" s="421"/>
      <c r="ERU33" s="421"/>
      <c r="ERV33" s="421"/>
      <c r="ERW33" s="421"/>
      <c r="ERX33" s="421"/>
      <c r="ERY33" s="421"/>
      <c r="ERZ33" s="421"/>
      <c r="ESA33" s="421"/>
      <c r="ESB33" s="421"/>
      <c r="ESC33" s="421"/>
      <c r="ESD33" s="421"/>
      <c r="ESE33" s="421"/>
      <c r="ESF33" s="421"/>
      <c r="ESG33" s="421"/>
      <c r="ESH33" s="421"/>
      <c r="ESI33" s="421"/>
      <c r="ESJ33" s="421"/>
      <c r="ESK33" s="421"/>
      <c r="ESL33" s="421"/>
      <c r="ESM33" s="421"/>
      <c r="ESN33" s="421"/>
      <c r="ESO33" s="421"/>
      <c r="ESP33" s="421"/>
      <c r="ESQ33" s="421"/>
      <c r="ESR33" s="421"/>
      <c r="ESS33" s="421"/>
      <c r="EST33" s="421"/>
      <c r="ESU33" s="421"/>
      <c r="ESV33" s="421"/>
      <c r="ESW33" s="421"/>
      <c r="ESX33" s="421"/>
      <c r="ESY33" s="421"/>
      <c r="ESZ33" s="421"/>
      <c r="ETA33" s="421"/>
      <c r="ETB33" s="421"/>
      <c r="ETC33" s="421"/>
      <c r="ETD33" s="421"/>
      <c r="ETE33" s="421"/>
      <c r="ETF33" s="421"/>
      <c r="ETG33" s="421"/>
      <c r="ETH33" s="421"/>
      <c r="ETI33" s="421"/>
      <c r="ETJ33" s="421"/>
      <c r="ETK33" s="421"/>
      <c r="ETL33" s="421"/>
      <c r="ETM33" s="421"/>
      <c r="ETN33" s="421"/>
      <c r="ETO33" s="421"/>
      <c r="ETP33" s="421"/>
      <c r="ETQ33" s="421"/>
      <c r="ETR33" s="421"/>
      <c r="ETS33" s="421"/>
      <c r="ETT33" s="421"/>
      <c r="ETU33" s="421"/>
      <c r="ETV33" s="421"/>
      <c r="ETW33" s="421"/>
      <c r="ETX33" s="421"/>
      <c r="ETY33" s="421"/>
      <c r="ETZ33" s="421"/>
      <c r="EUA33" s="421"/>
      <c r="EUB33" s="421"/>
      <c r="EUC33" s="421"/>
      <c r="EUD33" s="421"/>
      <c r="EUE33" s="421"/>
      <c r="EUF33" s="421"/>
      <c r="EUG33" s="421"/>
      <c r="EUH33" s="421"/>
      <c r="EUI33" s="421"/>
      <c r="EUJ33" s="421"/>
      <c r="EUK33" s="421"/>
      <c r="EUL33" s="421"/>
      <c r="EUM33" s="421"/>
      <c r="EUN33" s="421"/>
      <c r="EUO33" s="421"/>
      <c r="EUP33" s="421"/>
      <c r="EUQ33" s="421"/>
      <c r="EUR33" s="421"/>
      <c r="EUS33" s="421"/>
      <c r="EUT33" s="421"/>
      <c r="EUU33" s="421"/>
      <c r="EUV33" s="421"/>
      <c r="EUW33" s="421"/>
      <c r="EUX33" s="421"/>
      <c r="EUY33" s="421"/>
      <c r="EUZ33" s="421"/>
      <c r="EVA33" s="421"/>
      <c r="EVB33" s="421"/>
      <c r="EVC33" s="421"/>
      <c r="EVD33" s="421"/>
      <c r="EVE33" s="421"/>
      <c r="EVF33" s="421"/>
      <c r="EVG33" s="421"/>
      <c r="EVH33" s="421"/>
      <c r="EVI33" s="421"/>
      <c r="EVJ33" s="421"/>
      <c r="EVK33" s="421"/>
      <c r="EVL33" s="421"/>
      <c r="EVM33" s="421"/>
      <c r="EVN33" s="421"/>
      <c r="EVO33" s="421"/>
      <c r="EVP33" s="421"/>
      <c r="EVQ33" s="421"/>
      <c r="EVR33" s="421"/>
      <c r="EVS33" s="421"/>
      <c r="EVT33" s="421"/>
      <c r="EVU33" s="421"/>
      <c r="EVV33" s="421"/>
      <c r="EVW33" s="421"/>
      <c r="EVX33" s="421"/>
      <c r="EVY33" s="421"/>
      <c r="EVZ33" s="421"/>
      <c r="EWA33" s="421"/>
      <c r="EWB33" s="421"/>
      <c r="EWC33" s="421"/>
      <c r="EWD33" s="421"/>
      <c r="EWE33" s="421"/>
      <c r="EWF33" s="421"/>
      <c r="EWG33" s="421"/>
      <c r="EWH33" s="421"/>
      <c r="EWI33" s="421"/>
      <c r="EWJ33" s="421"/>
      <c r="EWK33" s="421"/>
      <c r="EWL33" s="421"/>
      <c r="EWM33" s="421"/>
      <c r="EWN33" s="421"/>
      <c r="EWO33" s="421"/>
      <c r="EWP33" s="421"/>
      <c r="EWQ33" s="421"/>
      <c r="EWR33" s="421"/>
      <c r="EWS33" s="421"/>
      <c r="EWT33" s="421"/>
      <c r="EWU33" s="421"/>
      <c r="EWV33" s="421"/>
      <c r="EWW33" s="421"/>
      <c r="EWX33" s="421"/>
      <c r="EWY33" s="421"/>
      <c r="EWZ33" s="421"/>
      <c r="EXA33" s="421"/>
      <c r="EXB33" s="421"/>
      <c r="EXC33" s="421"/>
      <c r="EXD33" s="421"/>
      <c r="EXE33" s="421"/>
      <c r="EXF33" s="421"/>
      <c r="EXG33" s="421"/>
      <c r="EXH33" s="421"/>
      <c r="EXI33" s="421"/>
      <c r="EXJ33" s="421"/>
      <c r="EXK33" s="421"/>
      <c r="EXL33" s="421"/>
      <c r="EXM33" s="421"/>
      <c r="EXN33" s="421"/>
      <c r="EXO33" s="421"/>
      <c r="EXP33" s="421"/>
      <c r="EXQ33" s="421"/>
      <c r="EXR33" s="421"/>
      <c r="EXS33" s="421"/>
      <c r="EXT33" s="421"/>
      <c r="EXU33" s="421"/>
      <c r="EXV33" s="421"/>
      <c r="EXW33" s="421"/>
      <c r="EXX33" s="421"/>
      <c r="EXY33" s="421"/>
      <c r="EXZ33" s="421"/>
      <c r="EYA33" s="421"/>
      <c r="EYB33" s="421"/>
      <c r="EYC33" s="421"/>
      <c r="EYD33" s="421"/>
      <c r="EYE33" s="421"/>
      <c r="EYF33" s="421"/>
      <c r="EYG33" s="421"/>
      <c r="EYH33" s="421"/>
      <c r="EYI33" s="421"/>
      <c r="EYJ33" s="421"/>
      <c r="EYK33" s="421"/>
      <c r="EYL33" s="421"/>
      <c r="EYM33" s="421"/>
      <c r="EYN33" s="421"/>
      <c r="EYO33" s="421"/>
      <c r="EYP33" s="421"/>
      <c r="EYQ33" s="421"/>
      <c r="EYR33" s="421"/>
      <c r="EYS33" s="421"/>
      <c r="EYT33" s="421"/>
      <c r="EYU33" s="421"/>
      <c r="EYV33" s="421"/>
      <c r="EYW33" s="421"/>
      <c r="EYX33" s="421"/>
      <c r="EYY33" s="421"/>
      <c r="EYZ33" s="421"/>
      <c r="EZA33" s="421"/>
      <c r="EZB33" s="421"/>
      <c r="EZC33" s="421"/>
      <c r="EZD33" s="421"/>
      <c r="EZE33" s="421"/>
      <c r="EZF33" s="421"/>
      <c r="EZG33" s="421"/>
      <c r="EZH33" s="421"/>
      <c r="EZI33" s="421"/>
      <c r="EZJ33" s="421"/>
      <c r="EZK33" s="421"/>
      <c r="EZL33" s="421"/>
      <c r="EZM33" s="421"/>
      <c r="EZN33" s="421"/>
      <c r="EZO33" s="421"/>
      <c r="EZP33" s="421"/>
      <c r="EZQ33" s="421"/>
      <c r="EZR33" s="421"/>
      <c r="EZS33" s="421"/>
      <c r="EZT33" s="421"/>
      <c r="EZU33" s="421"/>
      <c r="EZV33" s="421"/>
      <c r="EZW33" s="421"/>
      <c r="EZX33" s="421"/>
      <c r="EZY33" s="421"/>
      <c r="EZZ33" s="421"/>
      <c r="FAA33" s="421"/>
      <c r="FAB33" s="421"/>
      <c r="FAC33" s="421"/>
      <c r="FAD33" s="421"/>
      <c r="FAE33" s="421"/>
      <c r="FAF33" s="421"/>
      <c r="FAG33" s="421"/>
      <c r="FAH33" s="421"/>
      <c r="FAI33" s="421"/>
      <c r="FAJ33" s="421"/>
      <c r="FAK33" s="421"/>
      <c r="FAL33" s="421"/>
      <c r="FAM33" s="421"/>
      <c r="FAN33" s="421"/>
      <c r="FAO33" s="421"/>
      <c r="FAP33" s="421"/>
      <c r="FAQ33" s="421"/>
      <c r="FAR33" s="421"/>
      <c r="FAS33" s="421"/>
      <c r="FAT33" s="421"/>
      <c r="FAU33" s="421"/>
      <c r="FAV33" s="421"/>
      <c r="FAW33" s="421"/>
      <c r="FAX33" s="421"/>
      <c r="FAY33" s="421"/>
      <c r="FAZ33" s="421"/>
      <c r="FBA33" s="421"/>
      <c r="FBB33" s="421"/>
      <c r="FBC33" s="421"/>
      <c r="FBD33" s="421"/>
      <c r="FBE33" s="421"/>
      <c r="FBF33" s="421"/>
      <c r="FBG33" s="421"/>
      <c r="FBH33" s="421"/>
      <c r="FBI33" s="421"/>
      <c r="FBJ33" s="421"/>
      <c r="FBK33" s="421"/>
      <c r="FBL33" s="421"/>
      <c r="FBM33" s="421"/>
      <c r="FBN33" s="421"/>
      <c r="FBO33" s="421"/>
      <c r="FBP33" s="421"/>
      <c r="FBQ33" s="421"/>
      <c r="FBR33" s="421"/>
      <c r="FBS33" s="421"/>
      <c r="FBT33" s="421"/>
      <c r="FBU33" s="421"/>
      <c r="FBV33" s="421"/>
      <c r="FBW33" s="421"/>
      <c r="FBX33" s="421"/>
      <c r="FBY33" s="421"/>
      <c r="FBZ33" s="421"/>
      <c r="FCA33" s="421"/>
      <c r="FCB33" s="421"/>
      <c r="FCC33" s="421"/>
      <c r="FCD33" s="421"/>
      <c r="FCE33" s="421"/>
      <c r="FCF33" s="421"/>
      <c r="FCG33" s="421"/>
      <c r="FCH33" s="421"/>
      <c r="FCI33" s="421"/>
      <c r="FCJ33" s="421"/>
      <c r="FCK33" s="421"/>
      <c r="FCL33" s="421"/>
      <c r="FCM33" s="421"/>
      <c r="FCN33" s="421"/>
      <c r="FCO33" s="421"/>
      <c r="FCP33" s="421"/>
      <c r="FCQ33" s="421"/>
      <c r="FCR33" s="421"/>
      <c r="FCS33" s="421"/>
      <c r="FCT33" s="421"/>
      <c r="FCU33" s="421"/>
      <c r="FCV33" s="421"/>
      <c r="FCW33" s="421"/>
      <c r="FCX33" s="421"/>
      <c r="FCY33" s="421"/>
      <c r="FCZ33" s="421"/>
      <c r="FDA33" s="421"/>
      <c r="FDB33" s="421"/>
      <c r="FDC33" s="421"/>
      <c r="FDD33" s="421"/>
      <c r="FDE33" s="421"/>
      <c r="FDF33" s="421"/>
      <c r="FDG33" s="421"/>
      <c r="FDH33" s="421"/>
      <c r="FDI33" s="421"/>
      <c r="FDJ33" s="421"/>
      <c r="FDK33" s="421"/>
      <c r="FDL33" s="421"/>
      <c r="FDM33" s="421"/>
      <c r="FDN33" s="421"/>
      <c r="FDO33" s="421"/>
      <c r="FDP33" s="421"/>
      <c r="FDQ33" s="421"/>
      <c r="FDR33" s="421"/>
      <c r="FDS33" s="421"/>
      <c r="FDT33" s="421"/>
      <c r="FDU33" s="421"/>
      <c r="FDV33" s="421"/>
      <c r="FDW33" s="421"/>
      <c r="FDX33" s="421"/>
      <c r="FDY33" s="421"/>
      <c r="FDZ33" s="421"/>
      <c r="FEA33" s="421"/>
      <c r="FEB33" s="421"/>
      <c r="FEC33" s="421"/>
      <c r="FED33" s="421"/>
      <c r="FEE33" s="421"/>
      <c r="FEF33" s="421"/>
      <c r="FEG33" s="421"/>
      <c r="FEH33" s="421"/>
      <c r="FEI33" s="421"/>
      <c r="FEJ33" s="421"/>
      <c r="FEK33" s="421"/>
      <c r="FEL33" s="421"/>
      <c r="FEM33" s="421"/>
      <c r="FEN33" s="421"/>
      <c r="FEO33" s="421"/>
      <c r="FEP33" s="421"/>
      <c r="FEQ33" s="421"/>
      <c r="FER33" s="421"/>
      <c r="FES33" s="421"/>
      <c r="FET33" s="421"/>
      <c r="FEU33" s="421"/>
      <c r="FEV33" s="421"/>
      <c r="FEW33" s="421"/>
      <c r="FEX33" s="421"/>
      <c r="FEY33" s="421"/>
      <c r="FEZ33" s="421"/>
      <c r="FFA33" s="421"/>
      <c r="FFB33" s="421"/>
      <c r="FFC33" s="421"/>
      <c r="FFD33" s="421"/>
      <c r="FFE33" s="421"/>
      <c r="FFF33" s="421"/>
      <c r="FFG33" s="421"/>
      <c r="FFH33" s="421"/>
      <c r="FFI33" s="421"/>
      <c r="FFJ33" s="421"/>
      <c r="FFK33" s="421"/>
      <c r="FFL33" s="421"/>
      <c r="FFM33" s="421"/>
      <c r="FFN33" s="421"/>
      <c r="FFO33" s="421"/>
      <c r="FFP33" s="421"/>
      <c r="FFQ33" s="421"/>
      <c r="FFR33" s="421"/>
      <c r="FFS33" s="421"/>
      <c r="FFT33" s="421"/>
      <c r="FFU33" s="421"/>
      <c r="FFV33" s="421"/>
      <c r="FFW33" s="421"/>
      <c r="FFX33" s="421"/>
      <c r="FFY33" s="421"/>
      <c r="FFZ33" s="421"/>
      <c r="FGA33" s="421"/>
      <c r="FGB33" s="421"/>
      <c r="FGC33" s="421"/>
      <c r="FGD33" s="421"/>
      <c r="FGE33" s="421"/>
      <c r="FGF33" s="421"/>
      <c r="FGG33" s="421"/>
      <c r="FGH33" s="421"/>
      <c r="FGI33" s="421"/>
      <c r="FGJ33" s="421"/>
      <c r="FGK33" s="421"/>
      <c r="FGL33" s="421"/>
      <c r="FGM33" s="421"/>
      <c r="FGN33" s="421"/>
      <c r="FGO33" s="421"/>
      <c r="FGP33" s="421"/>
      <c r="FGQ33" s="421"/>
      <c r="FGR33" s="421"/>
      <c r="FGS33" s="421"/>
      <c r="FGT33" s="421"/>
      <c r="FGU33" s="421"/>
      <c r="FGV33" s="421"/>
      <c r="FGW33" s="421"/>
      <c r="FGX33" s="421"/>
      <c r="FGY33" s="421"/>
      <c r="FGZ33" s="421"/>
      <c r="FHA33" s="421"/>
      <c r="FHB33" s="421"/>
      <c r="FHC33" s="421"/>
      <c r="FHD33" s="421"/>
      <c r="FHE33" s="421"/>
      <c r="FHF33" s="421"/>
      <c r="FHG33" s="421"/>
      <c r="FHH33" s="421"/>
      <c r="FHI33" s="421"/>
      <c r="FHJ33" s="421"/>
      <c r="FHK33" s="421"/>
      <c r="FHL33" s="421"/>
      <c r="FHM33" s="421"/>
      <c r="FHN33" s="421"/>
      <c r="FHO33" s="421"/>
      <c r="FHP33" s="421"/>
      <c r="FHQ33" s="421"/>
      <c r="FHR33" s="421"/>
      <c r="FHS33" s="421"/>
      <c r="FHT33" s="421"/>
      <c r="FHU33" s="421"/>
      <c r="FHV33" s="421"/>
      <c r="FHW33" s="421"/>
      <c r="FHX33" s="421"/>
      <c r="FHY33" s="421"/>
      <c r="FHZ33" s="421"/>
      <c r="FIA33" s="421"/>
      <c r="FIB33" s="421"/>
      <c r="FIC33" s="421"/>
      <c r="FID33" s="421"/>
      <c r="FIE33" s="421"/>
      <c r="FIF33" s="421"/>
      <c r="FIG33" s="421"/>
      <c r="FIH33" s="421"/>
      <c r="FII33" s="421"/>
      <c r="FIJ33" s="421"/>
      <c r="FIK33" s="421"/>
      <c r="FIL33" s="421"/>
      <c r="FIM33" s="421"/>
      <c r="FIN33" s="421"/>
      <c r="FIO33" s="421"/>
      <c r="FIP33" s="421"/>
      <c r="FIQ33" s="421"/>
      <c r="FIR33" s="421"/>
      <c r="FIS33" s="421"/>
      <c r="FIT33" s="421"/>
      <c r="FIU33" s="421"/>
      <c r="FIV33" s="421"/>
      <c r="FIW33" s="421"/>
      <c r="FIX33" s="421"/>
      <c r="FIY33" s="421"/>
      <c r="FIZ33" s="421"/>
      <c r="FJA33" s="421"/>
      <c r="FJB33" s="421"/>
      <c r="FJC33" s="421"/>
      <c r="FJD33" s="421"/>
      <c r="FJE33" s="421"/>
      <c r="FJF33" s="421"/>
      <c r="FJG33" s="421"/>
      <c r="FJH33" s="421"/>
      <c r="FJI33" s="421"/>
      <c r="FJJ33" s="421"/>
      <c r="FJK33" s="421"/>
      <c r="FJL33" s="421"/>
      <c r="FJM33" s="421"/>
      <c r="FJN33" s="421"/>
      <c r="FJO33" s="421"/>
      <c r="FJP33" s="421"/>
      <c r="FJQ33" s="421"/>
      <c r="FJR33" s="421"/>
      <c r="FJS33" s="421"/>
      <c r="FJT33" s="421"/>
      <c r="FJU33" s="421"/>
      <c r="FJV33" s="421"/>
      <c r="FJW33" s="421"/>
      <c r="FJX33" s="421"/>
      <c r="FJY33" s="421"/>
      <c r="FJZ33" s="421"/>
      <c r="FKA33" s="421"/>
      <c r="FKB33" s="421"/>
      <c r="FKC33" s="421"/>
      <c r="FKD33" s="421"/>
      <c r="FKE33" s="421"/>
      <c r="FKF33" s="421"/>
      <c r="FKG33" s="421"/>
      <c r="FKH33" s="421"/>
      <c r="FKI33" s="421"/>
      <c r="FKJ33" s="421"/>
      <c r="FKK33" s="421"/>
      <c r="FKL33" s="421"/>
      <c r="FKM33" s="421"/>
      <c r="FKN33" s="421"/>
      <c r="FKO33" s="421"/>
      <c r="FKP33" s="421"/>
      <c r="FKQ33" s="421"/>
      <c r="FKR33" s="421"/>
      <c r="FKS33" s="421"/>
      <c r="FKT33" s="421"/>
      <c r="FKU33" s="421"/>
      <c r="FKV33" s="421"/>
      <c r="FKW33" s="421"/>
      <c r="FKX33" s="421"/>
      <c r="FKY33" s="421"/>
      <c r="FKZ33" s="421"/>
      <c r="FLA33" s="421"/>
      <c r="FLB33" s="421"/>
      <c r="FLC33" s="421"/>
      <c r="FLD33" s="421"/>
      <c r="FLE33" s="421"/>
      <c r="FLF33" s="421"/>
      <c r="FLG33" s="421"/>
      <c r="FLH33" s="421"/>
      <c r="FLI33" s="421"/>
      <c r="FLJ33" s="421"/>
      <c r="FLK33" s="421"/>
      <c r="FLL33" s="421"/>
      <c r="FLM33" s="421"/>
      <c r="FLN33" s="421"/>
      <c r="FLO33" s="421"/>
      <c r="FLP33" s="421"/>
      <c r="FLQ33" s="421"/>
      <c r="FLR33" s="421"/>
      <c r="FLS33" s="421"/>
      <c r="FLT33" s="421"/>
      <c r="FLU33" s="421"/>
      <c r="FLV33" s="421"/>
      <c r="FLW33" s="421"/>
      <c r="FLX33" s="421"/>
      <c r="FLY33" s="421"/>
      <c r="FLZ33" s="421"/>
      <c r="FMA33" s="421"/>
      <c r="FMB33" s="421"/>
      <c r="FMC33" s="421"/>
      <c r="FMD33" s="421"/>
      <c r="FME33" s="421"/>
      <c r="FMF33" s="421"/>
      <c r="FMG33" s="421"/>
      <c r="FMH33" s="421"/>
      <c r="FMI33" s="421"/>
      <c r="FMJ33" s="421"/>
      <c r="FMK33" s="421"/>
      <c r="FML33" s="421"/>
      <c r="FMM33" s="421"/>
      <c r="FMN33" s="421"/>
      <c r="FMO33" s="421"/>
      <c r="FMP33" s="421"/>
      <c r="FMQ33" s="421"/>
      <c r="FMR33" s="421"/>
      <c r="FMS33" s="421"/>
      <c r="FMT33" s="421"/>
      <c r="FMU33" s="421"/>
      <c r="FMV33" s="421"/>
      <c r="FMW33" s="421"/>
      <c r="FMX33" s="421"/>
      <c r="FMY33" s="421"/>
      <c r="FMZ33" s="421"/>
      <c r="FNA33" s="421"/>
      <c r="FNB33" s="421"/>
      <c r="FNC33" s="421"/>
      <c r="FND33" s="421"/>
      <c r="FNE33" s="421"/>
      <c r="FNF33" s="421"/>
      <c r="FNG33" s="421"/>
      <c r="FNH33" s="421"/>
      <c r="FNI33" s="421"/>
      <c r="FNJ33" s="421"/>
      <c r="FNK33" s="421"/>
      <c r="FNL33" s="421"/>
      <c r="FNM33" s="421"/>
      <c r="FNN33" s="421"/>
      <c r="FNO33" s="421"/>
      <c r="FNP33" s="421"/>
      <c r="FNQ33" s="421"/>
      <c r="FNR33" s="421"/>
      <c r="FNS33" s="421"/>
      <c r="FNT33" s="421"/>
      <c r="FNU33" s="421"/>
      <c r="FNV33" s="421"/>
      <c r="FNW33" s="421"/>
      <c r="FNX33" s="421"/>
      <c r="FNY33" s="421"/>
      <c r="FNZ33" s="421"/>
      <c r="FOA33" s="421"/>
      <c r="FOB33" s="421"/>
      <c r="FOC33" s="421"/>
      <c r="FOD33" s="421"/>
      <c r="FOE33" s="421"/>
      <c r="FOF33" s="421"/>
      <c r="FOG33" s="421"/>
      <c r="FOH33" s="421"/>
      <c r="FOI33" s="421"/>
      <c r="FOJ33" s="421"/>
      <c r="FOK33" s="421"/>
      <c r="FOL33" s="421"/>
      <c r="FOM33" s="421"/>
      <c r="FON33" s="421"/>
      <c r="FOO33" s="421"/>
      <c r="FOP33" s="421"/>
      <c r="FOQ33" s="421"/>
      <c r="FOR33" s="421"/>
      <c r="FOS33" s="421"/>
      <c r="FOT33" s="421"/>
      <c r="FOU33" s="421"/>
      <c r="FOV33" s="421"/>
      <c r="FOW33" s="421"/>
      <c r="FOX33" s="421"/>
      <c r="FOY33" s="421"/>
      <c r="FOZ33" s="421"/>
      <c r="FPA33" s="421"/>
      <c r="FPB33" s="421"/>
      <c r="FPC33" s="421"/>
      <c r="FPD33" s="421"/>
      <c r="FPE33" s="421"/>
      <c r="FPF33" s="421"/>
      <c r="FPG33" s="421"/>
      <c r="FPH33" s="421"/>
      <c r="FPI33" s="421"/>
      <c r="FPJ33" s="421"/>
      <c r="FPK33" s="421"/>
      <c r="FPL33" s="421"/>
      <c r="FPM33" s="421"/>
      <c r="FPN33" s="421"/>
      <c r="FPO33" s="421"/>
      <c r="FPP33" s="421"/>
      <c r="FPQ33" s="421"/>
      <c r="FPR33" s="421"/>
      <c r="FPS33" s="421"/>
      <c r="FPT33" s="421"/>
      <c r="FPU33" s="421"/>
      <c r="FPV33" s="421"/>
      <c r="FPW33" s="421"/>
      <c r="FPX33" s="421"/>
      <c r="FPY33" s="421"/>
      <c r="FPZ33" s="421"/>
      <c r="FQA33" s="421"/>
      <c r="FQB33" s="421"/>
      <c r="FQC33" s="421"/>
      <c r="FQD33" s="421"/>
      <c r="FQE33" s="421"/>
      <c r="FQF33" s="421"/>
      <c r="FQG33" s="421"/>
      <c r="FQH33" s="421"/>
      <c r="FQI33" s="421"/>
      <c r="FQJ33" s="421"/>
      <c r="FQK33" s="421"/>
      <c r="FQL33" s="421"/>
      <c r="FQM33" s="421"/>
      <c r="FQN33" s="421"/>
      <c r="FQO33" s="421"/>
      <c r="FQP33" s="421"/>
      <c r="FQQ33" s="421"/>
      <c r="FQR33" s="421"/>
      <c r="FQS33" s="421"/>
      <c r="FQT33" s="421"/>
      <c r="FQU33" s="421"/>
      <c r="FQV33" s="421"/>
      <c r="FQW33" s="421"/>
      <c r="FQX33" s="421"/>
      <c r="FQY33" s="421"/>
      <c r="FQZ33" s="421"/>
      <c r="FRA33" s="421"/>
      <c r="FRB33" s="421"/>
      <c r="FRC33" s="421"/>
      <c r="FRD33" s="421"/>
      <c r="FRE33" s="421"/>
      <c r="FRF33" s="421"/>
      <c r="FRG33" s="421"/>
      <c r="FRH33" s="421"/>
      <c r="FRI33" s="421"/>
      <c r="FRJ33" s="421"/>
      <c r="FRK33" s="421"/>
      <c r="FRL33" s="421"/>
      <c r="FRM33" s="421"/>
      <c r="FRN33" s="421"/>
      <c r="FRO33" s="421"/>
      <c r="FRP33" s="421"/>
      <c r="FRQ33" s="421"/>
      <c r="FRR33" s="421"/>
      <c r="FRS33" s="421"/>
      <c r="FRT33" s="421"/>
      <c r="FRU33" s="421"/>
      <c r="FRV33" s="421"/>
      <c r="FRW33" s="421"/>
      <c r="FRX33" s="421"/>
      <c r="FRY33" s="421"/>
      <c r="FRZ33" s="421"/>
      <c r="FSA33" s="421"/>
      <c r="FSB33" s="421"/>
      <c r="FSC33" s="421"/>
      <c r="FSD33" s="421"/>
      <c r="FSE33" s="421"/>
      <c r="FSF33" s="421"/>
      <c r="FSG33" s="421"/>
      <c r="FSH33" s="421"/>
      <c r="FSI33" s="421"/>
      <c r="FSJ33" s="421"/>
      <c r="FSK33" s="421"/>
      <c r="FSL33" s="421"/>
      <c r="FSM33" s="421"/>
      <c r="FSN33" s="421"/>
      <c r="FSO33" s="421"/>
      <c r="FSP33" s="421"/>
      <c r="FSQ33" s="421"/>
      <c r="FSR33" s="421"/>
      <c r="FSS33" s="421"/>
      <c r="FST33" s="421"/>
      <c r="FSU33" s="421"/>
      <c r="FSV33" s="421"/>
      <c r="FSW33" s="421"/>
      <c r="FSX33" s="421"/>
      <c r="FSY33" s="421"/>
      <c r="FSZ33" s="421"/>
      <c r="FTA33" s="421"/>
      <c r="FTB33" s="421"/>
      <c r="FTC33" s="421"/>
      <c r="FTD33" s="421"/>
      <c r="FTE33" s="421"/>
      <c r="FTF33" s="421"/>
      <c r="FTG33" s="421"/>
      <c r="FTH33" s="421"/>
      <c r="FTI33" s="421"/>
      <c r="FTJ33" s="421"/>
      <c r="FTK33" s="421"/>
      <c r="FTL33" s="421"/>
      <c r="FTM33" s="421"/>
      <c r="FTN33" s="421"/>
      <c r="FTO33" s="421"/>
      <c r="FTP33" s="421"/>
      <c r="FTQ33" s="421"/>
      <c r="FTR33" s="421"/>
      <c r="FTS33" s="421"/>
      <c r="FTT33" s="421"/>
      <c r="FTU33" s="421"/>
      <c r="FTV33" s="421"/>
      <c r="FTW33" s="421"/>
      <c r="FTX33" s="421"/>
      <c r="FTY33" s="421"/>
      <c r="FTZ33" s="421"/>
      <c r="FUA33" s="421"/>
      <c r="FUB33" s="421"/>
      <c r="FUC33" s="421"/>
      <c r="FUD33" s="421"/>
      <c r="FUE33" s="421"/>
      <c r="FUF33" s="421"/>
      <c r="FUG33" s="421"/>
      <c r="FUH33" s="421"/>
      <c r="FUI33" s="421"/>
      <c r="FUJ33" s="421"/>
      <c r="FUK33" s="421"/>
      <c r="FUL33" s="421"/>
      <c r="FUM33" s="421"/>
      <c r="FUN33" s="421"/>
      <c r="FUO33" s="421"/>
      <c r="FUP33" s="421"/>
      <c r="FUQ33" s="421"/>
      <c r="FUR33" s="421"/>
      <c r="FUS33" s="421"/>
      <c r="FUT33" s="421"/>
      <c r="FUU33" s="421"/>
      <c r="FUV33" s="421"/>
      <c r="FUW33" s="421"/>
      <c r="FUX33" s="421"/>
      <c r="FUY33" s="421"/>
      <c r="FUZ33" s="421"/>
      <c r="FVA33" s="421"/>
      <c r="FVB33" s="421"/>
      <c r="FVC33" s="421"/>
      <c r="FVD33" s="421"/>
      <c r="FVE33" s="421"/>
      <c r="FVF33" s="421"/>
      <c r="FVG33" s="421"/>
      <c r="FVH33" s="421"/>
      <c r="FVI33" s="421"/>
      <c r="FVJ33" s="421"/>
      <c r="FVK33" s="421"/>
      <c r="FVL33" s="421"/>
      <c r="FVM33" s="421"/>
      <c r="FVN33" s="421"/>
      <c r="FVO33" s="421"/>
      <c r="FVP33" s="421"/>
      <c r="FVQ33" s="421"/>
      <c r="FVR33" s="421"/>
      <c r="FVS33" s="421"/>
      <c r="FVT33" s="421"/>
      <c r="FVU33" s="421"/>
      <c r="FVV33" s="421"/>
      <c r="FVW33" s="421"/>
      <c r="FVX33" s="421"/>
      <c r="FVY33" s="421"/>
      <c r="FVZ33" s="421"/>
      <c r="FWA33" s="421"/>
      <c r="FWB33" s="421"/>
      <c r="FWC33" s="421"/>
      <c r="FWD33" s="421"/>
      <c r="FWE33" s="421"/>
      <c r="FWF33" s="421"/>
      <c r="FWG33" s="421"/>
      <c r="FWH33" s="421"/>
      <c r="FWI33" s="421"/>
      <c r="FWJ33" s="421"/>
      <c r="FWK33" s="421"/>
      <c r="FWL33" s="421"/>
      <c r="FWM33" s="421"/>
      <c r="FWN33" s="421"/>
      <c r="FWO33" s="421"/>
      <c r="FWP33" s="421"/>
      <c r="FWQ33" s="421"/>
      <c r="FWR33" s="421"/>
      <c r="FWS33" s="421"/>
      <c r="FWT33" s="421"/>
      <c r="FWU33" s="421"/>
      <c r="FWV33" s="421"/>
      <c r="FWW33" s="421"/>
      <c r="FWX33" s="421"/>
      <c r="FWY33" s="421"/>
      <c r="FWZ33" s="421"/>
      <c r="FXA33" s="421"/>
      <c r="FXB33" s="421"/>
      <c r="FXC33" s="421"/>
      <c r="FXD33" s="421"/>
      <c r="FXE33" s="421"/>
      <c r="FXF33" s="421"/>
      <c r="FXG33" s="421"/>
      <c r="FXH33" s="421"/>
      <c r="FXI33" s="421"/>
      <c r="FXJ33" s="421"/>
      <c r="FXK33" s="421"/>
      <c r="FXL33" s="421"/>
      <c r="FXM33" s="421"/>
      <c r="FXN33" s="421"/>
      <c r="FXO33" s="421"/>
      <c r="FXP33" s="421"/>
      <c r="FXQ33" s="421"/>
      <c r="FXR33" s="421"/>
      <c r="FXS33" s="421"/>
      <c r="FXT33" s="421"/>
      <c r="FXU33" s="421"/>
      <c r="FXV33" s="421"/>
      <c r="FXW33" s="421"/>
      <c r="FXX33" s="421"/>
      <c r="FXY33" s="421"/>
      <c r="FXZ33" s="421"/>
      <c r="FYA33" s="421"/>
      <c r="FYB33" s="421"/>
      <c r="FYC33" s="421"/>
      <c r="FYD33" s="421"/>
      <c r="FYE33" s="421"/>
      <c r="FYF33" s="421"/>
      <c r="FYG33" s="421"/>
      <c r="FYH33" s="421"/>
      <c r="FYI33" s="421"/>
      <c r="FYJ33" s="421"/>
      <c r="FYK33" s="421"/>
      <c r="FYL33" s="421"/>
      <c r="FYM33" s="421"/>
      <c r="FYN33" s="421"/>
      <c r="FYO33" s="421"/>
      <c r="FYP33" s="421"/>
      <c r="FYQ33" s="421"/>
      <c r="FYR33" s="421"/>
      <c r="FYS33" s="421"/>
      <c r="FYT33" s="421"/>
      <c r="FYU33" s="421"/>
      <c r="FYV33" s="421"/>
      <c r="FYW33" s="421"/>
      <c r="FYX33" s="421"/>
      <c r="FYY33" s="421"/>
      <c r="FYZ33" s="421"/>
      <c r="FZA33" s="421"/>
      <c r="FZB33" s="421"/>
      <c r="FZC33" s="421"/>
      <c r="FZD33" s="421"/>
      <c r="FZE33" s="421"/>
      <c r="FZF33" s="421"/>
      <c r="FZG33" s="421"/>
      <c r="FZH33" s="421"/>
      <c r="FZI33" s="421"/>
      <c r="FZJ33" s="421"/>
      <c r="FZK33" s="421"/>
      <c r="FZL33" s="421"/>
      <c r="FZM33" s="421"/>
      <c r="FZN33" s="421"/>
      <c r="FZO33" s="421"/>
      <c r="FZP33" s="421"/>
      <c r="FZQ33" s="421"/>
      <c r="FZR33" s="421"/>
      <c r="FZS33" s="421"/>
      <c r="FZT33" s="421"/>
      <c r="FZU33" s="421"/>
      <c r="FZV33" s="421"/>
      <c r="FZW33" s="421"/>
      <c r="FZX33" s="421"/>
      <c r="FZY33" s="421"/>
      <c r="FZZ33" s="421"/>
      <c r="GAA33" s="421"/>
      <c r="GAB33" s="421"/>
      <c r="GAC33" s="421"/>
      <c r="GAD33" s="421"/>
      <c r="GAE33" s="421"/>
      <c r="GAF33" s="421"/>
      <c r="GAG33" s="421"/>
      <c r="GAH33" s="421"/>
      <c r="GAI33" s="421"/>
      <c r="GAJ33" s="421"/>
      <c r="GAK33" s="421"/>
      <c r="GAL33" s="421"/>
      <c r="GAM33" s="421"/>
      <c r="GAN33" s="421"/>
      <c r="GAO33" s="421"/>
      <c r="GAP33" s="421"/>
      <c r="GAQ33" s="421"/>
      <c r="GAR33" s="421"/>
      <c r="GAS33" s="421"/>
      <c r="GAT33" s="421"/>
      <c r="GAU33" s="421"/>
      <c r="GAV33" s="421"/>
      <c r="GAW33" s="421"/>
      <c r="GAX33" s="421"/>
      <c r="GAY33" s="421"/>
      <c r="GAZ33" s="421"/>
      <c r="GBA33" s="421"/>
      <c r="GBB33" s="421"/>
      <c r="GBC33" s="421"/>
      <c r="GBD33" s="421"/>
      <c r="GBE33" s="421"/>
      <c r="GBF33" s="421"/>
      <c r="GBG33" s="421"/>
      <c r="GBH33" s="421"/>
      <c r="GBI33" s="421"/>
      <c r="GBJ33" s="421"/>
      <c r="GBK33" s="421"/>
      <c r="GBL33" s="421"/>
      <c r="GBM33" s="421"/>
      <c r="GBN33" s="421"/>
      <c r="GBO33" s="421"/>
      <c r="GBP33" s="421"/>
      <c r="GBQ33" s="421"/>
      <c r="GBR33" s="421"/>
      <c r="GBS33" s="421"/>
      <c r="GBT33" s="421"/>
      <c r="GBU33" s="421"/>
      <c r="GBV33" s="421"/>
      <c r="GBW33" s="421"/>
      <c r="GBX33" s="421"/>
      <c r="GBY33" s="421"/>
      <c r="GBZ33" s="421"/>
      <c r="GCA33" s="421"/>
      <c r="GCB33" s="421"/>
      <c r="GCC33" s="421"/>
      <c r="GCD33" s="421"/>
      <c r="GCE33" s="421"/>
      <c r="GCF33" s="421"/>
      <c r="GCG33" s="421"/>
      <c r="GCH33" s="421"/>
      <c r="GCI33" s="421"/>
      <c r="GCJ33" s="421"/>
      <c r="GCK33" s="421"/>
      <c r="GCL33" s="421"/>
      <c r="GCM33" s="421"/>
      <c r="GCN33" s="421"/>
      <c r="GCO33" s="421"/>
      <c r="GCP33" s="421"/>
      <c r="GCQ33" s="421"/>
      <c r="GCR33" s="421"/>
      <c r="GCS33" s="421"/>
      <c r="GCT33" s="421"/>
      <c r="GCU33" s="421"/>
      <c r="GCV33" s="421"/>
      <c r="GCW33" s="421"/>
      <c r="GCX33" s="421"/>
      <c r="GCY33" s="421"/>
      <c r="GCZ33" s="421"/>
      <c r="GDA33" s="421"/>
      <c r="GDB33" s="421"/>
      <c r="GDC33" s="421"/>
      <c r="GDD33" s="421"/>
      <c r="GDE33" s="421"/>
      <c r="GDF33" s="421"/>
      <c r="GDG33" s="421"/>
      <c r="GDH33" s="421"/>
      <c r="GDI33" s="421"/>
      <c r="GDJ33" s="421"/>
      <c r="GDK33" s="421"/>
      <c r="GDL33" s="421"/>
      <c r="GDM33" s="421"/>
      <c r="GDN33" s="421"/>
      <c r="GDO33" s="421"/>
      <c r="GDP33" s="421"/>
      <c r="GDQ33" s="421"/>
      <c r="GDR33" s="421"/>
      <c r="GDS33" s="421"/>
      <c r="GDT33" s="421"/>
      <c r="GDU33" s="421"/>
      <c r="GDV33" s="421"/>
      <c r="GDW33" s="421"/>
      <c r="GDX33" s="421"/>
      <c r="GDY33" s="421"/>
      <c r="GDZ33" s="421"/>
      <c r="GEA33" s="421"/>
      <c r="GEB33" s="421"/>
      <c r="GEC33" s="421"/>
      <c r="GED33" s="421"/>
      <c r="GEE33" s="421"/>
      <c r="GEF33" s="421"/>
      <c r="GEG33" s="421"/>
      <c r="GEH33" s="421"/>
      <c r="GEI33" s="421"/>
      <c r="GEJ33" s="421"/>
      <c r="GEK33" s="421"/>
      <c r="GEL33" s="421"/>
      <c r="GEM33" s="421"/>
      <c r="GEN33" s="421"/>
      <c r="GEO33" s="421"/>
      <c r="GEP33" s="421"/>
      <c r="GEQ33" s="421"/>
      <c r="GER33" s="421"/>
      <c r="GES33" s="421"/>
      <c r="GET33" s="421"/>
      <c r="GEU33" s="421"/>
      <c r="GEV33" s="421"/>
      <c r="GEW33" s="421"/>
      <c r="GEX33" s="421"/>
      <c r="GEY33" s="421"/>
      <c r="GEZ33" s="421"/>
      <c r="GFA33" s="421"/>
      <c r="GFB33" s="421"/>
      <c r="GFC33" s="421"/>
      <c r="GFD33" s="421"/>
      <c r="GFE33" s="421"/>
      <c r="GFF33" s="421"/>
      <c r="GFG33" s="421"/>
      <c r="GFH33" s="421"/>
      <c r="GFI33" s="421"/>
      <c r="GFJ33" s="421"/>
      <c r="GFK33" s="421"/>
      <c r="GFL33" s="421"/>
      <c r="GFM33" s="421"/>
      <c r="GFN33" s="421"/>
      <c r="GFO33" s="421"/>
      <c r="GFP33" s="421"/>
      <c r="GFQ33" s="421"/>
      <c r="GFR33" s="421"/>
      <c r="GFS33" s="421"/>
      <c r="GFT33" s="421"/>
      <c r="GFU33" s="421"/>
      <c r="GFV33" s="421"/>
      <c r="GFW33" s="421"/>
      <c r="GFX33" s="421"/>
      <c r="GFY33" s="421"/>
      <c r="GFZ33" s="421"/>
      <c r="GGA33" s="421"/>
      <c r="GGB33" s="421"/>
      <c r="GGC33" s="421"/>
      <c r="GGD33" s="421"/>
      <c r="GGE33" s="421"/>
      <c r="GGF33" s="421"/>
      <c r="GGG33" s="421"/>
      <c r="GGH33" s="421"/>
      <c r="GGI33" s="421"/>
      <c r="GGJ33" s="421"/>
      <c r="GGK33" s="421"/>
      <c r="GGL33" s="421"/>
      <c r="GGM33" s="421"/>
      <c r="GGN33" s="421"/>
      <c r="GGO33" s="421"/>
      <c r="GGP33" s="421"/>
      <c r="GGQ33" s="421"/>
      <c r="GGR33" s="421"/>
      <c r="GGS33" s="421"/>
      <c r="GGT33" s="421"/>
      <c r="GGU33" s="421"/>
      <c r="GGV33" s="421"/>
      <c r="GGW33" s="421"/>
      <c r="GGX33" s="421"/>
      <c r="GGY33" s="421"/>
      <c r="GGZ33" s="421"/>
      <c r="GHA33" s="421"/>
      <c r="GHB33" s="421"/>
      <c r="GHC33" s="421"/>
      <c r="GHD33" s="421"/>
      <c r="GHE33" s="421"/>
      <c r="GHF33" s="421"/>
      <c r="GHG33" s="421"/>
      <c r="GHH33" s="421"/>
      <c r="GHI33" s="421"/>
      <c r="GHJ33" s="421"/>
      <c r="GHK33" s="421"/>
      <c r="GHL33" s="421"/>
      <c r="GHM33" s="421"/>
      <c r="GHN33" s="421"/>
      <c r="GHO33" s="421"/>
      <c r="GHP33" s="421"/>
      <c r="GHQ33" s="421"/>
      <c r="GHR33" s="421"/>
      <c r="GHS33" s="421"/>
      <c r="GHT33" s="421"/>
      <c r="GHU33" s="421"/>
      <c r="GHV33" s="421"/>
      <c r="GHW33" s="421"/>
      <c r="GHX33" s="421"/>
      <c r="GHY33" s="421"/>
      <c r="GHZ33" s="421"/>
      <c r="GIA33" s="421"/>
      <c r="GIB33" s="421"/>
      <c r="GIC33" s="421"/>
      <c r="GID33" s="421"/>
      <c r="GIE33" s="421"/>
      <c r="GIF33" s="421"/>
      <c r="GIG33" s="421"/>
      <c r="GIH33" s="421"/>
      <c r="GII33" s="421"/>
      <c r="GIJ33" s="421"/>
      <c r="GIK33" s="421"/>
      <c r="GIL33" s="421"/>
      <c r="GIM33" s="421"/>
      <c r="GIN33" s="421"/>
      <c r="GIO33" s="421"/>
      <c r="GIP33" s="421"/>
      <c r="GIQ33" s="421"/>
      <c r="GIR33" s="421"/>
      <c r="GIS33" s="421"/>
      <c r="GIT33" s="421"/>
      <c r="GIU33" s="421"/>
      <c r="GIV33" s="421"/>
      <c r="GIW33" s="421"/>
      <c r="GIX33" s="421"/>
      <c r="GIY33" s="421"/>
      <c r="GIZ33" s="421"/>
      <c r="GJA33" s="421"/>
      <c r="GJB33" s="421"/>
      <c r="GJC33" s="421"/>
      <c r="GJD33" s="421"/>
      <c r="GJE33" s="421"/>
      <c r="GJF33" s="421"/>
      <c r="GJG33" s="421"/>
      <c r="GJH33" s="421"/>
      <c r="GJI33" s="421"/>
      <c r="GJJ33" s="421"/>
      <c r="GJK33" s="421"/>
      <c r="GJL33" s="421"/>
      <c r="GJM33" s="421"/>
      <c r="GJN33" s="421"/>
      <c r="GJO33" s="421"/>
      <c r="GJP33" s="421"/>
      <c r="GJQ33" s="421"/>
      <c r="GJR33" s="421"/>
      <c r="GJS33" s="421"/>
      <c r="GJT33" s="421"/>
      <c r="GJU33" s="421"/>
      <c r="GJV33" s="421"/>
      <c r="GJW33" s="421"/>
      <c r="GJX33" s="421"/>
      <c r="GJY33" s="421"/>
      <c r="GJZ33" s="421"/>
      <c r="GKA33" s="421"/>
      <c r="GKB33" s="421"/>
      <c r="GKC33" s="421"/>
      <c r="GKD33" s="421"/>
      <c r="GKE33" s="421"/>
      <c r="GKF33" s="421"/>
      <c r="GKG33" s="421"/>
      <c r="GKH33" s="421"/>
      <c r="GKI33" s="421"/>
      <c r="GKJ33" s="421"/>
      <c r="GKK33" s="421"/>
      <c r="GKL33" s="421"/>
      <c r="GKM33" s="421"/>
      <c r="GKN33" s="421"/>
      <c r="GKO33" s="421"/>
      <c r="GKP33" s="421"/>
      <c r="GKQ33" s="421"/>
      <c r="GKR33" s="421"/>
      <c r="GKS33" s="421"/>
      <c r="GKT33" s="421"/>
      <c r="GKU33" s="421"/>
      <c r="GKV33" s="421"/>
      <c r="GKW33" s="421"/>
      <c r="GKX33" s="421"/>
      <c r="GKY33" s="421"/>
      <c r="GKZ33" s="421"/>
      <c r="GLA33" s="421"/>
      <c r="GLB33" s="421"/>
      <c r="GLC33" s="421"/>
      <c r="GLD33" s="421"/>
      <c r="GLE33" s="421"/>
      <c r="GLF33" s="421"/>
      <c r="GLG33" s="421"/>
      <c r="GLH33" s="421"/>
      <c r="GLI33" s="421"/>
      <c r="GLJ33" s="421"/>
      <c r="GLK33" s="421"/>
      <c r="GLL33" s="421"/>
      <c r="GLM33" s="421"/>
      <c r="GLN33" s="421"/>
      <c r="GLO33" s="421"/>
      <c r="GLP33" s="421"/>
      <c r="GLQ33" s="421"/>
      <c r="GLR33" s="421"/>
      <c r="GLS33" s="421"/>
      <c r="GLT33" s="421"/>
      <c r="GLU33" s="421"/>
      <c r="GLV33" s="421"/>
      <c r="GLW33" s="421"/>
      <c r="GLX33" s="421"/>
      <c r="GLY33" s="421"/>
      <c r="GLZ33" s="421"/>
      <c r="GMA33" s="421"/>
      <c r="GMB33" s="421"/>
      <c r="GMC33" s="421"/>
      <c r="GMD33" s="421"/>
      <c r="GME33" s="421"/>
      <c r="GMF33" s="421"/>
      <c r="GMG33" s="421"/>
      <c r="GMH33" s="421"/>
      <c r="GMI33" s="421"/>
      <c r="GMJ33" s="421"/>
      <c r="GMK33" s="421"/>
      <c r="GML33" s="421"/>
      <c r="GMM33" s="421"/>
      <c r="GMN33" s="421"/>
      <c r="GMO33" s="421"/>
      <c r="GMP33" s="421"/>
      <c r="GMQ33" s="421"/>
      <c r="GMR33" s="421"/>
      <c r="GMS33" s="421"/>
      <c r="GMT33" s="421"/>
      <c r="GMU33" s="421"/>
      <c r="GMV33" s="421"/>
      <c r="GMW33" s="421"/>
      <c r="GMX33" s="421"/>
      <c r="GMY33" s="421"/>
      <c r="GMZ33" s="421"/>
      <c r="GNA33" s="421"/>
      <c r="GNB33" s="421"/>
      <c r="GNC33" s="421"/>
      <c r="GND33" s="421"/>
      <c r="GNE33" s="421"/>
      <c r="GNF33" s="421"/>
      <c r="GNG33" s="421"/>
      <c r="GNH33" s="421"/>
      <c r="GNI33" s="421"/>
      <c r="GNJ33" s="421"/>
      <c r="GNK33" s="421"/>
      <c r="GNL33" s="421"/>
      <c r="GNM33" s="421"/>
      <c r="GNN33" s="421"/>
      <c r="GNO33" s="421"/>
      <c r="GNP33" s="421"/>
      <c r="GNQ33" s="421"/>
      <c r="GNR33" s="421"/>
      <c r="GNS33" s="421"/>
      <c r="GNT33" s="421"/>
      <c r="GNU33" s="421"/>
      <c r="GNV33" s="421"/>
      <c r="GNW33" s="421"/>
      <c r="GNX33" s="421"/>
      <c r="GNY33" s="421"/>
      <c r="GNZ33" s="421"/>
      <c r="GOA33" s="421"/>
      <c r="GOB33" s="421"/>
      <c r="GOC33" s="421"/>
      <c r="GOD33" s="421"/>
      <c r="GOE33" s="421"/>
      <c r="GOF33" s="421"/>
      <c r="GOG33" s="421"/>
      <c r="GOH33" s="421"/>
      <c r="GOI33" s="421"/>
      <c r="GOJ33" s="421"/>
      <c r="GOK33" s="421"/>
      <c r="GOL33" s="421"/>
      <c r="GOM33" s="421"/>
      <c r="GON33" s="421"/>
      <c r="GOO33" s="421"/>
      <c r="GOP33" s="421"/>
      <c r="GOQ33" s="421"/>
      <c r="GOR33" s="421"/>
      <c r="GOS33" s="421"/>
      <c r="GOT33" s="421"/>
      <c r="GOU33" s="421"/>
      <c r="GOV33" s="421"/>
      <c r="GOW33" s="421"/>
      <c r="GOX33" s="421"/>
      <c r="GOY33" s="421"/>
      <c r="GOZ33" s="421"/>
      <c r="GPA33" s="421"/>
      <c r="GPB33" s="421"/>
      <c r="GPC33" s="421"/>
      <c r="GPD33" s="421"/>
      <c r="GPE33" s="421"/>
      <c r="GPF33" s="421"/>
      <c r="GPG33" s="421"/>
      <c r="GPH33" s="421"/>
      <c r="GPI33" s="421"/>
      <c r="GPJ33" s="421"/>
      <c r="GPK33" s="421"/>
      <c r="GPL33" s="421"/>
      <c r="GPM33" s="421"/>
      <c r="GPN33" s="421"/>
      <c r="GPO33" s="421"/>
      <c r="GPP33" s="421"/>
      <c r="GPQ33" s="421"/>
      <c r="GPR33" s="421"/>
      <c r="GPS33" s="421"/>
      <c r="GPT33" s="421"/>
      <c r="GPU33" s="421"/>
      <c r="GPV33" s="421"/>
      <c r="GPW33" s="421"/>
      <c r="GPX33" s="421"/>
      <c r="GPY33" s="421"/>
      <c r="GPZ33" s="421"/>
      <c r="GQA33" s="421"/>
      <c r="GQB33" s="421"/>
      <c r="GQC33" s="421"/>
      <c r="GQD33" s="421"/>
      <c r="GQE33" s="421"/>
      <c r="GQF33" s="421"/>
      <c r="GQG33" s="421"/>
      <c r="GQH33" s="421"/>
      <c r="GQI33" s="421"/>
      <c r="GQJ33" s="421"/>
      <c r="GQK33" s="421"/>
      <c r="GQL33" s="421"/>
      <c r="GQM33" s="421"/>
      <c r="GQN33" s="421"/>
      <c r="GQO33" s="421"/>
      <c r="GQP33" s="421"/>
      <c r="GQQ33" s="421"/>
      <c r="GQR33" s="421"/>
      <c r="GQS33" s="421"/>
      <c r="GQT33" s="421"/>
      <c r="GQU33" s="421"/>
      <c r="GQV33" s="421"/>
      <c r="GQW33" s="421"/>
      <c r="GQX33" s="421"/>
      <c r="GQY33" s="421"/>
      <c r="GQZ33" s="421"/>
      <c r="GRA33" s="421"/>
      <c r="GRB33" s="421"/>
      <c r="GRC33" s="421"/>
      <c r="GRD33" s="421"/>
      <c r="GRE33" s="421"/>
      <c r="GRF33" s="421"/>
      <c r="GRG33" s="421"/>
      <c r="GRH33" s="421"/>
      <c r="GRI33" s="421"/>
      <c r="GRJ33" s="421"/>
      <c r="GRK33" s="421"/>
      <c r="GRL33" s="421"/>
      <c r="GRM33" s="421"/>
      <c r="GRN33" s="421"/>
      <c r="GRO33" s="421"/>
      <c r="GRP33" s="421"/>
      <c r="GRQ33" s="421"/>
      <c r="GRR33" s="421"/>
      <c r="GRS33" s="421"/>
      <c r="GRT33" s="421"/>
      <c r="GRU33" s="421"/>
      <c r="GRV33" s="421"/>
      <c r="GRW33" s="421"/>
      <c r="GRX33" s="421"/>
      <c r="GRY33" s="421"/>
      <c r="GRZ33" s="421"/>
      <c r="GSA33" s="421"/>
      <c r="GSB33" s="421"/>
      <c r="GSC33" s="421"/>
      <c r="GSD33" s="421"/>
      <c r="GSE33" s="421"/>
      <c r="GSF33" s="421"/>
      <c r="GSG33" s="421"/>
      <c r="GSH33" s="421"/>
      <c r="GSI33" s="421"/>
      <c r="GSJ33" s="421"/>
      <c r="GSK33" s="421"/>
      <c r="GSL33" s="421"/>
      <c r="GSM33" s="421"/>
      <c r="GSN33" s="421"/>
      <c r="GSO33" s="421"/>
      <c r="GSP33" s="421"/>
      <c r="GSQ33" s="421"/>
      <c r="GSR33" s="421"/>
      <c r="GSS33" s="421"/>
      <c r="GST33" s="421"/>
      <c r="GSU33" s="421"/>
      <c r="GSV33" s="421"/>
      <c r="GSW33" s="421"/>
      <c r="GSX33" s="421"/>
      <c r="GSY33" s="421"/>
      <c r="GSZ33" s="421"/>
      <c r="GTA33" s="421"/>
      <c r="GTB33" s="421"/>
      <c r="GTC33" s="421"/>
      <c r="GTD33" s="421"/>
      <c r="GTE33" s="421"/>
      <c r="GTF33" s="421"/>
      <c r="GTG33" s="421"/>
      <c r="GTH33" s="421"/>
      <c r="GTI33" s="421"/>
      <c r="GTJ33" s="421"/>
      <c r="GTK33" s="421"/>
      <c r="GTL33" s="421"/>
      <c r="GTM33" s="421"/>
      <c r="GTN33" s="421"/>
      <c r="GTO33" s="421"/>
      <c r="GTP33" s="421"/>
      <c r="GTQ33" s="421"/>
      <c r="GTR33" s="421"/>
      <c r="GTS33" s="421"/>
      <c r="GTT33" s="421"/>
      <c r="GTU33" s="421"/>
      <c r="GTV33" s="421"/>
      <c r="GTW33" s="421"/>
      <c r="GTX33" s="421"/>
      <c r="GTY33" s="421"/>
      <c r="GTZ33" s="421"/>
      <c r="GUA33" s="421"/>
      <c r="GUB33" s="421"/>
      <c r="GUC33" s="421"/>
      <c r="GUD33" s="421"/>
      <c r="GUE33" s="421"/>
      <c r="GUF33" s="421"/>
      <c r="GUG33" s="421"/>
      <c r="GUH33" s="421"/>
      <c r="GUI33" s="421"/>
      <c r="GUJ33" s="421"/>
      <c r="GUK33" s="421"/>
      <c r="GUL33" s="421"/>
      <c r="GUM33" s="421"/>
      <c r="GUN33" s="421"/>
      <c r="GUO33" s="421"/>
      <c r="GUP33" s="421"/>
      <c r="GUQ33" s="421"/>
      <c r="GUR33" s="421"/>
      <c r="GUS33" s="421"/>
      <c r="GUT33" s="421"/>
      <c r="GUU33" s="421"/>
      <c r="GUV33" s="421"/>
      <c r="GUW33" s="421"/>
      <c r="GUX33" s="421"/>
      <c r="GUY33" s="421"/>
      <c r="GUZ33" s="421"/>
      <c r="GVA33" s="421"/>
      <c r="GVB33" s="421"/>
      <c r="GVC33" s="421"/>
      <c r="GVD33" s="421"/>
      <c r="GVE33" s="421"/>
      <c r="GVF33" s="421"/>
      <c r="GVG33" s="421"/>
      <c r="GVH33" s="421"/>
      <c r="GVI33" s="421"/>
      <c r="GVJ33" s="421"/>
      <c r="GVK33" s="421"/>
      <c r="GVL33" s="421"/>
      <c r="GVM33" s="421"/>
      <c r="GVN33" s="421"/>
      <c r="GVO33" s="421"/>
      <c r="GVP33" s="421"/>
      <c r="GVQ33" s="421"/>
      <c r="GVR33" s="421"/>
      <c r="GVS33" s="421"/>
      <c r="GVT33" s="421"/>
      <c r="GVU33" s="421"/>
      <c r="GVV33" s="421"/>
      <c r="GVW33" s="421"/>
      <c r="GVX33" s="421"/>
      <c r="GVY33" s="421"/>
      <c r="GVZ33" s="421"/>
      <c r="GWA33" s="421"/>
      <c r="GWB33" s="421"/>
      <c r="GWC33" s="421"/>
      <c r="GWD33" s="421"/>
      <c r="GWE33" s="421"/>
      <c r="GWF33" s="421"/>
      <c r="GWG33" s="421"/>
      <c r="GWH33" s="421"/>
      <c r="GWI33" s="421"/>
      <c r="GWJ33" s="421"/>
      <c r="GWK33" s="421"/>
      <c r="GWL33" s="421"/>
      <c r="GWM33" s="421"/>
      <c r="GWN33" s="421"/>
      <c r="GWO33" s="421"/>
      <c r="GWP33" s="421"/>
      <c r="GWQ33" s="421"/>
      <c r="GWR33" s="421"/>
      <c r="GWS33" s="421"/>
      <c r="GWT33" s="421"/>
      <c r="GWU33" s="421"/>
      <c r="GWV33" s="421"/>
      <c r="GWW33" s="421"/>
      <c r="GWX33" s="421"/>
      <c r="GWY33" s="421"/>
      <c r="GWZ33" s="421"/>
      <c r="GXA33" s="421"/>
      <c r="GXB33" s="421"/>
      <c r="GXC33" s="421"/>
      <c r="GXD33" s="421"/>
      <c r="GXE33" s="421"/>
      <c r="GXF33" s="421"/>
      <c r="GXG33" s="421"/>
      <c r="GXH33" s="421"/>
      <c r="GXI33" s="421"/>
      <c r="GXJ33" s="421"/>
      <c r="GXK33" s="421"/>
      <c r="GXL33" s="421"/>
      <c r="GXM33" s="421"/>
      <c r="GXN33" s="421"/>
      <c r="GXO33" s="421"/>
      <c r="GXP33" s="421"/>
      <c r="GXQ33" s="421"/>
      <c r="GXR33" s="421"/>
      <c r="GXS33" s="421"/>
      <c r="GXT33" s="421"/>
      <c r="GXU33" s="421"/>
      <c r="GXV33" s="421"/>
      <c r="GXW33" s="421"/>
      <c r="GXX33" s="421"/>
      <c r="GXY33" s="421"/>
      <c r="GXZ33" s="421"/>
      <c r="GYA33" s="421"/>
      <c r="GYB33" s="421"/>
      <c r="GYC33" s="421"/>
      <c r="GYD33" s="421"/>
      <c r="GYE33" s="421"/>
      <c r="GYF33" s="421"/>
      <c r="GYG33" s="421"/>
      <c r="GYH33" s="421"/>
      <c r="GYI33" s="421"/>
      <c r="GYJ33" s="421"/>
      <c r="GYK33" s="421"/>
      <c r="GYL33" s="421"/>
      <c r="GYM33" s="421"/>
      <c r="GYN33" s="421"/>
      <c r="GYO33" s="421"/>
      <c r="GYP33" s="421"/>
      <c r="GYQ33" s="421"/>
      <c r="GYR33" s="421"/>
      <c r="GYS33" s="421"/>
      <c r="GYT33" s="421"/>
      <c r="GYU33" s="421"/>
      <c r="GYV33" s="421"/>
      <c r="GYW33" s="421"/>
      <c r="GYX33" s="421"/>
      <c r="GYY33" s="421"/>
      <c r="GYZ33" s="421"/>
      <c r="GZA33" s="421"/>
      <c r="GZB33" s="421"/>
      <c r="GZC33" s="421"/>
      <c r="GZD33" s="421"/>
      <c r="GZE33" s="421"/>
      <c r="GZF33" s="421"/>
      <c r="GZG33" s="421"/>
      <c r="GZH33" s="421"/>
      <c r="GZI33" s="421"/>
      <c r="GZJ33" s="421"/>
      <c r="GZK33" s="421"/>
      <c r="GZL33" s="421"/>
      <c r="GZM33" s="421"/>
      <c r="GZN33" s="421"/>
      <c r="GZO33" s="421"/>
      <c r="GZP33" s="421"/>
      <c r="GZQ33" s="421"/>
      <c r="GZR33" s="421"/>
      <c r="GZS33" s="421"/>
      <c r="GZT33" s="421"/>
      <c r="GZU33" s="421"/>
      <c r="GZV33" s="421"/>
      <c r="GZW33" s="421"/>
      <c r="GZX33" s="421"/>
      <c r="GZY33" s="421"/>
      <c r="GZZ33" s="421"/>
      <c r="HAA33" s="421"/>
      <c r="HAB33" s="421"/>
      <c r="HAC33" s="421"/>
      <c r="HAD33" s="421"/>
      <c r="HAE33" s="421"/>
      <c r="HAF33" s="421"/>
      <c r="HAG33" s="421"/>
      <c r="HAH33" s="421"/>
      <c r="HAI33" s="421"/>
      <c r="HAJ33" s="421"/>
      <c r="HAK33" s="421"/>
      <c r="HAL33" s="421"/>
      <c r="HAM33" s="421"/>
      <c r="HAN33" s="421"/>
      <c r="HAO33" s="421"/>
      <c r="HAP33" s="421"/>
      <c r="HAQ33" s="421"/>
      <c r="HAR33" s="421"/>
      <c r="HAS33" s="421"/>
      <c r="HAT33" s="421"/>
      <c r="HAU33" s="421"/>
      <c r="HAV33" s="421"/>
      <c r="HAW33" s="421"/>
      <c r="HAX33" s="421"/>
      <c r="HAY33" s="421"/>
      <c r="HAZ33" s="421"/>
      <c r="HBA33" s="421"/>
      <c r="HBB33" s="421"/>
      <c r="HBC33" s="421"/>
      <c r="HBD33" s="421"/>
      <c r="HBE33" s="421"/>
      <c r="HBF33" s="421"/>
      <c r="HBG33" s="421"/>
      <c r="HBH33" s="421"/>
      <c r="HBI33" s="421"/>
      <c r="HBJ33" s="421"/>
      <c r="HBK33" s="421"/>
      <c r="HBL33" s="421"/>
      <c r="HBM33" s="421"/>
      <c r="HBN33" s="421"/>
      <c r="HBO33" s="421"/>
      <c r="HBP33" s="421"/>
      <c r="HBQ33" s="421"/>
      <c r="HBR33" s="421"/>
      <c r="HBS33" s="421"/>
      <c r="HBT33" s="421"/>
      <c r="HBU33" s="421"/>
      <c r="HBV33" s="421"/>
      <c r="HBW33" s="421"/>
      <c r="HBX33" s="421"/>
      <c r="HBY33" s="421"/>
      <c r="HBZ33" s="421"/>
      <c r="HCA33" s="421"/>
      <c r="HCB33" s="421"/>
      <c r="HCC33" s="421"/>
      <c r="HCD33" s="421"/>
      <c r="HCE33" s="421"/>
      <c r="HCF33" s="421"/>
      <c r="HCG33" s="421"/>
      <c r="HCH33" s="421"/>
      <c r="HCI33" s="421"/>
      <c r="HCJ33" s="421"/>
      <c r="HCK33" s="421"/>
      <c r="HCL33" s="421"/>
      <c r="HCM33" s="421"/>
      <c r="HCN33" s="421"/>
      <c r="HCO33" s="421"/>
      <c r="HCP33" s="421"/>
      <c r="HCQ33" s="421"/>
      <c r="HCR33" s="421"/>
      <c r="HCS33" s="421"/>
      <c r="HCT33" s="421"/>
      <c r="HCU33" s="421"/>
      <c r="HCV33" s="421"/>
      <c r="HCW33" s="421"/>
      <c r="HCX33" s="421"/>
      <c r="HCY33" s="421"/>
      <c r="HCZ33" s="421"/>
      <c r="HDA33" s="421"/>
      <c r="HDB33" s="421"/>
      <c r="HDC33" s="421"/>
      <c r="HDD33" s="421"/>
      <c r="HDE33" s="421"/>
      <c r="HDF33" s="421"/>
      <c r="HDG33" s="421"/>
      <c r="HDH33" s="421"/>
      <c r="HDI33" s="421"/>
      <c r="HDJ33" s="421"/>
      <c r="HDK33" s="421"/>
      <c r="HDL33" s="421"/>
      <c r="HDM33" s="421"/>
      <c r="HDN33" s="421"/>
      <c r="HDO33" s="421"/>
      <c r="HDP33" s="421"/>
      <c r="HDQ33" s="421"/>
      <c r="HDR33" s="421"/>
      <c r="HDS33" s="421"/>
      <c r="HDT33" s="421"/>
      <c r="HDU33" s="421"/>
      <c r="HDV33" s="421"/>
      <c r="HDW33" s="421"/>
      <c r="HDX33" s="421"/>
      <c r="HDY33" s="421"/>
      <c r="HDZ33" s="421"/>
      <c r="HEA33" s="421"/>
      <c r="HEB33" s="421"/>
      <c r="HEC33" s="421"/>
      <c r="HED33" s="421"/>
      <c r="HEE33" s="421"/>
      <c r="HEF33" s="421"/>
      <c r="HEG33" s="421"/>
      <c r="HEH33" s="421"/>
      <c r="HEI33" s="421"/>
      <c r="HEJ33" s="421"/>
      <c r="HEK33" s="421"/>
      <c r="HEL33" s="421"/>
      <c r="HEM33" s="421"/>
      <c r="HEN33" s="421"/>
      <c r="HEO33" s="421"/>
      <c r="HEP33" s="421"/>
      <c r="HEQ33" s="421"/>
      <c r="HER33" s="421"/>
      <c r="HES33" s="421"/>
      <c r="HET33" s="421"/>
      <c r="HEU33" s="421"/>
      <c r="HEV33" s="421"/>
      <c r="HEW33" s="421"/>
      <c r="HEX33" s="421"/>
      <c r="HEY33" s="421"/>
      <c r="HEZ33" s="421"/>
      <c r="HFA33" s="421"/>
      <c r="HFB33" s="421"/>
      <c r="HFC33" s="421"/>
      <c r="HFD33" s="421"/>
      <c r="HFE33" s="421"/>
      <c r="HFF33" s="421"/>
      <c r="HFG33" s="421"/>
      <c r="HFH33" s="421"/>
      <c r="HFI33" s="421"/>
      <c r="HFJ33" s="421"/>
      <c r="HFK33" s="421"/>
      <c r="HFL33" s="421"/>
      <c r="HFM33" s="421"/>
      <c r="HFN33" s="421"/>
      <c r="HFO33" s="421"/>
      <c r="HFP33" s="421"/>
      <c r="HFQ33" s="421"/>
      <c r="HFR33" s="421"/>
      <c r="HFS33" s="421"/>
      <c r="HFT33" s="421"/>
      <c r="HFU33" s="421"/>
      <c r="HFV33" s="421"/>
      <c r="HFW33" s="421"/>
      <c r="HFX33" s="421"/>
      <c r="HFY33" s="421"/>
      <c r="HFZ33" s="421"/>
      <c r="HGA33" s="421"/>
      <c r="HGB33" s="421"/>
      <c r="HGC33" s="421"/>
      <c r="HGD33" s="421"/>
      <c r="HGE33" s="421"/>
      <c r="HGF33" s="421"/>
      <c r="HGG33" s="421"/>
      <c r="HGH33" s="421"/>
      <c r="HGI33" s="421"/>
      <c r="HGJ33" s="421"/>
      <c r="HGK33" s="421"/>
      <c r="HGL33" s="421"/>
      <c r="HGM33" s="421"/>
      <c r="HGN33" s="421"/>
      <c r="HGO33" s="421"/>
      <c r="HGP33" s="421"/>
      <c r="HGQ33" s="421"/>
      <c r="HGR33" s="421"/>
      <c r="HGS33" s="421"/>
      <c r="HGT33" s="421"/>
      <c r="HGU33" s="421"/>
      <c r="HGV33" s="421"/>
      <c r="HGW33" s="421"/>
      <c r="HGX33" s="421"/>
      <c r="HGY33" s="421"/>
      <c r="HGZ33" s="421"/>
      <c r="HHA33" s="421"/>
      <c r="HHB33" s="421"/>
      <c r="HHC33" s="421"/>
      <c r="HHD33" s="421"/>
      <c r="HHE33" s="421"/>
      <c r="HHF33" s="421"/>
      <c r="HHG33" s="421"/>
      <c r="HHH33" s="421"/>
      <c r="HHI33" s="421"/>
      <c r="HHJ33" s="421"/>
      <c r="HHK33" s="421"/>
      <c r="HHL33" s="421"/>
      <c r="HHM33" s="421"/>
      <c r="HHN33" s="421"/>
      <c r="HHO33" s="421"/>
      <c r="HHP33" s="421"/>
      <c r="HHQ33" s="421"/>
      <c r="HHR33" s="421"/>
      <c r="HHS33" s="421"/>
      <c r="HHT33" s="421"/>
      <c r="HHU33" s="421"/>
      <c r="HHV33" s="421"/>
      <c r="HHW33" s="421"/>
      <c r="HHX33" s="421"/>
      <c r="HHY33" s="421"/>
      <c r="HHZ33" s="421"/>
      <c r="HIA33" s="421"/>
      <c r="HIB33" s="421"/>
      <c r="HIC33" s="421"/>
      <c r="HID33" s="421"/>
      <c r="HIE33" s="421"/>
      <c r="HIF33" s="421"/>
      <c r="HIG33" s="421"/>
      <c r="HIH33" s="421"/>
      <c r="HII33" s="421"/>
      <c r="HIJ33" s="421"/>
      <c r="HIK33" s="421"/>
      <c r="HIL33" s="421"/>
      <c r="HIM33" s="421"/>
      <c r="HIN33" s="421"/>
      <c r="HIO33" s="421"/>
      <c r="HIP33" s="421"/>
      <c r="HIQ33" s="421"/>
      <c r="HIR33" s="421"/>
      <c r="HIS33" s="421"/>
      <c r="HIT33" s="421"/>
      <c r="HIU33" s="421"/>
      <c r="HIV33" s="421"/>
      <c r="HIW33" s="421"/>
      <c r="HIX33" s="421"/>
      <c r="HIY33" s="421"/>
      <c r="HIZ33" s="421"/>
      <c r="HJA33" s="421"/>
      <c r="HJB33" s="421"/>
      <c r="HJC33" s="421"/>
      <c r="HJD33" s="421"/>
      <c r="HJE33" s="421"/>
      <c r="HJF33" s="421"/>
      <c r="HJG33" s="421"/>
      <c r="HJH33" s="421"/>
      <c r="HJI33" s="421"/>
      <c r="HJJ33" s="421"/>
      <c r="HJK33" s="421"/>
      <c r="HJL33" s="421"/>
      <c r="HJM33" s="421"/>
      <c r="HJN33" s="421"/>
      <c r="HJO33" s="421"/>
      <c r="HJP33" s="421"/>
      <c r="HJQ33" s="421"/>
      <c r="HJR33" s="421"/>
      <c r="HJS33" s="421"/>
      <c r="HJT33" s="421"/>
      <c r="HJU33" s="421"/>
      <c r="HJV33" s="421"/>
      <c r="HJW33" s="421"/>
      <c r="HJX33" s="421"/>
      <c r="HJY33" s="421"/>
      <c r="HJZ33" s="421"/>
      <c r="HKA33" s="421"/>
      <c r="HKB33" s="421"/>
      <c r="HKC33" s="421"/>
      <c r="HKD33" s="421"/>
      <c r="HKE33" s="421"/>
      <c r="HKF33" s="421"/>
      <c r="HKG33" s="421"/>
      <c r="HKH33" s="421"/>
      <c r="HKI33" s="421"/>
      <c r="HKJ33" s="421"/>
      <c r="HKK33" s="421"/>
      <c r="HKL33" s="421"/>
      <c r="HKM33" s="421"/>
      <c r="HKN33" s="421"/>
      <c r="HKO33" s="421"/>
      <c r="HKP33" s="421"/>
      <c r="HKQ33" s="421"/>
      <c r="HKR33" s="421"/>
      <c r="HKS33" s="421"/>
      <c r="HKT33" s="421"/>
      <c r="HKU33" s="421"/>
      <c r="HKV33" s="421"/>
      <c r="HKW33" s="421"/>
      <c r="HKX33" s="421"/>
      <c r="HKY33" s="421"/>
      <c r="HKZ33" s="421"/>
      <c r="HLA33" s="421"/>
      <c r="HLB33" s="421"/>
      <c r="HLC33" s="421"/>
      <c r="HLD33" s="421"/>
      <c r="HLE33" s="421"/>
      <c r="HLF33" s="421"/>
      <c r="HLG33" s="421"/>
      <c r="HLH33" s="421"/>
      <c r="HLI33" s="421"/>
      <c r="HLJ33" s="421"/>
      <c r="HLK33" s="421"/>
      <c r="HLL33" s="421"/>
      <c r="HLM33" s="421"/>
      <c r="HLN33" s="421"/>
      <c r="HLO33" s="421"/>
      <c r="HLP33" s="421"/>
      <c r="HLQ33" s="421"/>
      <c r="HLR33" s="421"/>
      <c r="HLS33" s="421"/>
      <c r="HLT33" s="421"/>
      <c r="HLU33" s="421"/>
      <c r="HLV33" s="421"/>
      <c r="HLW33" s="421"/>
      <c r="HLX33" s="421"/>
      <c r="HLY33" s="421"/>
      <c r="HLZ33" s="421"/>
      <c r="HMA33" s="421"/>
      <c r="HMB33" s="421"/>
      <c r="HMC33" s="421"/>
      <c r="HMD33" s="421"/>
      <c r="HME33" s="421"/>
      <c r="HMF33" s="421"/>
      <c r="HMG33" s="421"/>
      <c r="HMH33" s="421"/>
      <c r="HMI33" s="421"/>
      <c r="HMJ33" s="421"/>
      <c r="HMK33" s="421"/>
      <c r="HML33" s="421"/>
      <c r="HMM33" s="421"/>
      <c r="HMN33" s="421"/>
      <c r="HMO33" s="421"/>
      <c r="HMP33" s="421"/>
      <c r="HMQ33" s="421"/>
      <c r="HMR33" s="421"/>
      <c r="HMS33" s="421"/>
      <c r="HMT33" s="421"/>
      <c r="HMU33" s="421"/>
      <c r="HMV33" s="421"/>
      <c r="HMW33" s="421"/>
      <c r="HMX33" s="421"/>
      <c r="HMY33" s="421"/>
      <c r="HMZ33" s="421"/>
      <c r="HNA33" s="421"/>
      <c r="HNB33" s="421"/>
      <c r="HNC33" s="421"/>
      <c r="HND33" s="421"/>
      <c r="HNE33" s="421"/>
      <c r="HNF33" s="421"/>
      <c r="HNG33" s="421"/>
      <c r="HNH33" s="421"/>
      <c r="HNI33" s="421"/>
      <c r="HNJ33" s="421"/>
      <c r="HNK33" s="421"/>
      <c r="HNL33" s="421"/>
      <c r="HNM33" s="421"/>
      <c r="HNN33" s="421"/>
      <c r="HNO33" s="421"/>
      <c r="HNP33" s="421"/>
      <c r="HNQ33" s="421"/>
      <c r="HNR33" s="421"/>
      <c r="HNS33" s="421"/>
      <c r="HNT33" s="421"/>
      <c r="HNU33" s="421"/>
      <c r="HNV33" s="421"/>
      <c r="HNW33" s="421"/>
      <c r="HNX33" s="421"/>
      <c r="HNY33" s="421"/>
      <c r="HNZ33" s="421"/>
      <c r="HOA33" s="421"/>
      <c r="HOB33" s="421"/>
      <c r="HOC33" s="421"/>
      <c r="HOD33" s="421"/>
      <c r="HOE33" s="421"/>
      <c r="HOF33" s="421"/>
      <c r="HOG33" s="421"/>
      <c r="HOH33" s="421"/>
      <c r="HOI33" s="421"/>
      <c r="HOJ33" s="421"/>
      <c r="HOK33" s="421"/>
      <c r="HOL33" s="421"/>
      <c r="HOM33" s="421"/>
      <c r="HON33" s="421"/>
      <c r="HOO33" s="421"/>
      <c r="HOP33" s="421"/>
      <c r="HOQ33" s="421"/>
      <c r="HOR33" s="421"/>
      <c r="HOS33" s="421"/>
      <c r="HOT33" s="421"/>
      <c r="HOU33" s="421"/>
      <c r="HOV33" s="421"/>
      <c r="HOW33" s="421"/>
      <c r="HOX33" s="421"/>
      <c r="HOY33" s="421"/>
      <c r="HOZ33" s="421"/>
      <c r="HPA33" s="421"/>
      <c r="HPB33" s="421"/>
      <c r="HPC33" s="421"/>
      <c r="HPD33" s="421"/>
      <c r="HPE33" s="421"/>
      <c r="HPF33" s="421"/>
      <c r="HPG33" s="421"/>
      <c r="HPH33" s="421"/>
      <c r="HPI33" s="421"/>
      <c r="HPJ33" s="421"/>
      <c r="HPK33" s="421"/>
      <c r="HPL33" s="421"/>
      <c r="HPM33" s="421"/>
      <c r="HPN33" s="421"/>
      <c r="HPO33" s="421"/>
      <c r="HPP33" s="421"/>
      <c r="HPQ33" s="421"/>
      <c r="HPR33" s="421"/>
      <c r="HPS33" s="421"/>
      <c r="HPT33" s="421"/>
      <c r="HPU33" s="421"/>
      <c r="HPV33" s="421"/>
      <c r="HPW33" s="421"/>
      <c r="HPX33" s="421"/>
      <c r="HPY33" s="421"/>
      <c r="HPZ33" s="421"/>
      <c r="HQA33" s="421"/>
      <c r="HQB33" s="421"/>
      <c r="HQC33" s="421"/>
      <c r="HQD33" s="421"/>
      <c r="HQE33" s="421"/>
      <c r="HQF33" s="421"/>
      <c r="HQG33" s="421"/>
      <c r="HQH33" s="421"/>
      <c r="HQI33" s="421"/>
      <c r="HQJ33" s="421"/>
      <c r="HQK33" s="421"/>
      <c r="HQL33" s="421"/>
      <c r="HQM33" s="421"/>
      <c r="HQN33" s="421"/>
      <c r="HQO33" s="421"/>
      <c r="HQP33" s="421"/>
      <c r="HQQ33" s="421"/>
      <c r="HQR33" s="421"/>
      <c r="HQS33" s="421"/>
      <c r="HQT33" s="421"/>
      <c r="HQU33" s="421"/>
      <c r="HQV33" s="421"/>
      <c r="HQW33" s="421"/>
      <c r="HQX33" s="421"/>
      <c r="HQY33" s="421"/>
      <c r="HQZ33" s="421"/>
      <c r="HRA33" s="421"/>
      <c r="HRB33" s="421"/>
      <c r="HRC33" s="421"/>
      <c r="HRD33" s="421"/>
      <c r="HRE33" s="421"/>
      <c r="HRF33" s="421"/>
      <c r="HRG33" s="421"/>
      <c r="HRH33" s="421"/>
      <c r="HRI33" s="421"/>
      <c r="HRJ33" s="421"/>
      <c r="HRK33" s="421"/>
      <c r="HRL33" s="421"/>
      <c r="HRM33" s="421"/>
      <c r="HRN33" s="421"/>
      <c r="HRO33" s="421"/>
      <c r="HRP33" s="421"/>
      <c r="HRQ33" s="421"/>
      <c r="HRR33" s="421"/>
      <c r="HRS33" s="421"/>
      <c r="HRT33" s="421"/>
      <c r="HRU33" s="421"/>
      <c r="HRV33" s="421"/>
      <c r="HRW33" s="421"/>
      <c r="HRX33" s="421"/>
      <c r="HRY33" s="421"/>
      <c r="HRZ33" s="421"/>
      <c r="HSA33" s="421"/>
      <c r="HSB33" s="421"/>
      <c r="HSC33" s="421"/>
      <c r="HSD33" s="421"/>
      <c r="HSE33" s="421"/>
      <c r="HSF33" s="421"/>
      <c r="HSG33" s="421"/>
      <c r="HSH33" s="421"/>
      <c r="HSI33" s="421"/>
      <c r="HSJ33" s="421"/>
      <c r="HSK33" s="421"/>
      <c r="HSL33" s="421"/>
      <c r="HSM33" s="421"/>
      <c r="HSN33" s="421"/>
      <c r="HSO33" s="421"/>
      <c r="HSP33" s="421"/>
      <c r="HSQ33" s="421"/>
      <c r="HSR33" s="421"/>
      <c r="HSS33" s="421"/>
      <c r="HST33" s="421"/>
      <c r="HSU33" s="421"/>
      <c r="HSV33" s="421"/>
      <c r="HSW33" s="421"/>
      <c r="HSX33" s="421"/>
      <c r="HSY33" s="421"/>
      <c r="HSZ33" s="421"/>
      <c r="HTA33" s="421"/>
      <c r="HTB33" s="421"/>
      <c r="HTC33" s="421"/>
      <c r="HTD33" s="421"/>
      <c r="HTE33" s="421"/>
      <c r="HTF33" s="421"/>
      <c r="HTG33" s="421"/>
      <c r="HTH33" s="421"/>
      <c r="HTI33" s="421"/>
      <c r="HTJ33" s="421"/>
      <c r="HTK33" s="421"/>
      <c r="HTL33" s="421"/>
      <c r="HTM33" s="421"/>
      <c r="HTN33" s="421"/>
      <c r="HTO33" s="421"/>
      <c r="HTP33" s="421"/>
      <c r="HTQ33" s="421"/>
      <c r="HTR33" s="421"/>
      <c r="HTS33" s="421"/>
      <c r="HTT33" s="421"/>
      <c r="HTU33" s="421"/>
      <c r="HTV33" s="421"/>
      <c r="HTW33" s="421"/>
      <c r="HTX33" s="421"/>
      <c r="HTY33" s="421"/>
      <c r="HTZ33" s="421"/>
      <c r="HUA33" s="421"/>
      <c r="HUB33" s="421"/>
      <c r="HUC33" s="421"/>
      <c r="HUD33" s="421"/>
      <c r="HUE33" s="421"/>
      <c r="HUF33" s="421"/>
      <c r="HUG33" s="421"/>
      <c r="HUH33" s="421"/>
      <c r="HUI33" s="421"/>
      <c r="HUJ33" s="421"/>
      <c r="HUK33" s="421"/>
      <c r="HUL33" s="421"/>
      <c r="HUM33" s="421"/>
      <c r="HUN33" s="421"/>
      <c r="HUO33" s="421"/>
      <c r="HUP33" s="421"/>
      <c r="HUQ33" s="421"/>
      <c r="HUR33" s="421"/>
      <c r="HUS33" s="421"/>
      <c r="HUT33" s="421"/>
      <c r="HUU33" s="421"/>
      <c r="HUV33" s="421"/>
      <c r="HUW33" s="421"/>
      <c r="HUX33" s="421"/>
      <c r="HUY33" s="421"/>
      <c r="HUZ33" s="421"/>
      <c r="HVA33" s="421"/>
      <c r="HVB33" s="421"/>
      <c r="HVC33" s="421"/>
      <c r="HVD33" s="421"/>
      <c r="HVE33" s="421"/>
      <c r="HVF33" s="421"/>
      <c r="HVG33" s="421"/>
      <c r="HVH33" s="421"/>
      <c r="HVI33" s="421"/>
      <c r="HVJ33" s="421"/>
      <c r="HVK33" s="421"/>
      <c r="HVL33" s="421"/>
      <c r="HVM33" s="421"/>
      <c r="HVN33" s="421"/>
      <c r="HVO33" s="421"/>
      <c r="HVP33" s="421"/>
      <c r="HVQ33" s="421"/>
      <c r="HVR33" s="421"/>
      <c r="HVS33" s="421"/>
      <c r="HVT33" s="421"/>
      <c r="HVU33" s="421"/>
      <c r="HVV33" s="421"/>
      <c r="HVW33" s="421"/>
      <c r="HVX33" s="421"/>
      <c r="HVY33" s="421"/>
      <c r="HVZ33" s="421"/>
      <c r="HWA33" s="421"/>
      <c r="HWB33" s="421"/>
      <c r="HWC33" s="421"/>
      <c r="HWD33" s="421"/>
      <c r="HWE33" s="421"/>
      <c r="HWF33" s="421"/>
      <c r="HWG33" s="421"/>
      <c r="HWH33" s="421"/>
      <c r="HWI33" s="421"/>
      <c r="HWJ33" s="421"/>
      <c r="HWK33" s="421"/>
      <c r="HWL33" s="421"/>
      <c r="HWM33" s="421"/>
      <c r="HWN33" s="421"/>
      <c r="HWO33" s="421"/>
      <c r="HWP33" s="421"/>
      <c r="HWQ33" s="421"/>
      <c r="HWR33" s="421"/>
      <c r="HWS33" s="421"/>
      <c r="HWT33" s="421"/>
      <c r="HWU33" s="421"/>
      <c r="HWV33" s="421"/>
      <c r="HWW33" s="421"/>
      <c r="HWX33" s="421"/>
      <c r="HWY33" s="421"/>
      <c r="HWZ33" s="421"/>
      <c r="HXA33" s="421"/>
      <c r="HXB33" s="421"/>
      <c r="HXC33" s="421"/>
      <c r="HXD33" s="421"/>
      <c r="HXE33" s="421"/>
      <c r="HXF33" s="421"/>
      <c r="HXG33" s="421"/>
      <c r="HXH33" s="421"/>
      <c r="HXI33" s="421"/>
      <c r="HXJ33" s="421"/>
      <c r="HXK33" s="421"/>
      <c r="HXL33" s="421"/>
      <c r="HXM33" s="421"/>
      <c r="HXN33" s="421"/>
      <c r="HXO33" s="421"/>
      <c r="HXP33" s="421"/>
      <c r="HXQ33" s="421"/>
      <c r="HXR33" s="421"/>
      <c r="HXS33" s="421"/>
      <c r="HXT33" s="421"/>
      <c r="HXU33" s="421"/>
      <c r="HXV33" s="421"/>
      <c r="HXW33" s="421"/>
      <c r="HXX33" s="421"/>
      <c r="HXY33" s="421"/>
      <c r="HXZ33" s="421"/>
      <c r="HYA33" s="421"/>
      <c r="HYB33" s="421"/>
      <c r="HYC33" s="421"/>
      <c r="HYD33" s="421"/>
      <c r="HYE33" s="421"/>
      <c r="HYF33" s="421"/>
      <c r="HYG33" s="421"/>
      <c r="HYH33" s="421"/>
      <c r="HYI33" s="421"/>
      <c r="HYJ33" s="421"/>
      <c r="HYK33" s="421"/>
      <c r="HYL33" s="421"/>
      <c r="HYM33" s="421"/>
      <c r="HYN33" s="421"/>
      <c r="HYO33" s="421"/>
      <c r="HYP33" s="421"/>
      <c r="HYQ33" s="421"/>
      <c r="HYR33" s="421"/>
      <c r="HYS33" s="421"/>
      <c r="HYT33" s="421"/>
      <c r="HYU33" s="421"/>
      <c r="HYV33" s="421"/>
      <c r="HYW33" s="421"/>
      <c r="HYX33" s="421"/>
      <c r="HYY33" s="421"/>
      <c r="HYZ33" s="421"/>
      <c r="HZA33" s="421"/>
      <c r="HZB33" s="421"/>
      <c r="HZC33" s="421"/>
      <c r="HZD33" s="421"/>
      <c r="HZE33" s="421"/>
      <c r="HZF33" s="421"/>
      <c r="HZG33" s="421"/>
      <c r="HZH33" s="421"/>
      <c r="HZI33" s="421"/>
      <c r="HZJ33" s="421"/>
      <c r="HZK33" s="421"/>
      <c r="HZL33" s="421"/>
      <c r="HZM33" s="421"/>
      <c r="HZN33" s="421"/>
      <c r="HZO33" s="421"/>
      <c r="HZP33" s="421"/>
      <c r="HZQ33" s="421"/>
      <c r="HZR33" s="421"/>
      <c r="HZS33" s="421"/>
      <c r="HZT33" s="421"/>
      <c r="HZU33" s="421"/>
      <c r="HZV33" s="421"/>
      <c r="HZW33" s="421"/>
      <c r="HZX33" s="421"/>
      <c r="HZY33" s="421"/>
      <c r="HZZ33" s="421"/>
      <c r="IAA33" s="421"/>
      <c r="IAB33" s="421"/>
      <c r="IAC33" s="421"/>
      <c r="IAD33" s="421"/>
      <c r="IAE33" s="421"/>
      <c r="IAF33" s="421"/>
      <c r="IAG33" s="421"/>
      <c r="IAH33" s="421"/>
      <c r="IAI33" s="421"/>
      <c r="IAJ33" s="421"/>
      <c r="IAK33" s="421"/>
      <c r="IAL33" s="421"/>
      <c r="IAM33" s="421"/>
      <c r="IAN33" s="421"/>
      <c r="IAO33" s="421"/>
      <c r="IAP33" s="421"/>
      <c r="IAQ33" s="421"/>
      <c r="IAR33" s="421"/>
      <c r="IAS33" s="421"/>
      <c r="IAT33" s="421"/>
      <c r="IAU33" s="421"/>
      <c r="IAV33" s="421"/>
      <c r="IAW33" s="421"/>
      <c r="IAX33" s="421"/>
      <c r="IAY33" s="421"/>
      <c r="IAZ33" s="421"/>
      <c r="IBA33" s="421"/>
      <c r="IBB33" s="421"/>
      <c r="IBC33" s="421"/>
      <c r="IBD33" s="421"/>
      <c r="IBE33" s="421"/>
      <c r="IBF33" s="421"/>
      <c r="IBG33" s="421"/>
      <c r="IBH33" s="421"/>
      <c r="IBI33" s="421"/>
      <c r="IBJ33" s="421"/>
      <c r="IBK33" s="421"/>
      <c r="IBL33" s="421"/>
      <c r="IBM33" s="421"/>
      <c r="IBN33" s="421"/>
      <c r="IBO33" s="421"/>
      <c r="IBP33" s="421"/>
      <c r="IBQ33" s="421"/>
      <c r="IBR33" s="421"/>
      <c r="IBS33" s="421"/>
      <c r="IBT33" s="421"/>
      <c r="IBU33" s="421"/>
      <c r="IBV33" s="421"/>
      <c r="IBW33" s="421"/>
      <c r="IBX33" s="421"/>
      <c r="IBY33" s="421"/>
      <c r="IBZ33" s="421"/>
      <c r="ICA33" s="421"/>
      <c r="ICB33" s="421"/>
      <c r="ICC33" s="421"/>
      <c r="ICD33" s="421"/>
      <c r="ICE33" s="421"/>
      <c r="ICF33" s="421"/>
      <c r="ICG33" s="421"/>
      <c r="ICH33" s="421"/>
      <c r="ICI33" s="421"/>
      <c r="ICJ33" s="421"/>
      <c r="ICK33" s="421"/>
      <c r="ICL33" s="421"/>
      <c r="ICM33" s="421"/>
      <c r="ICN33" s="421"/>
      <c r="ICO33" s="421"/>
      <c r="ICP33" s="421"/>
      <c r="ICQ33" s="421"/>
      <c r="ICR33" s="421"/>
      <c r="ICS33" s="421"/>
      <c r="ICT33" s="421"/>
      <c r="ICU33" s="421"/>
      <c r="ICV33" s="421"/>
      <c r="ICW33" s="421"/>
      <c r="ICX33" s="421"/>
      <c r="ICY33" s="421"/>
      <c r="ICZ33" s="421"/>
      <c r="IDA33" s="421"/>
      <c r="IDB33" s="421"/>
      <c r="IDC33" s="421"/>
      <c r="IDD33" s="421"/>
      <c r="IDE33" s="421"/>
      <c r="IDF33" s="421"/>
      <c r="IDG33" s="421"/>
      <c r="IDH33" s="421"/>
      <c r="IDI33" s="421"/>
      <c r="IDJ33" s="421"/>
      <c r="IDK33" s="421"/>
      <c r="IDL33" s="421"/>
      <c r="IDM33" s="421"/>
      <c r="IDN33" s="421"/>
      <c r="IDO33" s="421"/>
      <c r="IDP33" s="421"/>
      <c r="IDQ33" s="421"/>
      <c r="IDR33" s="421"/>
      <c r="IDS33" s="421"/>
      <c r="IDT33" s="421"/>
      <c r="IDU33" s="421"/>
      <c r="IDV33" s="421"/>
      <c r="IDW33" s="421"/>
      <c r="IDX33" s="421"/>
      <c r="IDY33" s="421"/>
      <c r="IDZ33" s="421"/>
      <c r="IEA33" s="421"/>
      <c r="IEB33" s="421"/>
      <c r="IEC33" s="421"/>
      <c r="IED33" s="421"/>
      <c r="IEE33" s="421"/>
      <c r="IEF33" s="421"/>
      <c r="IEG33" s="421"/>
      <c r="IEH33" s="421"/>
      <c r="IEI33" s="421"/>
      <c r="IEJ33" s="421"/>
      <c r="IEK33" s="421"/>
      <c r="IEL33" s="421"/>
      <c r="IEM33" s="421"/>
      <c r="IEN33" s="421"/>
      <c r="IEO33" s="421"/>
      <c r="IEP33" s="421"/>
      <c r="IEQ33" s="421"/>
      <c r="IER33" s="421"/>
      <c r="IES33" s="421"/>
      <c r="IET33" s="421"/>
      <c r="IEU33" s="421"/>
      <c r="IEV33" s="421"/>
      <c r="IEW33" s="421"/>
      <c r="IEX33" s="421"/>
      <c r="IEY33" s="421"/>
      <c r="IEZ33" s="421"/>
      <c r="IFA33" s="421"/>
      <c r="IFB33" s="421"/>
      <c r="IFC33" s="421"/>
      <c r="IFD33" s="421"/>
      <c r="IFE33" s="421"/>
      <c r="IFF33" s="421"/>
      <c r="IFG33" s="421"/>
      <c r="IFH33" s="421"/>
      <c r="IFI33" s="421"/>
      <c r="IFJ33" s="421"/>
      <c r="IFK33" s="421"/>
      <c r="IFL33" s="421"/>
      <c r="IFM33" s="421"/>
      <c r="IFN33" s="421"/>
      <c r="IFO33" s="421"/>
      <c r="IFP33" s="421"/>
      <c r="IFQ33" s="421"/>
      <c r="IFR33" s="421"/>
      <c r="IFS33" s="421"/>
      <c r="IFT33" s="421"/>
      <c r="IFU33" s="421"/>
      <c r="IFV33" s="421"/>
      <c r="IFW33" s="421"/>
      <c r="IFX33" s="421"/>
      <c r="IFY33" s="421"/>
      <c r="IFZ33" s="421"/>
      <c r="IGA33" s="421"/>
      <c r="IGB33" s="421"/>
      <c r="IGC33" s="421"/>
      <c r="IGD33" s="421"/>
      <c r="IGE33" s="421"/>
      <c r="IGF33" s="421"/>
      <c r="IGG33" s="421"/>
      <c r="IGH33" s="421"/>
      <c r="IGI33" s="421"/>
      <c r="IGJ33" s="421"/>
      <c r="IGK33" s="421"/>
      <c r="IGL33" s="421"/>
      <c r="IGM33" s="421"/>
      <c r="IGN33" s="421"/>
      <c r="IGO33" s="421"/>
      <c r="IGP33" s="421"/>
      <c r="IGQ33" s="421"/>
      <c r="IGR33" s="421"/>
      <c r="IGS33" s="421"/>
      <c r="IGT33" s="421"/>
      <c r="IGU33" s="421"/>
      <c r="IGV33" s="421"/>
      <c r="IGW33" s="421"/>
      <c r="IGX33" s="421"/>
      <c r="IGY33" s="421"/>
      <c r="IGZ33" s="421"/>
      <c r="IHA33" s="421"/>
      <c r="IHB33" s="421"/>
      <c r="IHC33" s="421"/>
      <c r="IHD33" s="421"/>
      <c r="IHE33" s="421"/>
      <c r="IHF33" s="421"/>
      <c r="IHG33" s="421"/>
      <c r="IHH33" s="421"/>
      <c r="IHI33" s="421"/>
      <c r="IHJ33" s="421"/>
      <c r="IHK33" s="421"/>
      <c r="IHL33" s="421"/>
      <c r="IHM33" s="421"/>
      <c r="IHN33" s="421"/>
      <c r="IHO33" s="421"/>
      <c r="IHP33" s="421"/>
      <c r="IHQ33" s="421"/>
      <c r="IHR33" s="421"/>
      <c r="IHS33" s="421"/>
      <c r="IHT33" s="421"/>
      <c r="IHU33" s="421"/>
      <c r="IHV33" s="421"/>
      <c r="IHW33" s="421"/>
      <c r="IHX33" s="421"/>
      <c r="IHY33" s="421"/>
      <c r="IHZ33" s="421"/>
      <c r="IIA33" s="421"/>
      <c r="IIB33" s="421"/>
      <c r="IIC33" s="421"/>
      <c r="IID33" s="421"/>
      <c r="IIE33" s="421"/>
      <c r="IIF33" s="421"/>
      <c r="IIG33" s="421"/>
      <c r="IIH33" s="421"/>
      <c r="III33" s="421"/>
      <c r="IIJ33" s="421"/>
      <c r="IIK33" s="421"/>
      <c r="IIL33" s="421"/>
      <c r="IIM33" s="421"/>
      <c r="IIN33" s="421"/>
      <c r="IIO33" s="421"/>
      <c r="IIP33" s="421"/>
      <c r="IIQ33" s="421"/>
      <c r="IIR33" s="421"/>
      <c r="IIS33" s="421"/>
      <c r="IIT33" s="421"/>
      <c r="IIU33" s="421"/>
      <c r="IIV33" s="421"/>
      <c r="IIW33" s="421"/>
      <c r="IIX33" s="421"/>
      <c r="IIY33" s="421"/>
      <c r="IIZ33" s="421"/>
      <c r="IJA33" s="421"/>
      <c r="IJB33" s="421"/>
      <c r="IJC33" s="421"/>
      <c r="IJD33" s="421"/>
      <c r="IJE33" s="421"/>
      <c r="IJF33" s="421"/>
      <c r="IJG33" s="421"/>
      <c r="IJH33" s="421"/>
      <c r="IJI33" s="421"/>
      <c r="IJJ33" s="421"/>
      <c r="IJK33" s="421"/>
      <c r="IJL33" s="421"/>
      <c r="IJM33" s="421"/>
      <c r="IJN33" s="421"/>
      <c r="IJO33" s="421"/>
      <c r="IJP33" s="421"/>
      <c r="IJQ33" s="421"/>
      <c r="IJR33" s="421"/>
      <c r="IJS33" s="421"/>
      <c r="IJT33" s="421"/>
      <c r="IJU33" s="421"/>
      <c r="IJV33" s="421"/>
      <c r="IJW33" s="421"/>
      <c r="IJX33" s="421"/>
      <c r="IJY33" s="421"/>
      <c r="IJZ33" s="421"/>
      <c r="IKA33" s="421"/>
      <c r="IKB33" s="421"/>
      <c r="IKC33" s="421"/>
      <c r="IKD33" s="421"/>
      <c r="IKE33" s="421"/>
      <c r="IKF33" s="421"/>
      <c r="IKG33" s="421"/>
      <c r="IKH33" s="421"/>
      <c r="IKI33" s="421"/>
      <c r="IKJ33" s="421"/>
      <c r="IKK33" s="421"/>
      <c r="IKL33" s="421"/>
      <c r="IKM33" s="421"/>
      <c r="IKN33" s="421"/>
      <c r="IKO33" s="421"/>
      <c r="IKP33" s="421"/>
      <c r="IKQ33" s="421"/>
      <c r="IKR33" s="421"/>
      <c r="IKS33" s="421"/>
      <c r="IKT33" s="421"/>
      <c r="IKU33" s="421"/>
      <c r="IKV33" s="421"/>
      <c r="IKW33" s="421"/>
      <c r="IKX33" s="421"/>
      <c r="IKY33" s="421"/>
      <c r="IKZ33" s="421"/>
      <c r="ILA33" s="421"/>
      <c r="ILB33" s="421"/>
      <c r="ILC33" s="421"/>
      <c r="ILD33" s="421"/>
      <c r="ILE33" s="421"/>
      <c r="ILF33" s="421"/>
      <c r="ILG33" s="421"/>
      <c r="ILH33" s="421"/>
      <c r="ILI33" s="421"/>
      <c r="ILJ33" s="421"/>
      <c r="ILK33" s="421"/>
      <c r="ILL33" s="421"/>
      <c r="ILM33" s="421"/>
      <c r="ILN33" s="421"/>
      <c r="ILO33" s="421"/>
      <c r="ILP33" s="421"/>
      <c r="ILQ33" s="421"/>
      <c r="ILR33" s="421"/>
      <c r="ILS33" s="421"/>
      <c r="ILT33" s="421"/>
      <c r="ILU33" s="421"/>
      <c r="ILV33" s="421"/>
      <c r="ILW33" s="421"/>
      <c r="ILX33" s="421"/>
      <c r="ILY33" s="421"/>
      <c r="ILZ33" s="421"/>
      <c r="IMA33" s="421"/>
      <c r="IMB33" s="421"/>
      <c r="IMC33" s="421"/>
      <c r="IMD33" s="421"/>
      <c r="IME33" s="421"/>
      <c r="IMF33" s="421"/>
      <c r="IMG33" s="421"/>
      <c r="IMH33" s="421"/>
      <c r="IMI33" s="421"/>
      <c r="IMJ33" s="421"/>
      <c r="IMK33" s="421"/>
      <c r="IML33" s="421"/>
      <c r="IMM33" s="421"/>
      <c r="IMN33" s="421"/>
      <c r="IMO33" s="421"/>
      <c r="IMP33" s="421"/>
      <c r="IMQ33" s="421"/>
      <c r="IMR33" s="421"/>
      <c r="IMS33" s="421"/>
      <c r="IMT33" s="421"/>
      <c r="IMU33" s="421"/>
      <c r="IMV33" s="421"/>
      <c r="IMW33" s="421"/>
      <c r="IMX33" s="421"/>
      <c r="IMY33" s="421"/>
      <c r="IMZ33" s="421"/>
      <c r="INA33" s="421"/>
      <c r="INB33" s="421"/>
      <c r="INC33" s="421"/>
      <c r="IND33" s="421"/>
      <c r="INE33" s="421"/>
      <c r="INF33" s="421"/>
      <c r="ING33" s="421"/>
      <c r="INH33" s="421"/>
      <c r="INI33" s="421"/>
      <c r="INJ33" s="421"/>
      <c r="INK33" s="421"/>
      <c r="INL33" s="421"/>
      <c r="INM33" s="421"/>
      <c r="INN33" s="421"/>
      <c r="INO33" s="421"/>
      <c r="INP33" s="421"/>
      <c r="INQ33" s="421"/>
      <c r="INR33" s="421"/>
      <c r="INS33" s="421"/>
      <c r="INT33" s="421"/>
      <c r="INU33" s="421"/>
      <c r="INV33" s="421"/>
      <c r="INW33" s="421"/>
      <c r="INX33" s="421"/>
      <c r="INY33" s="421"/>
      <c r="INZ33" s="421"/>
      <c r="IOA33" s="421"/>
      <c r="IOB33" s="421"/>
      <c r="IOC33" s="421"/>
      <c r="IOD33" s="421"/>
      <c r="IOE33" s="421"/>
      <c r="IOF33" s="421"/>
      <c r="IOG33" s="421"/>
      <c r="IOH33" s="421"/>
      <c r="IOI33" s="421"/>
      <c r="IOJ33" s="421"/>
      <c r="IOK33" s="421"/>
      <c r="IOL33" s="421"/>
      <c r="IOM33" s="421"/>
      <c r="ION33" s="421"/>
      <c r="IOO33" s="421"/>
      <c r="IOP33" s="421"/>
      <c r="IOQ33" s="421"/>
      <c r="IOR33" s="421"/>
      <c r="IOS33" s="421"/>
      <c r="IOT33" s="421"/>
      <c r="IOU33" s="421"/>
      <c r="IOV33" s="421"/>
      <c r="IOW33" s="421"/>
      <c r="IOX33" s="421"/>
      <c r="IOY33" s="421"/>
      <c r="IOZ33" s="421"/>
      <c r="IPA33" s="421"/>
      <c r="IPB33" s="421"/>
      <c r="IPC33" s="421"/>
      <c r="IPD33" s="421"/>
      <c r="IPE33" s="421"/>
      <c r="IPF33" s="421"/>
      <c r="IPG33" s="421"/>
      <c r="IPH33" s="421"/>
      <c r="IPI33" s="421"/>
      <c r="IPJ33" s="421"/>
      <c r="IPK33" s="421"/>
      <c r="IPL33" s="421"/>
      <c r="IPM33" s="421"/>
      <c r="IPN33" s="421"/>
      <c r="IPO33" s="421"/>
      <c r="IPP33" s="421"/>
      <c r="IPQ33" s="421"/>
      <c r="IPR33" s="421"/>
      <c r="IPS33" s="421"/>
      <c r="IPT33" s="421"/>
      <c r="IPU33" s="421"/>
      <c r="IPV33" s="421"/>
      <c r="IPW33" s="421"/>
      <c r="IPX33" s="421"/>
      <c r="IPY33" s="421"/>
      <c r="IPZ33" s="421"/>
      <c r="IQA33" s="421"/>
      <c r="IQB33" s="421"/>
      <c r="IQC33" s="421"/>
      <c r="IQD33" s="421"/>
      <c r="IQE33" s="421"/>
      <c r="IQF33" s="421"/>
      <c r="IQG33" s="421"/>
      <c r="IQH33" s="421"/>
      <c r="IQI33" s="421"/>
      <c r="IQJ33" s="421"/>
      <c r="IQK33" s="421"/>
      <c r="IQL33" s="421"/>
      <c r="IQM33" s="421"/>
      <c r="IQN33" s="421"/>
      <c r="IQO33" s="421"/>
      <c r="IQP33" s="421"/>
      <c r="IQQ33" s="421"/>
      <c r="IQR33" s="421"/>
      <c r="IQS33" s="421"/>
      <c r="IQT33" s="421"/>
      <c r="IQU33" s="421"/>
      <c r="IQV33" s="421"/>
      <c r="IQW33" s="421"/>
      <c r="IQX33" s="421"/>
      <c r="IQY33" s="421"/>
      <c r="IQZ33" s="421"/>
      <c r="IRA33" s="421"/>
      <c r="IRB33" s="421"/>
      <c r="IRC33" s="421"/>
      <c r="IRD33" s="421"/>
      <c r="IRE33" s="421"/>
      <c r="IRF33" s="421"/>
      <c r="IRG33" s="421"/>
      <c r="IRH33" s="421"/>
      <c r="IRI33" s="421"/>
      <c r="IRJ33" s="421"/>
      <c r="IRK33" s="421"/>
      <c r="IRL33" s="421"/>
      <c r="IRM33" s="421"/>
      <c r="IRN33" s="421"/>
      <c r="IRO33" s="421"/>
      <c r="IRP33" s="421"/>
      <c r="IRQ33" s="421"/>
      <c r="IRR33" s="421"/>
      <c r="IRS33" s="421"/>
      <c r="IRT33" s="421"/>
      <c r="IRU33" s="421"/>
      <c r="IRV33" s="421"/>
      <c r="IRW33" s="421"/>
      <c r="IRX33" s="421"/>
      <c r="IRY33" s="421"/>
      <c r="IRZ33" s="421"/>
      <c r="ISA33" s="421"/>
      <c r="ISB33" s="421"/>
      <c r="ISC33" s="421"/>
      <c r="ISD33" s="421"/>
      <c r="ISE33" s="421"/>
      <c r="ISF33" s="421"/>
      <c r="ISG33" s="421"/>
      <c r="ISH33" s="421"/>
      <c r="ISI33" s="421"/>
      <c r="ISJ33" s="421"/>
      <c r="ISK33" s="421"/>
      <c r="ISL33" s="421"/>
      <c r="ISM33" s="421"/>
      <c r="ISN33" s="421"/>
      <c r="ISO33" s="421"/>
      <c r="ISP33" s="421"/>
      <c r="ISQ33" s="421"/>
      <c r="ISR33" s="421"/>
      <c r="ISS33" s="421"/>
      <c r="IST33" s="421"/>
      <c r="ISU33" s="421"/>
      <c r="ISV33" s="421"/>
      <c r="ISW33" s="421"/>
      <c r="ISX33" s="421"/>
      <c r="ISY33" s="421"/>
      <c r="ISZ33" s="421"/>
      <c r="ITA33" s="421"/>
      <c r="ITB33" s="421"/>
      <c r="ITC33" s="421"/>
      <c r="ITD33" s="421"/>
      <c r="ITE33" s="421"/>
      <c r="ITF33" s="421"/>
      <c r="ITG33" s="421"/>
      <c r="ITH33" s="421"/>
      <c r="ITI33" s="421"/>
      <c r="ITJ33" s="421"/>
      <c r="ITK33" s="421"/>
      <c r="ITL33" s="421"/>
      <c r="ITM33" s="421"/>
      <c r="ITN33" s="421"/>
      <c r="ITO33" s="421"/>
      <c r="ITP33" s="421"/>
      <c r="ITQ33" s="421"/>
      <c r="ITR33" s="421"/>
      <c r="ITS33" s="421"/>
      <c r="ITT33" s="421"/>
      <c r="ITU33" s="421"/>
      <c r="ITV33" s="421"/>
      <c r="ITW33" s="421"/>
      <c r="ITX33" s="421"/>
      <c r="ITY33" s="421"/>
      <c r="ITZ33" s="421"/>
      <c r="IUA33" s="421"/>
      <c r="IUB33" s="421"/>
      <c r="IUC33" s="421"/>
      <c r="IUD33" s="421"/>
      <c r="IUE33" s="421"/>
      <c r="IUF33" s="421"/>
      <c r="IUG33" s="421"/>
      <c r="IUH33" s="421"/>
      <c r="IUI33" s="421"/>
      <c r="IUJ33" s="421"/>
      <c r="IUK33" s="421"/>
      <c r="IUL33" s="421"/>
      <c r="IUM33" s="421"/>
      <c r="IUN33" s="421"/>
      <c r="IUO33" s="421"/>
      <c r="IUP33" s="421"/>
      <c r="IUQ33" s="421"/>
      <c r="IUR33" s="421"/>
      <c r="IUS33" s="421"/>
      <c r="IUT33" s="421"/>
      <c r="IUU33" s="421"/>
      <c r="IUV33" s="421"/>
      <c r="IUW33" s="421"/>
      <c r="IUX33" s="421"/>
      <c r="IUY33" s="421"/>
      <c r="IUZ33" s="421"/>
      <c r="IVA33" s="421"/>
      <c r="IVB33" s="421"/>
      <c r="IVC33" s="421"/>
      <c r="IVD33" s="421"/>
      <c r="IVE33" s="421"/>
      <c r="IVF33" s="421"/>
      <c r="IVG33" s="421"/>
      <c r="IVH33" s="421"/>
      <c r="IVI33" s="421"/>
      <c r="IVJ33" s="421"/>
      <c r="IVK33" s="421"/>
      <c r="IVL33" s="421"/>
      <c r="IVM33" s="421"/>
      <c r="IVN33" s="421"/>
      <c r="IVO33" s="421"/>
      <c r="IVP33" s="421"/>
      <c r="IVQ33" s="421"/>
      <c r="IVR33" s="421"/>
      <c r="IVS33" s="421"/>
      <c r="IVT33" s="421"/>
      <c r="IVU33" s="421"/>
      <c r="IVV33" s="421"/>
      <c r="IVW33" s="421"/>
      <c r="IVX33" s="421"/>
      <c r="IVY33" s="421"/>
      <c r="IVZ33" s="421"/>
      <c r="IWA33" s="421"/>
      <c r="IWB33" s="421"/>
      <c r="IWC33" s="421"/>
      <c r="IWD33" s="421"/>
      <c r="IWE33" s="421"/>
      <c r="IWF33" s="421"/>
      <c r="IWG33" s="421"/>
      <c r="IWH33" s="421"/>
      <c r="IWI33" s="421"/>
      <c r="IWJ33" s="421"/>
      <c r="IWK33" s="421"/>
      <c r="IWL33" s="421"/>
      <c r="IWM33" s="421"/>
      <c r="IWN33" s="421"/>
      <c r="IWO33" s="421"/>
      <c r="IWP33" s="421"/>
      <c r="IWQ33" s="421"/>
      <c r="IWR33" s="421"/>
      <c r="IWS33" s="421"/>
      <c r="IWT33" s="421"/>
      <c r="IWU33" s="421"/>
      <c r="IWV33" s="421"/>
      <c r="IWW33" s="421"/>
      <c r="IWX33" s="421"/>
      <c r="IWY33" s="421"/>
      <c r="IWZ33" s="421"/>
      <c r="IXA33" s="421"/>
      <c r="IXB33" s="421"/>
      <c r="IXC33" s="421"/>
      <c r="IXD33" s="421"/>
      <c r="IXE33" s="421"/>
      <c r="IXF33" s="421"/>
      <c r="IXG33" s="421"/>
      <c r="IXH33" s="421"/>
      <c r="IXI33" s="421"/>
      <c r="IXJ33" s="421"/>
      <c r="IXK33" s="421"/>
      <c r="IXL33" s="421"/>
      <c r="IXM33" s="421"/>
      <c r="IXN33" s="421"/>
      <c r="IXO33" s="421"/>
      <c r="IXP33" s="421"/>
      <c r="IXQ33" s="421"/>
      <c r="IXR33" s="421"/>
      <c r="IXS33" s="421"/>
      <c r="IXT33" s="421"/>
      <c r="IXU33" s="421"/>
      <c r="IXV33" s="421"/>
      <c r="IXW33" s="421"/>
      <c r="IXX33" s="421"/>
      <c r="IXY33" s="421"/>
      <c r="IXZ33" s="421"/>
      <c r="IYA33" s="421"/>
      <c r="IYB33" s="421"/>
      <c r="IYC33" s="421"/>
      <c r="IYD33" s="421"/>
      <c r="IYE33" s="421"/>
      <c r="IYF33" s="421"/>
      <c r="IYG33" s="421"/>
      <c r="IYH33" s="421"/>
      <c r="IYI33" s="421"/>
      <c r="IYJ33" s="421"/>
      <c r="IYK33" s="421"/>
      <c r="IYL33" s="421"/>
      <c r="IYM33" s="421"/>
      <c r="IYN33" s="421"/>
      <c r="IYO33" s="421"/>
      <c r="IYP33" s="421"/>
      <c r="IYQ33" s="421"/>
      <c r="IYR33" s="421"/>
      <c r="IYS33" s="421"/>
      <c r="IYT33" s="421"/>
      <c r="IYU33" s="421"/>
      <c r="IYV33" s="421"/>
      <c r="IYW33" s="421"/>
      <c r="IYX33" s="421"/>
      <c r="IYY33" s="421"/>
      <c r="IYZ33" s="421"/>
      <c r="IZA33" s="421"/>
      <c r="IZB33" s="421"/>
      <c r="IZC33" s="421"/>
      <c r="IZD33" s="421"/>
      <c r="IZE33" s="421"/>
      <c r="IZF33" s="421"/>
      <c r="IZG33" s="421"/>
      <c r="IZH33" s="421"/>
      <c r="IZI33" s="421"/>
      <c r="IZJ33" s="421"/>
      <c r="IZK33" s="421"/>
      <c r="IZL33" s="421"/>
      <c r="IZM33" s="421"/>
      <c r="IZN33" s="421"/>
      <c r="IZO33" s="421"/>
      <c r="IZP33" s="421"/>
      <c r="IZQ33" s="421"/>
      <c r="IZR33" s="421"/>
      <c r="IZS33" s="421"/>
      <c r="IZT33" s="421"/>
      <c r="IZU33" s="421"/>
      <c r="IZV33" s="421"/>
      <c r="IZW33" s="421"/>
      <c r="IZX33" s="421"/>
      <c r="IZY33" s="421"/>
      <c r="IZZ33" s="421"/>
      <c r="JAA33" s="421"/>
      <c r="JAB33" s="421"/>
      <c r="JAC33" s="421"/>
      <c r="JAD33" s="421"/>
      <c r="JAE33" s="421"/>
      <c r="JAF33" s="421"/>
      <c r="JAG33" s="421"/>
      <c r="JAH33" s="421"/>
      <c r="JAI33" s="421"/>
      <c r="JAJ33" s="421"/>
      <c r="JAK33" s="421"/>
      <c r="JAL33" s="421"/>
      <c r="JAM33" s="421"/>
      <c r="JAN33" s="421"/>
      <c r="JAO33" s="421"/>
      <c r="JAP33" s="421"/>
      <c r="JAQ33" s="421"/>
      <c r="JAR33" s="421"/>
      <c r="JAS33" s="421"/>
      <c r="JAT33" s="421"/>
      <c r="JAU33" s="421"/>
      <c r="JAV33" s="421"/>
      <c r="JAW33" s="421"/>
      <c r="JAX33" s="421"/>
      <c r="JAY33" s="421"/>
      <c r="JAZ33" s="421"/>
      <c r="JBA33" s="421"/>
      <c r="JBB33" s="421"/>
      <c r="JBC33" s="421"/>
      <c r="JBD33" s="421"/>
      <c r="JBE33" s="421"/>
      <c r="JBF33" s="421"/>
      <c r="JBG33" s="421"/>
      <c r="JBH33" s="421"/>
      <c r="JBI33" s="421"/>
      <c r="JBJ33" s="421"/>
      <c r="JBK33" s="421"/>
      <c r="JBL33" s="421"/>
      <c r="JBM33" s="421"/>
      <c r="JBN33" s="421"/>
      <c r="JBO33" s="421"/>
      <c r="JBP33" s="421"/>
      <c r="JBQ33" s="421"/>
      <c r="JBR33" s="421"/>
      <c r="JBS33" s="421"/>
      <c r="JBT33" s="421"/>
      <c r="JBU33" s="421"/>
      <c r="JBV33" s="421"/>
      <c r="JBW33" s="421"/>
      <c r="JBX33" s="421"/>
      <c r="JBY33" s="421"/>
      <c r="JBZ33" s="421"/>
      <c r="JCA33" s="421"/>
      <c r="JCB33" s="421"/>
      <c r="JCC33" s="421"/>
      <c r="JCD33" s="421"/>
      <c r="JCE33" s="421"/>
      <c r="JCF33" s="421"/>
      <c r="JCG33" s="421"/>
      <c r="JCH33" s="421"/>
      <c r="JCI33" s="421"/>
      <c r="JCJ33" s="421"/>
      <c r="JCK33" s="421"/>
      <c r="JCL33" s="421"/>
      <c r="JCM33" s="421"/>
      <c r="JCN33" s="421"/>
      <c r="JCO33" s="421"/>
      <c r="JCP33" s="421"/>
      <c r="JCQ33" s="421"/>
      <c r="JCR33" s="421"/>
      <c r="JCS33" s="421"/>
      <c r="JCT33" s="421"/>
      <c r="JCU33" s="421"/>
      <c r="JCV33" s="421"/>
      <c r="JCW33" s="421"/>
      <c r="JCX33" s="421"/>
      <c r="JCY33" s="421"/>
      <c r="JCZ33" s="421"/>
      <c r="JDA33" s="421"/>
      <c r="JDB33" s="421"/>
      <c r="JDC33" s="421"/>
      <c r="JDD33" s="421"/>
      <c r="JDE33" s="421"/>
      <c r="JDF33" s="421"/>
      <c r="JDG33" s="421"/>
      <c r="JDH33" s="421"/>
      <c r="JDI33" s="421"/>
      <c r="JDJ33" s="421"/>
      <c r="JDK33" s="421"/>
      <c r="JDL33" s="421"/>
      <c r="JDM33" s="421"/>
      <c r="JDN33" s="421"/>
      <c r="JDO33" s="421"/>
      <c r="JDP33" s="421"/>
      <c r="JDQ33" s="421"/>
      <c r="JDR33" s="421"/>
      <c r="JDS33" s="421"/>
      <c r="JDT33" s="421"/>
      <c r="JDU33" s="421"/>
      <c r="JDV33" s="421"/>
      <c r="JDW33" s="421"/>
      <c r="JDX33" s="421"/>
      <c r="JDY33" s="421"/>
      <c r="JDZ33" s="421"/>
      <c r="JEA33" s="421"/>
      <c r="JEB33" s="421"/>
      <c r="JEC33" s="421"/>
      <c r="JED33" s="421"/>
      <c r="JEE33" s="421"/>
      <c r="JEF33" s="421"/>
      <c r="JEG33" s="421"/>
      <c r="JEH33" s="421"/>
      <c r="JEI33" s="421"/>
      <c r="JEJ33" s="421"/>
      <c r="JEK33" s="421"/>
      <c r="JEL33" s="421"/>
      <c r="JEM33" s="421"/>
      <c r="JEN33" s="421"/>
      <c r="JEO33" s="421"/>
      <c r="JEP33" s="421"/>
      <c r="JEQ33" s="421"/>
      <c r="JER33" s="421"/>
      <c r="JES33" s="421"/>
      <c r="JET33" s="421"/>
      <c r="JEU33" s="421"/>
      <c r="JEV33" s="421"/>
      <c r="JEW33" s="421"/>
      <c r="JEX33" s="421"/>
      <c r="JEY33" s="421"/>
      <c r="JEZ33" s="421"/>
      <c r="JFA33" s="421"/>
      <c r="JFB33" s="421"/>
      <c r="JFC33" s="421"/>
      <c r="JFD33" s="421"/>
      <c r="JFE33" s="421"/>
      <c r="JFF33" s="421"/>
      <c r="JFG33" s="421"/>
      <c r="JFH33" s="421"/>
      <c r="JFI33" s="421"/>
      <c r="JFJ33" s="421"/>
      <c r="JFK33" s="421"/>
      <c r="JFL33" s="421"/>
      <c r="JFM33" s="421"/>
      <c r="JFN33" s="421"/>
      <c r="JFO33" s="421"/>
      <c r="JFP33" s="421"/>
      <c r="JFQ33" s="421"/>
      <c r="JFR33" s="421"/>
      <c r="JFS33" s="421"/>
      <c r="JFT33" s="421"/>
      <c r="JFU33" s="421"/>
      <c r="JFV33" s="421"/>
      <c r="JFW33" s="421"/>
      <c r="JFX33" s="421"/>
      <c r="JFY33" s="421"/>
      <c r="JFZ33" s="421"/>
      <c r="JGA33" s="421"/>
      <c r="JGB33" s="421"/>
      <c r="JGC33" s="421"/>
      <c r="JGD33" s="421"/>
      <c r="JGE33" s="421"/>
      <c r="JGF33" s="421"/>
      <c r="JGG33" s="421"/>
      <c r="JGH33" s="421"/>
      <c r="JGI33" s="421"/>
      <c r="JGJ33" s="421"/>
      <c r="JGK33" s="421"/>
      <c r="JGL33" s="421"/>
      <c r="JGM33" s="421"/>
      <c r="JGN33" s="421"/>
      <c r="JGO33" s="421"/>
      <c r="JGP33" s="421"/>
      <c r="JGQ33" s="421"/>
      <c r="JGR33" s="421"/>
      <c r="JGS33" s="421"/>
      <c r="JGT33" s="421"/>
      <c r="JGU33" s="421"/>
      <c r="JGV33" s="421"/>
      <c r="JGW33" s="421"/>
      <c r="JGX33" s="421"/>
      <c r="JGY33" s="421"/>
      <c r="JGZ33" s="421"/>
      <c r="JHA33" s="421"/>
      <c r="JHB33" s="421"/>
      <c r="JHC33" s="421"/>
      <c r="JHD33" s="421"/>
      <c r="JHE33" s="421"/>
      <c r="JHF33" s="421"/>
      <c r="JHG33" s="421"/>
      <c r="JHH33" s="421"/>
      <c r="JHI33" s="421"/>
      <c r="JHJ33" s="421"/>
      <c r="JHK33" s="421"/>
      <c r="JHL33" s="421"/>
      <c r="JHM33" s="421"/>
      <c r="JHN33" s="421"/>
      <c r="JHO33" s="421"/>
      <c r="JHP33" s="421"/>
      <c r="JHQ33" s="421"/>
      <c r="JHR33" s="421"/>
      <c r="JHS33" s="421"/>
      <c r="JHT33" s="421"/>
      <c r="JHU33" s="421"/>
      <c r="JHV33" s="421"/>
      <c r="JHW33" s="421"/>
      <c r="JHX33" s="421"/>
      <c r="JHY33" s="421"/>
      <c r="JHZ33" s="421"/>
      <c r="JIA33" s="421"/>
      <c r="JIB33" s="421"/>
      <c r="JIC33" s="421"/>
      <c r="JID33" s="421"/>
      <c r="JIE33" s="421"/>
      <c r="JIF33" s="421"/>
      <c r="JIG33" s="421"/>
      <c r="JIH33" s="421"/>
      <c r="JII33" s="421"/>
      <c r="JIJ33" s="421"/>
      <c r="JIK33" s="421"/>
      <c r="JIL33" s="421"/>
      <c r="JIM33" s="421"/>
      <c r="JIN33" s="421"/>
      <c r="JIO33" s="421"/>
      <c r="JIP33" s="421"/>
      <c r="JIQ33" s="421"/>
      <c r="JIR33" s="421"/>
      <c r="JIS33" s="421"/>
      <c r="JIT33" s="421"/>
      <c r="JIU33" s="421"/>
      <c r="JIV33" s="421"/>
      <c r="JIW33" s="421"/>
      <c r="JIX33" s="421"/>
      <c r="JIY33" s="421"/>
      <c r="JIZ33" s="421"/>
      <c r="JJA33" s="421"/>
      <c r="JJB33" s="421"/>
      <c r="JJC33" s="421"/>
      <c r="JJD33" s="421"/>
      <c r="JJE33" s="421"/>
      <c r="JJF33" s="421"/>
      <c r="JJG33" s="421"/>
      <c r="JJH33" s="421"/>
      <c r="JJI33" s="421"/>
      <c r="JJJ33" s="421"/>
      <c r="JJK33" s="421"/>
      <c r="JJL33" s="421"/>
      <c r="JJM33" s="421"/>
      <c r="JJN33" s="421"/>
      <c r="JJO33" s="421"/>
      <c r="JJP33" s="421"/>
      <c r="JJQ33" s="421"/>
      <c r="JJR33" s="421"/>
      <c r="JJS33" s="421"/>
      <c r="JJT33" s="421"/>
      <c r="JJU33" s="421"/>
      <c r="JJV33" s="421"/>
      <c r="JJW33" s="421"/>
      <c r="JJX33" s="421"/>
      <c r="JJY33" s="421"/>
      <c r="JJZ33" s="421"/>
      <c r="JKA33" s="421"/>
      <c r="JKB33" s="421"/>
      <c r="JKC33" s="421"/>
      <c r="JKD33" s="421"/>
      <c r="JKE33" s="421"/>
      <c r="JKF33" s="421"/>
      <c r="JKG33" s="421"/>
      <c r="JKH33" s="421"/>
      <c r="JKI33" s="421"/>
      <c r="JKJ33" s="421"/>
      <c r="JKK33" s="421"/>
      <c r="JKL33" s="421"/>
      <c r="JKM33" s="421"/>
      <c r="JKN33" s="421"/>
      <c r="JKO33" s="421"/>
      <c r="JKP33" s="421"/>
      <c r="JKQ33" s="421"/>
      <c r="JKR33" s="421"/>
      <c r="JKS33" s="421"/>
      <c r="JKT33" s="421"/>
      <c r="JKU33" s="421"/>
      <c r="JKV33" s="421"/>
      <c r="JKW33" s="421"/>
      <c r="JKX33" s="421"/>
      <c r="JKY33" s="421"/>
      <c r="JKZ33" s="421"/>
      <c r="JLA33" s="421"/>
      <c r="JLB33" s="421"/>
      <c r="JLC33" s="421"/>
      <c r="JLD33" s="421"/>
      <c r="JLE33" s="421"/>
      <c r="JLF33" s="421"/>
      <c r="JLG33" s="421"/>
      <c r="JLH33" s="421"/>
      <c r="JLI33" s="421"/>
      <c r="JLJ33" s="421"/>
      <c r="JLK33" s="421"/>
      <c r="JLL33" s="421"/>
      <c r="JLM33" s="421"/>
      <c r="JLN33" s="421"/>
      <c r="JLO33" s="421"/>
      <c r="JLP33" s="421"/>
      <c r="JLQ33" s="421"/>
      <c r="JLR33" s="421"/>
      <c r="JLS33" s="421"/>
      <c r="JLT33" s="421"/>
      <c r="JLU33" s="421"/>
      <c r="JLV33" s="421"/>
      <c r="JLW33" s="421"/>
      <c r="JLX33" s="421"/>
      <c r="JLY33" s="421"/>
      <c r="JLZ33" s="421"/>
      <c r="JMA33" s="421"/>
      <c r="JMB33" s="421"/>
      <c r="JMC33" s="421"/>
      <c r="JMD33" s="421"/>
      <c r="JME33" s="421"/>
      <c r="JMF33" s="421"/>
      <c r="JMG33" s="421"/>
      <c r="JMH33" s="421"/>
      <c r="JMI33" s="421"/>
      <c r="JMJ33" s="421"/>
      <c r="JMK33" s="421"/>
      <c r="JML33" s="421"/>
      <c r="JMM33" s="421"/>
      <c r="JMN33" s="421"/>
      <c r="JMO33" s="421"/>
      <c r="JMP33" s="421"/>
      <c r="JMQ33" s="421"/>
      <c r="JMR33" s="421"/>
      <c r="JMS33" s="421"/>
      <c r="JMT33" s="421"/>
      <c r="JMU33" s="421"/>
      <c r="JMV33" s="421"/>
      <c r="JMW33" s="421"/>
      <c r="JMX33" s="421"/>
      <c r="JMY33" s="421"/>
      <c r="JMZ33" s="421"/>
      <c r="JNA33" s="421"/>
      <c r="JNB33" s="421"/>
      <c r="JNC33" s="421"/>
      <c r="JND33" s="421"/>
      <c r="JNE33" s="421"/>
      <c r="JNF33" s="421"/>
      <c r="JNG33" s="421"/>
      <c r="JNH33" s="421"/>
      <c r="JNI33" s="421"/>
      <c r="JNJ33" s="421"/>
      <c r="JNK33" s="421"/>
      <c r="JNL33" s="421"/>
      <c r="JNM33" s="421"/>
      <c r="JNN33" s="421"/>
      <c r="JNO33" s="421"/>
      <c r="JNP33" s="421"/>
      <c r="JNQ33" s="421"/>
      <c r="JNR33" s="421"/>
      <c r="JNS33" s="421"/>
      <c r="JNT33" s="421"/>
      <c r="JNU33" s="421"/>
      <c r="JNV33" s="421"/>
      <c r="JNW33" s="421"/>
      <c r="JNX33" s="421"/>
      <c r="JNY33" s="421"/>
      <c r="JNZ33" s="421"/>
      <c r="JOA33" s="421"/>
      <c r="JOB33" s="421"/>
      <c r="JOC33" s="421"/>
      <c r="JOD33" s="421"/>
      <c r="JOE33" s="421"/>
      <c r="JOF33" s="421"/>
      <c r="JOG33" s="421"/>
      <c r="JOH33" s="421"/>
      <c r="JOI33" s="421"/>
      <c r="JOJ33" s="421"/>
      <c r="JOK33" s="421"/>
      <c r="JOL33" s="421"/>
      <c r="JOM33" s="421"/>
      <c r="JON33" s="421"/>
      <c r="JOO33" s="421"/>
      <c r="JOP33" s="421"/>
      <c r="JOQ33" s="421"/>
      <c r="JOR33" s="421"/>
      <c r="JOS33" s="421"/>
      <c r="JOT33" s="421"/>
      <c r="JOU33" s="421"/>
      <c r="JOV33" s="421"/>
      <c r="JOW33" s="421"/>
      <c r="JOX33" s="421"/>
      <c r="JOY33" s="421"/>
      <c r="JOZ33" s="421"/>
      <c r="JPA33" s="421"/>
      <c r="JPB33" s="421"/>
      <c r="JPC33" s="421"/>
      <c r="JPD33" s="421"/>
      <c r="JPE33" s="421"/>
      <c r="JPF33" s="421"/>
      <c r="JPG33" s="421"/>
      <c r="JPH33" s="421"/>
      <c r="JPI33" s="421"/>
      <c r="JPJ33" s="421"/>
      <c r="JPK33" s="421"/>
      <c r="JPL33" s="421"/>
      <c r="JPM33" s="421"/>
      <c r="JPN33" s="421"/>
      <c r="JPO33" s="421"/>
      <c r="JPP33" s="421"/>
      <c r="JPQ33" s="421"/>
      <c r="JPR33" s="421"/>
      <c r="JPS33" s="421"/>
      <c r="JPT33" s="421"/>
      <c r="JPU33" s="421"/>
      <c r="JPV33" s="421"/>
      <c r="JPW33" s="421"/>
      <c r="JPX33" s="421"/>
      <c r="JPY33" s="421"/>
      <c r="JPZ33" s="421"/>
      <c r="JQA33" s="421"/>
      <c r="JQB33" s="421"/>
      <c r="JQC33" s="421"/>
      <c r="JQD33" s="421"/>
      <c r="JQE33" s="421"/>
      <c r="JQF33" s="421"/>
      <c r="JQG33" s="421"/>
      <c r="JQH33" s="421"/>
      <c r="JQI33" s="421"/>
      <c r="JQJ33" s="421"/>
      <c r="JQK33" s="421"/>
      <c r="JQL33" s="421"/>
      <c r="JQM33" s="421"/>
      <c r="JQN33" s="421"/>
      <c r="JQO33" s="421"/>
      <c r="JQP33" s="421"/>
      <c r="JQQ33" s="421"/>
      <c r="JQR33" s="421"/>
      <c r="JQS33" s="421"/>
      <c r="JQT33" s="421"/>
      <c r="JQU33" s="421"/>
      <c r="JQV33" s="421"/>
      <c r="JQW33" s="421"/>
      <c r="JQX33" s="421"/>
      <c r="JQY33" s="421"/>
      <c r="JQZ33" s="421"/>
      <c r="JRA33" s="421"/>
      <c r="JRB33" s="421"/>
      <c r="JRC33" s="421"/>
      <c r="JRD33" s="421"/>
      <c r="JRE33" s="421"/>
      <c r="JRF33" s="421"/>
      <c r="JRG33" s="421"/>
      <c r="JRH33" s="421"/>
      <c r="JRI33" s="421"/>
      <c r="JRJ33" s="421"/>
      <c r="JRK33" s="421"/>
      <c r="JRL33" s="421"/>
      <c r="JRM33" s="421"/>
      <c r="JRN33" s="421"/>
      <c r="JRO33" s="421"/>
      <c r="JRP33" s="421"/>
      <c r="JRQ33" s="421"/>
      <c r="JRR33" s="421"/>
      <c r="JRS33" s="421"/>
      <c r="JRT33" s="421"/>
      <c r="JRU33" s="421"/>
      <c r="JRV33" s="421"/>
      <c r="JRW33" s="421"/>
      <c r="JRX33" s="421"/>
      <c r="JRY33" s="421"/>
      <c r="JRZ33" s="421"/>
      <c r="JSA33" s="421"/>
      <c r="JSB33" s="421"/>
      <c r="JSC33" s="421"/>
      <c r="JSD33" s="421"/>
      <c r="JSE33" s="421"/>
      <c r="JSF33" s="421"/>
      <c r="JSG33" s="421"/>
      <c r="JSH33" s="421"/>
      <c r="JSI33" s="421"/>
      <c r="JSJ33" s="421"/>
      <c r="JSK33" s="421"/>
      <c r="JSL33" s="421"/>
      <c r="JSM33" s="421"/>
      <c r="JSN33" s="421"/>
      <c r="JSO33" s="421"/>
      <c r="JSP33" s="421"/>
      <c r="JSQ33" s="421"/>
      <c r="JSR33" s="421"/>
      <c r="JSS33" s="421"/>
      <c r="JST33" s="421"/>
      <c r="JSU33" s="421"/>
      <c r="JSV33" s="421"/>
      <c r="JSW33" s="421"/>
      <c r="JSX33" s="421"/>
      <c r="JSY33" s="421"/>
      <c r="JSZ33" s="421"/>
      <c r="JTA33" s="421"/>
      <c r="JTB33" s="421"/>
      <c r="JTC33" s="421"/>
      <c r="JTD33" s="421"/>
      <c r="JTE33" s="421"/>
      <c r="JTF33" s="421"/>
      <c r="JTG33" s="421"/>
      <c r="JTH33" s="421"/>
      <c r="JTI33" s="421"/>
      <c r="JTJ33" s="421"/>
      <c r="JTK33" s="421"/>
      <c r="JTL33" s="421"/>
      <c r="JTM33" s="421"/>
      <c r="JTN33" s="421"/>
      <c r="JTO33" s="421"/>
      <c r="JTP33" s="421"/>
      <c r="JTQ33" s="421"/>
      <c r="JTR33" s="421"/>
      <c r="JTS33" s="421"/>
      <c r="JTT33" s="421"/>
      <c r="JTU33" s="421"/>
      <c r="JTV33" s="421"/>
      <c r="JTW33" s="421"/>
      <c r="JTX33" s="421"/>
      <c r="JTY33" s="421"/>
      <c r="JTZ33" s="421"/>
      <c r="JUA33" s="421"/>
      <c r="JUB33" s="421"/>
      <c r="JUC33" s="421"/>
      <c r="JUD33" s="421"/>
      <c r="JUE33" s="421"/>
      <c r="JUF33" s="421"/>
      <c r="JUG33" s="421"/>
      <c r="JUH33" s="421"/>
      <c r="JUI33" s="421"/>
      <c r="JUJ33" s="421"/>
      <c r="JUK33" s="421"/>
      <c r="JUL33" s="421"/>
      <c r="JUM33" s="421"/>
      <c r="JUN33" s="421"/>
      <c r="JUO33" s="421"/>
      <c r="JUP33" s="421"/>
      <c r="JUQ33" s="421"/>
      <c r="JUR33" s="421"/>
      <c r="JUS33" s="421"/>
      <c r="JUT33" s="421"/>
      <c r="JUU33" s="421"/>
      <c r="JUV33" s="421"/>
      <c r="JUW33" s="421"/>
      <c r="JUX33" s="421"/>
      <c r="JUY33" s="421"/>
      <c r="JUZ33" s="421"/>
      <c r="JVA33" s="421"/>
      <c r="JVB33" s="421"/>
      <c r="JVC33" s="421"/>
      <c r="JVD33" s="421"/>
      <c r="JVE33" s="421"/>
      <c r="JVF33" s="421"/>
      <c r="JVG33" s="421"/>
      <c r="JVH33" s="421"/>
      <c r="JVI33" s="421"/>
      <c r="JVJ33" s="421"/>
      <c r="JVK33" s="421"/>
      <c r="JVL33" s="421"/>
      <c r="JVM33" s="421"/>
      <c r="JVN33" s="421"/>
      <c r="JVO33" s="421"/>
      <c r="JVP33" s="421"/>
      <c r="JVQ33" s="421"/>
      <c r="JVR33" s="421"/>
      <c r="JVS33" s="421"/>
      <c r="JVT33" s="421"/>
      <c r="JVU33" s="421"/>
      <c r="JVV33" s="421"/>
      <c r="JVW33" s="421"/>
      <c r="JVX33" s="421"/>
      <c r="JVY33" s="421"/>
      <c r="JVZ33" s="421"/>
      <c r="JWA33" s="421"/>
      <c r="JWB33" s="421"/>
      <c r="JWC33" s="421"/>
      <c r="JWD33" s="421"/>
      <c r="JWE33" s="421"/>
      <c r="JWF33" s="421"/>
      <c r="JWG33" s="421"/>
      <c r="JWH33" s="421"/>
      <c r="JWI33" s="421"/>
      <c r="JWJ33" s="421"/>
      <c r="JWK33" s="421"/>
      <c r="JWL33" s="421"/>
      <c r="JWM33" s="421"/>
      <c r="JWN33" s="421"/>
      <c r="JWO33" s="421"/>
      <c r="JWP33" s="421"/>
      <c r="JWQ33" s="421"/>
      <c r="JWR33" s="421"/>
      <c r="JWS33" s="421"/>
      <c r="JWT33" s="421"/>
      <c r="JWU33" s="421"/>
      <c r="JWV33" s="421"/>
      <c r="JWW33" s="421"/>
      <c r="JWX33" s="421"/>
      <c r="JWY33" s="421"/>
      <c r="JWZ33" s="421"/>
      <c r="JXA33" s="421"/>
      <c r="JXB33" s="421"/>
      <c r="JXC33" s="421"/>
      <c r="JXD33" s="421"/>
      <c r="JXE33" s="421"/>
      <c r="JXF33" s="421"/>
      <c r="JXG33" s="421"/>
      <c r="JXH33" s="421"/>
      <c r="JXI33" s="421"/>
      <c r="JXJ33" s="421"/>
      <c r="JXK33" s="421"/>
      <c r="JXL33" s="421"/>
      <c r="JXM33" s="421"/>
      <c r="JXN33" s="421"/>
      <c r="JXO33" s="421"/>
      <c r="JXP33" s="421"/>
      <c r="JXQ33" s="421"/>
      <c r="JXR33" s="421"/>
      <c r="JXS33" s="421"/>
      <c r="JXT33" s="421"/>
      <c r="JXU33" s="421"/>
      <c r="JXV33" s="421"/>
      <c r="JXW33" s="421"/>
      <c r="JXX33" s="421"/>
      <c r="JXY33" s="421"/>
      <c r="JXZ33" s="421"/>
      <c r="JYA33" s="421"/>
      <c r="JYB33" s="421"/>
      <c r="JYC33" s="421"/>
      <c r="JYD33" s="421"/>
      <c r="JYE33" s="421"/>
      <c r="JYF33" s="421"/>
      <c r="JYG33" s="421"/>
      <c r="JYH33" s="421"/>
      <c r="JYI33" s="421"/>
      <c r="JYJ33" s="421"/>
      <c r="JYK33" s="421"/>
      <c r="JYL33" s="421"/>
      <c r="JYM33" s="421"/>
      <c r="JYN33" s="421"/>
      <c r="JYO33" s="421"/>
      <c r="JYP33" s="421"/>
      <c r="JYQ33" s="421"/>
      <c r="JYR33" s="421"/>
      <c r="JYS33" s="421"/>
      <c r="JYT33" s="421"/>
      <c r="JYU33" s="421"/>
      <c r="JYV33" s="421"/>
      <c r="JYW33" s="421"/>
      <c r="JYX33" s="421"/>
      <c r="JYY33" s="421"/>
      <c r="JYZ33" s="421"/>
      <c r="JZA33" s="421"/>
      <c r="JZB33" s="421"/>
      <c r="JZC33" s="421"/>
      <c r="JZD33" s="421"/>
      <c r="JZE33" s="421"/>
      <c r="JZF33" s="421"/>
      <c r="JZG33" s="421"/>
      <c r="JZH33" s="421"/>
      <c r="JZI33" s="421"/>
      <c r="JZJ33" s="421"/>
      <c r="JZK33" s="421"/>
      <c r="JZL33" s="421"/>
      <c r="JZM33" s="421"/>
      <c r="JZN33" s="421"/>
      <c r="JZO33" s="421"/>
      <c r="JZP33" s="421"/>
      <c r="JZQ33" s="421"/>
      <c r="JZR33" s="421"/>
      <c r="JZS33" s="421"/>
      <c r="JZT33" s="421"/>
      <c r="JZU33" s="421"/>
      <c r="JZV33" s="421"/>
      <c r="JZW33" s="421"/>
      <c r="JZX33" s="421"/>
      <c r="JZY33" s="421"/>
      <c r="JZZ33" s="421"/>
      <c r="KAA33" s="421"/>
      <c r="KAB33" s="421"/>
      <c r="KAC33" s="421"/>
      <c r="KAD33" s="421"/>
      <c r="KAE33" s="421"/>
      <c r="KAF33" s="421"/>
      <c r="KAG33" s="421"/>
      <c r="KAH33" s="421"/>
      <c r="KAI33" s="421"/>
      <c r="KAJ33" s="421"/>
      <c r="KAK33" s="421"/>
      <c r="KAL33" s="421"/>
      <c r="KAM33" s="421"/>
      <c r="KAN33" s="421"/>
      <c r="KAO33" s="421"/>
      <c r="KAP33" s="421"/>
      <c r="KAQ33" s="421"/>
      <c r="KAR33" s="421"/>
      <c r="KAS33" s="421"/>
      <c r="KAT33" s="421"/>
      <c r="KAU33" s="421"/>
      <c r="KAV33" s="421"/>
      <c r="KAW33" s="421"/>
      <c r="KAX33" s="421"/>
      <c r="KAY33" s="421"/>
      <c r="KAZ33" s="421"/>
      <c r="KBA33" s="421"/>
      <c r="KBB33" s="421"/>
      <c r="KBC33" s="421"/>
      <c r="KBD33" s="421"/>
      <c r="KBE33" s="421"/>
      <c r="KBF33" s="421"/>
      <c r="KBG33" s="421"/>
      <c r="KBH33" s="421"/>
      <c r="KBI33" s="421"/>
      <c r="KBJ33" s="421"/>
      <c r="KBK33" s="421"/>
      <c r="KBL33" s="421"/>
      <c r="KBM33" s="421"/>
      <c r="KBN33" s="421"/>
      <c r="KBO33" s="421"/>
      <c r="KBP33" s="421"/>
      <c r="KBQ33" s="421"/>
      <c r="KBR33" s="421"/>
      <c r="KBS33" s="421"/>
      <c r="KBT33" s="421"/>
      <c r="KBU33" s="421"/>
      <c r="KBV33" s="421"/>
      <c r="KBW33" s="421"/>
      <c r="KBX33" s="421"/>
      <c r="KBY33" s="421"/>
      <c r="KBZ33" s="421"/>
      <c r="KCA33" s="421"/>
      <c r="KCB33" s="421"/>
      <c r="KCC33" s="421"/>
      <c r="KCD33" s="421"/>
      <c r="KCE33" s="421"/>
      <c r="KCF33" s="421"/>
      <c r="KCG33" s="421"/>
      <c r="KCH33" s="421"/>
      <c r="KCI33" s="421"/>
      <c r="KCJ33" s="421"/>
      <c r="KCK33" s="421"/>
      <c r="KCL33" s="421"/>
      <c r="KCM33" s="421"/>
      <c r="KCN33" s="421"/>
      <c r="KCO33" s="421"/>
      <c r="KCP33" s="421"/>
      <c r="KCQ33" s="421"/>
      <c r="KCR33" s="421"/>
      <c r="KCS33" s="421"/>
      <c r="KCT33" s="421"/>
      <c r="KCU33" s="421"/>
      <c r="KCV33" s="421"/>
      <c r="KCW33" s="421"/>
      <c r="KCX33" s="421"/>
      <c r="KCY33" s="421"/>
      <c r="KCZ33" s="421"/>
      <c r="KDA33" s="421"/>
      <c r="KDB33" s="421"/>
      <c r="KDC33" s="421"/>
      <c r="KDD33" s="421"/>
      <c r="KDE33" s="421"/>
      <c r="KDF33" s="421"/>
      <c r="KDG33" s="421"/>
      <c r="KDH33" s="421"/>
      <c r="KDI33" s="421"/>
      <c r="KDJ33" s="421"/>
      <c r="KDK33" s="421"/>
      <c r="KDL33" s="421"/>
      <c r="KDM33" s="421"/>
      <c r="KDN33" s="421"/>
      <c r="KDO33" s="421"/>
      <c r="KDP33" s="421"/>
      <c r="KDQ33" s="421"/>
      <c r="KDR33" s="421"/>
      <c r="KDS33" s="421"/>
      <c r="KDT33" s="421"/>
      <c r="KDU33" s="421"/>
      <c r="KDV33" s="421"/>
      <c r="KDW33" s="421"/>
      <c r="KDX33" s="421"/>
      <c r="KDY33" s="421"/>
      <c r="KDZ33" s="421"/>
      <c r="KEA33" s="421"/>
      <c r="KEB33" s="421"/>
      <c r="KEC33" s="421"/>
      <c r="KED33" s="421"/>
      <c r="KEE33" s="421"/>
      <c r="KEF33" s="421"/>
      <c r="KEG33" s="421"/>
      <c r="KEH33" s="421"/>
      <c r="KEI33" s="421"/>
      <c r="KEJ33" s="421"/>
      <c r="KEK33" s="421"/>
      <c r="KEL33" s="421"/>
      <c r="KEM33" s="421"/>
      <c r="KEN33" s="421"/>
      <c r="KEO33" s="421"/>
      <c r="KEP33" s="421"/>
      <c r="KEQ33" s="421"/>
      <c r="KER33" s="421"/>
      <c r="KES33" s="421"/>
      <c r="KET33" s="421"/>
      <c r="KEU33" s="421"/>
      <c r="KEV33" s="421"/>
      <c r="KEW33" s="421"/>
      <c r="KEX33" s="421"/>
      <c r="KEY33" s="421"/>
      <c r="KEZ33" s="421"/>
      <c r="KFA33" s="421"/>
      <c r="KFB33" s="421"/>
      <c r="KFC33" s="421"/>
      <c r="KFD33" s="421"/>
      <c r="KFE33" s="421"/>
      <c r="KFF33" s="421"/>
      <c r="KFG33" s="421"/>
      <c r="KFH33" s="421"/>
      <c r="KFI33" s="421"/>
      <c r="KFJ33" s="421"/>
      <c r="KFK33" s="421"/>
      <c r="KFL33" s="421"/>
      <c r="KFM33" s="421"/>
      <c r="KFN33" s="421"/>
      <c r="KFO33" s="421"/>
      <c r="KFP33" s="421"/>
      <c r="KFQ33" s="421"/>
      <c r="KFR33" s="421"/>
      <c r="KFS33" s="421"/>
      <c r="KFT33" s="421"/>
      <c r="KFU33" s="421"/>
      <c r="KFV33" s="421"/>
      <c r="KFW33" s="421"/>
      <c r="KFX33" s="421"/>
      <c r="KFY33" s="421"/>
      <c r="KFZ33" s="421"/>
      <c r="KGA33" s="421"/>
      <c r="KGB33" s="421"/>
      <c r="KGC33" s="421"/>
      <c r="KGD33" s="421"/>
      <c r="KGE33" s="421"/>
      <c r="KGF33" s="421"/>
      <c r="KGG33" s="421"/>
      <c r="KGH33" s="421"/>
      <c r="KGI33" s="421"/>
      <c r="KGJ33" s="421"/>
      <c r="KGK33" s="421"/>
      <c r="KGL33" s="421"/>
      <c r="KGM33" s="421"/>
      <c r="KGN33" s="421"/>
      <c r="KGO33" s="421"/>
      <c r="KGP33" s="421"/>
      <c r="KGQ33" s="421"/>
      <c r="KGR33" s="421"/>
      <c r="KGS33" s="421"/>
      <c r="KGT33" s="421"/>
      <c r="KGU33" s="421"/>
      <c r="KGV33" s="421"/>
      <c r="KGW33" s="421"/>
      <c r="KGX33" s="421"/>
      <c r="KGY33" s="421"/>
      <c r="KGZ33" s="421"/>
      <c r="KHA33" s="421"/>
      <c r="KHB33" s="421"/>
      <c r="KHC33" s="421"/>
      <c r="KHD33" s="421"/>
      <c r="KHE33" s="421"/>
      <c r="KHF33" s="421"/>
      <c r="KHG33" s="421"/>
      <c r="KHH33" s="421"/>
      <c r="KHI33" s="421"/>
      <c r="KHJ33" s="421"/>
      <c r="KHK33" s="421"/>
      <c r="KHL33" s="421"/>
      <c r="KHM33" s="421"/>
      <c r="KHN33" s="421"/>
      <c r="KHO33" s="421"/>
      <c r="KHP33" s="421"/>
      <c r="KHQ33" s="421"/>
      <c r="KHR33" s="421"/>
      <c r="KHS33" s="421"/>
      <c r="KHT33" s="421"/>
      <c r="KHU33" s="421"/>
      <c r="KHV33" s="421"/>
      <c r="KHW33" s="421"/>
      <c r="KHX33" s="421"/>
      <c r="KHY33" s="421"/>
      <c r="KHZ33" s="421"/>
      <c r="KIA33" s="421"/>
      <c r="KIB33" s="421"/>
      <c r="KIC33" s="421"/>
      <c r="KID33" s="421"/>
      <c r="KIE33" s="421"/>
      <c r="KIF33" s="421"/>
      <c r="KIG33" s="421"/>
      <c r="KIH33" s="421"/>
      <c r="KII33" s="421"/>
      <c r="KIJ33" s="421"/>
      <c r="KIK33" s="421"/>
      <c r="KIL33" s="421"/>
      <c r="KIM33" s="421"/>
      <c r="KIN33" s="421"/>
      <c r="KIO33" s="421"/>
      <c r="KIP33" s="421"/>
      <c r="KIQ33" s="421"/>
      <c r="KIR33" s="421"/>
      <c r="KIS33" s="421"/>
      <c r="KIT33" s="421"/>
      <c r="KIU33" s="421"/>
      <c r="KIV33" s="421"/>
      <c r="KIW33" s="421"/>
      <c r="KIX33" s="421"/>
      <c r="KIY33" s="421"/>
      <c r="KIZ33" s="421"/>
      <c r="KJA33" s="421"/>
      <c r="KJB33" s="421"/>
      <c r="KJC33" s="421"/>
      <c r="KJD33" s="421"/>
      <c r="KJE33" s="421"/>
      <c r="KJF33" s="421"/>
      <c r="KJG33" s="421"/>
      <c r="KJH33" s="421"/>
      <c r="KJI33" s="421"/>
      <c r="KJJ33" s="421"/>
      <c r="KJK33" s="421"/>
      <c r="KJL33" s="421"/>
      <c r="KJM33" s="421"/>
      <c r="KJN33" s="421"/>
      <c r="KJO33" s="421"/>
      <c r="KJP33" s="421"/>
      <c r="KJQ33" s="421"/>
      <c r="KJR33" s="421"/>
      <c r="KJS33" s="421"/>
      <c r="KJT33" s="421"/>
      <c r="KJU33" s="421"/>
      <c r="KJV33" s="421"/>
      <c r="KJW33" s="421"/>
      <c r="KJX33" s="421"/>
      <c r="KJY33" s="421"/>
      <c r="KJZ33" s="421"/>
      <c r="KKA33" s="421"/>
      <c r="KKB33" s="421"/>
      <c r="KKC33" s="421"/>
      <c r="KKD33" s="421"/>
      <c r="KKE33" s="421"/>
      <c r="KKF33" s="421"/>
      <c r="KKG33" s="421"/>
      <c r="KKH33" s="421"/>
      <c r="KKI33" s="421"/>
      <c r="KKJ33" s="421"/>
      <c r="KKK33" s="421"/>
      <c r="KKL33" s="421"/>
      <c r="KKM33" s="421"/>
      <c r="KKN33" s="421"/>
      <c r="KKO33" s="421"/>
      <c r="KKP33" s="421"/>
      <c r="KKQ33" s="421"/>
      <c r="KKR33" s="421"/>
      <c r="KKS33" s="421"/>
      <c r="KKT33" s="421"/>
      <c r="KKU33" s="421"/>
      <c r="KKV33" s="421"/>
      <c r="KKW33" s="421"/>
      <c r="KKX33" s="421"/>
      <c r="KKY33" s="421"/>
      <c r="KKZ33" s="421"/>
      <c r="KLA33" s="421"/>
      <c r="KLB33" s="421"/>
      <c r="KLC33" s="421"/>
      <c r="KLD33" s="421"/>
      <c r="KLE33" s="421"/>
      <c r="KLF33" s="421"/>
      <c r="KLG33" s="421"/>
      <c r="KLH33" s="421"/>
      <c r="KLI33" s="421"/>
      <c r="KLJ33" s="421"/>
      <c r="KLK33" s="421"/>
      <c r="KLL33" s="421"/>
      <c r="KLM33" s="421"/>
      <c r="KLN33" s="421"/>
      <c r="KLO33" s="421"/>
      <c r="KLP33" s="421"/>
      <c r="KLQ33" s="421"/>
      <c r="KLR33" s="421"/>
      <c r="KLS33" s="421"/>
      <c r="KLT33" s="421"/>
      <c r="KLU33" s="421"/>
      <c r="KLV33" s="421"/>
      <c r="KLW33" s="421"/>
      <c r="KLX33" s="421"/>
      <c r="KLY33" s="421"/>
      <c r="KLZ33" s="421"/>
      <c r="KMA33" s="421"/>
      <c r="KMB33" s="421"/>
      <c r="KMC33" s="421"/>
      <c r="KMD33" s="421"/>
      <c r="KME33" s="421"/>
      <c r="KMF33" s="421"/>
      <c r="KMG33" s="421"/>
      <c r="KMH33" s="421"/>
      <c r="KMI33" s="421"/>
      <c r="KMJ33" s="421"/>
      <c r="KMK33" s="421"/>
      <c r="KML33" s="421"/>
      <c r="KMM33" s="421"/>
      <c r="KMN33" s="421"/>
      <c r="KMO33" s="421"/>
      <c r="KMP33" s="421"/>
      <c r="KMQ33" s="421"/>
      <c r="KMR33" s="421"/>
      <c r="KMS33" s="421"/>
      <c r="KMT33" s="421"/>
      <c r="KMU33" s="421"/>
      <c r="KMV33" s="421"/>
      <c r="KMW33" s="421"/>
      <c r="KMX33" s="421"/>
      <c r="KMY33" s="421"/>
      <c r="KMZ33" s="421"/>
      <c r="KNA33" s="421"/>
      <c r="KNB33" s="421"/>
      <c r="KNC33" s="421"/>
      <c r="KND33" s="421"/>
      <c r="KNE33" s="421"/>
      <c r="KNF33" s="421"/>
      <c r="KNG33" s="421"/>
      <c r="KNH33" s="421"/>
      <c r="KNI33" s="421"/>
      <c r="KNJ33" s="421"/>
      <c r="KNK33" s="421"/>
      <c r="KNL33" s="421"/>
      <c r="KNM33" s="421"/>
      <c r="KNN33" s="421"/>
      <c r="KNO33" s="421"/>
      <c r="KNP33" s="421"/>
      <c r="KNQ33" s="421"/>
      <c r="KNR33" s="421"/>
      <c r="KNS33" s="421"/>
      <c r="KNT33" s="421"/>
      <c r="KNU33" s="421"/>
      <c r="KNV33" s="421"/>
      <c r="KNW33" s="421"/>
      <c r="KNX33" s="421"/>
      <c r="KNY33" s="421"/>
      <c r="KNZ33" s="421"/>
      <c r="KOA33" s="421"/>
      <c r="KOB33" s="421"/>
      <c r="KOC33" s="421"/>
      <c r="KOD33" s="421"/>
      <c r="KOE33" s="421"/>
      <c r="KOF33" s="421"/>
      <c r="KOG33" s="421"/>
      <c r="KOH33" s="421"/>
      <c r="KOI33" s="421"/>
      <c r="KOJ33" s="421"/>
      <c r="KOK33" s="421"/>
      <c r="KOL33" s="421"/>
      <c r="KOM33" s="421"/>
      <c r="KON33" s="421"/>
      <c r="KOO33" s="421"/>
      <c r="KOP33" s="421"/>
      <c r="KOQ33" s="421"/>
      <c r="KOR33" s="421"/>
      <c r="KOS33" s="421"/>
      <c r="KOT33" s="421"/>
      <c r="KOU33" s="421"/>
      <c r="KOV33" s="421"/>
      <c r="KOW33" s="421"/>
      <c r="KOX33" s="421"/>
      <c r="KOY33" s="421"/>
      <c r="KOZ33" s="421"/>
      <c r="KPA33" s="421"/>
      <c r="KPB33" s="421"/>
      <c r="KPC33" s="421"/>
      <c r="KPD33" s="421"/>
      <c r="KPE33" s="421"/>
      <c r="KPF33" s="421"/>
      <c r="KPG33" s="421"/>
      <c r="KPH33" s="421"/>
      <c r="KPI33" s="421"/>
      <c r="KPJ33" s="421"/>
      <c r="KPK33" s="421"/>
      <c r="KPL33" s="421"/>
      <c r="KPM33" s="421"/>
      <c r="KPN33" s="421"/>
      <c r="KPO33" s="421"/>
      <c r="KPP33" s="421"/>
      <c r="KPQ33" s="421"/>
      <c r="KPR33" s="421"/>
      <c r="KPS33" s="421"/>
      <c r="KPT33" s="421"/>
      <c r="KPU33" s="421"/>
      <c r="KPV33" s="421"/>
      <c r="KPW33" s="421"/>
      <c r="KPX33" s="421"/>
      <c r="KPY33" s="421"/>
      <c r="KPZ33" s="421"/>
      <c r="KQA33" s="421"/>
      <c r="KQB33" s="421"/>
      <c r="KQC33" s="421"/>
      <c r="KQD33" s="421"/>
      <c r="KQE33" s="421"/>
      <c r="KQF33" s="421"/>
      <c r="KQG33" s="421"/>
      <c r="KQH33" s="421"/>
      <c r="KQI33" s="421"/>
      <c r="KQJ33" s="421"/>
      <c r="KQK33" s="421"/>
      <c r="KQL33" s="421"/>
      <c r="KQM33" s="421"/>
      <c r="KQN33" s="421"/>
      <c r="KQO33" s="421"/>
      <c r="KQP33" s="421"/>
      <c r="KQQ33" s="421"/>
      <c r="KQR33" s="421"/>
      <c r="KQS33" s="421"/>
      <c r="KQT33" s="421"/>
      <c r="KQU33" s="421"/>
      <c r="KQV33" s="421"/>
      <c r="KQW33" s="421"/>
      <c r="KQX33" s="421"/>
      <c r="KQY33" s="421"/>
      <c r="KQZ33" s="421"/>
      <c r="KRA33" s="421"/>
      <c r="KRB33" s="421"/>
      <c r="KRC33" s="421"/>
      <c r="KRD33" s="421"/>
      <c r="KRE33" s="421"/>
      <c r="KRF33" s="421"/>
      <c r="KRG33" s="421"/>
      <c r="KRH33" s="421"/>
      <c r="KRI33" s="421"/>
      <c r="KRJ33" s="421"/>
      <c r="KRK33" s="421"/>
      <c r="KRL33" s="421"/>
      <c r="KRM33" s="421"/>
      <c r="KRN33" s="421"/>
      <c r="KRO33" s="421"/>
      <c r="KRP33" s="421"/>
      <c r="KRQ33" s="421"/>
      <c r="KRR33" s="421"/>
      <c r="KRS33" s="421"/>
      <c r="KRT33" s="421"/>
      <c r="KRU33" s="421"/>
      <c r="KRV33" s="421"/>
      <c r="KRW33" s="421"/>
      <c r="KRX33" s="421"/>
      <c r="KRY33" s="421"/>
      <c r="KRZ33" s="421"/>
      <c r="KSA33" s="421"/>
      <c r="KSB33" s="421"/>
      <c r="KSC33" s="421"/>
      <c r="KSD33" s="421"/>
      <c r="KSE33" s="421"/>
      <c r="KSF33" s="421"/>
      <c r="KSG33" s="421"/>
      <c r="KSH33" s="421"/>
      <c r="KSI33" s="421"/>
      <c r="KSJ33" s="421"/>
      <c r="KSK33" s="421"/>
      <c r="KSL33" s="421"/>
      <c r="KSM33" s="421"/>
      <c r="KSN33" s="421"/>
      <c r="KSO33" s="421"/>
      <c r="KSP33" s="421"/>
      <c r="KSQ33" s="421"/>
      <c r="KSR33" s="421"/>
      <c r="KSS33" s="421"/>
      <c r="KST33" s="421"/>
      <c r="KSU33" s="421"/>
      <c r="KSV33" s="421"/>
      <c r="KSW33" s="421"/>
      <c r="KSX33" s="421"/>
      <c r="KSY33" s="421"/>
      <c r="KSZ33" s="421"/>
      <c r="KTA33" s="421"/>
      <c r="KTB33" s="421"/>
      <c r="KTC33" s="421"/>
      <c r="KTD33" s="421"/>
      <c r="KTE33" s="421"/>
      <c r="KTF33" s="421"/>
      <c r="KTG33" s="421"/>
      <c r="KTH33" s="421"/>
      <c r="KTI33" s="421"/>
      <c r="KTJ33" s="421"/>
      <c r="KTK33" s="421"/>
      <c r="KTL33" s="421"/>
      <c r="KTM33" s="421"/>
      <c r="KTN33" s="421"/>
      <c r="KTO33" s="421"/>
      <c r="KTP33" s="421"/>
      <c r="KTQ33" s="421"/>
      <c r="KTR33" s="421"/>
      <c r="KTS33" s="421"/>
      <c r="KTT33" s="421"/>
      <c r="KTU33" s="421"/>
      <c r="KTV33" s="421"/>
      <c r="KTW33" s="421"/>
      <c r="KTX33" s="421"/>
      <c r="KTY33" s="421"/>
      <c r="KTZ33" s="421"/>
      <c r="KUA33" s="421"/>
      <c r="KUB33" s="421"/>
      <c r="KUC33" s="421"/>
      <c r="KUD33" s="421"/>
      <c r="KUE33" s="421"/>
      <c r="KUF33" s="421"/>
      <c r="KUG33" s="421"/>
      <c r="KUH33" s="421"/>
      <c r="KUI33" s="421"/>
      <c r="KUJ33" s="421"/>
      <c r="KUK33" s="421"/>
      <c r="KUL33" s="421"/>
      <c r="KUM33" s="421"/>
      <c r="KUN33" s="421"/>
      <c r="KUO33" s="421"/>
      <c r="KUP33" s="421"/>
      <c r="KUQ33" s="421"/>
      <c r="KUR33" s="421"/>
      <c r="KUS33" s="421"/>
      <c r="KUT33" s="421"/>
      <c r="KUU33" s="421"/>
      <c r="KUV33" s="421"/>
      <c r="KUW33" s="421"/>
      <c r="KUX33" s="421"/>
      <c r="KUY33" s="421"/>
      <c r="KUZ33" s="421"/>
      <c r="KVA33" s="421"/>
      <c r="KVB33" s="421"/>
      <c r="KVC33" s="421"/>
      <c r="KVD33" s="421"/>
      <c r="KVE33" s="421"/>
      <c r="KVF33" s="421"/>
      <c r="KVG33" s="421"/>
      <c r="KVH33" s="421"/>
      <c r="KVI33" s="421"/>
      <c r="KVJ33" s="421"/>
      <c r="KVK33" s="421"/>
      <c r="KVL33" s="421"/>
      <c r="KVM33" s="421"/>
      <c r="KVN33" s="421"/>
      <c r="KVO33" s="421"/>
      <c r="KVP33" s="421"/>
      <c r="KVQ33" s="421"/>
      <c r="KVR33" s="421"/>
      <c r="KVS33" s="421"/>
      <c r="KVT33" s="421"/>
      <c r="KVU33" s="421"/>
      <c r="KVV33" s="421"/>
      <c r="KVW33" s="421"/>
      <c r="KVX33" s="421"/>
      <c r="KVY33" s="421"/>
      <c r="KVZ33" s="421"/>
      <c r="KWA33" s="421"/>
      <c r="KWB33" s="421"/>
      <c r="KWC33" s="421"/>
      <c r="KWD33" s="421"/>
      <c r="KWE33" s="421"/>
      <c r="KWF33" s="421"/>
      <c r="KWG33" s="421"/>
      <c r="KWH33" s="421"/>
      <c r="KWI33" s="421"/>
      <c r="KWJ33" s="421"/>
      <c r="KWK33" s="421"/>
      <c r="KWL33" s="421"/>
      <c r="KWM33" s="421"/>
      <c r="KWN33" s="421"/>
      <c r="KWO33" s="421"/>
      <c r="KWP33" s="421"/>
      <c r="KWQ33" s="421"/>
      <c r="KWR33" s="421"/>
      <c r="KWS33" s="421"/>
      <c r="KWT33" s="421"/>
      <c r="KWU33" s="421"/>
      <c r="KWV33" s="421"/>
      <c r="KWW33" s="421"/>
      <c r="KWX33" s="421"/>
      <c r="KWY33" s="421"/>
      <c r="KWZ33" s="421"/>
      <c r="KXA33" s="421"/>
      <c r="KXB33" s="421"/>
      <c r="KXC33" s="421"/>
      <c r="KXD33" s="421"/>
      <c r="KXE33" s="421"/>
      <c r="KXF33" s="421"/>
      <c r="KXG33" s="421"/>
      <c r="KXH33" s="421"/>
      <c r="KXI33" s="421"/>
      <c r="KXJ33" s="421"/>
      <c r="KXK33" s="421"/>
      <c r="KXL33" s="421"/>
      <c r="KXM33" s="421"/>
      <c r="KXN33" s="421"/>
      <c r="KXO33" s="421"/>
      <c r="KXP33" s="421"/>
      <c r="KXQ33" s="421"/>
      <c r="KXR33" s="421"/>
      <c r="KXS33" s="421"/>
      <c r="KXT33" s="421"/>
      <c r="KXU33" s="421"/>
      <c r="KXV33" s="421"/>
      <c r="KXW33" s="421"/>
      <c r="KXX33" s="421"/>
      <c r="KXY33" s="421"/>
      <c r="KXZ33" s="421"/>
      <c r="KYA33" s="421"/>
      <c r="KYB33" s="421"/>
      <c r="KYC33" s="421"/>
      <c r="KYD33" s="421"/>
      <c r="KYE33" s="421"/>
      <c r="KYF33" s="421"/>
      <c r="KYG33" s="421"/>
      <c r="KYH33" s="421"/>
      <c r="KYI33" s="421"/>
      <c r="KYJ33" s="421"/>
      <c r="KYK33" s="421"/>
      <c r="KYL33" s="421"/>
      <c r="KYM33" s="421"/>
      <c r="KYN33" s="421"/>
      <c r="KYO33" s="421"/>
      <c r="KYP33" s="421"/>
      <c r="KYQ33" s="421"/>
      <c r="KYR33" s="421"/>
      <c r="KYS33" s="421"/>
      <c r="KYT33" s="421"/>
      <c r="KYU33" s="421"/>
      <c r="KYV33" s="421"/>
      <c r="KYW33" s="421"/>
      <c r="KYX33" s="421"/>
      <c r="KYY33" s="421"/>
      <c r="KYZ33" s="421"/>
      <c r="KZA33" s="421"/>
      <c r="KZB33" s="421"/>
      <c r="KZC33" s="421"/>
      <c r="KZD33" s="421"/>
      <c r="KZE33" s="421"/>
      <c r="KZF33" s="421"/>
      <c r="KZG33" s="421"/>
      <c r="KZH33" s="421"/>
      <c r="KZI33" s="421"/>
      <c r="KZJ33" s="421"/>
      <c r="KZK33" s="421"/>
      <c r="KZL33" s="421"/>
      <c r="KZM33" s="421"/>
      <c r="KZN33" s="421"/>
      <c r="KZO33" s="421"/>
      <c r="KZP33" s="421"/>
      <c r="KZQ33" s="421"/>
      <c r="KZR33" s="421"/>
      <c r="KZS33" s="421"/>
      <c r="KZT33" s="421"/>
      <c r="KZU33" s="421"/>
      <c r="KZV33" s="421"/>
      <c r="KZW33" s="421"/>
      <c r="KZX33" s="421"/>
      <c r="KZY33" s="421"/>
      <c r="KZZ33" s="421"/>
      <c r="LAA33" s="421"/>
      <c r="LAB33" s="421"/>
      <c r="LAC33" s="421"/>
      <c r="LAD33" s="421"/>
      <c r="LAE33" s="421"/>
      <c r="LAF33" s="421"/>
      <c r="LAG33" s="421"/>
      <c r="LAH33" s="421"/>
      <c r="LAI33" s="421"/>
      <c r="LAJ33" s="421"/>
      <c r="LAK33" s="421"/>
      <c r="LAL33" s="421"/>
      <c r="LAM33" s="421"/>
      <c r="LAN33" s="421"/>
      <c r="LAO33" s="421"/>
      <c r="LAP33" s="421"/>
      <c r="LAQ33" s="421"/>
      <c r="LAR33" s="421"/>
      <c r="LAS33" s="421"/>
      <c r="LAT33" s="421"/>
      <c r="LAU33" s="421"/>
      <c r="LAV33" s="421"/>
      <c r="LAW33" s="421"/>
      <c r="LAX33" s="421"/>
      <c r="LAY33" s="421"/>
      <c r="LAZ33" s="421"/>
      <c r="LBA33" s="421"/>
      <c r="LBB33" s="421"/>
      <c r="LBC33" s="421"/>
      <c r="LBD33" s="421"/>
      <c r="LBE33" s="421"/>
      <c r="LBF33" s="421"/>
      <c r="LBG33" s="421"/>
      <c r="LBH33" s="421"/>
      <c r="LBI33" s="421"/>
      <c r="LBJ33" s="421"/>
      <c r="LBK33" s="421"/>
      <c r="LBL33" s="421"/>
      <c r="LBM33" s="421"/>
      <c r="LBN33" s="421"/>
      <c r="LBO33" s="421"/>
      <c r="LBP33" s="421"/>
      <c r="LBQ33" s="421"/>
      <c r="LBR33" s="421"/>
      <c r="LBS33" s="421"/>
      <c r="LBT33" s="421"/>
      <c r="LBU33" s="421"/>
      <c r="LBV33" s="421"/>
      <c r="LBW33" s="421"/>
      <c r="LBX33" s="421"/>
      <c r="LBY33" s="421"/>
      <c r="LBZ33" s="421"/>
      <c r="LCA33" s="421"/>
      <c r="LCB33" s="421"/>
      <c r="LCC33" s="421"/>
      <c r="LCD33" s="421"/>
      <c r="LCE33" s="421"/>
      <c r="LCF33" s="421"/>
      <c r="LCG33" s="421"/>
      <c r="LCH33" s="421"/>
      <c r="LCI33" s="421"/>
      <c r="LCJ33" s="421"/>
      <c r="LCK33" s="421"/>
      <c r="LCL33" s="421"/>
      <c r="LCM33" s="421"/>
      <c r="LCN33" s="421"/>
      <c r="LCO33" s="421"/>
      <c r="LCP33" s="421"/>
      <c r="LCQ33" s="421"/>
      <c r="LCR33" s="421"/>
      <c r="LCS33" s="421"/>
      <c r="LCT33" s="421"/>
      <c r="LCU33" s="421"/>
      <c r="LCV33" s="421"/>
      <c r="LCW33" s="421"/>
      <c r="LCX33" s="421"/>
      <c r="LCY33" s="421"/>
      <c r="LCZ33" s="421"/>
      <c r="LDA33" s="421"/>
      <c r="LDB33" s="421"/>
      <c r="LDC33" s="421"/>
      <c r="LDD33" s="421"/>
      <c r="LDE33" s="421"/>
      <c r="LDF33" s="421"/>
      <c r="LDG33" s="421"/>
      <c r="LDH33" s="421"/>
      <c r="LDI33" s="421"/>
      <c r="LDJ33" s="421"/>
      <c r="LDK33" s="421"/>
      <c r="LDL33" s="421"/>
      <c r="LDM33" s="421"/>
      <c r="LDN33" s="421"/>
      <c r="LDO33" s="421"/>
      <c r="LDP33" s="421"/>
      <c r="LDQ33" s="421"/>
      <c r="LDR33" s="421"/>
      <c r="LDS33" s="421"/>
      <c r="LDT33" s="421"/>
      <c r="LDU33" s="421"/>
      <c r="LDV33" s="421"/>
      <c r="LDW33" s="421"/>
      <c r="LDX33" s="421"/>
      <c r="LDY33" s="421"/>
      <c r="LDZ33" s="421"/>
      <c r="LEA33" s="421"/>
      <c r="LEB33" s="421"/>
      <c r="LEC33" s="421"/>
      <c r="LED33" s="421"/>
      <c r="LEE33" s="421"/>
      <c r="LEF33" s="421"/>
      <c r="LEG33" s="421"/>
      <c r="LEH33" s="421"/>
      <c r="LEI33" s="421"/>
      <c r="LEJ33" s="421"/>
      <c r="LEK33" s="421"/>
      <c r="LEL33" s="421"/>
      <c r="LEM33" s="421"/>
      <c r="LEN33" s="421"/>
      <c r="LEO33" s="421"/>
      <c r="LEP33" s="421"/>
      <c r="LEQ33" s="421"/>
      <c r="LER33" s="421"/>
      <c r="LES33" s="421"/>
      <c r="LET33" s="421"/>
      <c r="LEU33" s="421"/>
      <c r="LEV33" s="421"/>
      <c r="LEW33" s="421"/>
      <c r="LEX33" s="421"/>
      <c r="LEY33" s="421"/>
      <c r="LEZ33" s="421"/>
      <c r="LFA33" s="421"/>
      <c r="LFB33" s="421"/>
      <c r="LFC33" s="421"/>
      <c r="LFD33" s="421"/>
      <c r="LFE33" s="421"/>
      <c r="LFF33" s="421"/>
      <c r="LFG33" s="421"/>
      <c r="LFH33" s="421"/>
      <c r="LFI33" s="421"/>
      <c r="LFJ33" s="421"/>
      <c r="LFK33" s="421"/>
      <c r="LFL33" s="421"/>
      <c r="LFM33" s="421"/>
      <c r="LFN33" s="421"/>
      <c r="LFO33" s="421"/>
      <c r="LFP33" s="421"/>
      <c r="LFQ33" s="421"/>
      <c r="LFR33" s="421"/>
      <c r="LFS33" s="421"/>
      <c r="LFT33" s="421"/>
      <c r="LFU33" s="421"/>
      <c r="LFV33" s="421"/>
      <c r="LFW33" s="421"/>
      <c r="LFX33" s="421"/>
      <c r="LFY33" s="421"/>
      <c r="LFZ33" s="421"/>
      <c r="LGA33" s="421"/>
      <c r="LGB33" s="421"/>
      <c r="LGC33" s="421"/>
      <c r="LGD33" s="421"/>
      <c r="LGE33" s="421"/>
      <c r="LGF33" s="421"/>
      <c r="LGG33" s="421"/>
      <c r="LGH33" s="421"/>
      <c r="LGI33" s="421"/>
      <c r="LGJ33" s="421"/>
      <c r="LGK33" s="421"/>
      <c r="LGL33" s="421"/>
      <c r="LGM33" s="421"/>
      <c r="LGN33" s="421"/>
      <c r="LGO33" s="421"/>
      <c r="LGP33" s="421"/>
      <c r="LGQ33" s="421"/>
      <c r="LGR33" s="421"/>
      <c r="LGS33" s="421"/>
      <c r="LGT33" s="421"/>
      <c r="LGU33" s="421"/>
      <c r="LGV33" s="421"/>
      <c r="LGW33" s="421"/>
      <c r="LGX33" s="421"/>
      <c r="LGY33" s="421"/>
      <c r="LGZ33" s="421"/>
      <c r="LHA33" s="421"/>
      <c r="LHB33" s="421"/>
      <c r="LHC33" s="421"/>
      <c r="LHD33" s="421"/>
      <c r="LHE33" s="421"/>
      <c r="LHF33" s="421"/>
      <c r="LHG33" s="421"/>
      <c r="LHH33" s="421"/>
      <c r="LHI33" s="421"/>
      <c r="LHJ33" s="421"/>
      <c r="LHK33" s="421"/>
      <c r="LHL33" s="421"/>
      <c r="LHM33" s="421"/>
      <c r="LHN33" s="421"/>
      <c r="LHO33" s="421"/>
      <c r="LHP33" s="421"/>
      <c r="LHQ33" s="421"/>
      <c r="LHR33" s="421"/>
      <c r="LHS33" s="421"/>
      <c r="LHT33" s="421"/>
      <c r="LHU33" s="421"/>
      <c r="LHV33" s="421"/>
      <c r="LHW33" s="421"/>
      <c r="LHX33" s="421"/>
      <c r="LHY33" s="421"/>
      <c r="LHZ33" s="421"/>
      <c r="LIA33" s="421"/>
      <c r="LIB33" s="421"/>
      <c r="LIC33" s="421"/>
      <c r="LID33" s="421"/>
      <c r="LIE33" s="421"/>
      <c r="LIF33" s="421"/>
      <c r="LIG33" s="421"/>
      <c r="LIH33" s="421"/>
      <c r="LII33" s="421"/>
      <c r="LIJ33" s="421"/>
      <c r="LIK33" s="421"/>
      <c r="LIL33" s="421"/>
      <c r="LIM33" s="421"/>
      <c r="LIN33" s="421"/>
      <c r="LIO33" s="421"/>
      <c r="LIP33" s="421"/>
      <c r="LIQ33" s="421"/>
      <c r="LIR33" s="421"/>
      <c r="LIS33" s="421"/>
      <c r="LIT33" s="421"/>
      <c r="LIU33" s="421"/>
      <c r="LIV33" s="421"/>
      <c r="LIW33" s="421"/>
      <c r="LIX33" s="421"/>
      <c r="LIY33" s="421"/>
      <c r="LIZ33" s="421"/>
      <c r="LJA33" s="421"/>
      <c r="LJB33" s="421"/>
      <c r="LJC33" s="421"/>
      <c r="LJD33" s="421"/>
      <c r="LJE33" s="421"/>
      <c r="LJF33" s="421"/>
      <c r="LJG33" s="421"/>
      <c r="LJH33" s="421"/>
      <c r="LJI33" s="421"/>
      <c r="LJJ33" s="421"/>
      <c r="LJK33" s="421"/>
      <c r="LJL33" s="421"/>
      <c r="LJM33" s="421"/>
      <c r="LJN33" s="421"/>
      <c r="LJO33" s="421"/>
      <c r="LJP33" s="421"/>
      <c r="LJQ33" s="421"/>
      <c r="LJR33" s="421"/>
      <c r="LJS33" s="421"/>
      <c r="LJT33" s="421"/>
      <c r="LJU33" s="421"/>
      <c r="LJV33" s="421"/>
      <c r="LJW33" s="421"/>
      <c r="LJX33" s="421"/>
      <c r="LJY33" s="421"/>
      <c r="LJZ33" s="421"/>
      <c r="LKA33" s="421"/>
      <c r="LKB33" s="421"/>
      <c r="LKC33" s="421"/>
      <c r="LKD33" s="421"/>
      <c r="LKE33" s="421"/>
      <c r="LKF33" s="421"/>
      <c r="LKG33" s="421"/>
      <c r="LKH33" s="421"/>
      <c r="LKI33" s="421"/>
      <c r="LKJ33" s="421"/>
      <c r="LKK33" s="421"/>
      <c r="LKL33" s="421"/>
      <c r="LKM33" s="421"/>
      <c r="LKN33" s="421"/>
      <c r="LKO33" s="421"/>
      <c r="LKP33" s="421"/>
      <c r="LKQ33" s="421"/>
      <c r="LKR33" s="421"/>
      <c r="LKS33" s="421"/>
      <c r="LKT33" s="421"/>
      <c r="LKU33" s="421"/>
      <c r="LKV33" s="421"/>
      <c r="LKW33" s="421"/>
      <c r="LKX33" s="421"/>
      <c r="LKY33" s="421"/>
      <c r="LKZ33" s="421"/>
      <c r="LLA33" s="421"/>
      <c r="LLB33" s="421"/>
      <c r="LLC33" s="421"/>
      <c r="LLD33" s="421"/>
      <c r="LLE33" s="421"/>
      <c r="LLF33" s="421"/>
      <c r="LLG33" s="421"/>
      <c r="LLH33" s="421"/>
      <c r="LLI33" s="421"/>
      <c r="LLJ33" s="421"/>
      <c r="LLK33" s="421"/>
      <c r="LLL33" s="421"/>
      <c r="LLM33" s="421"/>
      <c r="LLN33" s="421"/>
      <c r="LLO33" s="421"/>
      <c r="LLP33" s="421"/>
      <c r="LLQ33" s="421"/>
      <c r="LLR33" s="421"/>
      <c r="LLS33" s="421"/>
      <c r="LLT33" s="421"/>
      <c r="LLU33" s="421"/>
      <c r="LLV33" s="421"/>
      <c r="LLW33" s="421"/>
      <c r="LLX33" s="421"/>
      <c r="LLY33" s="421"/>
      <c r="LLZ33" s="421"/>
      <c r="LMA33" s="421"/>
      <c r="LMB33" s="421"/>
      <c r="LMC33" s="421"/>
      <c r="LMD33" s="421"/>
      <c r="LME33" s="421"/>
      <c r="LMF33" s="421"/>
      <c r="LMG33" s="421"/>
      <c r="LMH33" s="421"/>
      <c r="LMI33" s="421"/>
      <c r="LMJ33" s="421"/>
      <c r="LMK33" s="421"/>
      <c r="LML33" s="421"/>
      <c r="LMM33" s="421"/>
      <c r="LMN33" s="421"/>
      <c r="LMO33" s="421"/>
      <c r="LMP33" s="421"/>
      <c r="LMQ33" s="421"/>
      <c r="LMR33" s="421"/>
      <c r="LMS33" s="421"/>
      <c r="LMT33" s="421"/>
      <c r="LMU33" s="421"/>
      <c r="LMV33" s="421"/>
      <c r="LMW33" s="421"/>
      <c r="LMX33" s="421"/>
      <c r="LMY33" s="421"/>
      <c r="LMZ33" s="421"/>
      <c r="LNA33" s="421"/>
      <c r="LNB33" s="421"/>
      <c r="LNC33" s="421"/>
      <c r="LND33" s="421"/>
      <c r="LNE33" s="421"/>
      <c r="LNF33" s="421"/>
      <c r="LNG33" s="421"/>
      <c r="LNH33" s="421"/>
      <c r="LNI33" s="421"/>
      <c r="LNJ33" s="421"/>
      <c r="LNK33" s="421"/>
      <c r="LNL33" s="421"/>
      <c r="LNM33" s="421"/>
      <c r="LNN33" s="421"/>
      <c r="LNO33" s="421"/>
      <c r="LNP33" s="421"/>
      <c r="LNQ33" s="421"/>
      <c r="LNR33" s="421"/>
      <c r="LNS33" s="421"/>
      <c r="LNT33" s="421"/>
      <c r="LNU33" s="421"/>
      <c r="LNV33" s="421"/>
      <c r="LNW33" s="421"/>
      <c r="LNX33" s="421"/>
      <c r="LNY33" s="421"/>
      <c r="LNZ33" s="421"/>
      <c r="LOA33" s="421"/>
      <c r="LOB33" s="421"/>
      <c r="LOC33" s="421"/>
      <c r="LOD33" s="421"/>
      <c r="LOE33" s="421"/>
      <c r="LOF33" s="421"/>
      <c r="LOG33" s="421"/>
      <c r="LOH33" s="421"/>
      <c r="LOI33" s="421"/>
      <c r="LOJ33" s="421"/>
      <c r="LOK33" s="421"/>
      <c r="LOL33" s="421"/>
      <c r="LOM33" s="421"/>
      <c r="LON33" s="421"/>
      <c r="LOO33" s="421"/>
      <c r="LOP33" s="421"/>
      <c r="LOQ33" s="421"/>
      <c r="LOR33" s="421"/>
      <c r="LOS33" s="421"/>
      <c r="LOT33" s="421"/>
      <c r="LOU33" s="421"/>
      <c r="LOV33" s="421"/>
      <c r="LOW33" s="421"/>
      <c r="LOX33" s="421"/>
      <c r="LOY33" s="421"/>
      <c r="LOZ33" s="421"/>
      <c r="LPA33" s="421"/>
      <c r="LPB33" s="421"/>
      <c r="LPC33" s="421"/>
      <c r="LPD33" s="421"/>
      <c r="LPE33" s="421"/>
      <c r="LPF33" s="421"/>
      <c r="LPG33" s="421"/>
      <c r="LPH33" s="421"/>
      <c r="LPI33" s="421"/>
      <c r="LPJ33" s="421"/>
      <c r="LPK33" s="421"/>
      <c r="LPL33" s="421"/>
      <c r="LPM33" s="421"/>
      <c r="LPN33" s="421"/>
      <c r="LPO33" s="421"/>
      <c r="LPP33" s="421"/>
      <c r="LPQ33" s="421"/>
      <c r="LPR33" s="421"/>
      <c r="LPS33" s="421"/>
      <c r="LPT33" s="421"/>
      <c r="LPU33" s="421"/>
      <c r="LPV33" s="421"/>
      <c r="LPW33" s="421"/>
      <c r="LPX33" s="421"/>
      <c r="LPY33" s="421"/>
      <c r="LPZ33" s="421"/>
      <c r="LQA33" s="421"/>
      <c r="LQB33" s="421"/>
      <c r="LQC33" s="421"/>
      <c r="LQD33" s="421"/>
      <c r="LQE33" s="421"/>
      <c r="LQF33" s="421"/>
      <c r="LQG33" s="421"/>
      <c r="LQH33" s="421"/>
      <c r="LQI33" s="421"/>
      <c r="LQJ33" s="421"/>
      <c r="LQK33" s="421"/>
      <c r="LQL33" s="421"/>
      <c r="LQM33" s="421"/>
      <c r="LQN33" s="421"/>
      <c r="LQO33" s="421"/>
      <c r="LQP33" s="421"/>
      <c r="LQQ33" s="421"/>
      <c r="LQR33" s="421"/>
      <c r="LQS33" s="421"/>
      <c r="LQT33" s="421"/>
      <c r="LQU33" s="421"/>
      <c r="LQV33" s="421"/>
      <c r="LQW33" s="421"/>
      <c r="LQX33" s="421"/>
      <c r="LQY33" s="421"/>
      <c r="LQZ33" s="421"/>
      <c r="LRA33" s="421"/>
      <c r="LRB33" s="421"/>
      <c r="LRC33" s="421"/>
      <c r="LRD33" s="421"/>
      <c r="LRE33" s="421"/>
      <c r="LRF33" s="421"/>
      <c r="LRG33" s="421"/>
      <c r="LRH33" s="421"/>
      <c r="LRI33" s="421"/>
      <c r="LRJ33" s="421"/>
      <c r="LRK33" s="421"/>
      <c r="LRL33" s="421"/>
      <c r="LRM33" s="421"/>
      <c r="LRN33" s="421"/>
      <c r="LRO33" s="421"/>
      <c r="LRP33" s="421"/>
      <c r="LRQ33" s="421"/>
      <c r="LRR33" s="421"/>
      <c r="LRS33" s="421"/>
      <c r="LRT33" s="421"/>
      <c r="LRU33" s="421"/>
      <c r="LRV33" s="421"/>
      <c r="LRW33" s="421"/>
      <c r="LRX33" s="421"/>
      <c r="LRY33" s="421"/>
      <c r="LRZ33" s="421"/>
      <c r="LSA33" s="421"/>
      <c r="LSB33" s="421"/>
      <c r="LSC33" s="421"/>
      <c r="LSD33" s="421"/>
      <c r="LSE33" s="421"/>
      <c r="LSF33" s="421"/>
      <c r="LSG33" s="421"/>
      <c r="LSH33" s="421"/>
      <c r="LSI33" s="421"/>
      <c r="LSJ33" s="421"/>
      <c r="LSK33" s="421"/>
      <c r="LSL33" s="421"/>
      <c r="LSM33" s="421"/>
      <c r="LSN33" s="421"/>
      <c r="LSO33" s="421"/>
      <c r="LSP33" s="421"/>
      <c r="LSQ33" s="421"/>
      <c r="LSR33" s="421"/>
      <c r="LSS33" s="421"/>
      <c r="LST33" s="421"/>
      <c r="LSU33" s="421"/>
      <c r="LSV33" s="421"/>
      <c r="LSW33" s="421"/>
      <c r="LSX33" s="421"/>
      <c r="LSY33" s="421"/>
      <c r="LSZ33" s="421"/>
      <c r="LTA33" s="421"/>
      <c r="LTB33" s="421"/>
      <c r="LTC33" s="421"/>
      <c r="LTD33" s="421"/>
      <c r="LTE33" s="421"/>
      <c r="LTF33" s="421"/>
      <c r="LTG33" s="421"/>
      <c r="LTH33" s="421"/>
      <c r="LTI33" s="421"/>
      <c r="LTJ33" s="421"/>
      <c r="LTK33" s="421"/>
      <c r="LTL33" s="421"/>
      <c r="LTM33" s="421"/>
      <c r="LTN33" s="421"/>
      <c r="LTO33" s="421"/>
      <c r="LTP33" s="421"/>
      <c r="LTQ33" s="421"/>
      <c r="LTR33" s="421"/>
      <c r="LTS33" s="421"/>
      <c r="LTT33" s="421"/>
      <c r="LTU33" s="421"/>
      <c r="LTV33" s="421"/>
      <c r="LTW33" s="421"/>
      <c r="LTX33" s="421"/>
      <c r="LTY33" s="421"/>
      <c r="LTZ33" s="421"/>
      <c r="LUA33" s="421"/>
      <c r="LUB33" s="421"/>
      <c r="LUC33" s="421"/>
      <c r="LUD33" s="421"/>
      <c r="LUE33" s="421"/>
      <c r="LUF33" s="421"/>
      <c r="LUG33" s="421"/>
      <c r="LUH33" s="421"/>
      <c r="LUI33" s="421"/>
      <c r="LUJ33" s="421"/>
      <c r="LUK33" s="421"/>
      <c r="LUL33" s="421"/>
      <c r="LUM33" s="421"/>
      <c r="LUN33" s="421"/>
      <c r="LUO33" s="421"/>
      <c r="LUP33" s="421"/>
      <c r="LUQ33" s="421"/>
      <c r="LUR33" s="421"/>
      <c r="LUS33" s="421"/>
      <c r="LUT33" s="421"/>
      <c r="LUU33" s="421"/>
      <c r="LUV33" s="421"/>
      <c r="LUW33" s="421"/>
      <c r="LUX33" s="421"/>
      <c r="LUY33" s="421"/>
      <c r="LUZ33" s="421"/>
      <c r="LVA33" s="421"/>
      <c r="LVB33" s="421"/>
      <c r="LVC33" s="421"/>
      <c r="LVD33" s="421"/>
      <c r="LVE33" s="421"/>
      <c r="LVF33" s="421"/>
      <c r="LVG33" s="421"/>
      <c r="LVH33" s="421"/>
      <c r="LVI33" s="421"/>
      <c r="LVJ33" s="421"/>
      <c r="LVK33" s="421"/>
      <c r="LVL33" s="421"/>
      <c r="LVM33" s="421"/>
      <c r="LVN33" s="421"/>
      <c r="LVO33" s="421"/>
      <c r="LVP33" s="421"/>
      <c r="LVQ33" s="421"/>
      <c r="LVR33" s="421"/>
      <c r="LVS33" s="421"/>
      <c r="LVT33" s="421"/>
      <c r="LVU33" s="421"/>
      <c r="LVV33" s="421"/>
      <c r="LVW33" s="421"/>
      <c r="LVX33" s="421"/>
      <c r="LVY33" s="421"/>
      <c r="LVZ33" s="421"/>
      <c r="LWA33" s="421"/>
      <c r="LWB33" s="421"/>
      <c r="LWC33" s="421"/>
      <c r="LWD33" s="421"/>
      <c r="LWE33" s="421"/>
      <c r="LWF33" s="421"/>
      <c r="LWG33" s="421"/>
      <c r="LWH33" s="421"/>
      <c r="LWI33" s="421"/>
      <c r="LWJ33" s="421"/>
      <c r="LWK33" s="421"/>
      <c r="LWL33" s="421"/>
      <c r="LWM33" s="421"/>
      <c r="LWN33" s="421"/>
      <c r="LWO33" s="421"/>
      <c r="LWP33" s="421"/>
      <c r="LWQ33" s="421"/>
      <c r="LWR33" s="421"/>
      <c r="LWS33" s="421"/>
      <c r="LWT33" s="421"/>
      <c r="LWU33" s="421"/>
      <c r="LWV33" s="421"/>
      <c r="LWW33" s="421"/>
      <c r="LWX33" s="421"/>
      <c r="LWY33" s="421"/>
      <c r="LWZ33" s="421"/>
      <c r="LXA33" s="421"/>
      <c r="LXB33" s="421"/>
      <c r="LXC33" s="421"/>
      <c r="LXD33" s="421"/>
      <c r="LXE33" s="421"/>
      <c r="LXF33" s="421"/>
      <c r="LXG33" s="421"/>
      <c r="LXH33" s="421"/>
      <c r="LXI33" s="421"/>
      <c r="LXJ33" s="421"/>
      <c r="LXK33" s="421"/>
      <c r="LXL33" s="421"/>
      <c r="LXM33" s="421"/>
      <c r="LXN33" s="421"/>
      <c r="LXO33" s="421"/>
      <c r="LXP33" s="421"/>
      <c r="LXQ33" s="421"/>
      <c r="LXR33" s="421"/>
      <c r="LXS33" s="421"/>
      <c r="LXT33" s="421"/>
      <c r="LXU33" s="421"/>
      <c r="LXV33" s="421"/>
      <c r="LXW33" s="421"/>
      <c r="LXX33" s="421"/>
      <c r="LXY33" s="421"/>
      <c r="LXZ33" s="421"/>
      <c r="LYA33" s="421"/>
      <c r="LYB33" s="421"/>
      <c r="LYC33" s="421"/>
      <c r="LYD33" s="421"/>
      <c r="LYE33" s="421"/>
      <c r="LYF33" s="421"/>
      <c r="LYG33" s="421"/>
      <c r="LYH33" s="421"/>
      <c r="LYI33" s="421"/>
      <c r="LYJ33" s="421"/>
      <c r="LYK33" s="421"/>
      <c r="LYL33" s="421"/>
      <c r="LYM33" s="421"/>
      <c r="LYN33" s="421"/>
      <c r="LYO33" s="421"/>
      <c r="LYP33" s="421"/>
      <c r="LYQ33" s="421"/>
      <c r="LYR33" s="421"/>
      <c r="LYS33" s="421"/>
      <c r="LYT33" s="421"/>
      <c r="LYU33" s="421"/>
      <c r="LYV33" s="421"/>
      <c r="LYW33" s="421"/>
      <c r="LYX33" s="421"/>
      <c r="LYY33" s="421"/>
      <c r="LYZ33" s="421"/>
      <c r="LZA33" s="421"/>
      <c r="LZB33" s="421"/>
      <c r="LZC33" s="421"/>
      <c r="LZD33" s="421"/>
      <c r="LZE33" s="421"/>
      <c r="LZF33" s="421"/>
      <c r="LZG33" s="421"/>
      <c r="LZH33" s="421"/>
      <c r="LZI33" s="421"/>
      <c r="LZJ33" s="421"/>
      <c r="LZK33" s="421"/>
      <c r="LZL33" s="421"/>
      <c r="LZM33" s="421"/>
      <c r="LZN33" s="421"/>
      <c r="LZO33" s="421"/>
      <c r="LZP33" s="421"/>
      <c r="LZQ33" s="421"/>
      <c r="LZR33" s="421"/>
      <c r="LZS33" s="421"/>
      <c r="LZT33" s="421"/>
      <c r="LZU33" s="421"/>
      <c r="LZV33" s="421"/>
      <c r="LZW33" s="421"/>
      <c r="LZX33" s="421"/>
      <c r="LZY33" s="421"/>
      <c r="LZZ33" s="421"/>
      <c r="MAA33" s="421"/>
      <c r="MAB33" s="421"/>
      <c r="MAC33" s="421"/>
      <c r="MAD33" s="421"/>
      <c r="MAE33" s="421"/>
      <c r="MAF33" s="421"/>
      <c r="MAG33" s="421"/>
      <c r="MAH33" s="421"/>
      <c r="MAI33" s="421"/>
      <c r="MAJ33" s="421"/>
      <c r="MAK33" s="421"/>
      <c r="MAL33" s="421"/>
      <c r="MAM33" s="421"/>
      <c r="MAN33" s="421"/>
      <c r="MAO33" s="421"/>
      <c r="MAP33" s="421"/>
      <c r="MAQ33" s="421"/>
      <c r="MAR33" s="421"/>
      <c r="MAS33" s="421"/>
      <c r="MAT33" s="421"/>
      <c r="MAU33" s="421"/>
      <c r="MAV33" s="421"/>
      <c r="MAW33" s="421"/>
      <c r="MAX33" s="421"/>
      <c r="MAY33" s="421"/>
      <c r="MAZ33" s="421"/>
      <c r="MBA33" s="421"/>
      <c r="MBB33" s="421"/>
      <c r="MBC33" s="421"/>
      <c r="MBD33" s="421"/>
      <c r="MBE33" s="421"/>
      <c r="MBF33" s="421"/>
      <c r="MBG33" s="421"/>
      <c r="MBH33" s="421"/>
      <c r="MBI33" s="421"/>
      <c r="MBJ33" s="421"/>
      <c r="MBK33" s="421"/>
      <c r="MBL33" s="421"/>
      <c r="MBM33" s="421"/>
      <c r="MBN33" s="421"/>
      <c r="MBO33" s="421"/>
      <c r="MBP33" s="421"/>
      <c r="MBQ33" s="421"/>
      <c r="MBR33" s="421"/>
      <c r="MBS33" s="421"/>
      <c r="MBT33" s="421"/>
      <c r="MBU33" s="421"/>
      <c r="MBV33" s="421"/>
      <c r="MBW33" s="421"/>
      <c r="MBX33" s="421"/>
      <c r="MBY33" s="421"/>
      <c r="MBZ33" s="421"/>
      <c r="MCA33" s="421"/>
      <c r="MCB33" s="421"/>
      <c r="MCC33" s="421"/>
      <c r="MCD33" s="421"/>
      <c r="MCE33" s="421"/>
      <c r="MCF33" s="421"/>
      <c r="MCG33" s="421"/>
      <c r="MCH33" s="421"/>
      <c r="MCI33" s="421"/>
      <c r="MCJ33" s="421"/>
      <c r="MCK33" s="421"/>
      <c r="MCL33" s="421"/>
      <c r="MCM33" s="421"/>
      <c r="MCN33" s="421"/>
      <c r="MCO33" s="421"/>
      <c r="MCP33" s="421"/>
      <c r="MCQ33" s="421"/>
      <c r="MCR33" s="421"/>
      <c r="MCS33" s="421"/>
      <c r="MCT33" s="421"/>
      <c r="MCU33" s="421"/>
      <c r="MCV33" s="421"/>
      <c r="MCW33" s="421"/>
      <c r="MCX33" s="421"/>
      <c r="MCY33" s="421"/>
      <c r="MCZ33" s="421"/>
      <c r="MDA33" s="421"/>
      <c r="MDB33" s="421"/>
      <c r="MDC33" s="421"/>
      <c r="MDD33" s="421"/>
      <c r="MDE33" s="421"/>
      <c r="MDF33" s="421"/>
      <c r="MDG33" s="421"/>
      <c r="MDH33" s="421"/>
      <c r="MDI33" s="421"/>
      <c r="MDJ33" s="421"/>
      <c r="MDK33" s="421"/>
      <c r="MDL33" s="421"/>
      <c r="MDM33" s="421"/>
      <c r="MDN33" s="421"/>
      <c r="MDO33" s="421"/>
      <c r="MDP33" s="421"/>
      <c r="MDQ33" s="421"/>
      <c r="MDR33" s="421"/>
      <c r="MDS33" s="421"/>
      <c r="MDT33" s="421"/>
      <c r="MDU33" s="421"/>
      <c r="MDV33" s="421"/>
      <c r="MDW33" s="421"/>
      <c r="MDX33" s="421"/>
      <c r="MDY33" s="421"/>
      <c r="MDZ33" s="421"/>
      <c r="MEA33" s="421"/>
      <c r="MEB33" s="421"/>
      <c r="MEC33" s="421"/>
      <c r="MED33" s="421"/>
      <c r="MEE33" s="421"/>
      <c r="MEF33" s="421"/>
      <c r="MEG33" s="421"/>
      <c r="MEH33" s="421"/>
      <c r="MEI33" s="421"/>
      <c r="MEJ33" s="421"/>
      <c r="MEK33" s="421"/>
      <c r="MEL33" s="421"/>
      <c r="MEM33" s="421"/>
      <c r="MEN33" s="421"/>
      <c r="MEO33" s="421"/>
      <c r="MEP33" s="421"/>
      <c r="MEQ33" s="421"/>
      <c r="MER33" s="421"/>
      <c r="MES33" s="421"/>
      <c r="MET33" s="421"/>
      <c r="MEU33" s="421"/>
      <c r="MEV33" s="421"/>
      <c r="MEW33" s="421"/>
      <c r="MEX33" s="421"/>
      <c r="MEY33" s="421"/>
      <c r="MEZ33" s="421"/>
      <c r="MFA33" s="421"/>
      <c r="MFB33" s="421"/>
      <c r="MFC33" s="421"/>
      <c r="MFD33" s="421"/>
      <c r="MFE33" s="421"/>
      <c r="MFF33" s="421"/>
      <c r="MFG33" s="421"/>
      <c r="MFH33" s="421"/>
      <c r="MFI33" s="421"/>
      <c r="MFJ33" s="421"/>
      <c r="MFK33" s="421"/>
      <c r="MFL33" s="421"/>
      <c r="MFM33" s="421"/>
      <c r="MFN33" s="421"/>
      <c r="MFO33" s="421"/>
      <c r="MFP33" s="421"/>
      <c r="MFQ33" s="421"/>
      <c r="MFR33" s="421"/>
      <c r="MFS33" s="421"/>
      <c r="MFT33" s="421"/>
      <c r="MFU33" s="421"/>
      <c r="MFV33" s="421"/>
      <c r="MFW33" s="421"/>
      <c r="MFX33" s="421"/>
      <c r="MFY33" s="421"/>
      <c r="MFZ33" s="421"/>
      <c r="MGA33" s="421"/>
      <c r="MGB33" s="421"/>
      <c r="MGC33" s="421"/>
      <c r="MGD33" s="421"/>
      <c r="MGE33" s="421"/>
      <c r="MGF33" s="421"/>
      <c r="MGG33" s="421"/>
      <c r="MGH33" s="421"/>
      <c r="MGI33" s="421"/>
      <c r="MGJ33" s="421"/>
      <c r="MGK33" s="421"/>
      <c r="MGL33" s="421"/>
      <c r="MGM33" s="421"/>
      <c r="MGN33" s="421"/>
      <c r="MGO33" s="421"/>
      <c r="MGP33" s="421"/>
      <c r="MGQ33" s="421"/>
      <c r="MGR33" s="421"/>
      <c r="MGS33" s="421"/>
      <c r="MGT33" s="421"/>
      <c r="MGU33" s="421"/>
      <c r="MGV33" s="421"/>
      <c r="MGW33" s="421"/>
      <c r="MGX33" s="421"/>
      <c r="MGY33" s="421"/>
      <c r="MGZ33" s="421"/>
      <c r="MHA33" s="421"/>
      <c r="MHB33" s="421"/>
      <c r="MHC33" s="421"/>
      <c r="MHD33" s="421"/>
      <c r="MHE33" s="421"/>
      <c r="MHF33" s="421"/>
      <c r="MHG33" s="421"/>
      <c r="MHH33" s="421"/>
      <c r="MHI33" s="421"/>
      <c r="MHJ33" s="421"/>
      <c r="MHK33" s="421"/>
      <c r="MHL33" s="421"/>
      <c r="MHM33" s="421"/>
      <c r="MHN33" s="421"/>
      <c r="MHO33" s="421"/>
      <c r="MHP33" s="421"/>
      <c r="MHQ33" s="421"/>
      <c r="MHR33" s="421"/>
      <c r="MHS33" s="421"/>
      <c r="MHT33" s="421"/>
      <c r="MHU33" s="421"/>
      <c r="MHV33" s="421"/>
      <c r="MHW33" s="421"/>
      <c r="MHX33" s="421"/>
      <c r="MHY33" s="421"/>
      <c r="MHZ33" s="421"/>
      <c r="MIA33" s="421"/>
      <c r="MIB33" s="421"/>
      <c r="MIC33" s="421"/>
      <c r="MID33" s="421"/>
      <c r="MIE33" s="421"/>
      <c r="MIF33" s="421"/>
      <c r="MIG33" s="421"/>
      <c r="MIH33" s="421"/>
      <c r="MII33" s="421"/>
      <c r="MIJ33" s="421"/>
      <c r="MIK33" s="421"/>
      <c r="MIL33" s="421"/>
      <c r="MIM33" s="421"/>
      <c r="MIN33" s="421"/>
      <c r="MIO33" s="421"/>
      <c r="MIP33" s="421"/>
      <c r="MIQ33" s="421"/>
      <c r="MIR33" s="421"/>
      <c r="MIS33" s="421"/>
      <c r="MIT33" s="421"/>
      <c r="MIU33" s="421"/>
      <c r="MIV33" s="421"/>
      <c r="MIW33" s="421"/>
      <c r="MIX33" s="421"/>
      <c r="MIY33" s="421"/>
      <c r="MIZ33" s="421"/>
      <c r="MJA33" s="421"/>
      <c r="MJB33" s="421"/>
      <c r="MJC33" s="421"/>
      <c r="MJD33" s="421"/>
      <c r="MJE33" s="421"/>
      <c r="MJF33" s="421"/>
      <c r="MJG33" s="421"/>
      <c r="MJH33" s="421"/>
      <c r="MJI33" s="421"/>
      <c r="MJJ33" s="421"/>
      <c r="MJK33" s="421"/>
      <c r="MJL33" s="421"/>
      <c r="MJM33" s="421"/>
      <c r="MJN33" s="421"/>
      <c r="MJO33" s="421"/>
      <c r="MJP33" s="421"/>
      <c r="MJQ33" s="421"/>
      <c r="MJR33" s="421"/>
      <c r="MJS33" s="421"/>
      <c r="MJT33" s="421"/>
      <c r="MJU33" s="421"/>
      <c r="MJV33" s="421"/>
      <c r="MJW33" s="421"/>
      <c r="MJX33" s="421"/>
      <c r="MJY33" s="421"/>
      <c r="MJZ33" s="421"/>
      <c r="MKA33" s="421"/>
      <c r="MKB33" s="421"/>
      <c r="MKC33" s="421"/>
      <c r="MKD33" s="421"/>
      <c r="MKE33" s="421"/>
      <c r="MKF33" s="421"/>
      <c r="MKG33" s="421"/>
      <c r="MKH33" s="421"/>
      <c r="MKI33" s="421"/>
      <c r="MKJ33" s="421"/>
      <c r="MKK33" s="421"/>
      <c r="MKL33" s="421"/>
      <c r="MKM33" s="421"/>
      <c r="MKN33" s="421"/>
      <c r="MKO33" s="421"/>
      <c r="MKP33" s="421"/>
      <c r="MKQ33" s="421"/>
      <c r="MKR33" s="421"/>
      <c r="MKS33" s="421"/>
      <c r="MKT33" s="421"/>
      <c r="MKU33" s="421"/>
      <c r="MKV33" s="421"/>
      <c r="MKW33" s="421"/>
      <c r="MKX33" s="421"/>
      <c r="MKY33" s="421"/>
      <c r="MKZ33" s="421"/>
      <c r="MLA33" s="421"/>
      <c r="MLB33" s="421"/>
      <c r="MLC33" s="421"/>
      <c r="MLD33" s="421"/>
      <c r="MLE33" s="421"/>
      <c r="MLF33" s="421"/>
      <c r="MLG33" s="421"/>
      <c r="MLH33" s="421"/>
      <c r="MLI33" s="421"/>
      <c r="MLJ33" s="421"/>
      <c r="MLK33" s="421"/>
      <c r="MLL33" s="421"/>
      <c r="MLM33" s="421"/>
      <c r="MLN33" s="421"/>
      <c r="MLO33" s="421"/>
      <c r="MLP33" s="421"/>
      <c r="MLQ33" s="421"/>
      <c r="MLR33" s="421"/>
      <c r="MLS33" s="421"/>
      <c r="MLT33" s="421"/>
      <c r="MLU33" s="421"/>
      <c r="MLV33" s="421"/>
      <c r="MLW33" s="421"/>
      <c r="MLX33" s="421"/>
      <c r="MLY33" s="421"/>
      <c r="MLZ33" s="421"/>
      <c r="MMA33" s="421"/>
      <c r="MMB33" s="421"/>
      <c r="MMC33" s="421"/>
      <c r="MMD33" s="421"/>
      <c r="MME33" s="421"/>
      <c r="MMF33" s="421"/>
      <c r="MMG33" s="421"/>
      <c r="MMH33" s="421"/>
      <c r="MMI33" s="421"/>
      <c r="MMJ33" s="421"/>
      <c r="MMK33" s="421"/>
      <c r="MML33" s="421"/>
      <c r="MMM33" s="421"/>
      <c r="MMN33" s="421"/>
      <c r="MMO33" s="421"/>
      <c r="MMP33" s="421"/>
      <c r="MMQ33" s="421"/>
      <c r="MMR33" s="421"/>
      <c r="MMS33" s="421"/>
      <c r="MMT33" s="421"/>
      <c r="MMU33" s="421"/>
      <c r="MMV33" s="421"/>
      <c r="MMW33" s="421"/>
      <c r="MMX33" s="421"/>
      <c r="MMY33" s="421"/>
      <c r="MMZ33" s="421"/>
      <c r="MNA33" s="421"/>
      <c r="MNB33" s="421"/>
      <c r="MNC33" s="421"/>
      <c r="MND33" s="421"/>
      <c r="MNE33" s="421"/>
      <c r="MNF33" s="421"/>
      <c r="MNG33" s="421"/>
      <c r="MNH33" s="421"/>
      <c r="MNI33" s="421"/>
      <c r="MNJ33" s="421"/>
      <c r="MNK33" s="421"/>
      <c r="MNL33" s="421"/>
      <c r="MNM33" s="421"/>
      <c r="MNN33" s="421"/>
      <c r="MNO33" s="421"/>
      <c r="MNP33" s="421"/>
      <c r="MNQ33" s="421"/>
      <c r="MNR33" s="421"/>
      <c r="MNS33" s="421"/>
      <c r="MNT33" s="421"/>
      <c r="MNU33" s="421"/>
      <c r="MNV33" s="421"/>
      <c r="MNW33" s="421"/>
      <c r="MNX33" s="421"/>
      <c r="MNY33" s="421"/>
      <c r="MNZ33" s="421"/>
      <c r="MOA33" s="421"/>
      <c r="MOB33" s="421"/>
      <c r="MOC33" s="421"/>
      <c r="MOD33" s="421"/>
      <c r="MOE33" s="421"/>
      <c r="MOF33" s="421"/>
      <c r="MOG33" s="421"/>
      <c r="MOH33" s="421"/>
      <c r="MOI33" s="421"/>
      <c r="MOJ33" s="421"/>
      <c r="MOK33" s="421"/>
      <c r="MOL33" s="421"/>
      <c r="MOM33" s="421"/>
      <c r="MON33" s="421"/>
      <c r="MOO33" s="421"/>
      <c r="MOP33" s="421"/>
      <c r="MOQ33" s="421"/>
      <c r="MOR33" s="421"/>
      <c r="MOS33" s="421"/>
      <c r="MOT33" s="421"/>
      <c r="MOU33" s="421"/>
      <c r="MOV33" s="421"/>
      <c r="MOW33" s="421"/>
      <c r="MOX33" s="421"/>
      <c r="MOY33" s="421"/>
      <c r="MOZ33" s="421"/>
      <c r="MPA33" s="421"/>
      <c r="MPB33" s="421"/>
      <c r="MPC33" s="421"/>
      <c r="MPD33" s="421"/>
      <c r="MPE33" s="421"/>
      <c r="MPF33" s="421"/>
      <c r="MPG33" s="421"/>
      <c r="MPH33" s="421"/>
      <c r="MPI33" s="421"/>
      <c r="MPJ33" s="421"/>
      <c r="MPK33" s="421"/>
      <c r="MPL33" s="421"/>
      <c r="MPM33" s="421"/>
      <c r="MPN33" s="421"/>
      <c r="MPO33" s="421"/>
      <c r="MPP33" s="421"/>
      <c r="MPQ33" s="421"/>
      <c r="MPR33" s="421"/>
      <c r="MPS33" s="421"/>
      <c r="MPT33" s="421"/>
      <c r="MPU33" s="421"/>
      <c r="MPV33" s="421"/>
      <c r="MPW33" s="421"/>
      <c r="MPX33" s="421"/>
      <c r="MPY33" s="421"/>
      <c r="MPZ33" s="421"/>
      <c r="MQA33" s="421"/>
      <c r="MQB33" s="421"/>
      <c r="MQC33" s="421"/>
      <c r="MQD33" s="421"/>
      <c r="MQE33" s="421"/>
      <c r="MQF33" s="421"/>
      <c r="MQG33" s="421"/>
      <c r="MQH33" s="421"/>
      <c r="MQI33" s="421"/>
      <c r="MQJ33" s="421"/>
      <c r="MQK33" s="421"/>
      <c r="MQL33" s="421"/>
      <c r="MQM33" s="421"/>
      <c r="MQN33" s="421"/>
      <c r="MQO33" s="421"/>
      <c r="MQP33" s="421"/>
      <c r="MQQ33" s="421"/>
      <c r="MQR33" s="421"/>
      <c r="MQS33" s="421"/>
      <c r="MQT33" s="421"/>
      <c r="MQU33" s="421"/>
      <c r="MQV33" s="421"/>
      <c r="MQW33" s="421"/>
      <c r="MQX33" s="421"/>
      <c r="MQY33" s="421"/>
      <c r="MQZ33" s="421"/>
      <c r="MRA33" s="421"/>
      <c r="MRB33" s="421"/>
      <c r="MRC33" s="421"/>
      <c r="MRD33" s="421"/>
      <c r="MRE33" s="421"/>
      <c r="MRF33" s="421"/>
      <c r="MRG33" s="421"/>
      <c r="MRH33" s="421"/>
      <c r="MRI33" s="421"/>
      <c r="MRJ33" s="421"/>
      <c r="MRK33" s="421"/>
      <c r="MRL33" s="421"/>
      <c r="MRM33" s="421"/>
      <c r="MRN33" s="421"/>
      <c r="MRO33" s="421"/>
      <c r="MRP33" s="421"/>
      <c r="MRQ33" s="421"/>
      <c r="MRR33" s="421"/>
      <c r="MRS33" s="421"/>
      <c r="MRT33" s="421"/>
      <c r="MRU33" s="421"/>
      <c r="MRV33" s="421"/>
      <c r="MRW33" s="421"/>
      <c r="MRX33" s="421"/>
      <c r="MRY33" s="421"/>
      <c r="MRZ33" s="421"/>
      <c r="MSA33" s="421"/>
      <c r="MSB33" s="421"/>
      <c r="MSC33" s="421"/>
      <c r="MSD33" s="421"/>
      <c r="MSE33" s="421"/>
      <c r="MSF33" s="421"/>
      <c r="MSG33" s="421"/>
      <c r="MSH33" s="421"/>
      <c r="MSI33" s="421"/>
      <c r="MSJ33" s="421"/>
      <c r="MSK33" s="421"/>
      <c r="MSL33" s="421"/>
      <c r="MSM33" s="421"/>
      <c r="MSN33" s="421"/>
      <c r="MSO33" s="421"/>
      <c r="MSP33" s="421"/>
      <c r="MSQ33" s="421"/>
      <c r="MSR33" s="421"/>
      <c r="MSS33" s="421"/>
      <c r="MST33" s="421"/>
      <c r="MSU33" s="421"/>
      <c r="MSV33" s="421"/>
      <c r="MSW33" s="421"/>
      <c r="MSX33" s="421"/>
      <c r="MSY33" s="421"/>
      <c r="MSZ33" s="421"/>
      <c r="MTA33" s="421"/>
      <c r="MTB33" s="421"/>
      <c r="MTC33" s="421"/>
      <c r="MTD33" s="421"/>
      <c r="MTE33" s="421"/>
      <c r="MTF33" s="421"/>
      <c r="MTG33" s="421"/>
      <c r="MTH33" s="421"/>
      <c r="MTI33" s="421"/>
      <c r="MTJ33" s="421"/>
      <c r="MTK33" s="421"/>
      <c r="MTL33" s="421"/>
      <c r="MTM33" s="421"/>
      <c r="MTN33" s="421"/>
      <c r="MTO33" s="421"/>
      <c r="MTP33" s="421"/>
      <c r="MTQ33" s="421"/>
      <c r="MTR33" s="421"/>
      <c r="MTS33" s="421"/>
      <c r="MTT33" s="421"/>
      <c r="MTU33" s="421"/>
      <c r="MTV33" s="421"/>
      <c r="MTW33" s="421"/>
      <c r="MTX33" s="421"/>
      <c r="MTY33" s="421"/>
      <c r="MTZ33" s="421"/>
      <c r="MUA33" s="421"/>
      <c r="MUB33" s="421"/>
      <c r="MUC33" s="421"/>
      <c r="MUD33" s="421"/>
      <c r="MUE33" s="421"/>
      <c r="MUF33" s="421"/>
      <c r="MUG33" s="421"/>
      <c r="MUH33" s="421"/>
      <c r="MUI33" s="421"/>
      <c r="MUJ33" s="421"/>
      <c r="MUK33" s="421"/>
      <c r="MUL33" s="421"/>
      <c r="MUM33" s="421"/>
      <c r="MUN33" s="421"/>
      <c r="MUO33" s="421"/>
      <c r="MUP33" s="421"/>
      <c r="MUQ33" s="421"/>
      <c r="MUR33" s="421"/>
      <c r="MUS33" s="421"/>
      <c r="MUT33" s="421"/>
      <c r="MUU33" s="421"/>
      <c r="MUV33" s="421"/>
      <c r="MUW33" s="421"/>
      <c r="MUX33" s="421"/>
      <c r="MUY33" s="421"/>
      <c r="MUZ33" s="421"/>
      <c r="MVA33" s="421"/>
      <c r="MVB33" s="421"/>
      <c r="MVC33" s="421"/>
      <c r="MVD33" s="421"/>
      <c r="MVE33" s="421"/>
      <c r="MVF33" s="421"/>
      <c r="MVG33" s="421"/>
      <c r="MVH33" s="421"/>
      <c r="MVI33" s="421"/>
      <c r="MVJ33" s="421"/>
      <c r="MVK33" s="421"/>
      <c r="MVL33" s="421"/>
      <c r="MVM33" s="421"/>
      <c r="MVN33" s="421"/>
      <c r="MVO33" s="421"/>
      <c r="MVP33" s="421"/>
      <c r="MVQ33" s="421"/>
      <c r="MVR33" s="421"/>
      <c r="MVS33" s="421"/>
      <c r="MVT33" s="421"/>
      <c r="MVU33" s="421"/>
      <c r="MVV33" s="421"/>
      <c r="MVW33" s="421"/>
      <c r="MVX33" s="421"/>
      <c r="MVY33" s="421"/>
      <c r="MVZ33" s="421"/>
      <c r="MWA33" s="421"/>
      <c r="MWB33" s="421"/>
      <c r="MWC33" s="421"/>
      <c r="MWD33" s="421"/>
      <c r="MWE33" s="421"/>
      <c r="MWF33" s="421"/>
      <c r="MWG33" s="421"/>
      <c r="MWH33" s="421"/>
      <c r="MWI33" s="421"/>
      <c r="MWJ33" s="421"/>
      <c r="MWK33" s="421"/>
      <c r="MWL33" s="421"/>
      <c r="MWM33" s="421"/>
      <c r="MWN33" s="421"/>
      <c r="MWO33" s="421"/>
      <c r="MWP33" s="421"/>
      <c r="MWQ33" s="421"/>
      <c r="MWR33" s="421"/>
      <c r="MWS33" s="421"/>
      <c r="MWT33" s="421"/>
      <c r="MWU33" s="421"/>
      <c r="MWV33" s="421"/>
      <c r="MWW33" s="421"/>
      <c r="MWX33" s="421"/>
      <c r="MWY33" s="421"/>
      <c r="MWZ33" s="421"/>
      <c r="MXA33" s="421"/>
      <c r="MXB33" s="421"/>
      <c r="MXC33" s="421"/>
      <c r="MXD33" s="421"/>
      <c r="MXE33" s="421"/>
      <c r="MXF33" s="421"/>
      <c r="MXG33" s="421"/>
      <c r="MXH33" s="421"/>
      <c r="MXI33" s="421"/>
      <c r="MXJ33" s="421"/>
      <c r="MXK33" s="421"/>
      <c r="MXL33" s="421"/>
      <c r="MXM33" s="421"/>
      <c r="MXN33" s="421"/>
      <c r="MXO33" s="421"/>
      <c r="MXP33" s="421"/>
      <c r="MXQ33" s="421"/>
      <c r="MXR33" s="421"/>
      <c r="MXS33" s="421"/>
      <c r="MXT33" s="421"/>
      <c r="MXU33" s="421"/>
      <c r="MXV33" s="421"/>
      <c r="MXW33" s="421"/>
      <c r="MXX33" s="421"/>
      <c r="MXY33" s="421"/>
      <c r="MXZ33" s="421"/>
      <c r="MYA33" s="421"/>
      <c r="MYB33" s="421"/>
      <c r="MYC33" s="421"/>
      <c r="MYD33" s="421"/>
      <c r="MYE33" s="421"/>
      <c r="MYF33" s="421"/>
      <c r="MYG33" s="421"/>
      <c r="MYH33" s="421"/>
      <c r="MYI33" s="421"/>
      <c r="MYJ33" s="421"/>
      <c r="MYK33" s="421"/>
      <c r="MYL33" s="421"/>
      <c r="MYM33" s="421"/>
      <c r="MYN33" s="421"/>
      <c r="MYO33" s="421"/>
      <c r="MYP33" s="421"/>
      <c r="MYQ33" s="421"/>
      <c r="MYR33" s="421"/>
      <c r="MYS33" s="421"/>
      <c r="MYT33" s="421"/>
      <c r="MYU33" s="421"/>
      <c r="MYV33" s="421"/>
      <c r="MYW33" s="421"/>
      <c r="MYX33" s="421"/>
      <c r="MYY33" s="421"/>
      <c r="MYZ33" s="421"/>
      <c r="MZA33" s="421"/>
      <c r="MZB33" s="421"/>
      <c r="MZC33" s="421"/>
      <c r="MZD33" s="421"/>
      <c r="MZE33" s="421"/>
      <c r="MZF33" s="421"/>
      <c r="MZG33" s="421"/>
      <c r="MZH33" s="421"/>
      <c r="MZI33" s="421"/>
      <c r="MZJ33" s="421"/>
      <c r="MZK33" s="421"/>
      <c r="MZL33" s="421"/>
      <c r="MZM33" s="421"/>
      <c r="MZN33" s="421"/>
      <c r="MZO33" s="421"/>
      <c r="MZP33" s="421"/>
      <c r="MZQ33" s="421"/>
      <c r="MZR33" s="421"/>
      <c r="MZS33" s="421"/>
      <c r="MZT33" s="421"/>
      <c r="MZU33" s="421"/>
      <c r="MZV33" s="421"/>
      <c r="MZW33" s="421"/>
      <c r="MZX33" s="421"/>
      <c r="MZY33" s="421"/>
      <c r="MZZ33" s="421"/>
      <c r="NAA33" s="421"/>
      <c r="NAB33" s="421"/>
      <c r="NAC33" s="421"/>
      <c r="NAD33" s="421"/>
      <c r="NAE33" s="421"/>
      <c r="NAF33" s="421"/>
      <c r="NAG33" s="421"/>
      <c r="NAH33" s="421"/>
      <c r="NAI33" s="421"/>
      <c r="NAJ33" s="421"/>
      <c r="NAK33" s="421"/>
      <c r="NAL33" s="421"/>
      <c r="NAM33" s="421"/>
      <c r="NAN33" s="421"/>
      <c r="NAO33" s="421"/>
      <c r="NAP33" s="421"/>
      <c r="NAQ33" s="421"/>
      <c r="NAR33" s="421"/>
      <c r="NAS33" s="421"/>
      <c r="NAT33" s="421"/>
      <c r="NAU33" s="421"/>
      <c r="NAV33" s="421"/>
      <c r="NAW33" s="421"/>
      <c r="NAX33" s="421"/>
      <c r="NAY33" s="421"/>
      <c r="NAZ33" s="421"/>
      <c r="NBA33" s="421"/>
      <c r="NBB33" s="421"/>
      <c r="NBC33" s="421"/>
      <c r="NBD33" s="421"/>
      <c r="NBE33" s="421"/>
      <c r="NBF33" s="421"/>
      <c r="NBG33" s="421"/>
      <c r="NBH33" s="421"/>
      <c r="NBI33" s="421"/>
      <c r="NBJ33" s="421"/>
      <c r="NBK33" s="421"/>
      <c r="NBL33" s="421"/>
      <c r="NBM33" s="421"/>
      <c r="NBN33" s="421"/>
      <c r="NBO33" s="421"/>
      <c r="NBP33" s="421"/>
      <c r="NBQ33" s="421"/>
      <c r="NBR33" s="421"/>
      <c r="NBS33" s="421"/>
      <c r="NBT33" s="421"/>
      <c r="NBU33" s="421"/>
      <c r="NBV33" s="421"/>
      <c r="NBW33" s="421"/>
      <c r="NBX33" s="421"/>
      <c r="NBY33" s="421"/>
      <c r="NBZ33" s="421"/>
      <c r="NCA33" s="421"/>
      <c r="NCB33" s="421"/>
      <c r="NCC33" s="421"/>
      <c r="NCD33" s="421"/>
      <c r="NCE33" s="421"/>
      <c r="NCF33" s="421"/>
      <c r="NCG33" s="421"/>
      <c r="NCH33" s="421"/>
      <c r="NCI33" s="421"/>
      <c r="NCJ33" s="421"/>
      <c r="NCK33" s="421"/>
      <c r="NCL33" s="421"/>
      <c r="NCM33" s="421"/>
      <c r="NCN33" s="421"/>
      <c r="NCO33" s="421"/>
      <c r="NCP33" s="421"/>
      <c r="NCQ33" s="421"/>
      <c r="NCR33" s="421"/>
      <c r="NCS33" s="421"/>
      <c r="NCT33" s="421"/>
      <c r="NCU33" s="421"/>
      <c r="NCV33" s="421"/>
      <c r="NCW33" s="421"/>
      <c r="NCX33" s="421"/>
      <c r="NCY33" s="421"/>
      <c r="NCZ33" s="421"/>
      <c r="NDA33" s="421"/>
      <c r="NDB33" s="421"/>
      <c r="NDC33" s="421"/>
      <c r="NDD33" s="421"/>
      <c r="NDE33" s="421"/>
      <c r="NDF33" s="421"/>
      <c r="NDG33" s="421"/>
      <c r="NDH33" s="421"/>
      <c r="NDI33" s="421"/>
      <c r="NDJ33" s="421"/>
      <c r="NDK33" s="421"/>
      <c r="NDL33" s="421"/>
      <c r="NDM33" s="421"/>
      <c r="NDN33" s="421"/>
      <c r="NDO33" s="421"/>
      <c r="NDP33" s="421"/>
      <c r="NDQ33" s="421"/>
      <c r="NDR33" s="421"/>
      <c r="NDS33" s="421"/>
      <c r="NDT33" s="421"/>
      <c r="NDU33" s="421"/>
      <c r="NDV33" s="421"/>
      <c r="NDW33" s="421"/>
      <c r="NDX33" s="421"/>
      <c r="NDY33" s="421"/>
      <c r="NDZ33" s="421"/>
      <c r="NEA33" s="421"/>
      <c r="NEB33" s="421"/>
      <c r="NEC33" s="421"/>
      <c r="NED33" s="421"/>
      <c r="NEE33" s="421"/>
      <c r="NEF33" s="421"/>
      <c r="NEG33" s="421"/>
      <c r="NEH33" s="421"/>
      <c r="NEI33" s="421"/>
      <c r="NEJ33" s="421"/>
      <c r="NEK33" s="421"/>
      <c r="NEL33" s="421"/>
      <c r="NEM33" s="421"/>
      <c r="NEN33" s="421"/>
      <c r="NEO33" s="421"/>
      <c r="NEP33" s="421"/>
      <c r="NEQ33" s="421"/>
      <c r="NER33" s="421"/>
      <c r="NES33" s="421"/>
      <c r="NET33" s="421"/>
      <c r="NEU33" s="421"/>
      <c r="NEV33" s="421"/>
      <c r="NEW33" s="421"/>
      <c r="NEX33" s="421"/>
      <c r="NEY33" s="421"/>
      <c r="NEZ33" s="421"/>
      <c r="NFA33" s="421"/>
      <c r="NFB33" s="421"/>
      <c r="NFC33" s="421"/>
      <c r="NFD33" s="421"/>
      <c r="NFE33" s="421"/>
      <c r="NFF33" s="421"/>
      <c r="NFG33" s="421"/>
      <c r="NFH33" s="421"/>
      <c r="NFI33" s="421"/>
      <c r="NFJ33" s="421"/>
      <c r="NFK33" s="421"/>
      <c r="NFL33" s="421"/>
      <c r="NFM33" s="421"/>
      <c r="NFN33" s="421"/>
      <c r="NFO33" s="421"/>
      <c r="NFP33" s="421"/>
      <c r="NFQ33" s="421"/>
      <c r="NFR33" s="421"/>
      <c r="NFS33" s="421"/>
      <c r="NFT33" s="421"/>
      <c r="NFU33" s="421"/>
      <c r="NFV33" s="421"/>
      <c r="NFW33" s="421"/>
      <c r="NFX33" s="421"/>
      <c r="NFY33" s="421"/>
      <c r="NFZ33" s="421"/>
      <c r="NGA33" s="421"/>
      <c r="NGB33" s="421"/>
      <c r="NGC33" s="421"/>
      <c r="NGD33" s="421"/>
      <c r="NGE33" s="421"/>
      <c r="NGF33" s="421"/>
      <c r="NGG33" s="421"/>
      <c r="NGH33" s="421"/>
      <c r="NGI33" s="421"/>
      <c r="NGJ33" s="421"/>
      <c r="NGK33" s="421"/>
      <c r="NGL33" s="421"/>
      <c r="NGM33" s="421"/>
      <c r="NGN33" s="421"/>
      <c r="NGO33" s="421"/>
      <c r="NGP33" s="421"/>
      <c r="NGQ33" s="421"/>
      <c r="NGR33" s="421"/>
      <c r="NGS33" s="421"/>
      <c r="NGT33" s="421"/>
      <c r="NGU33" s="421"/>
      <c r="NGV33" s="421"/>
      <c r="NGW33" s="421"/>
      <c r="NGX33" s="421"/>
      <c r="NGY33" s="421"/>
      <c r="NGZ33" s="421"/>
      <c r="NHA33" s="421"/>
      <c r="NHB33" s="421"/>
      <c r="NHC33" s="421"/>
      <c r="NHD33" s="421"/>
      <c r="NHE33" s="421"/>
      <c r="NHF33" s="421"/>
      <c r="NHG33" s="421"/>
      <c r="NHH33" s="421"/>
      <c r="NHI33" s="421"/>
      <c r="NHJ33" s="421"/>
      <c r="NHK33" s="421"/>
      <c r="NHL33" s="421"/>
      <c r="NHM33" s="421"/>
      <c r="NHN33" s="421"/>
      <c r="NHO33" s="421"/>
      <c r="NHP33" s="421"/>
      <c r="NHQ33" s="421"/>
      <c r="NHR33" s="421"/>
      <c r="NHS33" s="421"/>
      <c r="NHT33" s="421"/>
      <c r="NHU33" s="421"/>
      <c r="NHV33" s="421"/>
      <c r="NHW33" s="421"/>
      <c r="NHX33" s="421"/>
      <c r="NHY33" s="421"/>
      <c r="NHZ33" s="421"/>
      <c r="NIA33" s="421"/>
      <c r="NIB33" s="421"/>
      <c r="NIC33" s="421"/>
      <c r="NID33" s="421"/>
      <c r="NIE33" s="421"/>
      <c r="NIF33" s="421"/>
      <c r="NIG33" s="421"/>
      <c r="NIH33" s="421"/>
      <c r="NII33" s="421"/>
      <c r="NIJ33" s="421"/>
      <c r="NIK33" s="421"/>
      <c r="NIL33" s="421"/>
      <c r="NIM33" s="421"/>
      <c r="NIN33" s="421"/>
      <c r="NIO33" s="421"/>
      <c r="NIP33" s="421"/>
      <c r="NIQ33" s="421"/>
      <c r="NIR33" s="421"/>
      <c r="NIS33" s="421"/>
      <c r="NIT33" s="421"/>
      <c r="NIU33" s="421"/>
      <c r="NIV33" s="421"/>
      <c r="NIW33" s="421"/>
      <c r="NIX33" s="421"/>
      <c r="NIY33" s="421"/>
      <c r="NIZ33" s="421"/>
      <c r="NJA33" s="421"/>
      <c r="NJB33" s="421"/>
      <c r="NJC33" s="421"/>
      <c r="NJD33" s="421"/>
      <c r="NJE33" s="421"/>
      <c r="NJF33" s="421"/>
      <c r="NJG33" s="421"/>
      <c r="NJH33" s="421"/>
      <c r="NJI33" s="421"/>
      <c r="NJJ33" s="421"/>
      <c r="NJK33" s="421"/>
      <c r="NJL33" s="421"/>
      <c r="NJM33" s="421"/>
      <c r="NJN33" s="421"/>
      <c r="NJO33" s="421"/>
      <c r="NJP33" s="421"/>
      <c r="NJQ33" s="421"/>
      <c r="NJR33" s="421"/>
      <c r="NJS33" s="421"/>
      <c r="NJT33" s="421"/>
      <c r="NJU33" s="421"/>
      <c r="NJV33" s="421"/>
      <c r="NJW33" s="421"/>
      <c r="NJX33" s="421"/>
      <c r="NJY33" s="421"/>
      <c r="NJZ33" s="421"/>
      <c r="NKA33" s="421"/>
      <c r="NKB33" s="421"/>
      <c r="NKC33" s="421"/>
      <c r="NKD33" s="421"/>
      <c r="NKE33" s="421"/>
      <c r="NKF33" s="421"/>
      <c r="NKG33" s="421"/>
      <c r="NKH33" s="421"/>
      <c r="NKI33" s="421"/>
      <c r="NKJ33" s="421"/>
      <c r="NKK33" s="421"/>
      <c r="NKL33" s="421"/>
      <c r="NKM33" s="421"/>
      <c r="NKN33" s="421"/>
      <c r="NKO33" s="421"/>
      <c r="NKP33" s="421"/>
      <c r="NKQ33" s="421"/>
      <c r="NKR33" s="421"/>
      <c r="NKS33" s="421"/>
      <c r="NKT33" s="421"/>
      <c r="NKU33" s="421"/>
      <c r="NKV33" s="421"/>
      <c r="NKW33" s="421"/>
      <c r="NKX33" s="421"/>
      <c r="NKY33" s="421"/>
      <c r="NKZ33" s="421"/>
      <c r="NLA33" s="421"/>
      <c r="NLB33" s="421"/>
      <c r="NLC33" s="421"/>
      <c r="NLD33" s="421"/>
      <c r="NLE33" s="421"/>
      <c r="NLF33" s="421"/>
      <c r="NLG33" s="421"/>
      <c r="NLH33" s="421"/>
      <c r="NLI33" s="421"/>
      <c r="NLJ33" s="421"/>
      <c r="NLK33" s="421"/>
      <c r="NLL33" s="421"/>
      <c r="NLM33" s="421"/>
      <c r="NLN33" s="421"/>
      <c r="NLO33" s="421"/>
      <c r="NLP33" s="421"/>
      <c r="NLQ33" s="421"/>
      <c r="NLR33" s="421"/>
      <c r="NLS33" s="421"/>
      <c r="NLT33" s="421"/>
      <c r="NLU33" s="421"/>
      <c r="NLV33" s="421"/>
      <c r="NLW33" s="421"/>
      <c r="NLX33" s="421"/>
      <c r="NLY33" s="421"/>
      <c r="NLZ33" s="421"/>
      <c r="NMA33" s="421"/>
      <c r="NMB33" s="421"/>
      <c r="NMC33" s="421"/>
      <c r="NMD33" s="421"/>
      <c r="NME33" s="421"/>
      <c r="NMF33" s="421"/>
      <c r="NMG33" s="421"/>
      <c r="NMH33" s="421"/>
      <c r="NMI33" s="421"/>
      <c r="NMJ33" s="421"/>
      <c r="NMK33" s="421"/>
      <c r="NML33" s="421"/>
      <c r="NMM33" s="421"/>
      <c r="NMN33" s="421"/>
      <c r="NMO33" s="421"/>
      <c r="NMP33" s="421"/>
      <c r="NMQ33" s="421"/>
      <c r="NMR33" s="421"/>
      <c r="NMS33" s="421"/>
      <c r="NMT33" s="421"/>
      <c r="NMU33" s="421"/>
      <c r="NMV33" s="421"/>
      <c r="NMW33" s="421"/>
      <c r="NMX33" s="421"/>
      <c r="NMY33" s="421"/>
      <c r="NMZ33" s="421"/>
      <c r="NNA33" s="421"/>
      <c r="NNB33" s="421"/>
      <c r="NNC33" s="421"/>
      <c r="NND33" s="421"/>
      <c r="NNE33" s="421"/>
      <c r="NNF33" s="421"/>
      <c r="NNG33" s="421"/>
      <c r="NNH33" s="421"/>
      <c r="NNI33" s="421"/>
      <c r="NNJ33" s="421"/>
      <c r="NNK33" s="421"/>
      <c r="NNL33" s="421"/>
      <c r="NNM33" s="421"/>
      <c r="NNN33" s="421"/>
      <c r="NNO33" s="421"/>
      <c r="NNP33" s="421"/>
      <c r="NNQ33" s="421"/>
      <c r="NNR33" s="421"/>
      <c r="NNS33" s="421"/>
      <c r="NNT33" s="421"/>
      <c r="NNU33" s="421"/>
      <c r="NNV33" s="421"/>
      <c r="NNW33" s="421"/>
      <c r="NNX33" s="421"/>
      <c r="NNY33" s="421"/>
      <c r="NNZ33" s="421"/>
      <c r="NOA33" s="421"/>
      <c r="NOB33" s="421"/>
      <c r="NOC33" s="421"/>
      <c r="NOD33" s="421"/>
      <c r="NOE33" s="421"/>
      <c r="NOF33" s="421"/>
      <c r="NOG33" s="421"/>
      <c r="NOH33" s="421"/>
      <c r="NOI33" s="421"/>
      <c r="NOJ33" s="421"/>
      <c r="NOK33" s="421"/>
      <c r="NOL33" s="421"/>
      <c r="NOM33" s="421"/>
      <c r="NON33" s="421"/>
      <c r="NOO33" s="421"/>
      <c r="NOP33" s="421"/>
      <c r="NOQ33" s="421"/>
      <c r="NOR33" s="421"/>
      <c r="NOS33" s="421"/>
      <c r="NOT33" s="421"/>
      <c r="NOU33" s="421"/>
      <c r="NOV33" s="421"/>
      <c r="NOW33" s="421"/>
      <c r="NOX33" s="421"/>
      <c r="NOY33" s="421"/>
      <c r="NOZ33" s="421"/>
      <c r="NPA33" s="421"/>
      <c r="NPB33" s="421"/>
      <c r="NPC33" s="421"/>
      <c r="NPD33" s="421"/>
      <c r="NPE33" s="421"/>
      <c r="NPF33" s="421"/>
      <c r="NPG33" s="421"/>
      <c r="NPH33" s="421"/>
      <c r="NPI33" s="421"/>
      <c r="NPJ33" s="421"/>
      <c r="NPK33" s="421"/>
      <c r="NPL33" s="421"/>
      <c r="NPM33" s="421"/>
      <c r="NPN33" s="421"/>
      <c r="NPO33" s="421"/>
      <c r="NPP33" s="421"/>
      <c r="NPQ33" s="421"/>
      <c r="NPR33" s="421"/>
      <c r="NPS33" s="421"/>
      <c r="NPT33" s="421"/>
      <c r="NPU33" s="421"/>
      <c r="NPV33" s="421"/>
      <c r="NPW33" s="421"/>
      <c r="NPX33" s="421"/>
      <c r="NPY33" s="421"/>
      <c r="NPZ33" s="421"/>
      <c r="NQA33" s="421"/>
      <c r="NQB33" s="421"/>
      <c r="NQC33" s="421"/>
      <c r="NQD33" s="421"/>
      <c r="NQE33" s="421"/>
      <c r="NQF33" s="421"/>
      <c r="NQG33" s="421"/>
      <c r="NQH33" s="421"/>
      <c r="NQI33" s="421"/>
      <c r="NQJ33" s="421"/>
      <c r="NQK33" s="421"/>
      <c r="NQL33" s="421"/>
      <c r="NQM33" s="421"/>
      <c r="NQN33" s="421"/>
      <c r="NQO33" s="421"/>
      <c r="NQP33" s="421"/>
      <c r="NQQ33" s="421"/>
      <c r="NQR33" s="421"/>
      <c r="NQS33" s="421"/>
      <c r="NQT33" s="421"/>
      <c r="NQU33" s="421"/>
      <c r="NQV33" s="421"/>
      <c r="NQW33" s="421"/>
      <c r="NQX33" s="421"/>
      <c r="NQY33" s="421"/>
      <c r="NQZ33" s="421"/>
      <c r="NRA33" s="421"/>
      <c r="NRB33" s="421"/>
      <c r="NRC33" s="421"/>
      <c r="NRD33" s="421"/>
      <c r="NRE33" s="421"/>
      <c r="NRF33" s="421"/>
      <c r="NRG33" s="421"/>
      <c r="NRH33" s="421"/>
      <c r="NRI33" s="421"/>
      <c r="NRJ33" s="421"/>
      <c r="NRK33" s="421"/>
      <c r="NRL33" s="421"/>
      <c r="NRM33" s="421"/>
      <c r="NRN33" s="421"/>
      <c r="NRO33" s="421"/>
      <c r="NRP33" s="421"/>
      <c r="NRQ33" s="421"/>
      <c r="NRR33" s="421"/>
      <c r="NRS33" s="421"/>
      <c r="NRT33" s="421"/>
      <c r="NRU33" s="421"/>
      <c r="NRV33" s="421"/>
      <c r="NRW33" s="421"/>
      <c r="NRX33" s="421"/>
      <c r="NRY33" s="421"/>
      <c r="NRZ33" s="421"/>
      <c r="NSA33" s="421"/>
      <c r="NSB33" s="421"/>
      <c r="NSC33" s="421"/>
      <c r="NSD33" s="421"/>
      <c r="NSE33" s="421"/>
      <c r="NSF33" s="421"/>
      <c r="NSG33" s="421"/>
      <c r="NSH33" s="421"/>
      <c r="NSI33" s="421"/>
      <c r="NSJ33" s="421"/>
      <c r="NSK33" s="421"/>
      <c r="NSL33" s="421"/>
      <c r="NSM33" s="421"/>
      <c r="NSN33" s="421"/>
      <c r="NSO33" s="421"/>
      <c r="NSP33" s="421"/>
      <c r="NSQ33" s="421"/>
      <c r="NSR33" s="421"/>
      <c r="NSS33" s="421"/>
      <c r="NST33" s="421"/>
      <c r="NSU33" s="421"/>
      <c r="NSV33" s="421"/>
      <c r="NSW33" s="421"/>
      <c r="NSX33" s="421"/>
      <c r="NSY33" s="421"/>
      <c r="NSZ33" s="421"/>
      <c r="NTA33" s="421"/>
      <c r="NTB33" s="421"/>
      <c r="NTC33" s="421"/>
      <c r="NTD33" s="421"/>
      <c r="NTE33" s="421"/>
      <c r="NTF33" s="421"/>
      <c r="NTG33" s="421"/>
      <c r="NTH33" s="421"/>
      <c r="NTI33" s="421"/>
      <c r="NTJ33" s="421"/>
      <c r="NTK33" s="421"/>
      <c r="NTL33" s="421"/>
      <c r="NTM33" s="421"/>
      <c r="NTN33" s="421"/>
      <c r="NTO33" s="421"/>
      <c r="NTP33" s="421"/>
      <c r="NTQ33" s="421"/>
      <c r="NTR33" s="421"/>
      <c r="NTS33" s="421"/>
      <c r="NTT33" s="421"/>
      <c r="NTU33" s="421"/>
      <c r="NTV33" s="421"/>
      <c r="NTW33" s="421"/>
      <c r="NTX33" s="421"/>
      <c r="NTY33" s="421"/>
      <c r="NTZ33" s="421"/>
      <c r="NUA33" s="421"/>
      <c r="NUB33" s="421"/>
      <c r="NUC33" s="421"/>
      <c r="NUD33" s="421"/>
      <c r="NUE33" s="421"/>
      <c r="NUF33" s="421"/>
      <c r="NUG33" s="421"/>
      <c r="NUH33" s="421"/>
      <c r="NUI33" s="421"/>
      <c r="NUJ33" s="421"/>
      <c r="NUK33" s="421"/>
      <c r="NUL33" s="421"/>
      <c r="NUM33" s="421"/>
      <c r="NUN33" s="421"/>
      <c r="NUO33" s="421"/>
      <c r="NUP33" s="421"/>
      <c r="NUQ33" s="421"/>
      <c r="NUR33" s="421"/>
      <c r="NUS33" s="421"/>
      <c r="NUT33" s="421"/>
      <c r="NUU33" s="421"/>
      <c r="NUV33" s="421"/>
      <c r="NUW33" s="421"/>
      <c r="NUX33" s="421"/>
      <c r="NUY33" s="421"/>
      <c r="NUZ33" s="421"/>
      <c r="NVA33" s="421"/>
      <c r="NVB33" s="421"/>
      <c r="NVC33" s="421"/>
      <c r="NVD33" s="421"/>
      <c r="NVE33" s="421"/>
      <c r="NVF33" s="421"/>
      <c r="NVG33" s="421"/>
      <c r="NVH33" s="421"/>
      <c r="NVI33" s="421"/>
      <c r="NVJ33" s="421"/>
      <c r="NVK33" s="421"/>
      <c r="NVL33" s="421"/>
      <c r="NVM33" s="421"/>
      <c r="NVN33" s="421"/>
      <c r="NVO33" s="421"/>
      <c r="NVP33" s="421"/>
      <c r="NVQ33" s="421"/>
      <c r="NVR33" s="421"/>
      <c r="NVS33" s="421"/>
      <c r="NVT33" s="421"/>
      <c r="NVU33" s="421"/>
      <c r="NVV33" s="421"/>
      <c r="NVW33" s="421"/>
      <c r="NVX33" s="421"/>
      <c r="NVY33" s="421"/>
      <c r="NVZ33" s="421"/>
      <c r="NWA33" s="421"/>
      <c r="NWB33" s="421"/>
      <c r="NWC33" s="421"/>
      <c r="NWD33" s="421"/>
      <c r="NWE33" s="421"/>
      <c r="NWF33" s="421"/>
      <c r="NWG33" s="421"/>
      <c r="NWH33" s="421"/>
      <c r="NWI33" s="421"/>
      <c r="NWJ33" s="421"/>
      <c r="NWK33" s="421"/>
      <c r="NWL33" s="421"/>
      <c r="NWM33" s="421"/>
      <c r="NWN33" s="421"/>
      <c r="NWO33" s="421"/>
      <c r="NWP33" s="421"/>
      <c r="NWQ33" s="421"/>
      <c r="NWR33" s="421"/>
      <c r="NWS33" s="421"/>
      <c r="NWT33" s="421"/>
      <c r="NWU33" s="421"/>
      <c r="NWV33" s="421"/>
      <c r="NWW33" s="421"/>
      <c r="NWX33" s="421"/>
      <c r="NWY33" s="421"/>
      <c r="NWZ33" s="421"/>
      <c r="NXA33" s="421"/>
      <c r="NXB33" s="421"/>
      <c r="NXC33" s="421"/>
      <c r="NXD33" s="421"/>
      <c r="NXE33" s="421"/>
      <c r="NXF33" s="421"/>
      <c r="NXG33" s="421"/>
      <c r="NXH33" s="421"/>
      <c r="NXI33" s="421"/>
      <c r="NXJ33" s="421"/>
      <c r="NXK33" s="421"/>
      <c r="NXL33" s="421"/>
      <c r="NXM33" s="421"/>
      <c r="NXN33" s="421"/>
      <c r="NXO33" s="421"/>
      <c r="NXP33" s="421"/>
      <c r="NXQ33" s="421"/>
      <c r="NXR33" s="421"/>
      <c r="NXS33" s="421"/>
      <c r="NXT33" s="421"/>
      <c r="NXU33" s="421"/>
      <c r="NXV33" s="421"/>
      <c r="NXW33" s="421"/>
      <c r="NXX33" s="421"/>
      <c r="NXY33" s="421"/>
      <c r="NXZ33" s="421"/>
      <c r="NYA33" s="421"/>
      <c r="NYB33" s="421"/>
      <c r="NYC33" s="421"/>
      <c r="NYD33" s="421"/>
      <c r="NYE33" s="421"/>
      <c r="NYF33" s="421"/>
      <c r="NYG33" s="421"/>
      <c r="NYH33" s="421"/>
      <c r="NYI33" s="421"/>
      <c r="NYJ33" s="421"/>
      <c r="NYK33" s="421"/>
      <c r="NYL33" s="421"/>
      <c r="NYM33" s="421"/>
      <c r="NYN33" s="421"/>
      <c r="NYO33" s="421"/>
      <c r="NYP33" s="421"/>
      <c r="NYQ33" s="421"/>
      <c r="NYR33" s="421"/>
      <c r="NYS33" s="421"/>
      <c r="NYT33" s="421"/>
      <c r="NYU33" s="421"/>
      <c r="NYV33" s="421"/>
      <c r="NYW33" s="421"/>
      <c r="NYX33" s="421"/>
      <c r="NYY33" s="421"/>
      <c r="NYZ33" s="421"/>
      <c r="NZA33" s="421"/>
      <c r="NZB33" s="421"/>
      <c r="NZC33" s="421"/>
      <c r="NZD33" s="421"/>
      <c r="NZE33" s="421"/>
      <c r="NZF33" s="421"/>
      <c r="NZG33" s="421"/>
      <c r="NZH33" s="421"/>
      <c r="NZI33" s="421"/>
      <c r="NZJ33" s="421"/>
      <c r="NZK33" s="421"/>
      <c r="NZL33" s="421"/>
      <c r="NZM33" s="421"/>
      <c r="NZN33" s="421"/>
      <c r="NZO33" s="421"/>
      <c r="NZP33" s="421"/>
      <c r="NZQ33" s="421"/>
      <c r="NZR33" s="421"/>
      <c r="NZS33" s="421"/>
      <c r="NZT33" s="421"/>
      <c r="NZU33" s="421"/>
      <c r="NZV33" s="421"/>
      <c r="NZW33" s="421"/>
      <c r="NZX33" s="421"/>
      <c r="NZY33" s="421"/>
      <c r="NZZ33" s="421"/>
      <c r="OAA33" s="421"/>
      <c r="OAB33" s="421"/>
      <c r="OAC33" s="421"/>
      <c r="OAD33" s="421"/>
      <c r="OAE33" s="421"/>
      <c r="OAF33" s="421"/>
      <c r="OAG33" s="421"/>
      <c r="OAH33" s="421"/>
      <c r="OAI33" s="421"/>
      <c r="OAJ33" s="421"/>
      <c r="OAK33" s="421"/>
      <c r="OAL33" s="421"/>
      <c r="OAM33" s="421"/>
      <c r="OAN33" s="421"/>
      <c r="OAO33" s="421"/>
      <c r="OAP33" s="421"/>
      <c r="OAQ33" s="421"/>
      <c r="OAR33" s="421"/>
      <c r="OAS33" s="421"/>
      <c r="OAT33" s="421"/>
      <c r="OAU33" s="421"/>
      <c r="OAV33" s="421"/>
      <c r="OAW33" s="421"/>
      <c r="OAX33" s="421"/>
      <c r="OAY33" s="421"/>
      <c r="OAZ33" s="421"/>
      <c r="OBA33" s="421"/>
      <c r="OBB33" s="421"/>
      <c r="OBC33" s="421"/>
      <c r="OBD33" s="421"/>
      <c r="OBE33" s="421"/>
      <c r="OBF33" s="421"/>
      <c r="OBG33" s="421"/>
      <c r="OBH33" s="421"/>
      <c r="OBI33" s="421"/>
      <c r="OBJ33" s="421"/>
      <c r="OBK33" s="421"/>
      <c r="OBL33" s="421"/>
      <c r="OBM33" s="421"/>
      <c r="OBN33" s="421"/>
      <c r="OBO33" s="421"/>
      <c r="OBP33" s="421"/>
      <c r="OBQ33" s="421"/>
      <c r="OBR33" s="421"/>
      <c r="OBS33" s="421"/>
      <c r="OBT33" s="421"/>
      <c r="OBU33" s="421"/>
      <c r="OBV33" s="421"/>
      <c r="OBW33" s="421"/>
      <c r="OBX33" s="421"/>
      <c r="OBY33" s="421"/>
      <c r="OBZ33" s="421"/>
      <c r="OCA33" s="421"/>
      <c r="OCB33" s="421"/>
      <c r="OCC33" s="421"/>
      <c r="OCD33" s="421"/>
      <c r="OCE33" s="421"/>
      <c r="OCF33" s="421"/>
      <c r="OCG33" s="421"/>
      <c r="OCH33" s="421"/>
      <c r="OCI33" s="421"/>
      <c r="OCJ33" s="421"/>
      <c r="OCK33" s="421"/>
      <c r="OCL33" s="421"/>
      <c r="OCM33" s="421"/>
      <c r="OCN33" s="421"/>
      <c r="OCO33" s="421"/>
      <c r="OCP33" s="421"/>
      <c r="OCQ33" s="421"/>
      <c r="OCR33" s="421"/>
      <c r="OCS33" s="421"/>
      <c r="OCT33" s="421"/>
      <c r="OCU33" s="421"/>
      <c r="OCV33" s="421"/>
      <c r="OCW33" s="421"/>
      <c r="OCX33" s="421"/>
      <c r="OCY33" s="421"/>
      <c r="OCZ33" s="421"/>
      <c r="ODA33" s="421"/>
      <c r="ODB33" s="421"/>
      <c r="ODC33" s="421"/>
      <c r="ODD33" s="421"/>
      <c r="ODE33" s="421"/>
      <c r="ODF33" s="421"/>
      <c r="ODG33" s="421"/>
      <c r="ODH33" s="421"/>
      <c r="ODI33" s="421"/>
      <c r="ODJ33" s="421"/>
      <c r="ODK33" s="421"/>
      <c r="ODL33" s="421"/>
      <c r="ODM33" s="421"/>
      <c r="ODN33" s="421"/>
      <c r="ODO33" s="421"/>
      <c r="ODP33" s="421"/>
      <c r="ODQ33" s="421"/>
      <c r="ODR33" s="421"/>
      <c r="ODS33" s="421"/>
      <c r="ODT33" s="421"/>
      <c r="ODU33" s="421"/>
      <c r="ODV33" s="421"/>
      <c r="ODW33" s="421"/>
      <c r="ODX33" s="421"/>
      <c r="ODY33" s="421"/>
      <c r="ODZ33" s="421"/>
      <c r="OEA33" s="421"/>
      <c r="OEB33" s="421"/>
      <c r="OEC33" s="421"/>
      <c r="OED33" s="421"/>
      <c r="OEE33" s="421"/>
      <c r="OEF33" s="421"/>
      <c r="OEG33" s="421"/>
      <c r="OEH33" s="421"/>
      <c r="OEI33" s="421"/>
      <c r="OEJ33" s="421"/>
      <c r="OEK33" s="421"/>
      <c r="OEL33" s="421"/>
      <c r="OEM33" s="421"/>
      <c r="OEN33" s="421"/>
      <c r="OEO33" s="421"/>
      <c r="OEP33" s="421"/>
      <c r="OEQ33" s="421"/>
      <c r="OER33" s="421"/>
      <c r="OES33" s="421"/>
      <c r="OET33" s="421"/>
      <c r="OEU33" s="421"/>
      <c r="OEV33" s="421"/>
      <c r="OEW33" s="421"/>
      <c r="OEX33" s="421"/>
      <c r="OEY33" s="421"/>
      <c r="OEZ33" s="421"/>
      <c r="OFA33" s="421"/>
      <c r="OFB33" s="421"/>
      <c r="OFC33" s="421"/>
      <c r="OFD33" s="421"/>
      <c r="OFE33" s="421"/>
      <c r="OFF33" s="421"/>
      <c r="OFG33" s="421"/>
      <c r="OFH33" s="421"/>
      <c r="OFI33" s="421"/>
      <c r="OFJ33" s="421"/>
      <c r="OFK33" s="421"/>
      <c r="OFL33" s="421"/>
      <c r="OFM33" s="421"/>
      <c r="OFN33" s="421"/>
      <c r="OFO33" s="421"/>
      <c r="OFP33" s="421"/>
      <c r="OFQ33" s="421"/>
      <c r="OFR33" s="421"/>
      <c r="OFS33" s="421"/>
      <c r="OFT33" s="421"/>
      <c r="OFU33" s="421"/>
      <c r="OFV33" s="421"/>
      <c r="OFW33" s="421"/>
      <c r="OFX33" s="421"/>
      <c r="OFY33" s="421"/>
      <c r="OFZ33" s="421"/>
      <c r="OGA33" s="421"/>
      <c r="OGB33" s="421"/>
      <c r="OGC33" s="421"/>
      <c r="OGD33" s="421"/>
      <c r="OGE33" s="421"/>
      <c r="OGF33" s="421"/>
      <c r="OGG33" s="421"/>
      <c r="OGH33" s="421"/>
      <c r="OGI33" s="421"/>
      <c r="OGJ33" s="421"/>
      <c r="OGK33" s="421"/>
      <c r="OGL33" s="421"/>
      <c r="OGM33" s="421"/>
      <c r="OGN33" s="421"/>
      <c r="OGO33" s="421"/>
      <c r="OGP33" s="421"/>
      <c r="OGQ33" s="421"/>
      <c r="OGR33" s="421"/>
      <c r="OGS33" s="421"/>
      <c r="OGT33" s="421"/>
      <c r="OGU33" s="421"/>
      <c r="OGV33" s="421"/>
      <c r="OGW33" s="421"/>
      <c r="OGX33" s="421"/>
      <c r="OGY33" s="421"/>
      <c r="OGZ33" s="421"/>
      <c r="OHA33" s="421"/>
      <c r="OHB33" s="421"/>
      <c r="OHC33" s="421"/>
      <c r="OHD33" s="421"/>
      <c r="OHE33" s="421"/>
      <c r="OHF33" s="421"/>
      <c r="OHG33" s="421"/>
      <c r="OHH33" s="421"/>
      <c r="OHI33" s="421"/>
      <c r="OHJ33" s="421"/>
      <c r="OHK33" s="421"/>
      <c r="OHL33" s="421"/>
      <c r="OHM33" s="421"/>
      <c r="OHN33" s="421"/>
      <c r="OHO33" s="421"/>
      <c r="OHP33" s="421"/>
      <c r="OHQ33" s="421"/>
      <c r="OHR33" s="421"/>
      <c r="OHS33" s="421"/>
      <c r="OHT33" s="421"/>
      <c r="OHU33" s="421"/>
      <c r="OHV33" s="421"/>
      <c r="OHW33" s="421"/>
      <c r="OHX33" s="421"/>
      <c r="OHY33" s="421"/>
      <c r="OHZ33" s="421"/>
      <c r="OIA33" s="421"/>
      <c r="OIB33" s="421"/>
      <c r="OIC33" s="421"/>
      <c r="OID33" s="421"/>
      <c r="OIE33" s="421"/>
      <c r="OIF33" s="421"/>
      <c r="OIG33" s="421"/>
      <c r="OIH33" s="421"/>
      <c r="OII33" s="421"/>
      <c r="OIJ33" s="421"/>
      <c r="OIK33" s="421"/>
      <c r="OIL33" s="421"/>
      <c r="OIM33" s="421"/>
      <c r="OIN33" s="421"/>
      <c r="OIO33" s="421"/>
      <c r="OIP33" s="421"/>
      <c r="OIQ33" s="421"/>
      <c r="OIR33" s="421"/>
      <c r="OIS33" s="421"/>
      <c r="OIT33" s="421"/>
      <c r="OIU33" s="421"/>
      <c r="OIV33" s="421"/>
      <c r="OIW33" s="421"/>
      <c r="OIX33" s="421"/>
      <c r="OIY33" s="421"/>
      <c r="OIZ33" s="421"/>
      <c r="OJA33" s="421"/>
      <c r="OJB33" s="421"/>
      <c r="OJC33" s="421"/>
      <c r="OJD33" s="421"/>
      <c r="OJE33" s="421"/>
      <c r="OJF33" s="421"/>
      <c r="OJG33" s="421"/>
      <c r="OJH33" s="421"/>
      <c r="OJI33" s="421"/>
      <c r="OJJ33" s="421"/>
      <c r="OJK33" s="421"/>
      <c r="OJL33" s="421"/>
      <c r="OJM33" s="421"/>
      <c r="OJN33" s="421"/>
      <c r="OJO33" s="421"/>
      <c r="OJP33" s="421"/>
      <c r="OJQ33" s="421"/>
      <c r="OJR33" s="421"/>
      <c r="OJS33" s="421"/>
      <c r="OJT33" s="421"/>
      <c r="OJU33" s="421"/>
      <c r="OJV33" s="421"/>
      <c r="OJW33" s="421"/>
      <c r="OJX33" s="421"/>
      <c r="OJY33" s="421"/>
      <c r="OJZ33" s="421"/>
      <c r="OKA33" s="421"/>
      <c r="OKB33" s="421"/>
      <c r="OKC33" s="421"/>
      <c r="OKD33" s="421"/>
      <c r="OKE33" s="421"/>
      <c r="OKF33" s="421"/>
      <c r="OKG33" s="421"/>
      <c r="OKH33" s="421"/>
      <c r="OKI33" s="421"/>
      <c r="OKJ33" s="421"/>
      <c r="OKK33" s="421"/>
      <c r="OKL33" s="421"/>
      <c r="OKM33" s="421"/>
      <c r="OKN33" s="421"/>
      <c r="OKO33" s="421"/>
      <c r="OKP33" s="421"/>
      <c r="OKQ33" s="421"/>
      <c r="OKR33" s="421"/>
      <c r="OKS33" s="421"/>
      <c r="OKT33" s="421"/>
      <c r="OKU33" s="421"/>
      <c r="OKV33" s="421"/>
      <c r="OKW33" s="421"/>
      <c r="OKX33" s="421"/>
      <c r="OKY33" s="421"/>
      <c r="OKZ33" s="421"/>
      <c r="OLA33" s="421"/>
      <c r="OLB33" s="421"/>
      <c r="OLC33" s="421"/>
      <c r="OLD33" s="421"/>
      <c r="OLE33" s="421"/>
      <c r="OLF33" s="421"/>
      <c r="OLG33" s="421"/>
      <c r="OLH33" s="421"/>
      <c r="OLI33" s="421"/>
      <c r="OLJ33" s="421"/>
      <c r="OLK33" s="421"/>
      <c r="OLL33" s="421"/>
      <c r="OLM33" s="421"/>
      <c r="OLN33" s="421"/>
      <c r="OLO33" s="421"/>
      <c r="OLP33" s="421"/>
      <c r="OLQ33" s="421"/>
      <c r="OLR33" s="421"/>
      <c r="OLS33" s="421"/>
      <c r="OLT33" s="421"/>
      <c r="OLU33" s="421"/>
      <c r="OLV33" s="421"/>
      <c r="OLW33" s="421"/>
      <c r="OLX33" s="421"/>
      <c r="OLY33" s="421"/>
      <c r="OLZ33" s="421"/>
      <c r="OMA33" s="421"/>
      <c r="OMB33" s="421"/>
      <c r="OMC33" s="421"/>
      <c r="OMD33" s="421"/>
      <c r="OME33" s="421"/>
      <c r="OMF33" s="421"/>
      <c r="OMG33" s="421"/>
      <c r="OMH33" s="421"/>
      <c r="OMI33" s="421"/>
      <c r="OMJ33" s="421"/>
      <c r="OMK33" s="421"/>
      <c r="OML33" s="421"/>
      <c r="OMM33" s="421"/>
      <c r="OMN33" s="421"/>
      <c r="OMO33" s="421"/>
      <c r="OMP33" s="421"/>
      <c r="OMQ33" s="421"/>
      <c r="OMR33" s="421"/>
      <c r="OMS33" s="421"/>
      <c r="OMT33" s="421"/>
      <c r="OMU33" s="421"/>
      <c r="OMV33" s="421"/>
      <c r="OMW33" s="421"/>
      <c r="OMX33" s="421"/>
      <c r="OMY33" s="421"/>
      <c r="OMZ33" s="421"/>
      <c r="ONA33" s="421"/>
      <c r="ONB33" s="421"/>
      <c r="ONC33" s="421"/>
      <c r="OND33" s="421"/>
      <c r="ONE33" s="421"/>
      <c r="ONF33" s="421"/>
      <c r="ONG33" s="421"/>
      <c r="ONH33" s="421"/>
      <c r="ONI33" s="421"/>
      <c r="ONJ33" s="421"/>
      <c r="ONK33" s="421"/>
      <c r="ONL33" s="421"/>
      <c r="ONM33" s="421"/>
      <c r="ONN33" s="421"/>
      <c r="ONO33" s="421"/>
      <c r="ONP33" s="421"/>
      <c r="ONQ33" s="421"/>
      <c r="ONR33" s="421"/>
      <c r="ONS33" s="421"/>
      <c r="ONT33" s="421"/>
      <c r="ONU33" s="421"/>
      <c r="ONV33" s="421"/>
      <c r="ONW33" s="421"/>
      <c r="ONX33" s="421"/>
      <c r="ONY33" s="421"/>
      <c r="ONZ33" s="421"/>
      <c r="OOA33" s="421"/>
      <c r="OOB33" s="421"/>
      <c r="OOC33" s="421"/>
      <c r="OOD33" s="421"/>
      <c r="OOE33" s="421"/>
      <c r="OOF33" s="421"/>
      <c r="OOG33" s="421"/>
      <c r="OOH33" s="421"/>
      <c r="OOI33" s="421"/>
      <c r="OOJ33" s="421"/>
      <c r="OOK33" s="421"/>
      <c r="OOL33" s="421"/>
      <c r="OOM33" s="421"/>
      <c r="OON33" s="421"/>
      <c r="OOO33" s="421"/>
      <c r="OOP33" s="421"/>
      <c r="OOQ33" s="421"/>
      <c r="OOR33" s="421"/>
      <c r="OOS33" s="421"/>
      <c r="OOT33" s="421"/>
      <c r="OOU33" s="421"/>
      <c r="OOV33" s="421"/>
      <c r="OOW33" s="421"/>
      <c r="OOX33" s="421"/>
      <c r="OOY33" s="421"/>
      <c r="OOZ33" s="421"/>
      <c r="OPA33" s="421"/>
      <c r="OPB33" s="421"/>
      <c r="OPC33" s="421"/>
      <c r="OPD33" s="421"/>
      <c r="OPE33" s="421"/>
      <c r="OPF33" s="421"/>
      <c r="OPG33" s="421"/>
      <c r="OPH33" s="421"/>
      <c r="OPI33" s="421"/>
      <c r="OPJ33" s="421"/>
      <c r="OPK33" s="421"/>
      <c r="OPL33" s="421"/>
      <c r="OPM33" s="421"/>
      <c r="OPN33" s="421"/>
      <c r="OPO33" s="421"/>
      <c r="OPP33" s="421"/>
      <c r="OPQ33" s="421"/>
      <c r="OPR33" s="421"/>
      <c r="OPS33" s="421"/>
      <c r="OPT33" s="421"/>
      <c r="OPU33" s="421"/>
      <c r="OPV33" s="421"/>
      <c r="OPW33" s="421"/>
      <c r="OPX33" s="421"/>
      <c r="OPY33" s="421"/>
      <c r="OPZ33" s="421"/>
      <c r="OQA33" s="421"/>
      <c r="OQB33" s="421"/>
      <c r="OQC33" s="421"/>
      <c r="OQD33" s="421"/>
      <c r="OQE33" s="421"/>
      <c r="OQF33" s="421"/>
      <c r="OQG33" s="421"/>
      <c r="OQH33" s="421"/>
      <c r="OQI33" s="421"/>
      <c r="OQJ33" s="421"/>
      <c r="OQK33" s="421"/>
      <c r="OQL33" s="421"/>
      <c r="OQM33" s="421"/>
      <c r="OQN33" s="421"/>
      <c r="OQO33" s="421"/>
      <c r="OQP33" s="421"/>
      <c r="OQQ33" s="421"/>
      <c r="OQR33" s="421"/>
      <c r="OQS33" s="421"/>
      <c r="OQT33" s="421"/>
      <c r="OQU33" s="421"/>
      <c r="OQV33" s="421"/>
      <c r="OQW33" s="421"/>
      <c r="OQX33" s="421"/>
      <c r="OQY33" s="421"/>
      <c r="OQZ33" s="421"/>
      <c r="ORA33" s="421"/>
      <c r="ORB33" s="421"/>
      <c r="ORC33" s="421"/>
      <c r="ORD33" s="421"/>
      <c r="ORE33" s="421"/>
      <c r="ORF33" s="421"/>
      <c r="ORG33" s="421"/>
      <c r="ORH33" s="421"/>
      <c r="ORI33" s="421"/>
      <c r="ORJ33" s="421"/>
      <c r="ORK33" s="421"/>
      <c r="ORL33" s="421"/>
      <c r="ORM33" s="421"/>
      <c r="ORN33" s="421"/>
      <c r="ORO33" s="421"/>
      <c r="ORP33" s="421"/>
      <c r="ORQ33" s="421"/>
      <c r="ORR33" s="421"/>
      <c r="ORS33" s="421"/>
      <c r="ORT33" s="421"/>
      <c r="ORU33" s="421"/>
      <c r="ORV33" s="421"/>
      <c r="ORW33" s="421"/>
      <c r="ORX33" s="421"/>
      <c r="ORY33" s="421"/>
      <c r="ORZ33" s="421"/>
      <c r="OSA33" s="421"/>
      <c r="OSB33" s="421"/>
      <c r="OSC33" s="421"/>
      <c r="OSD33" s="421"/>
      <c r="OSE33" s="421"/>
      <c r="OSF33" s="421"/>
      <c r="OSG33" s="421"/>
      <c r="OSH33" s="421"/>
      <c r="OSI33" s="421"/>
      <c r="OSJ33" s="421"/>
      <c r="OSK33" s="421"/>
      <c r="OSL33" s="421"/>
      <c r="OSM33" s="421"/>
      <c r="OSN33" s="421"/>
      <c r="OSO33" s="421"/>
      <c r="OSP33" s="421"/>
      <c r="OSQ33" s="421"/>
      <c r="OSR33" s="421"/>
      <c r="OSS33" s="421"/>
      <c r="OST33" s="421"/>
      <c r="OSU33" s="421"/>
      <c r="OSV33" s="421"/>
      <c r="OSW33" s="421"/>
      <c r="OSX33" s="421"/>
      <c r="OSY33" s="421"/>
      <c r="OSZ33" s="421"/>
      <c r="OTA33" s="421"/>
      <c r="OTB33" s="421"/>
      <c r="OTC33" s="421"/>
      <c r="OTD33" s="421"/>
      <c r="OTE33" s="421"/>
      <c r="OTF33" s="421"/>
      <c r="OTG33" s="421"/>
      <c r="OTH33" s="421"/>
      <c r="OTI33" s="421"/>
      <c r="OTJ33" s="421"/>
      <c r="OTK33" s="421"/>
      <c r="OTL33" s="421"/>
      <c r="OTM33" s="421"/>
      <c r="OTN33" s="421"/>
      <c r="OTO33" s="421"/>
      <c r="OTP33" s="421"/>
      <c r="OTQ33" s="421"/>
      <c r="OTR33" s="421"/>
      <c r="OTS33" s="421"/>
      <c r="OTT33" s="421"/>
      <c r="OTU33" s="421"/>
      <c r="OTV33" s="421"/>
      <c r="OTW33" s="421"/>
      <c r="OTX33" s="421"/>
      <c r="OTY33" s="421"/>
      <c r="OTZ33" s="421"/>
      <c r="OUA33" s="421"/>
      <c r="OUB33" s="421"/>
      <c r="OUC33" s="421"/>
      <c r="OUD33" s="421"/>
      <c r="OUE33" s="421"/>
      <c r="OUF33" s="421"/>
      <c r="OUG33" s="421"/>
      <c r="OUH33" s="421"/>
      <c r="OUI33" s="421"/>
      <c r="OUJ33" s="421"/>
      <c r="OUK33" s="421"/>
      <c r="OUL33" s="421"/>
      <c r="OUM33" s="421"/>
      <c r="OUN33" s="421"/>
      <c r="OUO33" s="421"/>
      <c r="OUP33" s="421"/>
      <c r="OUQ33" s="421"/>
      <c r="OUR33" s="421"/>
      <c r="OUS33" s="421"/>
      <c r="OUT33" s="421"/>
      <c r="OUU33" s="421"/>
      <c r="OUV33" s="421"/>
      <c r="OUW33" s="421"/>
      <c r="OUX33" s="421"/>
      <c r="OUY33" s="421"/>
      <c r="OUZ33" s="421"/>
      <c r="OVA33" s="421"/>
      <c r="OVB33" s="421"/>
      <c r="OVC33" s="421"/>
      <c r="OVD33" s="421"/>
      <c r="OVE33" s="421"/>
      <c r="OVF33" s="421"/>
      <c r="OVG33" s="421"/>
      <c r="OVH33" s="421"/>
      <c r="OVI33" s="421"/>
      <c r="OVJ33" s="421"/>
      <c r="OVK33" s="421"/>
      <c r="OVL33" s="421"/>
      <c r="OVM33" s="421"/>
      <c r="OVN33" s="421"/>
      <c r="OVO33" s="421"/>
      <c r="OVP33" s="421"/>
      <c r="OVQ33" s="421"/>
      <c r="OVR33" s="421"/>
      <c r="OVS33" s="421"/>
      <c r="OVT33" s="421"/>
      <c r="OVU33" s="421"/>
      <c r="OVV33" s="421"/>
      <c r="OVW33" s="421"/>
      <c r="OVX33" s="421"/>
      <c r="OVY33" s="421"/>
      <c r="OVZ33" s="421"/>
      <c r="OWA33" s="421"/>
      <c r="OWB33" s="421"/>
      <c r="OWC33" s="421"/>
      <c r="OWD33" s="421"/>
      <c r="OWE33" s="421"/>
      <c r="OWF33" s="421"/>
      <c r="OWG33" s="421"/>
      <c r="OWH33" s="421"/>
      <c r="OWI33" s="421"/>
      <c r="OWJ33" s="421"/>
      <c r="OWK33" s="421"/>
      <c r="OWL33" s="421"/>
      <c r="OWM33" s="421"/>
      <c r="OWN33" s="421"/>
      <c r="OWO33" s="421"/>
      <c r="OWP33" s="421"/>
      <c r="OWQ33" s="421"/>
      <c r="OWR33" s="421"/>
      <c r="OWS33" s="421"/>
      <c r="OWT33" s="421"/>
      <c r="OWU33" s="421"/>
      <c r="OWV33" s="421"/>
      <c r="OWW33" s="421"/>
      <c r="OWX33" s="421"/>
      <c r="OWY33" s="421"/>
      <c r="OWZ33" s="421"/>
      <c r="OXA33" s="421"/>
      <c r="OXB33" s="421"/>
      <c r="OXC33" s="421"/>
      <c r="OXD33" s="421"/>
      <c r="OXE33" s="421"/>
      <c r="OXF33" s="421"/>
      <c r="OXG33" s="421"/>
      <c r="OXH33" s="421"/>
      <c r="OXI33" s="421"/>
      <c r="OXJ33" s="421"/>
      <c r="OXK33" s="421"/>
      <c r="OXL33" s="421"/>
      <c r="OXM33" s="421"/>
      <c r="OXN33" s="421"/>
      <c r="OXO33" s="421"/>
      <c r="OXP33" s="421"/>
      <c r="OXQ33" s="421"/>
      <c r="OXR33" s="421"/>
      <c r="OXS33" s="421"/>
      <c r="OXT33" s="421"/>
      <c r="OXU33" s="421"/>
      <c r="OXV33" s="421"/>
      <c r="OXW33" s="421"/>
      <c r="OXX33" s="421"/>
      <c r="OXY33" s="421"/>
      <c r="OXZ33" s="421"/>
      <c r="OYA33" s="421"/>
      <c r="OYB33" s="421"/>
      <c r="OYC33" s="421"/>
      <c r="OYD33" s="421"/>
      <c r="OYE33" s="421"/>
      <c r="OYF33" s="421"/>
      <c r="OYG33" s="421"/>
      <c r="OYH33" s="421"/>
      <c r="OYI33" s="421"/>
      <c r="OYJ33" s="421"/>
      <c r="OYK33" s="421"/>
      <c r="OYL33" s="421"/>
      <c r="OYM33" s="421"/>
      <c r="OYN33" s="421"/>
      <c r="OYO33" s="421"/>
      <c r="OYP33" s="421"/>
      <c r="OYQ33" s="421"/>
      <c r="OYR33" s="421"/>
      <c r="OYS33" s="421"/>
      <c r="OYT33" s="421"/>
      <c r="OYU33" s="421"/>
      <c r="OYV33" s="421"/>
      <c r="OYW33" s="421"/>
      <c r="OYX33" s="421"/>
      <c r="OYY33" s="421"/>
      <c r="OYZ33" s="421"/>
      <c r="OZA33" s="421"/>
      <c r="OZB33" s="421"/>
      <c r="OZC33" s="421"/>
      <c r="OZD33" s="421"/>
      <c r="OZE33" s="421"/>
      <c r="OZF33" s="421"/>
      <c r="OZG33" s="421"/>
      <c r="OZH33" s="421"/>
      <c r="OZI33" s="421"/>
      <c r="OZJ33" s="421"/>
      <c r="OZK33" s="421"/>
      <c r="OZL33" s="421"/>
      <c r="OZM33" s="421"/>
      <c r="OZN33" s="421"/>
      <c r="OZO33" s="421"/>
      <c r="OZP33" s="421"/>
      <c r="OZQ33" s="421"/>
      <c r="OZR33" s="421"/>
      <c r="OZS33" s="421"/>
      <c r="OZT33" s="421"/>
      <c r="OZU33" s="421"/>
      <c r="OZV33" s="421"/>
      <c r="OZW33" s="421"/>
      <c r="OZX33" s="421"/>
      <c r="OZY33" s="421"/>
      <c r="OZZ33" s="421"/>
      <c r="PAA33" s="421"/>
      <c r="PAB33" s="421"/>
      <c r="PAC33" s="421"/>
      <c r="PAD33" s="421"/>
      <c r="PAE33" s="421"/>
      <c r="PAF33" s="421"/>
      <c r="PAG33" s="421"/>
      <c r="PAH33" s="421"/>
      <c r="PAI33" s="421"/>
      <c r="PAJ33" s="421"/>
      <c r="PAK33" s="421"/>
      <c r="PAL33" s="421"/>
      <c r="PAM33" s="421"/>
      <c r="PAN33" s="421"/>
      <c r="PAO33" s="421"/>
      <c r="PAP33" s="421"/>
      <c r="PAQ33" s="421"/>
      <c r="PAR33" s="421"/>
      <c r="PAS33" s="421"/>
      <c r="PAT33" s="421"/>
      <c r="PAU33" s="421"/>
      <c r="PAV33" s="421"/>
      <c r="PAW33" s="421"/>
      <c r="PAX33" s="421"/>
      <c r="PAY33" s="421"/>
      <c r="PAZ33" s="421"/>
      <c r="PBA33" s="421"/>
      <c r="PBB33" s="421"/>
      <c r="PBC33" s="421"/>
      <c r="PBD33" s="421"/>
      <c r="PBE33" s="421"/>
      <c r="PBF33" s="421"/>
      <c r="PBG33" s="421"/>
      <c r="PBH33" s="421"/>
      <c r="PBI33" s="421"/>
      <c r="PBJ33" s="421"/>
      <c r="PBK33" s="421"/>
      <c r="PBL33" s="421"/>
      <c r="PBM33" s="421"/>
      <c r="PBN33" s="421"/>
      <c r="PBO33" s="421"/>
      <c r="PBP33" s="421"/>
      <c r="PBQ33" s="421"/>
      <c r="PBR33" s="421"/>
      <c r="PBS33" s="421"/>
      <c r="PBT33" s="421"/>
      <c r="PBU33" s="421"/>
      <c r="PBV33" s="421"/>
      <c r="PBW33" s="421"/>
      <c r="PBX33" s="421"/>
      <c r="PBY33" s="421"/>
      <c r="PBZ33" s="421"/>
      <c r="PCA33" s="421"/>
      <c r="PCB33" s="421"/>
      <c r="PCC33" s="421"/>
      <c r="PCD33" s="421"/>
      <c r="PCE33" s="421"/>
      <c r="PCF33" s="421"/>
      <c r="PCG33" s="421"/>
      <c r="PCH33" s="421"/>
      <c r="PCI33" s="421"/>
      <c r="PCJ33" s="421"/>
      <c r="PCK33" s="421"/>
      <c r="PCL33" s="421"/>
      <c r="PCM33" s="421"/>
      <c r="PCN33" s="421"/>
      <c r="PCO33" s="421"/>
      <c r="PCP33" s="421"/>
      <c r="PCQ33" s="421"/>
      <c r="PCR33" s="421"/>
      <c r="PCS33" s="421"/>
      <c r="PCT33" s="421"/>
      <c r="PCU33" s="421"/>
      <c r="PCV33" s="421"/>
      <c r="PCW33" s="421"/>
      <c r="PCX33" s="421"/>
      <c r="PCY33" s="421"/>
      <c r="PCZ33" s="421"/>
      <c r="PDA33" s="421"/>
      <c r="PDB33" s="421"/>
      <c r="PDC33" s="421"/>
      <c r="PDD33" s="421"/>
      <c r="PDE33" s="421"/>
      <c r="PDF33" s="421"/>
      <c r="PDG33" s="421"/>
      <c r="PDH33" s="421"/>
      <c r="PDI33" s="421"/>
      <c r="PDJ33" s="421"/>
      <c r="PDK33" s="421"/>
      <c r="PDL33" s="421"/>
      <c r="PDM33" s="421"/>
      <c r="PDN33" s="421"/>
      <c r="PDO33" s="421"/>
      <c r="PDP33" s="421"/>
      <c r="PDQ33" s="421"/>
      <c r="PDR33" s="421"/>
      <c r="PDS33" s="421"/>
      <c r="PDT33" s="421"/>
      <c r="PDU33" s="421"/>
      <c r="PDV33" s="421"/>
      <c r="PDW33" s="421"/>
      <c r="PDX33" s="421"/>
      <c r="PDY33" s="421"/>
      <c r="PDZ33" s="421"/>
      <c r="PEA33" s="421"/>
      <c r="PEB33" s="421"/>
      <c r="PEC33" s="421"/>
      <c r="PED33" s="421"/>
      <c r="PEE33" s="421"/>
      <c r="PEF33" s="421"/>
      <c r="PEG33" s="421"/>
      <c r="PEH33" s="421"/>
      <c r="PEI33" s="421"/>
      <c r="PEJ33" s="421"/>
      <c r="PEK33" s="421"/>
      <c r="PEL33" s="421"/>
      <c r="PEM33" s="421"/>
      <c r="PEN33" s="421"/>
      <c r="PEO33" s="421"/>
      <c r="PEP33" s="421"/>
      <c r="PEQ33" s="421"/>
      <c r="PER33" s="421"/>
      <c r="PES33" s="421"/>
      <c r="PET33" s="421"/>
      <c r="PEU33" s="421"/>
      <c r="PEV33" s="421"/>
      <c r="PEW33" s="421"/>
      <c r="PEX33" s="421"/>
      <c r="PEY33" s="421"/>
      <c r="PEZ33" s="421"/>
      <c r="PFA33" s="421"/>
      <c r="PFB33" s="421"/>
      <c r="PFC33" s="421"/>
      <c r="PFD33" s="421"/>
      <c r="PFE33" s="421"/>
      <c r="PFF33" s="421"/>
      <c r="PFG33" s="421"/>
      <c r="PFH33" s="421"/>
      <c r="PFI33" s="421"/>
      <c r="PFJ33" s="421"/>
      <c r="PFK33" s="421"/>
      <c r="PFL33" s="421"/>
      <c r="PFM33" s="421"/>
      <c r="PFN33" s="421"/>
      <c r="PFO33" s="421"/>
      <c r="PFP33" s="421"/>
      <c r="PFQ33" s="421"/>
      <c r="PFR33" s="421"/>
      <c r="PFS33" s="421"/>
      <c r="PFT33" s="421"/>
      <c r="PFU33" s="421"/>
      <c r="PFV33" s="421"/>
      <c r="PFW33" s="421"/>
      <c r="PFX33" s="421"/>
      <c r="PFY33" s="421"/>
      <c r="PFZ33" s="421"/>
      <c r="PGA33" s="421"/>
      <c r="PGB33" s="421"/>
      <c r="PGC33" s="421"/>
      <c r="PGD33" s="421"/>
      <c r="PGE33" s="421"/>
      <c r="PGF33" s="421"/>
      <c r="PGG33" s="421"/>
      <c r="PGH33" s="421"/>
      <c r="PGI33" s="421"/>
      <c r="PGJ33" s="421"/>
      <c r="PGK33" s="421"/>
      <c r="PGL33" s="421"/>
      <c r="PGM33" s="421"/>
      <c r="PGN33" s="421"/>
      <c r="PGO33" s="421"/>
      <c r="PGP33" s="421"/>
      <c r="PGQ33" s="421"/>
      <c r="PGR33" s="421"/>
      <c r="PGS33" s="421"/>
      <c r="PGT33" s="421"/>
      <c r="PGU33" s="421"/>
      <c r="PGV33" s="421"/>
      <c r="PGW33" s="421"/>
      <c r="PGX33" s="421"/>
      <c r="PGY33" s="421"/>
      <c r="PGZ33" s="421"/>
      <c r="PHA33" s="421"/>
      <c r="PHB33" s="421"/>
      <c r="PHC33" s="421"/>
      <c r="PHD33" s="421"/>
      <c r="PHE33" s="421"/>
      <c r="PHF33" s="421"/>
      <c r="PHG33" s="421"/>
      <c r="PHH33" s="421"/>
      <c r="PHI33" s="421"/>
      <c r="PHJ33" s="421"/>
      <c r="PHK33" s="421"/>
      <c r="PHL33" s="421"/>
      <c r="PHM33" s="421"/>
      <c r="PHN33" s="421"/>
      <c r="PHO33" s="421"/>
      <c r="PHP33" s="421"/>
      <c r="PHQ33" s="421"/>
      <c r="PHR33" s="421"/>
      <c r="PHS33" s="421"/>
      <c r="PHT33" s="421"/>
      <c r="PHU33" s="421"/>
      <c r="PHV33" s="421"/>
      <c r="PHW33" s="421"/>
      <c r="PHX33" s="421"/>
      <c r="PHY33" s="421"/>
      <c r="PHZ33" s="421"/>
      <c r="PIA33" s="421"/>
      <c r="PIB33" s="421"/>
      <c r="PIC33" s="421"/>
      <c r="PID33" s="421"/>
      <c r="PIE33" s="421"/>
      <c r="PIF33" s="421"/>
      <c r="PIG33" s="421"/>
      <c r="PIH33" s="421"/>
      <c r="PII33" s="421"/>
      <c r="PIJ33" s="421"/>
      <c r="PIK33" s="421"/>
      <c r="PIL33" s="421"/>
      <c r="PIM33" s="421"/>
      <c r="PIN33" s="421"/>
      <c r="PIO33" s="421"/>
      <c r="PIP33" s="421"/>
      <c r="PIQ33" s="421"/>
      <c r="PIR33" s="421"/>
      <c r="PIS33" s="421"/>
      <c r="PIT33" s="421"/>
      <c r="PIU33" s="421"/>
      <c r="PIV33" s="421"/>
      <c r="PIW33" s="421"/>
      <c r="PIX33" s="421"/>
      <c r="PIY33" s="421"/>
      <c r="PIZ33" s="421"/>
      <c r="PJA33" s="421"/>
      <c r="PJB33" s="421"/>
      <c r="PJC33" s="421"/>
      <c r="PJD33" s="421"/>
      <c r="PJE33" s="421"/>
      <c r="PJF33" s="421"/>
      <c r="PJG33" s="421"/>
      <c r="PJH33" s="421"/>
      <c r="PJI33" s="421"/>
      <c r="PJJ33" s="421"/>
      <c r="PJK33" s="421"/>
      <c r="PJL33" s="421"/>
      <c r="PJM33" s="421"/>
      <c r="PJN33" s="421"/>
      <c r="PJO33" s="421"/>
      <c r="PJP33" s="421"/>
      <c r="PJQ33" s="421"/>
      <c r="PJR33" s="421"/>
      <c r="PJS33" s="421"/>
      <c r="PJT33" s="421"/>
      <c r="PJU33" s="421"/>
      <c r="PJV33" s="421"/>
      <c r="PJW33" s="421"/>
      <c r="PJX33" s="421"/>
      <c r="PJY33" s="421"/>
      <c r="PJZ33" s="421"/>
      <c r="PKA33" s="421"/>
      <c r="PKB33" s="421"/>
      <c r="PKC33" s="421"/>
      <c r="PKD33" s="421"/>
      <c r="PKE33" s="421"/>
      <c r="PKF33" s="421"/>
      <c r="PKG33" s="421"/>
      <c r="PKH33" s="421"/>
      <c r="PKI33" s="421"/>
      <c r="PKJ33" s="421"/>
      <c r="PKK33" s="421"/>
      <c r="PKL33" s="421"/>
      <c r="PKM33" s="421"/>
      <c r="PKN33" s="421"/>
      <c r="PKO33" s="421"/>
      <c r="PKP33" s="421"/>
      <c r="PKQ33" s="421"/>
      <c r="PKR33" s="421"/>
      <c r="PKS33" s="421"/>
      <c r="PKT33" s="421"/>
      <c r="PKU33" s="421"/>
      <c r="PKV33" s="421"/>
      <c r="PKW33" s="421"/>
      <c r="PKX33" s="421"/>
      <c r="PKY33" s="421"/>
      <c r="PKZ33" s="421"/>
      <c r="PLA33" s="421"/>
      <c r="PLB33" s="421"/>
      <c r="PLC33" s="421"/>
      <c r="PLD33" s="421"/>
      <c r="PLE33" s="421"/>
      <c r="PLF33" s="421"/>
      <c r="PLG33" s="421"/>
      <c r="PLH33" s="421"/>
      <c r="PLI33" s="421"/>
      <c r="PLJ33" s="421"/>
      <c r="PLK33" s="421"/>
      <c r="PLL33" s="421"/>
      <c r="PLM33" s="421"/>
      <c r="PLN33" s="421"/>
      <c r="PLO33" s="421"/>
      <c r="PLP33" s="421"/>
      <c r="PLQ33" s="421"/>
      <c r="PLR33" s="421"/>
      <c r="PLS33" s="421"/>
      <c r="PLT33" s="421"/>
      <c r="PLU33" s="421"/>
      <c r="PLV33" s="421"/>
      <c r="PLW33" s="421"/>
      <c r="PLX33" s="421"/>
      <c r="PLY33" s="421"/>
      <c r="PLZ33" s="421"/>
      <c r="PMA33" s="421"/>
      <c r="PMB33" s="421"/>
      <c r="PMC33" s="421"/>
      <c r="PMD33" s="421"/>
      <c r="PME33" s="421"/>
      <c r="PMF33" s="421"/>
      <c r="PMG33" s="421"/>
      <c r="PMH33" s="421"/>
      <c r="PMI33" s="421"/>
      <c r="PMJ33" s="421"/>
      <c r="PMK33" s="421"/>
      <c r="PML33" s="421"/>
      <c r="PMM33" s="421"/>
      <c r="PMN33" s="421"/>
      <c r="PMO33" s="421"/>
      <c r="PMP33" s="421"/>
      <c r="PMQ33" s="421"/>
      <c r="PMR33" s="421"/>
      <c r="PMS33" s="421"/>
      <c r="PMT33" s="421"/>
      <c r="PMU33" s="421"/>
      <c r="PMV33" s="421"/>
      <c r="PMW33" s="421"/>
      <c r="PMX33" s="421"/>
      <c r="PMY33" s="421"/>
      <c r="PMZ33" s="421"/>
      <c r="PNA33" s="421"/>
      <c r="PNB33" s="421"/>
      <c r="PNC33" s="421"/>
      <c r="PND33" s="421"/>
      <c r="PNE33" s="421"/>
      <c r="PNF33" s="421"/>
      <c r="PNG33" s="421"/>
      <c r="PNH33" s="421"/>
      <c r="PNI33" s="421"/>
      <c r="PNJ33" s="421"/>
      <c r="PNK33" s="421"/>
      <c r="PNL33" s="421"/>
      <c r="PNM33" s="421"/>
      <c r="PNN33" s="421"/>
      <c r="PNO33" s="421"/>
      <c r="PNP33" s="421"/>
      <c r="PNQ33" s="421"/>
      <c r="PNR33" s="421"/>
      <c r="PNS33" s="421"/>
      <c r="PNT33" s="421"/>
      <c r="PNU33" s="421"/>
      <c r="PNV33" s="421"/>
      <c r="PNW33" s="421"/>
      <c r="PNX33" s="421"/>
      <c r="PNY33" s="421"/>
      <c r="PNZ33" s="421"/>
      <c r="POA33" s="421"/>
      <c r="POB33" s="421"/>
      <c r="POC33" s="421"/>
      <c r="POD33" s="421"/>
      <c r="POE33" s="421"/>
      <c r="POF33" s="421"/>
      <c r="POG33" s="421"/>
      <c r="POH33" s="421"/>
      <c r="POI33" s="421"/>
      <c r="POJ33" s="421"/>
      <c r="POK33" s="421"/>
      <c r="POL33" s="421"/>
      <c r="POM33" s="421"/>
      <c r="PON33" s="421"/>
      <c r="POO33" s="421"/>
      <c r="POP33" s="421"/>
      <c r="POQ33" s="421"/>
      <c r="POR33" s="421"/>
      <c r="POS33" s="421"/>
      <c r="POT33" s="421"/>
      <c r="POU33" s="421"/>
      <c r="POV33" s="421"/>
      <c r="POW33" s="421"/>
      <c r="POX33" s="421"/>
      <c r="POY33" s="421"/>
      <c r="POZ33" s="421"/>
      <c r="PPA33" s="421"/>
      <c r="PPB33" s="421"/>
      <c r="PPC33" s="421"/>
      <c r="PPD33" s="421"/>
      <c r="PPE33" s="421"/>
      <c r="PPF33" s="421"/>
      <c r="PPG33" s="421"/>
      <c r="PPH33" s="421"/>
      <c r="PPI33" s="421"/>
      <c r="PPJ33" s="421"/>
      <c r="PPK33" s="421"/>
      <c r="PPL33" s="421"/>
      <c r="PPM33" s="421"/>
      <c r="PPN33" s="421"/>
      <c r="PPO33" s="421"/>
      <c r="PPP33" s="421"/>
      <c r="PPQ33" s="421"/>
      <c r="PPR33" s="421"/>
      <c r="PPS33" s="421"/>
      <c r="PPT33" s="421"/>
      <c r="PPU33" s="421"/>
      <c r="PPV33" s="421"/>
      <c r="PPW33" s="421"/>
      <c r="PPX33" s="421"/>
      <c r="PPY33" s="421"/>
      <c r="PPZ33" s="421"/>
      <c r="PQA33" s="421"/>
      <c r="PQB33" s="421"/>
      <c r="PQC33" s="421"/>
      <c r="PQD33" s="421"/>
      <c r="PQE33" s="421"/>
      <c r="PQF33" s="421"/>
      <c r="PQG33" s="421"/>
      <c r="PQH33" s="421"/>
      <c r="PQI33" s="421"/>
      <c r="PQJ33" s="421"/>
      <c r="PQK33" s="421"/>
      <c r="PQL33" s="421"/>
      <c r="PQM33" s="421"/>
      <c r="PQN33" s="421"/>
      <c r="PQO33" s="421"/>
      <c r="PQP33" s="421"/>
      <c r="PQQ33" s="421"/>
      <c r="PQR33" s="421"/>
      <c r="PQS33" s="421"/>
      <c r="PQT33" s="421"/>
      <c r="PQU33" s="421"/>
      <c r="PQV33" s="421"/>
      <c r="PQW33" s="421"/>
      <c r="PQX33" s="421"/>
      <c r="PQY33" s="421"/>
      <c r="PQZ33" s="421"/>
      <c r="PRA33" s="421"/>
      <c r="PRB33" s="421"/>
      <c r="PRC33" s="421"/>
      <c r="PRD33" s="421"/>
      <c r="PRE33" s="421"/>
      <c r="PRF33" s="421"/>
      <c r="PRG33" s="421"/>
      <c r="PRH33" s="421"/>
      <c r="PRI33" s="421"/>
      <c r="PRJ33" s="421"/>
      <c r="PRK33" s="421"/>
      <c r="PRL33" s="421"/>
      <c r="PRM33" s="421"/>
      <c r="PRN33" s="421"/>
      <c r="PRO33" s="421"/>
      <c r="PRP33" s="421"/>
      <c r="PRQ33" s="421"/>
      <c r="PRR33" s="421"/>
      <c r="PRS33" s="421"/>
      <c r="PRT33" s="421"/>
      <c r="PRU33" s="421"/>
      <c r="PRV33" s="421"/>
      <c r="PRW33" s="421"/>
      <c r="PRX33" s="421"/>
      <c r="PRY33" s="421"/>
      <c r="PRZ33" s="421"/>
      <c r="PSA33" s="421"/>
      <c r="PSB33" s="421"/>
      <c r="PSC33" s="421"/>
      <c r="PSD33" s="421"/>
      <c r="PSE33" s="421"/>
      <c r="PSF33" s="421"/>
      <c r="PSG33" s="421"/>
      <c r="PSH33" s="421"/>
      <c r="PSI33" s="421"/>
      <c r="PSJ33" s="421"/>
      <c r="PSK33" s="421"/>
      <c r="PSL33" s="421"/>
      <c r="PSM33" s="421"/>
      <c r="PSN33" s="421"/>
      <c r="PSO33" s="421"/>
      <c r="PSP33" s="421"/>
      <c r="PSQ33" s="421"/>
      <c r="PSR33" s="421"/>
      <c r="PSS33" s="421"/>
      <c r="PST33" s="421"/>
      <c r="PSU33" s="421"/>
      <c r="PSV33" s="421"/>
      <c r="PSW33" s="421"/>
      <c r="PSX33" s="421"/>
      <c r="PSY33" s="421"/>
      <c r="PSZ33" s="421"/>
      <c r="PTA33" s="421"/>
      <c r="PTB33" s="421"/>
      <c r="PTC33" s="421"/>
      <c r="PTD33" s="421"/>
      <c r="PTE33" s="421"/>
      <c r="PTF33" s="421"/>
      <c r="PTG33" s="421"/>
      <c r="PTH33" s="421"/>
      <c r="PTI33" s="421"/>
      <c r="PTJ33" s="421"/>
      <c r="PTK33" s="421"/>
      <c r="PTL33" s="421"/>
      <c r="PTM33" s="421"/>
      <c r="PTN33" s="421"/>
      <c r="PTO33" s="421"/>
      <c r="PTP33" s="421"/>
      <c r="PTQ33" s="421"/>
      <c r="PTR33" s="421"/>
      <c r="PTS33" s="421"/>
      <c r="PTT33" s="421"/>
      <c r="PTU33" s="421"/>
      <c r="PTV33" s="421"/>
      <c r="PTW33" s="421"/>
      <c r="PTX33" s="421"/>
      <c r="PTY33" s="421"/>
      <c r="PTZ33" s="421"/>
      <c r="PUA33" s="421"/>
      <c r="PUB33" s="421"/>
      <c r="PUC33" s="421"/>
      <c r="PUD33" s="421"/>
      <c r="PUE33" s="421"/>
      <c r="PUF33" s="421"/>
      <c r="PUG33" s="421"/>
      <c r="PUH33" s="421"/>
      <c r="PUI33" s="421"/>
      <c r="PUJ33" s="421"/>
      <c r="PUK33" s="421"/>
      <c r="PUL33" s="421"/>
      <c r="PUM33" s="421"/>
      <c r="PUN33" s="421"/>
      <c r="PUO33" s="421"/>
      <c r="PUP33" s="421"/>
      <c r="PUQ33" s="421"/>
      <c r="PUR33" s="421"/>
      <c r="PUS33" s="421"/>
      <c r="PUT33" s="421"/>
      <c r="PUU33" s="421"/>
      <c r="PUV33" s="421"/>
      <c r="PUW33" s="421"/>
      <c r="PUX33" s="421"/>
      <c r="PUY33" s="421"/>
      <c r="PUZ33" s="421"/>
      <c r="PVA33" s="421"/>
      <c r="PVB33" s="421"/>
      <c r="PVC33" s="421"/>
      <c r="PVD33" s="421"/>
      <c r="PVE33" s="421"/>
      <c r="PVF33" s="421"/>
      <c r="PVG33" s="421"/>
      <c r="PVH33" s="421"/>
      <c r="PVI33" s="421"/>
      <c r="PVJ33" s="421"/>
      <c r="PVK33" s="421"/>
      <c r="PVL33" s="421"/>
      <c r="PVM33" s="421"/>
      <c r="PVN33" s="421"/>
      <c r="PVO33" s="421"/>
      <c r="PVP33" s="421"/>
      <c r="PVQ33" s="421"/>
      <c r="PVR33" s="421"/>
      <c r="PVS33" s="421"/>
      <c r="PVT33" s="421"/>
      <c r="PVU33" s="421"/>
      <c r="PVV33" s="421"/>
      <c r="PVW33" s="421"/>
      <c r="PVX33" s="421"/>
      <c r="PVY33" s="421"/>
      <c r="PVZ33" s="421"/>
      <c r="PWA33" s="421"/>
      <c r="PWB33" s="421"/>
      <c r="PWC33" s="421"/>
      <c r="PWD33" s="421"/>
      <c r="PWE33" s="421"/>
      <c r="PWF33" s="421"/>
      <c r="PWG33" s="421"/>
      <c r="PWH33" s="421"/>
      <c r="PWI33" s="421"/>
      <c r="PWJ33" s="421"/>
      <c r="PWK33" s="421"/>
      <c r="PWL33" s="421"/>
      <c r="PWM33" s="421"/>
      <c r="PWN33" s="421"/>
      <c r="PWO33" s="421"/>
      <c r="PWP33" s="421"/>
      <c r="PWQ33" s="421"/>
      <c r="PWR33" s="421"/>
      <c r="PWS33" s="421"/>
      <c r="PWT33" s="421"/>
      <c r="PWU33" s="421"/>
      <c r="PWV33" s="421"/>
      <c r="PWW33" s="421"/>
      <c r="PWX33" s="421"/>
      <c r="PWY33" s="421"/>
      <c r="PWZ33" s="421"/>
      <c r="PXA33" s="421"/>
      <c r="PXB33" s="421"/>
      <c r="PXC33" s="421"/>
      <c r="PXD33" s="421"/>
      <c r="PXE33" s="421"/>
      <c r="PXF33" s="421"/>
      <c r="PXG33" s="421"/>
      <c r="PXH33" s="421"/>
      <c r="PXI33" s="421"/>
      <c r="PXJ33" s="421"/>
      <c r="PXK33" s="421"/>
      <c r="PXL33" s="421"/>
      <c r="PXM33" s="421"/>
      <c r="PXN33" s="421"/>
      <c r="PXO33" s="421"/>
      <c r="PXP33" s="421"/>
      <c r="PXQ33" s="421"/>
      <c r="PXR33" s="421"/>
      <c r="PXS33" s="421"/>
      <c r="PXT33" s="421"/>
      <c r="PXU33" s="421"/>
      <c r="PXV33" s="421"/>
      <c r="PXW33" s="421"/>
      <c r="PXX33" s="421"/>
      <c r="PXY33" s="421"/>
      <c r="PXZ33" s="421"/>
      <c r="PYA33" s="421"/>
      <c r="PYB33" s="421"/>
      <c r="PYC33" s="421"/>
      <c r="PYD33" s="421"/>
      <c r="PYE33" s="421"/>
      <c r="PYF33" s="421"/>
      <c r="PYG33" s="421"/>
      <c r="PYH33" s="421"/>
      <c r="PYI33" s="421"/>
      <c r="PYJ33" s="421"/>
      <c r="PYK33" s="421"/>
      <c r="PYL33" s="421"/>
      <c r="PYM33" s="421"/>
      <c r="PYN33" s="421"/>
      <c r="PYO33" s="421"/>
      <c r="PYP33" s="421"/>
      <c r="PYQ33" s="421"/>
      <c r="PYR33" s="421"/>
      <c r="PYS33" s="421"/>
      <c r="PYT33" s="421"/>
      <c r="PYU33" s="421"/>
      <c r="PYV33" s="421"/>
      <c r="PYW33" s="421"/>
      <c r="PYX33" s="421"/>
      <c r="PYY33" s="421"/>
      <c r="PYZ33" s="421"/>
      <c r="PZA33" s="421"/>
      <c r="PZB33" s="421"/>
      <c r="PZC33" s="421"/>
      <c r="PZD33" s="421"/>
      <c r="PZE33" s="421"/>
      <c r="PZF33" s="421"/>
      <c r="PZG33" s="421"/>
      <c r="PZH33" s="421"/>
      <c r="PZI33" s="421"/>
      <c r="PZJ33" s="421"/>
      <c r="PZK33" s="421"/>
      <c r="PZL33" s="421"/>
      <c r="PZM33" s="421"/>
      <c r="PZN33" s="421"/>
      <c r="PZO33" s="421"/>
      <c r="PZP33" s="421"/>
      <c r="PZQ33" s="421"/>
      <c r="PZR33" s="421"/>
      <c r="PZS33" s="421"/>
      <c r="PZT33" s="421"/>
      <c r="PZU33" s="421"/>
      <c r="PZV33" s="421"/>
      <c r="PZW33" s="421"/>
      <c r="PZX33" s="421"/>
      <c r="PZY33" s="421"/>
      <c r="PZZ33" s="421"/>
      <c r="QAA33" s="421"/>
      <c r="QAB33" s="421"/>
      <c r="QAC33" s="421"/>
      <c r="QAD33" s="421"/>
      <c r="QAE33" s="421"/>
      <c r="QAF33" s="421"/>
      <c r="QAG33" s="421"/>
      <c r="QAH33" s="421"/>
      <c r="QAI33" s="421"/>
      <c r="QAJ33" s="421"/>
      <c r="QAK33" s="421"/>
      <c r="QAL33" s="421"/>
      <c r="QAM33" s="421"/>
      <c r="QAN33" s="421"/>
      <c r="QAO33" s="421"/>
      <c r="QAP33" s="421"/>
      <c r="QAQ33" s="421"/>
      <c r="QAR33" s="421"/>
      <c r="QAS33" s="421"/>
      <c r="QAT33" s="421"/>
      <c r="QAU33" s="421"/>
      <c r="QAV33" s="421"/>
      <c r="QAW33" s="421"/>
      <c r="QAX33" s="421"/>
      <c r="QAY33" s="421"/>
      <c r="QAZ33" s="421"/>
      <c r="QBA33" s="421"/>
      <c r="QBB33" s="421"/>
      <c r="QBC33" s="421"/>
      <c r="QBD33" s="421"/>
      <c r="QBE33" s="421"/>
      <c r="QBF33" s="421"/>
      <c r="QBG33" s="421"/>
      <c r="QBH33" s="421"/>
      <c r="QBI33" s="421"/>
      <c r="QBJ33" s="421"/>
      <c r="QBK33" s="421"/>
      <c r="QBL33" s="421"/>
      <c r="QBM33" s="421"/>
      <c r="QBN33" s="421"/>
      <c r="QBO33" s="421"/>
      <c r="QBP33" s="421"/>
      <c r="QBQ33" s="421"/>
      <c r="QBR33" s="421"/>
      <c r="QBS33" s="421"/>
      <c r="QBT33" s="421"/>
      <c r="QBU33" s="421"/>
      <c r="QBV33" s="421"/>
      <c r="QBW33" s="421"/>
      <c r="QBX33" s="421"/>
      <c r="QBY33" s="421"/>
      <c r="QBZ33" s="421"/>
      <c r="QCA33" s="421"/>
      <c r="QCB33" s="421"/>
      <c r="QCC33" s="421"/>
      <c r="QCD33" s="421"/>
      <c r="QCE33" s="421"/>
      <c r="QCF33" s="421"/>
      <c r="QCG33" s="421"/>
      <c r="QCH33" s="421"/>
      <c r="QCI33" s="421"/>
      <c r="QCJ33" s="421"/>
      <c r="QCK33" s="421"/>
      <c r="QCL33" s="421"/>
      <c r="QCM33" s="421"/>
      <c r="QCN33" s="421"/>
      <c r="QCO33" s="421"/>
      <c r="QCP33" s="421"/>
      <c r="QCQ33" s="421"/>
      <c r="QCR33" s="421"/>
      <c r="QCS33" s="421"/>
      <c r="QCT33" s="421"/>
      <c r="QCU33" s="421"/>
      <c r="QCV33" s="421"/>
      <c r="QCW33" s="421"/>
      <c r="QCX33" s="421"/>
      <c r="QCY33" s="421"/>
      <c r="QCZ33" s="421"/>
      <c r="QDA33" s="421"/>
      <c r="QDB33" s="421"/>
      <c r="QDC33" s="421"/>
      <c r="QDD33" s="421"/>
      <c r="QDE33" s="421"/>
      <c r="QDF33" s="421"/>
      <c r="QDG33" s="421"/>
      <c r="QDH33" s="421"/>
      <c r="QDI33" s="421"/>
      <c r="QDJ33" s="421"/>
      <c r="QDK33" s="421"/>
      <c r="QDL33" s="421"/>
      <c r="QDM33" s="421"/>
      <c r="QDN33" s="421"/>
      <c r="QDO33" s="421"/>
      <c r="QDP33" s="421"/>
      <c r="QDQ33" s="421"/>
      <c r="QDR33" s="421"/>
      <c r="QDS33" s="421"/>
      <c r="QDT33" s="421"/>
      <c r="QDU33" s="421"/>
      <c r="QDV33" s="421"/>
      <c r="QDW33" s="421"/>
      <c r="QDX33" s="421"/>
      <c r="QDY33" s="421"/>
      <c r="QDZ33" s="421"/>
      <c r="QEA33" s="421"/>
      <c r="QEB33" s="421"/>
      <c r="QEC33" s="421"/>
      <c r="QED33" s="421"/>
      <c r="QEE33" s="421"/>
      <c r="QEF33" s="421"/>
      <c r="QEG33" s="421"/>
      <c r="QEH33" s="421"/>
      <c r="QEI33" s="421"/>
      <c r="QEJ33" s="421"/>
      <c r="QEK33" s="421"/>
      <c r="QEL33" s="421"/>
      <c r="QEM33" s="421"/>
      <c r="QEN33" s="421"/>
      <c r="QEO33" s="421"/>
      <c r="QEP33" s="421"/>
      <c r="QEQ33" s="421"/>
      <c r="QER33" s="421"/>
      <c r="QES33" s="421"/>
      <c r="QET33" s="421"/>
      <c r="QEU33" s="421"/>
      <c r="QEV33" s="421"/>
      <c r="QEW33" s="421"/>
      <c r="QEX33" s="421"/>
      <c r="QEY33" s="421"/>
      <c r="QEZ33" s="421"/>
      <c r="QFA33" s="421"/>
      <c r="QFB33" s="421"/>
      <c r="QFC33" s="421"/>
      <c r="QFD33" s="421"/>
      <c r="QFE33" s="421"/>
      <c r="QFF33" s="421"/>
      <c r="QFG33" s="421"/>
      <c r="QFH33" s="421"/>
      <c r="QFI33" s="421"/>
      <c r="QFJ33" s="421"/>
      <c r="QFK33" s="421"/>
      <c r="QFL33" s="421"/>
      <c r="QFM33" s="421"/>
      <c r="QFN33" s="421"/>
      <c r="QFO33" s="421"/>
      <c r="QFP33" s="421"/>
      <c r="QFQ33" s="421"/>
      <c r="QFR33" s="421"/>
      <c r="QFS33" s="421"/>
      <c r="QFT33" s="421"/>
      <c r="QFU33" s="421"/>
      <c r="QFV33" s="421"/>
      <c r="QFW33" s="421"/>
      <c r="QFX33" s="421"/>
      <c r="QFY33" s="421"/>
      <c r="QFZ33" s="421"/>
      <c r="QGA33" s="421"/>
      <c r="QGB33" s="421"/>
      <c r="QGC33" s="421"/>
      <c r="QGD33" s="421"/>
      <c r="QGE33" s="421"/>
      <c r="QGF33" s="421"/>
      <c r="QGG33" s="421"/>
      <c r="QGH33" s="421"/>
      <c r="QGI33" s="421"/>
      <c r="QGJ33" s="421"/>
      <c r="QGK33" s="421"/>
      <c r="QGL33" s="421"/>
      <c r="QGM33" s="421"/>
      <c r="QGN33" s="421"/>
      <c r="QGO33" s="421"/>
      <c r="QGP33" s="421"/>
      <c r="QGQ33" s="421"/>
      <c r="QGR33" s="421"/>
      <c r="QGS33" s="421"/>
      <c r="QGT33" s="421"/>
      <c r="QGU33" s="421"/>
      <c r="QGV33" s="421"/>
      <c r="QGW33" s="421"/>
      <c r="QGX33" s="421"/>
      <c r="QGY33" s="421"/>
      <c r="QGZ33" s="421"/>
      <c r="QHA33" s="421"/>
      <c r="QHB33" s="421"/>
      <c r="QHC33" s="421"/>
      <c r="QHD33" s="421"/>
      <c r="QHE33" s="421"/>
      <c r="QHF33" s="421"/>
      <c r="QHG33" s="421"/>
      <c r="QHH33" s="421"/>
      <c r="QHI33" s="421"/>
      <c r="QHJ33" s="421"/>
      <c r="QHK33" s="421"/>
      <c r="QHL33" s="421"/>
      <c r="QHM33" s="421"/>
      <c r="QHN33" s="421"/>
      <c r="QHO33" s="421"/>
      <c r="QHP33" s="421"/>
      <c r="QHQ33" s="421"/>
      <c r="QHR33" s="421"/>
      <c r="QHS33" s="421"/>
      <c r="QHT33" s="421"/>
      <c r="QHU33" s="421"/>
      <c r="QHV33" s="421"/>
      <c r="QHW33" s="421"/>
      <c r="QHX33" s="421"/>
      <c r="QHY33" s="421"/>
      <c r="QHZ33" s="421"/>
      <c r="QIA33" s="421"/>
      <c r="QIB33" s="421"/>
      <c r="QIC33" s="421"/>
      <c r="QID33" s="421"/>
      <c r="QIE33" s="421"/>
      <c r="QIF33" s="421"/>
      <c r="QIG33" s="421"/>
      <c r="QIH33" s="421"/>
      <c r="QII33" s="421"/>
      <c r="QIJ33" s="421"/>
      <c r="QIK33" s="421"/>
      <c r="QIL33" s="421"/>
      <c r="QIM33" s="421"/>
      <c r="QIN33" s="421"/>
      <c r="QIO33" s="421"/>
      <c r="QIP33" s="421"/>
      <c r="QIQ33" s="421"/>
      <c r="QIR33" s="421"/>
      <c r="QIS33" s="421"/>
      <c r="QIT33" s="421"/>
      <c r="QIU33" s="421"/>
      <c r="QIV33" s="421"/>
      <c r="QIW33" s="421"/>
      <c r="QIX33" s="421"/>
      <c r="QIY33" s="421"/>
      <c r="QIZ33" s="421"/>
      <c r="QJA33" s="421"/>
      <c r="QJB33" s="421"/>
      <c r="QJC33" s="421"/>
      <c r="QJD33" s="421"/>
      <c r="QJE33" s="421"/>
      <c r="QJF33" s="421"/>
      <c r="QJG33" s="421"/>
      <c r="QJH33" s="421"/>
      <c r="QJI33" s="421"/>
      <c r="QJJ33" s="421"/>
      <c r="QJK33" s="421"/>
      <c r="QJL33" s="421"/>
      <c r="QJM33" s="421"/>
      <c r="QJN33" s="421"/>
      <c r="QJO33" s="421"/>
      <c r="QJP33" s="421"/>
      <c r="QJQ33" s="421"/>
      <c r="QJR33" s="421"/>
      <c r="QJS33" s="421"/>
      <c r="QJT33" s="421"/>
      <c r="QJU33" s="421"/>
      <c r="QJV33" s="421"/>
      <c r="QJW33" s="421"/>
      <c r="QJX33" s="421"/>
      <c r="QJY33" s="421"/>
      <c r="QJZ33" s="421"/>
      <c r="QKA33" s="421"/>
      <c r="QKB33" s="421"/>
      <c r="QKC33" s="421"/>
      <c r="QKD33" s="421"/>
      <c r="QKE33" s="421"/>
      <c r="QKF33" s="421"/>
      <c r="QKG33" s="421"/>
      <c r="QKH33" s="421"/>
      <c r="QKI33" s="421"/>
      <c r="QKJ33" s="421"/>
      <c r="QKK33" s="421"/>
      <c r="QKL33" s="421"/>
      <c r="QKM33" s="421"/>
      <c r="QKN33" s="421"/>
      <c r="QKO33" s="421"/>
      <c r="QKP33" s="421"/>
      <c r="QKQ33" s="421"/>
      <c r="QKR33" s="421"/>
      <c r="QKS33" s="421"/>
      <c r="QKT33" s="421"/>
      <c r="QKU33" s="421"/>
      <c r="QKV33" s="421"/>
      <c r="QKW33" s="421"/>
      <c r="QKX33" s="421"/>
      <c r="QKY33" s="421"/>
      <c r="QKZ33" s="421"/>
      <c r="QLA33" s="421"/>
      <c r="QLB33" s="421"/>
      <c r="QLC33" s="421"/>
      <c r="QLD33" s="421"/>
      <c r="QLE33" s="421"/>
      <c r="QLF33" s="421"/>
      <c r="QLG33" s="421"/>
      <c r="QLH33" s="421"/>
      <c r="QLI33" s="421"/>
      <c r="QLJ33" s="421"/>
      <c r="QLK33" s="421"/>
      <c r="QLL33" s="421"/>
      <c r="QLM33" s="421"/>
      <c r="QLN33" s="421"/>
      <c r="QLO33" s="421"/>
      <c r="QLP33" s="421"/>
      <c r="QLQ33" s="421"/>
      <c r="QLR33" s="421"/>
      <c r="QLS33" s="421"/>
      <c r="QLT33" s="421"/>
      <c r="QLU33" s="421"/>
      <c r="QLV33" s="421"/>
      <c r="QLW33" s="421"/>
      <c r="QLX33" s="421"/>
      <c r="QLY33" s="421"/>
      <c r="QLZ33" s="421"/>
      <c r="QMA33" s="421"/>
      <c r="QMB33" s="421"/>
      <c r="QMC33" s="421"/>
      <c r="QMD33" s="421"/>
      <c r="QME33" s="421"/>
      <c r="QMF33" s="421"/>
      <c r="QMG33" s="421"/>
      <c r="QMH33" s="421"/>
      <c r="QMI33" s="421"/>
      <c r="QMJ33" s="421"/>
      <c r="QMK33" s="421"/>
      <c r="QML33" s="421"/>
      <c r="QMM33" s="421"/>
      <c r="QMN33" s="421"/>
      <c r="QMO33" s="421"/>
      <c r="QMP33" s="421"/>
      <c r="QMQ33" s="421"/>
      <c r="QMR33" s="421"/>
      <c r="QMS33" s="421"/>
      <c r="QMT33" s="421"/>
      <c r="QMU33" s="421"/>
      <c r="QMV33" s="421"/>
      <c r="QMW33" s="421"/>
      <c r="QMX33" s="421"/>
      <c r="QMY33" s="421"/>
      <c r="QMZ33" s="421"/>
      <c r="QNA33" s="421"/>
      <c r="QNB33" s="421"/>
      <c r="QNC33" s="421"/>
      <c r="QND33" s="421"/>
      <c r="QNE33" s="421"/>
      <c r="QNF33" s="421"/>
      <c r="QNG33" s="421"/>
      <c r="QNH33" s="421"/>
      <c r="QNI33" s="421"/>
      <c r="QNJ33" s="421"/>
      <c r="QNK33" s="421"/>
      <c r="QNL33" s="421"/>
      <c r="QNM33" s="421"/>
      <c r="QNN33" s="421"/>
      <c r="QNO33" s="421"/>
      <c r="QNP33" s="421"/>
      <c r="QNQ33" s="421"/>
      <c r="QNR33" s="421"/>
      <c r="QNS33" s="421"/>
      <c r="QNT33" s="421"/>
      <c r="QNU33" s="421"/>
      <c r="QNV33" s="421"/>
      <c r="QNW33" s="421"/>
      <c r="QNX33" s="421"/>
      <c r="QNY33" s="421"/>
      <c r="QNZ33" s="421"/>
      <c r="QOA33" s="421"/>
      <c r="QOB33" s="421"/>
      <c r="QOC33" s="421"/>
      <c r="QOD33" s="421"/>
      <c r="QOE33" s="421"/>
      <c r="QOF33" s="421"/>
      <c r="QOG33" s="421"/>
      <c r="QOH33" s="421"/>
      <c r="QOI33" s="421"/>
      <c r="QOJ33" s="421"/>
      <c r="QOK33" s="421"/>
      <c r="QOL33" s="421"/>
      <c r="QOM33" s="421"/>
      <c r="QON33" s="421"/>
      <c r="QOO33" s="421"/>
      <c r="QOP33" s="421"/>
      <c r="QOQ33" s="421"/>
      <c r="QOR33" s="421"/>
      <c r="QOS33" s="421"/>
      <c r="QOT33" s="421"/>
      <c r="QOU33" s="421"/>
      <c r="QOV33" s="421"/>
      <c r="QOW33" s="421"/>
      <c r="QOX33" s="421"/>
      <c r="QOY33" s="421"/>
      <c r="QOZ33" s="421"/>
      <c r="QPA33" s="421"/>
      <c r="QPB33" s="421"/>
      <c r="QPC33" s="421"/>
      <c r="QPD33" s="421"/>
      <c r="QPE33" s="421"/>
      <c r="QPF33" s="421"/>
      <c r="QPG33" s="421"/>
      <c r="QPH33" s="421"/>
      <c r="QPI33" s="421"/>
      <c r="QPJ33" s="421"/>
      <c r="QPK33" s="421"/>
      <c r="QPL33" s="421"/>
      <c r="QPM33" s="421"/>
      <c r="QPN33" s="421"/>
      <c r="QPO33" s="421"/>
      <c r="QPP33" s="421"/>
      <c r="QPQ33" s="421"/>
      <c r="QPR33" s="421"/>
      <c r="QPS33" s="421"/>
      <c r="QPT33" s="421"/>
      <c r="QPU33" s="421"/>
      <c r="QPV33" s="421"/>
      <c r="QPW33" s="421"/>
      <c r="QPX33" s="421"/>
      <c r="QPY33" s="421"/>
      <c r="QPZ33" s="421"/>
      <c r="QQA33" s="421"/>
      <c r="QQB33" s="421"/>
      <c r="QQC33" s="421"/>
      <c r="QQD33" s="421"/>
      <c r="QQE33" s="421"/>
      <c r="QQF33" s="421"/>
      <c r="QQG33" s="421"/>
      <c r="QQH33" s="421"/>
      <c r="QQI33" s="421"/>
      <c r="QQJ33" s="421"/>
      <c r="QQK33" s="421"/>
      <c r="QQL33" s="421"/>
      <c r="QQM33" s="421"/>
      <c r="QQN33" s="421"/>
      <c r="QQO33" s="421"/>
      <c r="QQP33" s="421"/>
      <c r="QQQ33" s="421"/>
      <c r="QQR33" s="421"/>
      <c r="QQS33" s="421"/>
      <c r="QQT33" s="421"/>
      <c r="QQU33" s="421"/>
      <c r="QQV33" s="421"/>
      <c r="QQW33" s="421"/>
      <c r="QQX33" s="421"/>
      <c r="QQY33" s="421"/>
      <c r="QQZ33" s="421"/>
      <c r="QRA33" s="421"/>
      <c r="QRB33" s="421"/>
      <c r="QRC33" s="421"/>
      <c r="QRD33" s="421"/>
      <c r="QRE33" s="421"/>
      <c r="QRF33" s="421"/>
      <c r="QRG33" s="421"/>
      <c r="QRH33" s="421"/>
      <c r="QRI33" s="421"/>
      <c r="QRJ33" s="421"/>
      <c r="QRK33" s="421"/>
      <c r="QRL33" s="421"/>
      <c r="QRM33" s="421"/>
      <c r="QRN33" s="421"/>
      <c r="QRO33" s="421"/>
      <c r="QRP33" s="421"/>
      <c r="QRQ33" s="421"/>
      <c r="QRR33" s="421"/>
      <c r="QRS33" s="421"/>
      <c r="QRT33" s="421"/>
      <c r="QRU33" s="421"/>
      <c r="QRV33" s="421"/>
      <c r="QRW33" s="421"/>
      <c r="QRX33" s="421"/>
      <c r="QRY33" s="421"/>
      <c r="QRZ33" s="421"/>
      <c r="QSA33" s="421"/>
      <c r="QSB33" s="421"/>
      <c r="QSC33" s="421"/>
      <c r="QSD33" s="421"/>
      <c r="QSE33" s="421"/>
      <c r="QSF33" s="421"/>
      <c r="QSG33" s="421"/>
      <c r="QSH33" s="421"/>
      <c r="QSI33" s="421"/>
      <c r="QSJ33" s="421"/>
      <c r="QSK33" s="421"/>
      <c r="QSL33" s="421"/>
      <c r="QSM33" s="421"/>
      <c r="QSN33" s="421"/>
      <c r="QSO33" s="421"/>
      <c r="QSP33" s="421"/>
      <c r="QSQ33" s="421"/>
      <c r="QSR33" s="421"/>
      <c r="QSS33" s="421"/>
      <c r="QST33" s="421"/>
      <c r="QSU33" s="421"/>
      <c r="QSV33" s="421"/>
      <c r="QSW33" s="421"/>
      <c r="QSX33" s="421"/>
      <c r="QSY33" s="421"/>
      <c r="QSZ33" s="421"/>
      <c r="QTA33" s="421"/>
      <c r="QTB33" s="421"/>
      <c r="QTC33" s="421"/>
      <c r="QTD33" s="421"/>
      <c r="QTE33" s="421"/>
      <c r="QTF33" s="421"/>
      <c r="QTG33" s="421"/>
      <c r="QTH33" s="421"/>
      <c r="QTI33" s="421"/>
      <c r="QTJ33" s="421"/>
      <c r="QTK33" s="421"/>
      <c r="QTL33" s="421"/>
      <c r="QTM33" s="421"/>
      <c r="QTN33" s="421"/>
      <c r="QTO33" s="421"/>
      <c r="QTP33" s="421"/>
      <c r="QTQ33" s="421"/>
      <c r="QTR33" s="421"/>
      <c r="QTS33" s="421"/>
      <c r="QTT33" s="421"/>
      <c r="QTU33" s="421"/>
      <c r="QTV33" s="421"/>
      <c r="QTW33" s="421"/>
      <c r="QTX33" s="421"/>
      <c r="QTY33" s="421"/>
      <c r="QTZ33" s="421"/>
      <c r="QUA33" s="421"/>
      <c r="QUB33" s="421"/>
      <c r="QUC33" s="421"/>
      <c r="QUD33" s="421"/>
      <c r="QUE33" s="421"/>
      <c r="QUF33" s="421"/>
      <c r="QUG33" s="421"/>
      <c r="QUH33" s="421"/>
      <c r="QUI33" s="421"/>
      <c r="QUJ33" s="421"/>
      <c r="QUK33" s="421"/>
      <c r="QUL33" s="421"/>
      <c r="QUM33" s="421"/>
      <c r="QUN33" s="421"/>
      <c r="QUO33" s="421"/>
      <c r="QUP33" s="421"/>
      <c r="QUQ33" s="421"/>
      <c r="QUR33" s="421"/>
      <c r="QUS33" s="421"/>
      <c r="QUT33" s="421"/>
      <c r="QUU33" s="421"/>
      <c r="QUV33" s="421"/>
      <c r="QUW33" s="421"/>
      <c r="QUX33" s="421"/>
      <c r="QUY33" s="421"/>
      <c r="QUZ33" s="421"/>
      <c r="QVA33" s="421"/>
      <c r="QVB33" s="421"/>
      <c r="QVC33" s="421"/>
      <c r="QVD33" s="421"/>
      <c r="QVE33" s="421"/>
      <c r="QVF33" s="421"/>
      <c r="QVG33" s="421"/>
      <c r="QVH33" s="421"/>
      <c r="QVI33" s="421"/>
      <c r="QVJ33" s="421"/>
      <c r="QVK33" s="421"/>
      <c r="QVL33" s="421"/>
      <c r="QVM33" s="421"/>
      <c r="QVN33" s="421"/>
      <c r="QVO33" s="421"/>
      <c r="QVP33" s="421"/>
      <c r="QVQ33" s="421"/>
      <c r="QVR33" s="421"/>
      <c r="QVS33" s="421"/>
      <c r="QVT33" s="421"/>
      <c r="QVU33" s="421"/>
      <c r="QVV33" s="421"/>
      <c r="QVW33" s="421"/>
      <c r="QVX33" s="421"/>
      <c r="QVY33" s="421"/>
      <c r="QVZ33" s="421"/>
      <c r="QWA33" s="421"/>
      <c r="QWB33" s="421"/>
      <c r="QWC33" s="421"/>
      <c r="QWD33" s="421"/>
      <c r="QWE33" s="421"/>
      <c r="QWF33" s="421"/>
      <c r="QWG33" s="421"/>
      <c r="QWH33" s="421"/>
      <c r="QWI33" s="421"/>
      <c r="QWJ33" s="421"/>
      <c r="QWK33" s="421"/>
      <c r="QWL33" s="421"/>
      <c r="QWM33" s="421"/>
      <c r="QWN33" s="421"/>
      <c r="QWO33" s="421"/>
      <c r="QWP33" s="421"/>
      <c r="QWQ33" s="421"/>
      <c r="QWR33" s="421"/>
      <c r="QWS33" s="421"/>
      <c r="QWT33" s="421"/>
      <c r="QWU33" s="421"/>
      <c r="QWV33" s="421"/>
      <c r="QWW33" s="421"/>
      <c r="QWX33" s="421"/>
      <c r="QWY33" s="421"/>
      <c r="QWZ33" s="421"/>
      <c r="QXA33" s="421"/>
      <c r="QXB33" s="421"/>
      <c r="QXC33" s="421"/>
      <c r="QXD33" s="421"/>
      <c r="QXE33" s="421"/>
      <c r="QXF33" s="421"/>
      <c r="QXG33" s="421"/>
      <c r="QXH33" s="421"/>
      <c r="QXI33" s="421"/>
      <c r="QXJ33" s="421"/>
      <c r="QXK33" s="421"/>
      <c r="QXL33" s="421"/>
      <c r="QXM33" s="421"/>
      <c r="QXN33" s="421"/>
      <c r="QXO33" s="421"/>
      <c r="QXP33" s="421"/>
      <c r="QXQ33" s="421"/>
      <c r="QXR33" s="421"/>
      <c r="QXS33" s="421"/>
      <c r="QXT33" s="421"/>
      <c r="QXU33" s="421"/>
      <c r="QXV33" s="421"/>
      <c r="QXW33" s="421"/>
      <c r="QXX33" s="421"/>
      <c r="QXY33" s="421"/>
      <c r="QXZ33" s="421"/>
      <c r="QYA33" s="421"/>
      <c r="QYB33" s="421"/>
      <c r="QYC33" s="421"/>
      <c r="QYD33" s="421"/>
      <c r="QYE33" s="421"/>
      <c r="QYF33" s="421"/>
      <c r="QYG33" s="421"/>
      <c r="QYH33" s="421"/>
      <c r="QYI33" s="421"/>
      <c r="QYJ33" s="421"/>
      <c r="QYK33" s="421"/>
      <c r="QYL33" s="421"/>
      <c r="QYM33" s="421"/>
      <c r="QYN33" s="421"/>
      <c r="QYO33" s="421"/>
      <c r="QYP33" s="421"/>
      <c r="QYQ33" s="421"/>
      <c r="QYR33" s="421"/>
      <c r="QYS33" s="421"/>
      <c r="QYT33" s="421"/>
      <c r="QYU33" s="421"/>
      <c r="QYV33" s="421"/>
      <c r="QYW33" s="421"/>
      <c r="QYX33" s="421"/>
      <c r="QYY33" s="421"/>
      <c r="QYZ33" s="421"/>
      <c r="QZA33" s="421"/>
      <c r="QZB33" s="421"/>
      <c r="QZC33" s="421"/>
      <c r="QZD33" s="421"/>
      <c r="QZE33" s="421"/>
      <c r="QZF33" s="421"/>
      <c r="QZG33" s="421"/>
      <c r="QZH33" s="421"/>
      <c r="QZI33" s="421"/>
      <c r="QZJ33" s="421"/>
      <c r="QZK33" s="421"/>
      <c r="QZL33" s="421"/>
      <c r="QZM33" s="421"/>
      <c r="QZN33" s="421"/>
      <c r="QZO33" s="421"/>
      <c r="QZP33" s="421"/>
      <c r="QZQ33" s="421"/>
      <c r="QZR33" s="421"/>
      <c r="QZS33" s="421"/>
      <c r="QZT33" s="421"/>
      <c r="QZU33" s="421"/>
      <c r="QZV33" s="421"/>
      <c r="QZW33" s="421"/>
      <c r="QZX33" s="421"/>
      <c r="QZY33" s="421"/>
      <c r="QZZ33" s="421"/>
      <c r="RAA33" s="421"/>
      <c r="RAB33" s="421"/>
      <c r="RAC33" s="421"/>
      <c r="RAD33" s="421"/>
      <c r="RAE33" s="421"/>
      <c r="RAF33" s="421"/>
      <c r="RAG33" s="421"/>
      <c r="RAH33" s="421"/>
      <c r="RAI33" s="421"/>
      <c r="RAJ33" s="421"/>
      <c r="RAK33" s="421"/>
      <c r="RAL33" s="421"/>
      <c r="RAM33" s="421"/>
      <c r="RAN33" s="421"/>
      <c r="RAO33" s="421"/>
      <c r="RAP33" s="421"/>
      <c r="RAQ33" s="421"/>
      <c r="RAR33" s="421"/>
      <c r="RAS33" s="421"/>
      <c r="RAT33" s="421"/>
      <c r="RAU33" s="421"/>
      <c r="RAV33" s="421"/>
      <c r="RAW33" s="421"/>
      <c r="RAX33" s="421"/>
      <c r="RAY33" s="421"/>
      <c r="RAZ33" s="421"/>
      <c r="RBA33" s="421"/>
      <c r="RBB33" s="421"/>
      <c r="RBC33" s="421"/>
      <c r="RBD33" s="421"/>
      <c r="RBE33" s="421"/>
      <c r="RBF33" s="421"/>
      <c r="RBG33" s="421"/>
      <c r="RBH33" s="421"/>
      <c r="RBI33" s="421"/>
      <c r="RBJ33" s="421"/>
      <c r="RBK33" s="421"/>
      <c r="RBL33" s="421"/>
      <c r="RBM33" s="421"/>
      <c r="RBN33" s="421"/>
      <c r="RBO33" s="421"/>
      <c r="RBP33" s="421"/>
      <c r="RBQ33" s="421"/>
      <c r="RBR33" s="421"/>
      <c r="RBS33" s="421"/>
      <c r="RBT33" s="421"/>
      <c r="RBU33" s="421"/>
      <c r="RBV33" s="421"/>
      <c r="RBW33" s="421"/>
      <c r="RBX33" s="421"/>
      <c r="RBY33" s="421"/>
      <c r="RBZ33" s="421"/>
      <c r="RCA33" s="421"/>
      <c r="RCB33" s="421"/>
      <c r="RCC33" s="421"/>
      <c r="RCD33" s="421"/>
      <c r="RCE33" s="421"/>
      <c r="RCF33" s="421"/>
      <c r="RCG33" s="421"/>
      <c r="RCH33" s="421"/>
      <c r="RCI33" s="421"/>
      <c r="RCJ33" s="421"/>
      <c r="RCK33" s="421"/>
      <c r="RCL33" s="421"/>
      <c r="RCM33" s="421"/>
      <c r="RCN33" s="421"/>
      <c r="RCO33" s="421"/>
      <c r="RCP33" s="421"/>
      <c r="RCQ33" s="421"/>
      <c r="RCR33" s="421"/>
      <c r="RCS33" s="421"/>
      <c r="RCT33" s="421"/>
      <c r="RCU33" s="421"/>
      <c r="RCV33" s="421"/>
      <c r="RCW33" s="421"/>
      <c r="RCX33" s="421"/>
      <c r="RCY33" s="421"/>
      <c r="RCZ33" s="421"/>
      <c r="RDA33" s="421"/>
      <c r="RDB33" s="421"/>
      <c r="RDC33" s="421"/>
      <c r="RDD33" s="421"/>
      <c r="RDE33" s="421"/>
      <c r="RDF33" s="421"/>
      <c r="RDG33" s="421"/>
      <c r="RDH33" s="421"/>
      <c r="RDI33" s="421"/>
      <c r="RDJ33" s="421"/>
      <c r="RDK33" s="421"/>
      <c r="RDL33" s="421"/>
      <c r="RDM33" s="421"/>
      <c r="RDN33" s="421"/>
      <c r="RDO33" s="421"/>
      <c r="RDP33" s="421"/>
      <c r="RDQ33" s="421"/>
      <c r="RDR33" s="421"/>
      <c r="RDS33" s="421"/>
      <c r="RDT33" s="421"/>
      <c r="RDU33" s="421"/>
      <c r="RDV33" s="421"/>
      <c r="RDW33" s="421"/>
      <c r="RDX33" s="421"/>
      <c r="RDY33" s="421"/>
      <c r="RDZ33" s="421"/>
      <c r="REA33" s="421"/>
      <c r="REB33" s="421"/>
      <c r="REC33" s="421"/>
      <c r="RED33" s="421"/>
      <c r="REE33" s="421"/>
      <c r="REF33" s="421"/>
      <c r="REG33" s="421"/>
      <c r="REH33" s="421"/>
      <c r="REI33" s="421"/>
      <c r="REJ33" s="421"/>
      <c r="REK33" s="421"/>
      <c r="REL33" s="421"/>
      <c r="REM33" s="421"/>
      <c r="REN33" s="421"/>
      <c r="REO33" s="421"/>
      <c r="REP33" s="421"/>
      <c r="REQ33" s="421"/>
      <c r="RER33" s="421"/>
      <c r="RES33" s="421"/>
      <c r="RET33" s="421"/>
      <c r="REU33" s="421"/>
      <c r="REV33" s="421"/>
      <c r="REW33" s="421"/>
      <c r="REX33" s="421"/>
      <c r="REY33" s="421"/>
      <c r="REZ33" s="421"/>
      <c r="RFA33" s="421"/>
      <c r="RFB33" s="421"/>
      <c r="RFC33" s="421"/>
      <c r="RFD33" s="421"/>
      <c r="RFE33" s="421"/>
      <c r="RFF33" s="421"/>
      <c r="RFG33" s="421"/>
      <c r="RFH33" s="421"/>
      <c r="RFI33" s="421"/>
      <c r="RFJ33" s="421"/>
      <c r="RFK33" s="421"/>
      <c r="RFL33" s="421"/>
      <c r="RFM33" s="421"/>
      <c r="RFN33" s="421"/>
      <c r="RFO33" s="421"/>
      <c r="RFP33" s="421"/>
      <c r="RFQ33" s="421"/>
      <c r="RFR33" s="421"/>
      <c r="RFS33" s="421"/>
      <c r="RFT33" s="421"/>
      <c r="RFU33" s="421"/>
      <c r="RFV33" s="421"/>
      <c r="RFW33" s="421"/>
      <c r="RFX33" s="421"/>
      <c r="RFY33" s="421"/>
      <c r="RFZ33" s="421"/>
      <c r="RGA33" s="421"/>
      <c r="RGB33" s="421"/>
      <c r="RGC33" s="421"/>
      <c r="RGD33" s="421"/>
      <c r="RGE33" s="421"/>
      <c r="RGF33" s="421"/>
      <c r="RGG33" s="421"/>
      <c r="RGH33" s="421"/>
      <c r="RGI33" s="421"/>
      <c r="RGJ33" s="421"/>
      <c r="RGK33" s="421"/>
      <c r="RGL33" s="421"/>
      <c r="RGM33" s="421"/>
      <c r="RGN33" s="421"/>
      <c r="RGO33" s="421"/>
      <c r="RGP33" s="421"/>
      <c r="RGQ33" s="421"/>
      <c r="RGR33" s="421"/>
      <c r="RGS33" s="421"/>
      <c r="RGT33" s="421"/>
      <c r="RGU33" s="421"/>
      <c r="RGV33" s="421"/>
      <c r="RGW33" s="421"/>
      <c r="RGX33" s="421"/>
      <c r="RGY33" s="421"/>
      <c r="RGZ33" s="421"/>
      <c r="RHA33" s="421"/>
      <c r="RHB33" s="421"/>
      <c r="RHC33" s="421"/>
      <c r="RHD33" s="421"/>
      <c r="RHE33" s="421"/>
      <c r="RHF33" s="421"/>
      <c r="RHG33" s="421"/>
      <c r="RHH33" s="421"/>
      <c r="RHI33" s="421"/>
      <c r="RHJ33" s="421"/>
      <c r="RHK33" s="421"/>
      <c r="RHL33" s="421"/>
      <c r="RHM33" s="421"/>
      <c r="RHN33" s="421"/>
      <c r="RHO33" s="421"/>
      <c r="RHP33" s="421"/>
      <c r="RHQ33" s="421"/>
      <c r="RHR33" s="421"/>
      <c r="RHS33" s="421"/>
      <c r="RHT33" s="421"/>
      <c r="RHU33" s="421"/>
      <c r="RHV33" s="421"/>
      <c r="RHW33" s="421"/>
      <c r="RHX33" s="421"/>
      <c r="RHY33" s="421"/>
      <c r="RHZ33" s="421"/>
      <c r="RIA33" s="421"/>
      <c r="RIB33" s="421"/>
      <c r="RIC33" s="421"/>
      <c r="RID33" s="421"/>
      <c r="RIE33" s="421"/>
      <c r="RIF33" s="421"/>
      <c r="RIG33" s="421"/>
      <c r="RIH33" s="421"/>
      <c r="RII33" s="421"/>
      <c r="RIJ33" s="421"/>
      <c r="RIK33" s="421"/>
      <c r="RIL33" s="421"/>
      <c r="RIM33" s="421"/>
      <c r="RIN33" s="421"/>
      <c r="RIO33" s="421"/>
      <c r="RIP33" s="421"/>
      <c r="RIQ33" s="421"/>
      <c r="RIR33" s="421"/>
      <c r="RIS33" s="421"/>
      <c r="RIT33" s="421"/>
      <c r="RIU33" s="421"/>
      <c r="RIV33" s="421"/>
      <c r="RIW33" s="421"/>
      <c r="RIX33" s="421"/>
      <c r="RIY33" s="421"/>
      <c r="RIZ33" s="421"/>
      <c r="RJA33" s="421"/>
      <c r="RJB33" s="421"/>
      <c r="RJC33" s="421"/>
      <c r="RJD33" s="421"/>
      <c r="RJE33" s="421"/>
      <c r="RJF33" s="421"/>
      <c r="RJG33" s="421"/>
      <c r="RJH33" s="421"/>
      <c r="RJI33" s="421"/>
      <c r="RJJ33" s="421"/>
      <c r="RJK33" s="421"/>
      <c r="RJL33" s="421"/>
      <c r="RJM33" s="421"/>
      <c r="RJN33" s="421"/>
      <c r="RJO33" s="421"/>
      <c r="RJP33" s="421"/>
      <c r="RJQ33" s="421"/>
      <c r="RJR33" s="421"/>
      <c r="RJS33" s="421"/>
      <c r="RJT33" s="421"/>
      <c r="RJU33" s="421"/>
      <c r="RJV33" s="421"/>
      <c r="RJW33" s="421"/>
      <c r="RJX33" s="421"/>
      <c r="RJY33" s="421"/>
      <c r="RJZ33" s="421"/>
      <c r="RKA33" s="421"/>
      <c r="RKB33" s="421"/>
      <c r="RKC33" s="421"/>
      <c r="RKD33" s="421"/>
      <c r="RKE33" s="421"/>
      <c r="RKF33" s="421"/>
      <c r="RKG33" s="421"/>
      <c r="RKH33" s="421"/>
      <c r="RKI33" s="421"/>
      <c r="RKJ33" s="421"/>
      <c r="RKK33" s="421"/>
      <c r="RKL33" s="421"/>
      <c r="RKM33" s="421"/>
      <c r="RKN33" s="421"/>
      <c r="RKO33" s="421"/>
      <c r="RKP33" s="421"/>
      <c r="RKQ33" s="421"/>
      <c r="RKR33" s="421"/>
      <c r="RKS33" s="421"/>
      <c r="RKT33" s="421"/>
      <c r="RKU33" s="421"/>
      <c r="RKV33" s="421"/>
      <c r="RKW33" s="421"/>
      <c r="RKX33" s="421"/>
      <c r="RKY33" s="421"/>
      <c r="RKZ33" s="421"/>
      <c r="RLA33" s="421"/>
      <c r="RLB33" s="421"/>
      <c r="RLC33" s="421"/>
      <c r="RLD33" s="421"/>
      <c r="RLE33" s="421"/>
      <c r="RLF33" s="421"/>
      <c r="RLG33" s="421"/>
      <c r="RLH33" s="421"/>
      <c r="RLI33" s="421"/>
      <c r="RLJ33" s="421"/>
      <c r="RLK33" s="421"/>
      <c r="RLL33" s="421"/>
      <c r="RLM33" s="421"/>
      <c r="RLN33" s="421"/>
      <c r="RLO33" s="421"/>
      <c r="RLP33" s="421"/>
      <c r="RLQ33" s="421"/>
      <c r="RLR33" s="421"/>
      <c r="RLS33" s="421"/>
      <c r="RLT33" s="421"/>
      <c r="RLU33" s="421"/>
      <c r="RLV33" s="421"/>
      <c r="RLW33" s="421"/>
      <c r="RLX33" s="421"/>
      <c r="RLY33" s="421"/>
      <c r="RLZ33" s="421"/>
      <c r="RMA33" s="421"/>
      <c r="RMB33" s="421"/>
      <c r="RMC33" s="421"/>
      <c r="RMD33" s="421"/>
      <c r="RME33" s="421"/>
      <c r="RMF33" s="421"/>
      <c r="RMG33" s="421"/>
      <c r="RMH33" s="421"/>
      <c r="RMI33" s="421"/>
      <c r="RMJ33" s="421"/>
      <c r="RMK33" s="421"/>
      <c r="RML33" s="421"/>
      <c r="RMM33" s="421"/>
      <c r="RMN33" s="421"/>
      <c r="RMO33" s="421"/>
      <c r="RMP33" s="421"/>
      <c r="RMQ33" s="421"/>
      <c r="RMR33" s="421"/>
      <c r="RMS33" s="421"/>
      <c r="RMT33" s="421"/>
      <c r="RMU33" s="421"/>
      <c r="RMV33" s="421"/>
      <c r="RMW33" s="421"/>
      <c r="RMX33" s="421"/>
      <c r="RMY33" s="421"/>
      <c r="RMZ33" s="421"/>
      <c r="RNA33" s="421"/>
      <c r="RNB33" s="421"/>
      <c r="RNC33" s="421"/>
      <c r="RND33" s="421"/>
      <c r="RNE33" s="421"/>
      <c r="RNF33" s="421"/>
      <c r="RNG33" s="421"/>
      <c r="RNH33" s="421"/>
      <c r="RNI33" s="421"/>
      <c r="RNJ33" s="421"/>
      <c r="RNK33" s="421"/>
      <c r="RNL33" s="421"/>
      <c r="RNM33" s="421"/>
      <c r="RNN33" s="421"/>
      <c r="RNO33" s="421"/>
      <c r="RNP33" s="421"/>
      <c r="RNQ33" s="421"/>
      <c r="RNR33" s="421"/>
      <c r="RNS33" s="421"/>
      <c r="RNT33" s="421"/>
      <c r="RNU33" s="421"/>
      <c r="RNV33" s="421"/>
      <c r="RNW33" s="421"/>
      <c r="RNX33" s="421"/>
      <c r="RNY33" s="421"/>
      <c r="RNZ33" s="421"/>
      <c r="ROA33" s="421"/>
      <c r="ROB33" s="421"/>
      <c r="ROC33" s="421"/>
      <c r="ROD33" s="421"/>
      <c r="ROE33" s="421"/>
      <c r="ROF33" s="421"/>
      <c r="ROG33" s="421"/>
      <c r="ROH33" s="421"/>
      <c r="ROI33" s="421"/>
      <c r="ROJ33" s="421"/>
      <c r="ROK33" s="421"/>
      <c r="ROL33" s="421"/>
      <c r="ROM33" s="421"/>
      <c r="RON33" s="421"/>
      <c r="ROO33" s="421"/>
      <c r="ROP33" s="421"/>
      <c r="ROQ33" s="421"/>
      <c r="ROR33" s="421"/>
      <c r="ROS33" s="421"/>
      <c r="ROT33" s="421"/>
      <c r="ROU33" s="421"/>
      <c r="ROV33" s="421"/>
      <c r="ROW33" s="421"/>
      <c r="ROX33" s="421"/>
      <c r="ROY33" s="421"/>
      <c r="ROZ33" s="421"/>
      <c r="RPA33" s="421"/>
      <c r="RPB33" s="421"/>
      <c r="RPC33" s="421"/>
      <c r="RPD33" s="421"/>
      <c r="RPE33" s="421"/>
      <c r="RPF33" s="421"/>
      <c r="RPG33" s="421"/>
      <c r="RPH33" s="421"/>
      <c r="RPI33" s="421"/>
      <c r="RPJ33" s="421"/>
      <c r="RPK33" s="421"/>
      <c r="RPL33" s="421"/>
      <c r="RPM33" s="421"/>
      <c r="RPN33" s="421"/>
      <c r="RPO33" s="421"/>
      <c r="RPP33" s="421"/>
      <c r="RPQ33" s="421"/>
      <c r="RPR33" s="421"/>
      <c r="RPS33" s="421"/>
      <c r="RPT33" s="421"/>
      <c r="RPU33" s="421"/>
      <c r="RPV33" s="421"/>
      <c r="RPW33" s="421"/>
      <c r="RPX33" s="421"/>
      <c r="RPY33" s="421"/>
      <c r="RPZ33" s="421"/>
      <c r="RQA33" s="421"/>
      <c r="RQB33" s="421"/>
      <c r="RQC33" s="421"/>
      <c r="RQD33" s="421"/>
      <c r="RQE33" s="421"/>
      <c r="RQF33" s="421"/>
      <c r="RQG33" s="421"/>
      <c r="RQH33" s="421"/>
      <c r="RQI33" s="421"/>
      <c r="RQJ33" s="421"/>
      <c r="RQK33" s="421"/>
      <c r="RQL33" s="421"/>
      <c r="RQM33" s="421"/>
      <c r="RQN33" s="421"/>
      <c r="RQO33" s="421"/>
      <c r="RQP33" s="421"/>
      <c r="RQQ33" s="421"/>
      <c r="RQR33" s="421"/>
      <c r="RQS33" s="421"/>
      <c r="RQT33" s="421"/>
      <c r="RQU33" s="421"/>
      <c r="RQV33" s="421"/>
      <c r="RQW33" s="421"/>
      <c r="RQX33" s="421"/>
      <c r="RQY33" s="421"/>
      <c r="RQZ33" s="421"/>
      <c r="RRA33" s="421"/>
      <c r="RRB33" s="421"/>
      <c r="RRC33" s="421"/>
      <c r="RRD33" s="421"/>
      <c r="RRE33" s="421"/>
      <c r="RRF33" s="421"/>
      <c r="RRG33" s="421"/>
      <c r="RRH33" s="421"/>
      <c r="RRI33" s="421"/>
      <c r="RRJ33" s="421"/>
      <c r="RRK33" s="421"/>
      <c r="RRL33" s="421"/>
      <c r="RRM33" s="421"/>
      <c r="RRN33" s="421"/>
      <c r="RRO33" s="421"/>
      <c r="RRP33" s="421"/>
      <c r="RRQ33" s="421"/>
      <c r="RRR33" s="421"/>
      <c r="RRS33" s="421"/>
      <c r="RRT33" s="421"/>
      <c r="RRU33" s="421"/>
      <c r="RRV33" s="421"/>
      <c r="RRW33" s="421"/>
      <c r="RRX33" s="421"/>
      <c r="RRY33" s="421"/>
      <c r="RRZ33" s="421"/>
      <c r="RSA33" s="421"/>
      <c r="RSB33" s="421"/>
      <c r="RSC33" s="421"/>
      <c r="RSD33" s="421"/>
      <c r="RSE33" s="421"/>
      <c r="RSF33" s="421"/>
      <c r="RSG33" s="421"/>
      <c r="RSH33" s="421"/>
      <c r="RSI33" s="421"/>
      <c r="RSJ33" s="421"/>
      <c r="RSK33" s="421"/>
      <c r="RSL33" s="421"/>
      <c r="RSM33" s="421"/>
      <c r="RSN33" s="421"/>
      <c r="RSO33" s="421"/>
      <c r="RSP33" s="421"/>
      <c r="RSQ33" s="421"/>
      <c r="RSR33" s="421"/>
      <c r="RSS33" s="421"/>
      <c r="RST33" s="421"/>
      <c r="RSU33" s="421"/>
      <c r="RSV33" s="421"/>
      <c r="RSW33" s="421"/>
      <c r="RSX33" s="421"/>
      <c r="RSY33" s="421"/>
      <c r="RSZ33" s="421"/>
      <c r="RTA33" s="421"/>
      <c r="RTB33" s="421"/>
      <c r="RTC33" s="421"/>
      <c r="RTD33" s="421"/>
      <c r="RTE33" s="421"/>
      <c r="RTF33" s="421"/>
      <c r="RTG33" s="421"/>
      <c r="RTH33" s="421"/>
      <c r="RTI33" s="421"/>
      <c r="RTJ33" s="421"/>
      <c r="RTK33" s="421"/>
      <c r="RTL33" s="421"/>
      <c r="RTM33" s="421"/>
      <c r="RTN33" s="421"/>
      <c r="RTO33" s="421"/>
      <c r="RTP33" s="421"/>
      <c r="RTQ33" s="421"/>
      <c r="RTR33" s="421"/>
      <c r="RTS33" s="421"/>
      <c r="RTT33" s="421"/>
      <c r="RTU33" s="421"/>
      <c r="RTV33" s="421"/>
      <c r="RTW33" s="421"/>
      <c r="RTX33" s="421"/>
      <c r="RTY33" s="421"/>
      <c r="RTZ33" s="421"/>
      <c r="RUA33" s="421"/>
      <c r="RUB33" s="421"/>
      <c r="RUC33" s="421"/>
      <c r="RUD33" s="421"/>
      <c r="RUE33" s="421"/>
      <c r="RUF33" s="421"/>
      <c r="RUG33" s="421"/>
      <c r="RUH33" s="421"/>
      <c r="RUI33" s="421"/>
      <c r="RUJ33" s="421"/>
      <c r="RUK33" s="421"/>
      <c r="RUL33" s="421"/>
      <c r="RUM33" s="421"/>
      <c r="RUN33" s="421"/>
      <c r="RUO33" s="421"/>
      <c r="RUP33" s="421"/>
      <c r="RUQ33" s="421"/>
      <c r="RUR33" s="421"/>
      <c r="RUS33" s="421"/>
      <c r="RUT33" s="421"/>
      <c r="RUU33" s="421"/>
      <c r="RUV33" s="421"/>
      <c r="RUW33" s="421"/>
      <c r="RUX33" s="421"/>
      <c r="RUY33" s="421"/>
      <c r="RUZ33" s="421"/>
      <c r="RVA33" s="421"/>
      <c r="RVB33" s="421"/>
      <c r="RVC33" s="421"/>
      <c r="RVD33" s="421"/>
      <c r="RVE33" s="421"/>
      <c r="RVF33" s="421"/>
      <c r="RVG33" s="421"/>
      <c r="RVH33" s="421"/>
      <c r="RVI33" s="421"/>
      <c r="RVJ33" s="421"/>
      <c r="RVK33" s="421"/>
      <c r="RVL33" s="421"/>
      <c r="RVM33" s="421"/>
      <c r="RVN33" s="421"/>
      <c r="RVO33" s="421"/>
      <c r="RVP33" s="421"/>
      <c r="RVQ33" s="421"/>
      <c r="RVR33" s="421"/>
      <c r="RVS33" s="421"/>
      <c r="RVT33" s="421"/>
      <c r="RVU33" s="421"/>
      <c r="RVV33" s="421"/>
      <c r="RVW33" s="421"/>
      <c r="RVX33" s="421"/>
      <c r="RVY33" s="421"/>
      <c r="RVZ33" s="421"/>
      <c r="RWA33" s="421"/>
      <c r="RWB33" s="421"/>
      <c r="RWC33" s="421"/>
      <c r="RWD33" s="421"/>
      <c r="RWE33" s="421"/>
      <c r="RWF33" s="421"/>
      <c r="RWG33" s="421"/>
      <c r="RWH33" s="421"/>
      <c r="RWI33" s="421"/>
      <c r="RWJ33" s="421"/>
      <c r="RWK33" s="421"/>
      <c r="RWL33" s="421"/>
      <c r="RWM33" s="421"/>
      <c r="RWN33" s="421"/>
      <c r="RWO33" s="421"/>
      <c r="RWP33" s="421"/>
      <c r="RWQ33" s="421"/>
      <c r="RWR33" s="421"/>
      <c r="RWS33" s="421"/>
      <c r="RWT33" s="421"/>
      <c r="RWU33" s="421"/>
      <c r="RWV33" s="421"/>
      <c r="RWW33" s="421"/>
      <c r="RWX33" s="421"/>
      <c r="RWY33" s="421"/>
      <c r="RWZ33" s="421"/>
      <c r="RXA33" s="421"/>
      <c r="RXB33" s="421"/>
      <c r="RXC33" s="421"/>
      <c r="RXD33" s="421"/>
      <c r="RXE33" s="421"/>
      <c r="RXF33" s="421"/>
      <c r="RXG33" s="421"/>
      <c r="RXH33" s="421"/>
      <c r="RXI33" s="421"/>
      <c r="RXJ33" s="421"/>
      <c r="RXK33" s="421"/>
      <c r="RXL33" s="421"/>
      <c r="RXM33" s="421"/>
      <c r="RXN33" s="421"/>
      <c r="RXO33" s="421"/>
      <c r="RXP33" s="421"/>
      <c r="RXQ33" s="421"/>
      <c r="RXR33" s="421"/>
      <c r="RXS33" s="421"/>
      <c r="RXT33" s="421"/>
      <c r="RXU33" s="421"/>
      <c r="RXV33" s="421"/>
      <c r="RXW33" s="421"/>
      <c r="RXX33" s="421"/>
      <c r="RXY33" s="421"/>
      <c r="RXZ33" s="421"/>
      <c r="RYA33" s="421"/>
      <c r="RYB33" s="421"/>
      <c r="RYC33" s="421"/>
      <c r="RYD33" s="421"/>
      <c r="RYE33" s="421"/>
      <c r="RYF33" s="421"/>
      <c r="RYG33" s="421"/>
      <c r="RYH33" s="421"/>
      <c r="RYI33" s="421"/>
      <c r="RYJ33" s="421"/>
      <c r="RYK33" s="421"/>
      <c r="RYL33" s="421"/>
      <c r="RYM33" s="421"/>
      <c r="RYN33" s="421"/>
      <c r="RYO33" s="421"/>
      <c r="RYP33" s="421"/>
      <c r="RYQ33" s="421"/>
      <c r="RYR33" s="421"/>
      <c r="RYS33" s="421"/>
      <c r="RYT33" s="421"/>
      <c r="RYU33" s="421"/>
      <c r="RYV33" s="421"/>
      <c r="RYW33" s="421"/>
      <c r="RYX33" s="421"/>
      <c r="RYY33" s="421"/>
      <c r="RYZ33" s="421"/>
      <c r="RZA33" s="421"/>
      <c r="RZB33" s="421"/>
      <c r="RZC33" s="421"/>
      <c r="RZD33" s="421"/>
      <c r="RZE33" s="421"/>
      <c r="RZF33" s="421"/>
      <c r="RZG33" s="421"/>
      <c r="RZH33" s="421"/>
      <c r="RZI33" s="421"/>
      <c r="RZJ33" s="421"/>
      <c r="RZK33" s="421"/>
      <c r="RZL33" s="421"/>
      <c r="RZM33" s="421"/>
      <c r="RZN33" s="421"/>
      <c r="RZO33" s="421"/>
      <c r="RZP33" s="421"/>
      <c r="RZQ33" s="421"/>
      <c r="RZR33" s="421"/>
      <c r="RZS33" s="421"/>
      <c r="RZT33" s="421"/>
      <c r="RZU33" s="421"/>
      <c r="RZV33" s="421"/>
      <c r="RZW33" s="421"/>
      <c r="RZX33" s="421"/>
      <c r="RZY33" s="421"/>
      <c r="RZZ33" s="421"/>
      <c r="SAA33" s="421"/>
      <c r="SAB33" s="421"/>
      <c r="SAC33" s="421"/>
      <c r="SAD33" s="421"/>
      <c r="SAE33" s="421"/>
      <c r="SAF33" s="421"/>
      <c r="SAG33" s="421"/>
      <c r="SAH33" s="421"/>
      <c r="SAI33" s="421"/>
      <c r="SAJ33" s="421"/>
      <c r="SAK33" s="421"/>
      <c r="SAL33" s="421"/>
      <c r="SAM33" s="421"/>
      <c r="SAN33" s="421"/>
      <c r="SAO33" s="421"/>
      <c r="SAP33" s="421"/>
      <c r="SAQ33" s="421"/>
      <c r="SAR33" s="421"/>
      <c r="SAS33" s="421"/>
      <c r="SAT33" s="421"/>
      <c r="SAU33" s="421"/>
      <c r="SAV33" s="421"/>
      <c r="SAW33" s="421"/>
      <c r="SAX33" s="421"/>
      <c r="SAY33" s="421"/>
      <c r="SAZ33" s="421"/>
      <c r="SBA33" s="421"/>
      <c r="SBB33" s="421"/>
      <c r="SBC33" s="421"/>
      <c r="SBD33" s="421"/>
      <c r="SBE33" s="421"/>
      <c r="SBF33" s="421"/>
      <c r="SBG33" s="421"/>
      <c r="SBH33" s="421"/>
      <c r="SBI33" s="421"/>
      <c r="SBJ33" s="421"/>
      <c r="SBK33" s="421"/>
      <c r="SBL33" s="421"/>
      <c r="SBM33" s="421"/>
      <c r="SBN33" s="421"/>
      <c r="SBO33" s="421"/>
      <c r="SBP33" s="421"/>
      <c r="SBQ33" s="421"/>
      <c r="SBR33" s="421"/>
      <c r="SBS33" s="421"/>
      <c r="SBT33" s="421"/>
      <c r="SBU33" s="421"/>
      <c r="SBV33" s="421"/>
      <c r="SBW33" s="421"/>
      <c r="SBX33" s="421"/>
      <c r="SBY33" s="421"/>
      <c r="SBZ33" s="421"/>
      <c r="SCA33" s="421"/>
      <c r="SCB33" s="421"/>
      <c r="SCC33" s="421"/>
      <c r="SCD33" s="421"/>
      <c r="SCE33" s="421"/>
      <c r="SCF33" s="421"/>
      <c r="SCG33" s="421"/>
      <c r="SCH33" s="421"/>
      <c r="SCI33" s="421"/>
      <c r="SCJ33" s="421"/>
      <c r="SCK33" s="421"/>
      <c r="SCL33" s="421"/>
      <c r="SCM33" s="421"/>
      <c r="SCN33" s="421"/>
      <c r="SCO33" s="421"/>
      <c r="SCP33" s="421"/>
      <c r="SCQ33" s="421"/>
      <c r="SCR33" s="421"/>
      <c r="SCS33" s="421"/>
      <c r="SCT33" s="421"/>
      <c r="SCU33" s="421"/>
      <c r="SCV33" s="421"/>
      <c r="SCW33" s="421"/>
      <c r="SCX33" s="421"/>
      <c r="SCY33" s="421"/>
      <c r="SCZ33" s="421"/>
      <c r="SDA33" s="421"/>
      <c r="SDB33" s="421"/>
      <c r="SDC33" s="421"/>
      <c r="SDD33" s="421"/>
      <c r="SDE33" s="421"/>
      <c r="SDF33" s="421"/>
      <c r="SDG33" s="421"/>
      <c r="SDH33" s="421"/>
      <c r="SDI33" s="421"/>
      <c r="SDJ33" s="421"/>
      <c r="SDK33" s="421"/>
      <c r="SDL33" s="421"/>
      <c r="SDM33" s="421"/>
      <c r="SDN33" s="421"/>
      <c r="SDO33" s="421"/>
      <c r="SDP33" s="421"/>
      <c r="SDQ33" s="421"/>
      <c r="SDR33" s="421"/>
      <c r="SDS33" s="421"/>
      <c r="SDT33" s="421"/>
      <c r="SDU33" s="421"/>
      <c r="SDV33" s="421"/>
      <c r="SDW33" s="421"/>
      <c r="SDX33" s="421"/>
      <c r="SDY33" s="421"/>
      <c r="SDZ33" s="421"/>
      <c r="SEA33" s="421"/>
      <c r="SEB33" s="421"/>
      <c r="SEC33" s="421"/>
      <c r="SED33" s="421"/>
      <c r="SEE33" s="421"/>
      <c r="SEF33" s="421"/>
      <c r="SEG33" s="421"/>
      <c r="SEH33" s="421"/>
      <c r="SEI33" s="421"/>
      <c r="SEJ33" s="421"/>
      <c r="SEK33" s="421"/>
      <c r="SEL33" s="421"/>
      <c r="SEM33" s="421"/>
      <c r="SEN33" s="421"/>
      <c r="SEO33" s="421"/>
      <c r="SEP33" s="421"/>
      <c r="SEQ33" s="421"/>
      <c r="SER33" s="421"/>
      <c r="SES33" s="421"/>
      <c r="SET33" s="421"/>
      <c r="SEU33" s="421"/>
      <c r="SEV33" s="421"/>
      <c r="SEW33" s="421"/>
      <c r="SEX33" s="421"/>
      <c r="SEY33" s="421"/>
      <c r="SEZ33" s="421"/>
      <c r="SFA33" s="421"/>
      <c r="SFB33" s="421"/>
      <c r="SFC33" s="421"/>
      <c r="SFD33" s="421"/>
      <c r="SFE33" s="421"/>
      <c r="SFF33" s="421"/>
      <c r="SFG33" s="421"/>
      <c r="SFH33" s="421"/>
      <c r="SFI33" s="421"/>
      <c r="SFJ33" s="421"/>
      <c r="SFK33" s="421"/>
      <c r="SFL33" s="421"/>
      <c r="SFM33" s="421"/>
      <c r="SFN33" s="421"/>
      <c r="SFO33" s="421"/>
      <c r="SFP33" s="421"/>
      <c r="SFQ33" s="421"/>
      <c r="SFR33" s="421"/>
      <c r="SFS33" s="421"/>
      <c r="SFT33" s="421"/>
      <c r="SFU33" s="421"/>
      <c r="SFV33" s="421"/>
      <c r="SFW33" s="421"/>
      <c r="SFX33" s="421"/>
      <c r="SFY33" s="421"/>
      <c r="SFZ33" s="421"/>
      <c r="SGA33" s="421"/>
      <c r="SGB33" s="421"/>
      <c r="SGC33" s="421"/>
      <c r="SGD33" s="421"/>
      <c r="SGE33" s="421"/>
      <c r="SGF33" s="421"/>
      <c r="SGG33" s="421"/>
      <c r="SGH33" s="421"/>
      <c r="SGI33" s="421"/>
      <c r="SGJ33" s="421"/>
      <c r="SGK33" s="421"/>
      <c r="SGL33" s="421"/>
      <c r="SGM33" s="421"/>
      <c r="SGN33" s="421"/>
      <c r="SGO33" s="421"/>
      <c r="SGP33" s="421"/>
      <c r="SGQ33" s="421"/>
      <c r="SGR33" s="421"/>
      <c r="SGS33" s="421"/>
      <c r="SGT33" s="421"/>
      <c r="SGU33" s="421"/>
      <c r="SGV33" s="421"/>
      <c r="SGW33" s="421"/>
      <c r="SGX33" s="421"/>
      <c r="SGY33" s="421"/>
      <c r="SGZ33" s="421"/>
      <c r="SHA33" s="421"/>
      <c r="SHB33" s="421"/>
      <c r="SHC33" s="421"/>
      <c r="SHD33" s="421"/>
      <c r="SHE33" s="421"/>
      <c r="SHF33" s="421"/>
      <c r="SHG33" s="421"/>
      <c r="SHH33" s="421"/>
      <c r="SHI33" s="421"/>
      <c r="SHJ33" s="421"/>
      <c r="SHK33" s="421"/>
      <c r="SHL33" s="421"/>
      <c r="SHM33" s="421"/>
      <c r="SHN33" s="421"/>
      <c r="SHO33" s="421"/>
      <c r="SHP33" s="421"/>
      <c r="SHQ33" s="421"/>
      <c r="SHR33" s="421"/>
      <c r="SHS33" s="421"/>
      <c r="SHT33" s="421"/>
      <c r="SHU33" s="421"/>
      <c r="SHV33" s="421"/>
      <c r="SHW33" s="421"/>
      <c r="SHX33" s="421"/>
      <c r="SHY33" s="421"/>
      <c r="SHZ33" s="421"/>
      <c r="SIA33" s="421"/>
      <c r="SIB33" s="421"/>
      <c r="SIC33" s="421"/>
      <c r="SID33" s="421"/>
      <c r="SIE33" s="421"/>
      <c r="SIF33" s="421"/>
      <c r="SIG33" s="421"/>
      <c r="SIH33" s="421"/>
      <c r="SII33" s="421"/>
      <c r="SIJ33" s="421"/>
      <c r="SIK33" s="421"/>
      <c r="SIL33" s="421"/>
      <c r="SIM33" s="421"/>
      <c r="SIN33" s="421"/>
      <c r="SIO33" s="421"/>
      <c r="SIP33" s="421"/>
      <c r="SIQ33" s="421"/>
      <c r="SIR33" s="421"/>
      <c r="SIS33" s="421"/>
      <c r="SIT33" s="421"/>
      <c r="SIU33" s="421"/>
      <c r="SIV33" s="421"/>
      <c r="SIW33" s="421"/>
      <c r="SIX33" s="421"/>
      <c r="SIY33" s="421"/>
      <c r="SIZ33" s="421"/>
      <c r="SJA33" s="421"/>
      <c r="SJB33" s="421"/>
      <c r="SJC33" s="421"/>
      <c r="SJD33" s="421"/>
      <c r="SJE33" s="421"/>
      <c r="SJF33" s="421"/>
      <c r="SJG33" s="421"/>
      <c r="SJH33" s="421"/>
      <c r="SJI33" s="421"/>
      <c r="SJJ33" s="421"/>
      <c r="SJK33" s="421"/>
      <c r="SJL33" s="421"/>
      <c r="SJM33" s="421"/>
      <c r="SJN33" s="421"/>
      <c r="SJO33" s="421"/>
      <c r="SJP33" s="421"/>
      <c r="SJQ33" s="421"/>
      <c r="SJR33" s="421"/>
      <c r="SJS33" s="421"/>
      <c r="SJT33" s="421"/>
      <c r="SJU33" s="421"/>
      <c r="SJV33" s="421"/>
      <c r="SJW33" s="421"/>
      <c r="SJX33" s="421"/>
      <c r="SJY33" s="421"/>
      <c r="SJZ33" s="421"/>
      <c r="SKA33" s="421"/>
      <c r="SKB33" s="421"/>
      <c r="SKC33" s="421"/>
      <c r="SKD33" s="421"/>
      <c r="SKE33" s="421"/>
      <c r="SKF33" s="421"/>
      <c r="SKG33" s="421"/>
      <c r="SKH33" s="421"/>
      <c r="SKI33" s="421"/>
      <c r="SKJ33" s="421"/>
      <c r="SKK33" s="421"/>
      <c r="SKL33" s="421"/>
      <c r="SKM33" s="421"/>
      <c r="SKN33" s="421"/>
      <c r="SKO33" s="421"/>
      <c r="SKP33" s="421"/>
      <c r="SKQ33" s="421"/>
      <c r="SKR33" s="421"/>
      <c r="SKS33" s="421"/>
      <c r="SKT33" s="421"/>
      <c r="SKU33" s="421"/>
      <c r="SKV33" s="421"/>
      <c r="SKW33" s="421"/>
      <c r="SKX33" s="421"/>
      <c r="SKY33" s="421"/>
      <c r="SKZ33" s="421"/>
      <c r="SLA33" s="421"/>
      <c r="SLB33" s="421"/>
      <c r="SLC33" s="421"/>
      <c r="SLD33" s="421"/>
      <c r="SLE33" s="421"/>
      <c r="SLF33" s="421"/>
      <c r="SLG33" s="421"/>
      <c r="SLH33" s="421"/>
      <c r="SLI33" s="421"/>
      <c r="SLJ33" s="421"/>
      <c r="SLK33" s="421"/>
      <c r="SLL33" s="421"/>
      <c r="SLM33" s="421"/>
      <c r="SLN33" s="421"/>
      <c r="SLO33" s="421"/>
      <c r="SLP33" s="421"/>
      <c r="SLQ33" s="421"/>
      <c r="SLR33" s="421"/>
      <c r="SLS33" s="421"/>
      <c r="SLT33" s="421"/>
      <c r="SLU33" s="421"/>
      <c r="SLV33" s="421"/>
      <c r="SLW33" s="421"/>
      <c r="SLX33" s="421"/>
      <c r="SLY33" s="421"/>
      <c r="SLZ33" s="421"/>
      <c r="SMA33" s="421"/>
      <c r="SMB33" s="421"/>
      <c r="SMC33" s="421"/>
      <c r="SMD33" s="421"/>
      <c r="SME33" s="421"/>
      <c r="SMF33" s="421"/>
      <c r="SMG33" s="421"/>
      <c r="SMH33" s="421"/>
      <c r="SMI33" s="421"/>
      <c r="SMJ33" s="421"/>
      <c r="SMK33" s="421"/>
      <c r="SML33" s="421"/>
      <c r="SMM33" s="421"/>
      <c r="SMN33" s="421"/>
      <c r="SMO33" s="421"/>
      <c r="SMP33" s="421"/>
      <c r="SMQ33" s="421"/>
      <c r="SMR33" s="421"/>
      <c r="SMS33" s="421"/>
      <c r="SMT33" s="421"/>
      <c r="SMU33" s="421"/>
      <c r="SMV33" s="421"/>
      <c r="SMW33" s="421"/>
      <c r="SMX33" s="421"/>
      <c r="SMY33" s="421"/>
      <c r="SMZ33" s="421"/>
      <c r="SNA33" s="421"/>
      <c r="SNB33" s="421"/>
      <c r="SNC33" s="421"/>
      <c r="SND33" s="421"/>
      <c r="SNE33" s="421"/>
      <c r="SNF33" s="421"/>
      <c r="SNG33" s="421"/>
      <c r="SNH33" s="421"/>
      <c r="SNI33" s="421"/>
      <c r="SNJ33" s="421"/>
      <c r="SNK33" s="421"/>
      <c r="SNL33" s="421"/>
      <c r="SNM33" s="421"/>
      <c r="SNN33" s="421"/>
      <c r="SNO33" s="421"/>
      <c r="SNP33" s="421"/>
      <c r="SNQ33" s="421"/>
      <c r="SNR33" s="421"/>
      <c r="SNS33" s="421"/>
      <c r="SNT33" s="421"/>
      <c r="SNU33" s="421"/>
      <c r="SNV33" s="421"/>
      <c r="SNW33" s="421"/>
      <c r="SNX33" s="421"/>
      <c r="SNY33" s="421"/>
      <c r="SNZ33" s="421"/>
      <c r="SOA33" s="421"/>
      <c r="SOB33" s="421"/>
      <c r="SOC33" s="421"/>
      <c r="SOD33" s="421"/>
      <c r="SOE33" s="421"/>
      <c r="SOF33" s="421"/>
      <c r="SOG33" s="421"/>
      <c r="SOH33" s="421"/>
      <c r="SOI33" s="421"/>
      <c r="SOJ33" s="421"/>
      <c r="SOK33" s="421"/>
      <c r="SOL33" s="421"/>
      <c r="SOM33" s="421"/>
      <c r="SON33" s="421"/>
      <c r="SOO33" s="421"/>
      <c r="SOP33" s="421"/>
      <c r="SOQ33" s="421"/>
      <c r="SOR33" s="421"/>
      <c r="SOS33" s="421"/>
      <c r="SOT33" s="421"/>
      <c r="SOU33" s="421"/>
      <c r="SOV33" s="421"/>
      <c r="SOW33" s="421"/>
      <c r="SOX33" s="421"/>
      <c r="SOY33" s="421"/>
      <c r="SOZ33" s="421"/>
      <c r="SPA33" s="421"/>
      <c r="SPB33" s="421"/>
      <c r="SPC33" s="421"/>
      <c r="SPD33" s="421"/>
      <c r="SPE33" s="421"/>
      <c r="SPF33" s="421"/>
      <c r="SPG33" s="421"/>
      <c r="SPH33" s="421"/>
      <c r="SPI33" s="421"/>
      <c r="SPJ33" s="421"/>
      <c r="SPK33" s="421"/>
      <c r="SPL33" s="421"/>
      <c r="SPM33" s="421"/>
      <c r="SPN33" s="421"/>
      <c r="SPO33" s="421"/>
      <c r="SPP33" s="421"/>
      <c r="SPQ33" s="421"/>
      <c r="SPR33" s="421"/>
      <c r="SPS33" s="421"/>
      <c r="SPT33" s="421"/>
      <c r="SPU33" s="421"/>
      <c r="SPV33" s="421"/>
      <c r="SPW33" s="421"/>
      <c r="SPX33" s="421"/>
      <c r="SPY33" s="421"/>
      <c r="SPZ33" s="421"/>
      <c r="SQA33" s="421"/>
      <c r="SQB33" s="421"/>
      <c r="SQC33" s="421"/>
      <c r="SQD33" s="421"/>
      <c r="SQE33" s="421"/>
      <c r="SQF33" s="421"/>
      <c r="SQG33" s="421"/>
      <c r="SQH33" s="421"/>
      <c r="SQI33" s="421"/>
      <c r="SQJ33" s="421"/>
      <c r="SQK33" s="421"/>
      <c r="SQL33" s="421"/>
      <c r="SQM33" s="421"/>
      <c r="SQN33" s="421"/>
      <c r="SQO33" s="421"/>
      <c r="SQP33" s="421"/>
      <c r="SQQ33" s="421"/>
      <c r="SQR33" s="421"/>
      <c r="SQS33" s="421"/>
      <c r="SQT33" s="421"/>
      <c r="SQU33" s="421"/>
      <c r="SQV33" s="421"/>
      <c r="SQW33" s="421"/>
      <c r="SQX33" s="421"/>
      <c r="SQY33" s="421"/>
      <c r="SQZ33" s="421"/>
      <c r="SRA33" s="421"/>
      <c r="SRB33" s="421"/>
      <c r="SRC33" s="421"/>
      <c r="SRD33" s="421"/>
      <c r="SRE33" s="421"/>
      <c r="SRF33" s="421"/>
      <c r="SRG33" s="421"/>
      <c r="SRH33" s="421"/>
      <c r="SRI33" s="421"/>
      <c r="SRJ33" s="421"/>
      <c r="SRK33" s="421"/>
      <c r="SRL33" s="421"/>
      <c r="SRM33" s="421"/>
      <c r="SRN33" s="421"/>
      <c r="SRO33" s="421"/>
      <c r="SRP33" s="421"/>
      <c r="SRQ33" s="421"/>
      <c r="SRR33" s="421"/>
      <c r="SRS33" s="421"/>
      <c r="SRT33" s="421"/>
      <c r="SRU33" s="421"/>
      <c r="SRV33" s="421"/>
      <c r="SRW33" s="421"/>
      <c r="SRX33" s="421"/>
      <c r="SRY33" s="421"/>
      <c r="SRZ33" s="421"/>
      <c r="SSA33" s="421"/>
      <c r="SSB33" s="421"/>
      <c r="SSC33" s="421"/>
      <c r="SSD33" s="421"/>
      <c r="SSE33" s="421"/>
      <c r="SSF33" s="421"/>
      <c r="SSG33" s="421"/>
      <c r="SSH33" s="421"/>
      <c r="SSI33" s="421"/>
      <c r="SSJ33" s="421"/>
      <c r="SSK33" s="421"/>
      <c r="SSL33" s="421"/>
      <c r="SSM33" s="421"/>
      <c r="SSN33" s="421"/>
      <c r="SSO33" s="421"/>
      <c r="SSP33" s="421"/>
      <c r="SSQ33" s="421"/>
      <c r="SSR33" s="421"/>
      <c r="SSS33" s="421"/>
      <c r="SST33" s="421"/>
      <c r="SSU33" s="421"/>
      <c r="SSV33" s="421"/>
      <c r="SSW33" s="421"/>
      <c r="SSX33" s="421"/>
      <c r="SSY33" s="421"/>
      <c r="SSZ33" s="421"/>
      <c r="STA33" s="421"/>
      <c r="STB33" s="421"/>
      <c r="STC33" s="421"/>
      <c r="STD33" s="421"/>
      <c r="STE33" s="421"/>
      <c r="STF33" s="421"/>
      <c r="STG33" s="421"/>
      <c r="STH33" s="421"/>
      <c r="STI33" s="421"/>
      <c r="STJ33" s="421"/>
      <c r="STK33" s="421"/>
      <c r="STL33" s="421"/>
      <c r="STM33" s="421"/>
      <c r="STN33" s="421"/>
      <c r="STO33" s="421"/>
      <c r="STP33" s="421"/>
      <c r="STQ33" s="421"/>
      <c r="STR33" s="421"/>
      <c r="STS33" s="421"/>
      <c r="STT33" s="421"/>
      <c r="STU33" s="421"/>
      <c r="STV33" s="421"/>
      <c r="STW33" s="421"/>
      <c r="STX33" s="421"/>
      <c r="STY33" s="421"/>
      <c r="STZ33" s="421"/>
      <c r="SUA33" s="421"/>
      <c r="SUB33" s="421"/>
      <c r="SUC33" s="421"/>
      <c r="SUD33" s="421"/>
      <c r="SUE33" s="421"/>
      <c r="SUF33" s="421"/>
      <c r="SUG33" s="421"/>
      <c r="SUH33" s="421"/>
      <c r="SUI33" s="421"/>
      <c r="SUJ33" s="421"/>
      <c r="SUK33" s="421"/>
      <c r="SUL33" s="421"/>
      <c r="SUM33" s="421"/>
      <c r="SUN33" s="421"/>
      <c r="SUO33" s="421"/>
      <c r="SUP33" s="421"/>
      <c r="SUQ33" s="421"/>
      <c r="SUR33" s="421"/>
      <c r="SUS33" s="421"/>
      <c r="SUT33" s="421"/>
      <c r="SUU33" s="421"/>
      <c r="SUV33" s="421"/>
      <c r="SUW33" s="421"/>
      <c r="SUX33" s="421"/>
      <c r="SUY33" s="421"/>
      <c r="SUZ33" s="421"/>
      <c r="SVA33" s="421"/>
      <c r="SVB33" s="421"/>
      <c r="SVC33" s="421"/>
      <c r="SVD33" s="421"/>
      <c r="SVE33" s="421"/>
      <c r="SVF33" s="421"/>
      <c r="SVG33" s="421"/>
      <c r="SVH33" s="421"/>
      <c r="SVI33" s="421"/>
      <c r="SVJ33" s="421"/>
      <c r="SVK33" s="421"/>
      <c r="SVL33" s="421"/>
      <c r="SVM33" s="421"/>
      <c r="SVN33" s="421"/>
      <c r="SVO33" s="421"/>
      <c r="SVP33" s="421"/>
      <c r="SVQ33" s="421"/>
      <c r="SVR33" s="421"/>
      <c r="SVS33" s="421"/>
      <c r="SVT33" s="421"/>
      <c r="SVU33" s="421"/>
      <c r="SVV33" s="421"/>
      <c r="SVW33" s="421"/>
      <c r="SVX33" s="421"/>
      <c r="SVY33" s="421"/>
      <c r="SVZ33" s="421"/>
      <c r="SWA33" s="421"/>
      <c r="SWB33" s="421"/>
      <c r="SWC33" s="421"/>
      <c r="SWD33" s="421"/>
      <c r="SWE33" s="421"/>
      <c r="SWF33" s="421"/>
      <c r="SWG33" s="421"/>
      <c r="SWH33" s="421"/>
      <c r="SWI33" s="421"/>
      <c r="SWJ33" s="421"/>
      <c r="SWK33" s="421"/>
      <c r="SWL33" s="421"/>
      <c r="SWM33" s="421"/>
      <c r="SWN33" s="421"/>
      <c r="SWO33" s="421"/>
      <c r="SWP33" s="421"/>
      <c r="SWQ33" s="421"/>
      <c r="SWR33" s="421"/>
      <c r="SWS33" s="421"/>
      <c r="SWT33" s="421"/>
      <c r="SWU33" s="421"/>
      <c r="SWV33" s="421"/>
      <c r="SWW33" s="421"/>
      <c r="SWX33" s="421"/>
      <c r="SWY33" s="421"/>
      <c r="SWZ33" s="421"/>
      <c r="SXA33" s="421"/>
      <c r="SXB33" s="421"/>
      <c r="SXC33" s="421"/>
      <c r="SXD33" s="421"/>
      <c r="SXE33" s="421"/>
      <c r="SXF33" s="421"/>
      <c r="SXG33" s="421"/>
      <c r="SXH33" s="421"/>
      <c r="SXI33" s="421"/>
      <c r="SXJ33" s="421"/>
      <c r="SXK33" s="421"/>
      <c r="SXL33" s="421"/>
      <c r="SXM33" s="421"/>
      <c r="SXN33" s="421"/>
      <c r="SXO33" s="421"/>
      <c r="SXP33" s="421"/>
      <c r="SXQ33" s="421"/>
      <c r="SXR33" s="421"/>
      <c r="SXS33" s="421"/>
      <c r="SXT33" s="421"/>
      <c r="SXU33" s="421"/>
      <c r="SXV33" s="421"/>
      <c r="SXW33" s="421"/>
      <c r="SXX33" s="421"/>
      <c r="SXY33" s="421"/>
      <c r="SXZ33" s="421"/>
      <c r="SYA33" s="421"/>
      <c r="SYB33" s="421"/>
      <c r="SYC33" s="421"/>
      <c r="SYD33" s="421"/>
      <c r="SYE33" s="421"/>
      <c r="SYF33" s="421"/>
      <c r="SYG33" s="421"/>
      <c r="SYH33" s="421"/>
      <c r="SYI33" s="421"/>
      <c r="SYJ33" s="421"/>
      <c r="SYK33" s="421"/>
      <c r="SYL33" s="421"/>
      <c r="SYM33" s="421"/>
      <c r="SYN33" s="421"/>
      <c r="SYO33" s="421"/>
      <c r="SYP33" s="421"/>
      <c r="SYQ33" s="421"/>
      <c r="SYR33" s="421"/>
      <c r="SYS33" s="421"/>
      <c r="SYT33" s="421"/>
      <c r="SYU33" s="421"/>
      <c r="SYV33" s="421"/>
      <c r="SYW33" s="421"/>
      <c r="SYX33" s="421"/>
      <c r="SYY33" s="421"/>
      <c r="SYZ33" s="421"/>
      <c r="SZA33" s="421"/>
      <c r="SZB33" s="421"/>
      <c r="SZC33" s="421"/>
      <c r="SZD33" s="421"/>
      <c r="SZE33" s="421"/>
      <c r="SZF33" s="421"/>
      <c r="SZG33" s="421"/>
      <c r="SZH33" s="421"/>
      <c r="SZI33" s="421"/>
      <c r="SZJ33" s="421"/>
      <c r="SZK33" s="421"/>
      <c r="SZL33" s="421"/>
      <c r="SZM33" s="421"/>
      <c r="SZN33" s="421"/>
      <c r="SZO33" s="421"/>
      <c r="SZP33" s="421"/>
      <c r="SZQ33" s="421"/>
      <c r="SZR33" s="421"/>
      <c r="SZS33" s="421"/>
      <c r="SZT33" s="421"/>
      <c r="SZU33" s="421"/>
      <c r="SZV33" s="421"/>
      <c r="SZW33" s="421"/>
      <c r="SZX33" s="421"/>
      <c r="SZY33" s="421"/>
      <c r="SZZ33" s="421"/>
      <c r="TAA33" s="421"/>
      <c r="TAB33" s="421"/>
      <c r="TAC33" s="421"/>
      <c r="TAD33" s="421"/>
      <c r="TAE33" s="421"/>
      <c r="TAF33" s="421"/>
      <c r="TAG33" s="421"/>
      <c r="TAH33" s="421"/>
      <c r="TAI33" s="421"/>
      <c r="TAJ33" s="421"/>
      <c r="TAK33" s="421"/>
      <c r="TAL33" s="421"/>
      <c r="TAM33" s="421"/>
      <c r="TAN33" s="421"/>
      <c r="TAO33" s="421"/>
      <c r="TAP33" s="421"/>
      <c r="TAQ33" s="421"/>
      <c r="TAR33" s="421"/>
      <c r="TAS33" s="421"/>
      <c r="TAT33" s="421"/>
      <c r="TAU33" s="421"/>
      <c r="TAV33" s="421"/>
      <c r="TAW33" s="421"/>
      <c r="TAX33" s="421"/>
      <c r="TAY33" s="421"/>
      <c r="TAZ33" s="421"/>
      <c r="TBA33" s="421"/>
      <c r="TBB33" s="421"/>
      <c r="TBC33" s="421"/>
      <c r="TBD33" s="421"/>
      <c r="TBE33" s="421"/>
      <c r="TBF33" s="421"/>
      <c r="TBG33" s="421"/>
      <c r="TBH33" s="421"/>
      <c r="TBI33" s="421"/>
      <c r="TBJ33" s="421"/>
      <c r="TBK33" s="421"/>
      <c r="TBL33" s="421"/>
      <c r="TBM33" s="421"/>
      <c r="TBN33" s="421"/>
      <c r="TBO33" s="421"/>
      <c r="TBP33" s="421"/>
      <c r="TBQ33" s="421"/>
      <c r="TBR33" s="421"/>
      <c r="TBS33" s="421"/>
      <c r="TBT33" s="421"/>
      <c r="TBU33" s="421"/>
      <c r="TBV33" s="421"/>
      <c r="TBW33" s="421"/>
      <c r="TBX33" s="421"/>
      <c r="TBY33" s="421"/>
      <c r="TBZ33" s="421"/>
      <c r="TCA33" s="421"/>
      <c r="TCB33" s="421"/>
      <c r="TCC33" s="421"/>
      <c r="TCD33" s="421"/>
      <c r="TCE33" s="421"/>
      <c r="TCF33" s="421"/>
      <c r="TCG33" s="421"/>
      <c r="TCH33" s="421"/>
      <c r="TCI33" s="421"/>
      <c r="TCJ33" s="421"/>
      <c r="TCK33" s="421"/>
      <c r="TCL33" s="421"/>
      <c r="TCM33" s="421"/>
      <c r="TCN33" s="421"/>
      <c r="TCO33" s="421"/>
      <c r="TCP33" s="421"/>
      <c r="TCQ33" s="421"/>
      <c r="TCR33" s="421"/>
      <c r="TCS33" s="421"/>
      <c r="TCT33" s="421"/>
      <c r="TCU33" s="421"/>
      <c r="TCV33" s="421"/>
      <c r="TCW33" s="421"/>
      <c r="TCX33" s="421"/>
      <c r="TCY33" s="421"/>
      <c r="TCZ33" s="421"/>
      <c r="TDA33" s="421"/>
      <c r="TDB33" s="421"/>
      <c r="TDC33" s="421"/>
      <c r="TDD33" s="421"/>
      <c r="TDE33" s="421"/>
      <c r="TDF33" s="421"/>
      <c r="TDG33" s="421"/>
      <c r="TDH33" s="421"/>
      <c r="TDI33" s="421"/>
      <c r="TDJ33" s="421"/>
      <c r="TDK33" s="421"/>
      <c r="TDL33" s="421"/>
      <c r="TDM33" s="421"/>
      <c r="TDN33" s="421"/>
      <c r="TDO33" s="421"/>
      <c r="TDP33" s="421"/>
      <c r="TDQ33" s="421"/>
      <c r="TDR33" s="421"/>
      <c r="TDS33" s="421"/>
      <c r="TDT33" s="421"/>
      <c r="TDU33" s="421"/>
      <c r="TDV33" s="421"/>
      <c r="TDW33" s="421"/>
      <c r="TDX33" s="421"/>
      <c r="TDY33" s="421"/>
      <c r="TDZ33" s="421"/>
      <c r="TEA33" s="421"/>
      <c r="TEB33" s="421"/>
      <c r="TEC33" s="421"/>
      <c r="TED33" s="421"/>
      <c r="TEE33" s="421"/>
      <c r="TEF33" s="421"/>
      <c r="TEG33" s="421"/>
      <c r="TEH33" s="421"/>
      <c r="TEI33" s="421"/>
      <c r="TEJ33" s="421"/>
      <c r="TEK33" s="421"/>
      <c r="TEL33" s="421"/>
      <c r="TEM33" s="421"/>
      <c r="TEN33" s="421"/>
      <c r="TEO33" s="421"/>
      <c r="TEP33" s="421"/>
      <c r="TEQ33" s="421"/>
      <c r="TER33" s="421"/>
      <c r="TES33" s="421"/>
      <c r="TET33" s="421"/>
      <c r="TEU33" s="421"/>
      <c r="TEV33" s="421"/>
      <c r="TEW33" s="421"/>
      <c r="TEX33" s="421"/>
      <c r="TEY33" s="421"/>
      <c r="TEZ33" s="421"/>
      <c r="TFA33" s="421"/>
      <c r="TFB33" s="421"/>
      <c r="TFC33" s="421"/>
      <c r="TFD33" s="421"/>
      <c r="TFE33" s="421"/>
      <c r="TFF33" s="421"/>
      <c r="TFG33" s="421"/>
      <c r="TFH33" s="421"/>
      <c r="TFI33" s="421"/>
      <c r="TFJ33" s="421"/>
      <c r="TFK33" s="421"/>
      <c r="TFL33" s="421"/>
      <c r="TFM33" s="421"/>
      <c r="TFN33" s="421"/>
      <c r="TFO33" s="421"/>
      <c r="TFP33" s="421"/>
      <c r="TFQ33" s="421"/>
      <c r="TFR33" s="421"/>
      <c r="TFS33" s="421"/>
      <c r="TFT33" s="421"/>
      <c r="TFU33" s="421"/>
      <c r="TFV33" s="421"/>
      <c r="TFW33" s="421"/>
      <c r="TFX33" s="421"/>
      <c r="TFY33" s="421"/>
      <c r="TFZ33" s="421"/>
      <c r="TGA33" s="421"/>
      <c r="TGB33" s="421"/>
      <c r="TGC33" s="421"/>
      <c r="TGD33" s="421"/>
      <c r="TGE33" s="421"/>
      <c r="TGF33" s="421"/>
      <c r="TGG33" s="421"/>
      <c r="TGH33" s="421"/>
      <c r="TGI33" s="421"/>
      <c r="TGJ33" s="421"/>
      <c r="TGK33" s="421"/>
      <c r="TGL33" s="421"/>
      <c r="TGM33" s="421"/>
      <c r="TGN33" s="421"/>
      <c r="TGO33" s="421"/>
      <c r="TGP33" s="421"/>
      <c r="TGQ33" s="421"/>
      <c r="TGR33" s="421"/>
      <c r="TGS33" s="421"/>
      <c r="TGT33" s="421"/>
      <c r="TGU33" s="421"/>
      <c r="TGV33" s="421"/>
      <c r="TGW33" s="421"/>
      <c r="TGX33" s="421"/>
      <c r="TGY33" s="421"/>
      <c r="TGZ33" s="421"/>
      <c r="THA33" s="421"/>
      <c r="THB33" s="421"/>
      <c r="THC33" s="421"/>
      <c r="THD33" s="421"/>
      <c r="THE33" s="421"/>
      <c r="THF33" s="421"/>
      <c r="THG33" s="421"/>
      <c r="THH33" s="421"/>
      <c r="THI33" s="421"/>
      <c r="THJ33" s="421"/>
      <c r="THK33" s="421"/>
      <c r="THL33" s="421"/>
      <c r="THM33" s="421"/>
      <c r="THN33" s="421"/>
      <c r="THO33" s="421"/>
      <c r="THP33" s="421"/>
      <c r="THQ33" s="421"/>
      <c r="THR33" s="421"/>
      <c r="THS33" s="421"/>
      <c r="THT33" s="421"/>
      <c r="THU33" s="421"/>
      <c r="THV33" s="421"/>
      <c r="THW33" s="421"/>
      <c r="THX33" s="421"/>
      <c r="THY33" s="421"/>
      <c r="THZ33" s="421"/>
      <c r="TIA33" s="421"/>
      <c r="TIB33" s="421"/>
      <c r="TIC33" s="421"/>
      <c r="TID33" s="421"/>
      <c r="TIE33" s="421"/>
      <c r="TIF33" s="421"/>
      <c r="TIG33" s="421"/>
      <c r="TIH33" s="421"/>
      <c r="TII33" s="421"/>
      <c r="TIJ33" s="421"/>
      <c r="TIK33" s="421"/>
      <c r="TIL33" s="421"/>
      <c r="TIM33" s="421"/>
      <c r="TIN33" s="421"/>
      <c r="TIO33" s="421"/>
      <c r="TIP33" s="421"/>
      <c r="TIQ33" s="421"/>
      <c r="TIR33" s="421"/>
      <c r="TIS33" s="421"/>
      <c r="TIT33" s="421"/>
      <c r="TIU33" s="421"/>
      <c r="TIV33" s="421"/>
      <c r="TIW33" s="421"/>
      <c r="TIX33" s="421"/>
      <c r="TIY33" s="421"/>
      <c r="TIZ33" s="421"/>
      <c r="TJA33" s="421"/>
      <c r="TJB33" s="421"/>
      <c r="TJC33" s="421"/>
      <c r="TJD33" s="421"/>
      <c r="TJE33" s="421"/>
      <c r="TJF33" s="421"/>
      <c r="TJG33" s="421"/>
      <c r="TJH33" s="421"/>
      <c r="TJI33" s="421"/>
      <c r="TJJ33" s="421"/>
      <c r="TJK33" s="421"/>
      <c r="TJL33" s="421"/>
      <c r="TJM33" s="421"/>
      <c r="TJN33" s="421"/>
      <c r="TJO33" s="421"/>
      <c r="TJP33" s="421"/>
      <c r="TJQ33" s="421"/>
      <c r="TJR33" s="421"/>
      <c r="TJS33" s="421"/>
      <c r="TJT33" s="421"/>
      <c r="TJU33" s="421"/>
      <c r="TJV33" s="421"/>
      <c r="TJW33" s="421"/>
      <c r="TJX33" s="421"/>
      <c r="TJY33" s="421"/>
      <c r="TJZ33" s="421"/>
      <c r="TKA33" s="421"/>
      <c r="TKB33" s="421"/>
      <c r="TKC33" s="421"/>
      <c r="TKD33" s="421"/>
      <c r="TKE33" s="421"/>
      <c r="TKF33" s="421"/>
      <c r="TKG33" s="421"/>
      <c r="TKH33" s="421"/>
      <c r="TKI33" s="421"/>
      <c r="TKJ33" s="421"/>
      <c r="TKK33" s="421"/>
      <c r="TKL33" s="421"/>
      <c r="TKM33" s="421"/>
      <c r="TKN33" s="421"/>
      <c r="TKO33" s="421"/>
      <c r="TKP33" s="421"/>
      <c r="TKQ33" s="421"/>
      <c r="TKR33" s="421"/>
      <c r="TKS33" s="421"/>
      <c r="TKT33" s="421"/>
      <c r="TKU33" s="421"/>
      <c r="TKV33" s="421"/>
      <c r="TKW33" s="421"/>
      <c r="TKX33" s="421"/>
      <c r="TKY33" s="421"/>
      <c r="TKZ33" s="421"/>
      <c r="TLA33" s="421"/>
      <c r="TLB33" s="421"/>
      <c r="TLC33" s="421"/>
      <c r="TLD33" s="421"/>
      <c r="TLE33" s="421"/>
      <c r="TLF33" s="421"/>
      <c r="TLG33" s="421"/>
      <c r="TLH33" s="421"/>
      <c r="TLI33" s="421"/>
      <c r="TLJ33" s="421"/>
      <c r="TLK33" s="421"/>
      <c r="TLL33" s="421"/>
      <c r="TLM33" s="421"/>
      <c r="TLN33" s="421"/>
      <c r="TLO33" s="421"/>
      <c r="TLP33" s="421"/>
      <c r="TLQ33" s="421"/>
      <c r="TLR33" s="421"/>
      <c r="TLS33" s="421"/>
      <c r="TLT33" s="421"/>
      <c r="TLU33" s="421"/>
      <c r="TLV33" s="421"/>
      <c r="TLW33" s="421"/>
      <c r="TLX33" s="421"/>
      <c r="TLY33" s="421"/>
      <c r="TLZ33" s="421"/>
      <c r="TMA33" s="421"/>
      <c r="TMB33" s="421"/>
      <c r="TMC33" s="421"/>
      <c r="TMD33" s="421"/>
      <c r="TME33" s="421"/>
      <c r="TMF33" s="421"/>
      <c r="TMG33" s="421"/>
      <c r="TMH33" s="421"/>
      <c r="TMI33" s="421"/>
      <c r="TMJ33" s="421"/>
      <c r="TMK33" s="421"/>
      <c r="TML33" s="421"/>
      <c r="TMM33" s="421"/>
      <c r="TMN33" s="421"/>
      <c r="TMO33" s="421"/>
      <c r="TMP33" s="421"/>
      <c r="TMQ33" s="421"/>
      <c r="TMR33" s="421"/>
      <c r="TMS33" s="421"/>
      <c r="TMT33" s="421"/>
      <c r="TMU33" s="421"/>
      <c r="TMV33" s="421"/>
      <c r="TMW33" s="421"/>
      <c r="TMX33" s="421"/>
      <c r="TMY33" s="421"/>
      <c r="TMZ33" s="421"/>
      <c r="TNA33" s="421"/>
      <c r="TNB33" s="421"/>
      <c r="TNC33" s="421"/>
      <c r="TND33" s="421"/>
      <c r="TNE33" s="421"/>
      <c r="TNF33" s="421"/>
      <c r="TNG33" s="421"/>
      <c r="TNH33" s="421"/>
      <c r="TNI33" s="421"/>
      <c r="TNJ33" s="421"/>
      <c r="TNK33" s="421"/>
      <c r="TNL33" s="421"/>
      <c r="TNM33" s="421"/>
      <c r="TNN33" s="421"/>
      <c r="TNO33" s="421"/>
      <c r="TNP33" s="421"/>
      <c r="TNQ33" s="421"/>
      <c r="TNR33" s="421"/>
      <c r="TNS33" s="421"/>
      <c r="TNT33" s="421"/>
      <c r="TNU33" s="421"/>
      <c r="TNV33" s="421"/>
      <c r="TNW33" s="421"/>
      <c r="TNX33" s="421"/>
      <c r="TNY33" s="421"/>
      <c r="TNZ33" s="421"/>
      <c r="TOA33" s="421"/>
      <c r="TOB33" s="421"/>
      <c r="TOC33" s="421"/>
      <c r="TOD33" s="421"/>
      <c r="TOE33" s="421"/>
      <c r="TOF33" s="421"/>
      <c r="TOG33" s="421"/>
      <c r="TOH33" s="421"/>
      <c r="TOI33" s="421"/>
      <c r="TOJ33" s="421"/>
      <c r="TOK33" s="421"/>
      <c r="TOL33" s="421"/>
      <c r="TOM33" s="421"/>
      <c r="TON33" s="421"/>
      <c r="TOO33" s="421"/>
      <c r="TOP33" s="421"/>
      <c r="TOQ33" s="421"/>
      <c r="TOR33" s="421"/>
      <c r="TOS33" s="421"/>
      <c r="TOT33" s="421"/>
      <c r="TOU33" s="421"/>
      <c r="TOV33" s="421"/>
      <c r="TOW33" s="421"/>
      <c r="TOX33" s="421"/>
      <c r="TOY33" s="421"/>
      <c r="TOZ33" s="421"/>
      <c r="TPA33" s="421"/>
      <c r="TPB33" s="421"/>
      <c r="TPC33" s="421"/>
      <c r="TPD33" s="421"/>
      <c r="TPE33" s="421"/>
      <c r="TPF33" s="421"/>
      <c r="TPG33" s="421"/>
      <c r="TPH33" s="421"/>
      <c r="TPI33" s="421"/>
      <c r="TPJ33" s="421"/>
      <c r="TPK33" s="421"/>
      <c r="TPL33" s="421"/>
      <c r="TPM33" s="421"/>
      <c r="TPN33" s="421"/>
      <c r="TPO33" s="421"/>
      <c r="TPP33" s="421"/>
      <c r="TPQ33" s="421"/>
      <c r="TPR33" s="421"/>
      <c r="TPS33" s="421"/>
      <c r="TPT33" s="421"/>
      <c r="TPU33" s="421"/>
      <c r="TPV33" s="421"/>
      <c r="TPW33" s="421"/>
      <c r="TPX33" s="421"/>
      <c r="TPY33" s="421"/>
      <c r="TPZ33" s="421"/>
      <c r="TQA33" s="421"/>
      <c r="TQB33" s="421"/>
      <c r="TQC33" s="421"/>
      <c r="TQD33" s="421"/>
      <c r="TQE33" s="421"/>
      <c r="TQF33" s="421"/>
      <c r="TQG33" s="421"/>
      <c r="TQH33" s="421"/>
      <c r="TQI33" s="421"/>
      <c r="TQJ33" s="421"/>
      <c r="TQK33" s="421"/>
      <c r="TQL33" s="421"/>
      <c r="TQM33" s="421"/>
      <c r="TQN33" s="421"/>
      <c r="TQO33" s="421"/>
      <c r="TQP33" s="421"/>
      <c r="TQQ33" s="421"/>
      <c r="TQR33" s="421"/>
      <c r="TQS33" s="421"/>
      <c r="TQT33" s="421"/>
      <c r="TQU33" s="421"/>
      <c r="TQV33" s="421"/>
      <c r="TQW33" s="421"/>
      <c r="TQX33" s="421"/>
      <c r="TQY33" s="421"/>
      <c r="TQZ33" s="421"/>
      <c r="TRA33" s="421"/>
      <c r="TRB33" s="421"/>
      <c r="TRC33" s="421"/>
      <c r="TRD33" s="421"/>
      <c r="TRE33" s="421"/>
      <c r="TRF33" s="421"/>
      <c r="TRG33" s="421"/>
      <c r="TRH33" s="421"/>
      <c r="TRI33" s="421"/>
      <c r="TRJ33" s="421"/>
      <c r="TRK33" s="421"/>
      <c r="TRL33" s="421"/>
      <c r="TRM33" s="421"/>
      <c r="TRN33" s="421"/>
      <c r="TRO33" s="421"/>
      <c r="TRP33" s="421"/>
      <c r="TRQ33" s="421"/>
      <c r="TRR33" s="421"/>
      <c r="TRS33" s="421"/>
      <c r="TRT33" s="421"/>
      <c r="TRU33" s="421"/>
      <c r="TRV33" s="421"/>
      <c r="TRW33" s="421"/>
      <c r="TRX33" s="421"/>
      <c r="TRY33" s="421"/>
      <c r="TRZ33" s="421"/>
      <c r="TSA33" s="421"/>
      <c r="TSB33" s="421"/>
      <c r="TSC33" s="421"/>
      <c r="TSD33" s="421"/>
      <c r="TSE33" s="421"/>
      <c r="TSF33" s="421"/>
      <c r="TSG33" s="421"/>
      <c r="TSH33" s="421"/>
      <c r="TSI33" s="421"/>
      <c r="TSJ33" s="421"/>
      <c r="TSK33" s="421"/>
      <c r="TSL33" s="421"/>
      <c r="TSM33" s="421"/>
      <c r="TSN33" s="421"/>
      <c r="TSO33" s="421"/>
      <c r="TSP33" s="421"/>
      <c r="TSQ33" s="421"/>
      <c r="TSR33" s="421"/>
      <c r="TSS33" s="421"/>
      <c r="TST33" s="421"/>
      <c r="TSU33" s="421"/>
      <c r="TSV33" s="421"/>
      <c r="TSW33" s="421"/>
      <c r="TSX33" s="421"/>
      <c r="TSY33" s="421"/>
      <c r="TSZ33" s="421"/>
      <c r="TTA33" s="421"/>
      <c r="TTB33" s="421"/>
      <c r="TTC33" s="421"/>
      <c r="TTD33" s="421"/>
      <c r="TTE33" s="421"/>
      <c r="TTF33" s="421"/>
      <c r="TTG33" s="421"/>
      <c r="TTH33" s="421"/>
      <c r="TTI33" s="421"/>
      <c r="TTJ33" s="421"/>
      <c r="TTK33" s="421"/>
      <c r="TTL33" s="421"/>
      <c r="TTM33" s="421"/>
      <c r="TTN33" s="421"/>
      <c r="TTO33" s="421"/>
      <c r="TTP33" s="421"/>
      <c r="TTQ33" s="421"/>
      <c r="TTR33" s="421"/>
      <c r="TTS33" s="421"/>
      <c r="TTT33" s="421"/>
      <c r="TTU33" s="421"/>
      <c r="TTV33" s="421"/>
      <c r="TTW33" s="421"/>
      <c r="TTX33" s="421"/>
      <c r="TTY33" s="421"/>
      <c r="TTZ33" s="421"/>
      <c r="TUA33" s="421"/>
      <c r="TUB33" s="421"/>
      <c r="TUC33" s="421"/>
      <c r="TUD33" s="421"/>
      <c r="TUE33" s="421"/>
      <c r="TUF33" s="421"/>
      <c r="TUG33" s="421"/>
      <c r="TUH33" s="421"/>
      <c r="TUI33" s="421"/>
      <c r="TUJ33" s="421"/>
      <c r="TUK33" s="421"/>
      <c r="TUL33" s="421"/>
      <c r="TUM33" s="421"/>
      <c r="TUN33" s="421"/>
      <c r="TUO33" s="421"/>
      <c r="TUP33" s="421"/>
      <c r="TUQ33" s="421"/>
      <c r="TUR33" s="421"/>
      <c r="TUS33" s="421"/>
      <c r="TUT33" s="421"/>
      <c r="TUU33" s="421"/>
      <c r="TUV33" s="421"/>
      <c r="TUW33" s="421"/>
      <c r="TUX33" s="421"/>
      <c r="TUY33" s="421"/>
      <c r="TUZ33" s="421"/>
      <c r="TVA33" s="421"/>
      <c r="TVB33" s="421"/>
      <c r="TVC33" s="421"/>
      <c r="TVD33" s="421"/>
      <c r="TVE33" s="421"/>
      <c r="TVF33" s="421"/>
      <c r="TVG33" s="421"/>
      <c r="TVH33" s="421"/>
      <c r="TVI33" s="421"/>
      <c r="TVJ33" s="421"/>
      <c r="TVK33" s="421"/>
      <c r="TVL33" s="421"/>
      <c r="TVM33" s="421"/>
      <c r="TVN33" s="421"/>
      <c r="TVO33" s="421"/>
      <c r="TVP33" s="421"/>
      <c r="TVQ33" s="421"/>
      <c r="TVR33" s="421"/>
      <c r="TVS33" s="421"/>
      <c r="TVT33" s="421"/>
      <c r="TVU33" s="421"/>
      <c r="TVV33" s="421"/>
      <c r="TVW33" s="421"/>
      <c r="TVX33" s="421"/>
      <c r="TVY33" s="421"/>
      <c r="TVZ33" s="421"/>
      <c r="TWA33" s="421"/>
      <c r="TWB33" s="421"/>
      <c r="TWC33" s="421"/>
      <c r="TWD33" s="421"/>
      <c r="TWE33" s="421"/>
      <c r="TWF33" s="421"/>
      <c r="TWG33" s="421"/>
      <c r="TWH33" s="421"/>
      <c r="TWI33" s="421"/>
      <c r="TWJ33" s="421"/>
      <c r="TWK33" s="421"/>
      <c r="TWL33" s="421"/>
      <c r="TWM33" s="421"/>
      <c r="TWN33" s="421"/>
      <c r="TWO33" s="421"/>
      <c r="TWP33" s="421"/>
      <c r="TWQ33" s="421"/>
      <c r="TWR33" s="421"/>
      <c r="TWS33" s="421"/>
      <c r="TWT33" s="421"/>
      <c r="TWU33" s="421"/>
      <c r="TWV33" s="421"/>
      <c r="TWW33" s="421"/>
      <c r="TWX33" s="421"/>
      <c r="TWY33" s="421"/>
      <c r="TWZ33" s="421"/>
      <c r="TXA33" s="421"/>
      <c r="TXB33" s="421"/>
      <c r="TXC33" s="421"/>
      <c r="TXD33" s="421"/>
      <c r="TXE33" s="421"/>
      <c r="TXF33" s="421"/>
      <c r="TXG33" s="421"/>
      <c r="TXH33" s="421"/>
      <c r="TXI33" s="421"/>
      <c r="TXJ33" s="421"/>
      <c r="TXK33" s="421"/>
      <c r="TXL33" s="421"/>
      <c r="TXM33" s="421"/>
      <c r="TXN33" s="421"/>
      <c r="TXO33" s="421"/>
      <c r="TXP33" s="421"/>
      <c r="TXQ33" s="421"/>
      <c r="TXR33" s="421"/>
      <c r="TXS33" s="421"/>
      <c r="TXT33" s="421"/>
      <c r="TXU33" s="421"/>
      <c r="TXV33" s="421"/>
      <c r="TXW33" s="421"/>
      <c r="TXX33" s="421"/>
      <c r="TXY33" s="421"/>
      <c r="TXZ33" s="421"/>
      <c r="TYA33" s="421"/>
      <c r="TYB33" s="421"/>
      <c r="TYC33" s="421"/>
      <c r="TYD33" s="421"/>
      <c r="TYE33" s="421"/>
      <c r="TYF33" s="421"/>
      <c r="TYG33" s="421"/>
      <c r="TYH33" s="421"/>
      <c r="TYI33" s="421"/>
      <c r="TYJ33" s="421"/>
      <c r="TYK33" s="421"/>
      <c r="TYL33" s="421"/>
      <c r="TYM33" s="421"/>
      <c r="TYN33" s="421"/>
      <c r="TYO33" s="421"/>
      <c r="TYP33" s="421"/>
      <c r="TYQ33" s="421"/>
      <c r="TYR33" s="421"/>
      <c r="TYS33" s="421"/>
      <c r="TYT33" s="421"/>
      <c r="TYU33" s="421"/>
      <c r="TYV33" s="421"/>
      <c r="TYW33" s="421"/>
      <c r="TYX33" s="421"/>
      <c r="TYY33" s="421"/>
      <c r="TYZ33" s="421"/>
      <c r="TZA33" s="421"/>
      <c r="TZB33" s="421"/>
      <c r="TZC33" s="421"/>
      <c r="TZD33" s="421"/>
      <c r="TZE33" s="421"/>
      <c r="TZF33" s="421"/>
      <c r="TZG33" s="421"/>
      <c r="TZH33" s="421"/>
      <c r="TZI33" s="421"/>
      <c r="TZJ33" s="421"/>
      <c r="TZK33" s="421"/>
      <c r="TZL33" s="421"/>
      <c r="TZM33" s="421"/>
      <c r="TZN33" s="421"/>
      <c r="TZO33" s="421"/>
      <c r="TZP33" s="421"/>
      <c r="TZQ33" s="421"/>
      <c r="TZR33" s="421"/>
      <c r="TZS33" s="421"/>
      <c r="TZT33" s="421"/>
      <c r="TZU33" s="421"/>
      <c r="TZV33" s="421"/>
      <c r="TZW33" s="421"/>
      <c r="TZX33" s="421"/>
      <c r="TZY33" s="421"/>
      <c r="TZZ33" s="421"/>
      <c r="UAA33" s="421"/>
      <c r="UAB33" s="421"/>
      <c r="UAC33" s="421"/>
      <c r="UAD33" s="421"/>
      <c r="UAE33" s="421"/>
      <c r="UAF33" s="421"/>
      <c r="UAG33" s="421"/>
      <c r="UAH33" s="421"/>
      <c r="UAI33" s="421"/>
      <c r="UAJ33" s="421"/>
      <c r="UAK33" s="421"/>
      <c r="UAL33" s="421"/>
      <c r="UAM33" s="421"/>
      <c r="UAN33" s="421"/>
      <c r="UAO33" s="421"/>
      <c r="UAP33" s="421"/>
      <c r="UAQ33" s="421"/>
      <c r="UAR33" s="421"/>
      <c r="UAS33" s="421"/>
      <c r="UAT33" s="421"/>
      <c r="UAU33" s="421"/>
      <c r="UAV33" s="421"/>
      <c r="UAW33" s="421"/>
      <c r="UAX33" s="421"/>
      <c r="UAY33" s="421"/>
      <c r="UAZ33" s="421"/>
      <c r="UBA33" s="421"/>
      <c r="UBB33" s="421"/>
      <c r="UBC33" s="421"/>
      <c r="UBD33" s="421"/>
      <c r="UBE33" s="421"/>
      <c r="UBF33" s="421"/>
      <c r="UBG33" s="421"/>
      <c r="UBH33" s="421"/>
      <c r="UBI33" s="421"/>
      <c r="UBJ33" s="421"/>
      <c r="UBK33" s="421"/>
      <c r="UBL33" s="421"/>
      <c r="UBM33" s="421"/>
      <c r="UBN33" s="421"/>
      <c r="UBO33" s="421"/>
      <c r="UBP33" s="421"/>
      <c r="UBQ33" s="421"/>
      <c r="UBR33" s="421"/>
      <c r="UBS33" s="421"/>
      <c r="UBT33" s="421"/>
      <c r="UBU33" s="421"/>
      <c r="UBV33" s="421"/>
      <c r="UBW33" s="421"/>
      <c r="UBX33" s="421"/>
      <c r="UBY33" s="421"/>
      <c r="UBZ33" s="421"/>
      <c r="UCA33" s="421"/>
      <c r="UCB33" s="421"/>
      <c r="UCC33" s="421"/>
      <c r="UCD33" s="421"/>
      <c r="UCE33" s="421"/>
      <c r="UCF33" s="421"/>
      <c r="UCG33" s="421"/>
      <c r="UCH33" s="421"/>
      <c r="UCI33" s="421"/>
      <c r="UCJ33" s="421"/>
      <c r="UCK33" s="421"/>
      <c r="UCL33" s="421"/>
      <c r="UCM33" s="421"/>
      <c r="UCN33" s="421"/>
      <c r="UCO33" s="421"/>
      <c r="UCP33" s="421"/>
      <c r="UCQ33" s="421"/>
      <c r="UCR33" s="421"/>
      <c r="UCS33" s="421"/>
      <c r="UCT33" s="421"/>
      <c r="UCU33" s="421"/>
      <c r="UCV33" s="421"/>
      <c r="UCW33" s="421"/>
      <c r="UCX33" s="421"/>
      <c r="UCY33" s="421"/>
      <c r="UCZ33" s="421"/>
      <c r="UDA33" s="421"/>
      <c r="UDB33" s="421"/>
      <c r="UDC33" s="421"/>
      <c r="UDD33" s="421"/>
      <c r="UDE33" s="421"/>
      <c r="UDF33" s="421"/>
      <c r="UDG33" s="421"/>
      <c r="UDH33" s="421"/>
      <c r="UDI33" s="421"/>
      <c r="UDJ33" s="421"/>
      <c r="UDK33" s="421"/>
      <c r="UDL33" s="421"/>
      <c r="UDM33" s="421"/>
      <c r="UDN33" s="421"/>
      <c r="UDO33" s="421"/>
      <c r="UDP33" s="421"/>
      <c r="UDQ33" s="421"/>
      <c r="UDR33" s="421"/>
      <c r="UDS33" s="421"/>
      <c r="UDT33" s="421"/>
      <c r="UDU33" s="421"/>
      <c r="UDV33" s="421"/>
      <c r="UDW33" s="421"/>
      <c r="UDX33" s="421"/>
      <c r="UDY33" s="421"/>
      <c r="UDZ33" s="421"/>
      <c r="UEA33" s="421"/>
      <c r="UEB33" s="421"/>
      <c r="UEC33" s="421"/>
      <c r="UED33" s="421"/>
      <c r="UEE33" s="421"/>
      <c r="UEF33" s="421"/>
      <c r="UEG33" s="421"/>
      <c r="UEH33" s="421"/>
      <c r="UEI33" s="421"/>
      <c r="UEJ33" s="421"/>
      <c r="UEK33" s="421"/>
      <c r="UEL33" s="421"/>
      <c r="UEM33" s="421"/>
      <c r="UEN33" s="421"/>
      <c r="UEO33" s="421"/>
      <c r="UEP33" s="421"/>
      <c r="UEQ33" s="421"/>
      <c r="UER33" s="421"/>
      <c r="UES33" s="421"/>
      <c r="UET33" s="421"/>
      <c r="UEU33" s="421"/>
      <c r="UEV33" s="421"/>
      <c r="UEW33" s="421"/>
      <c r="UEX33" s="421"/>
      <c r="UEY33" s="421"/>
      <c r="UEZ33" s="421"/>
      <c r="UFA33" s="421"/>
      <c r="UFB33" s="421"/>
      <c r="UFC33" s="421"/>
      <c r="UFD33" s="421"/>
      <c r="UFE33" s="421"/>
      <c r="UFF33" s="421"/>
      <c r="UFG33" s="421"/>
      <c r="UFH33" s="421"/>
      <c r="UFI33" s="421"/>
      <c r="UFJ33" s="421"/>
      <c r="UFK33" s="421"/>
      <c r="UFL33" s="421"/>
      <c r="UFM33" s="421"/>
      <c r="UFN33" s="421"/>
      <c r="UFO33" s="421"/>
      <c r="UFP33" s="421"/>
      <c r="UFQ33" s="421"/>
      <c r="UFR33" s="421"/>
      <c r="UFS33" s="421"/>
      <c r="UFT33" s="421"/>
      <c r="UFU33" s="421"/>
      <c r="UFV33" s="421"/>
      <c r="UFW33" s="421"/>
      <c r="UFX33" s="421"/>
      <c r="UFY33" s="421"/>
      <c r="UFZ33" s="421"/>
      <c r="UGA33" s="421"/>
      <c r="UGB33" s="421"/>
      <c r="UGC33" s="421"/>
      <c r="UGD33" s="421"/>
      <c r="UGE33" s="421"/>
      <c r="UGF33" s="421"/>
      <c r="UGG33" s="421"/>
      <c r="UGH33" s="421"/>
      <c r="UGI33" s="421"/>
      <c r="UGJ33" s="421"/>
      <c r="UGK33" s="421"/>
      <c r="UGL33" s="421"/>
      <c r="UGM33" s="421"/>
      <c r="UGN33" s="421"/>
      <c r="UGO33" s="421"/>
      <c r="UGP33" s="421"/>
      <c r="UGQ33" s="421"/>
      <c r="UGR33" s="421"/>
      <c r="UGS33" s="421"/>
      <c r="UGT33" s="421"/>
      <c r="UGU33" s="421"/>
      <c r="UGV33" s="421"/>
      <c r="UGW33" s="421"/>
      <c r="UGX33" s="421"/>
      <c r="UGY33" s="421"/>
      <c r="UGZ33" s="421"/>
      <c r="UHA33" s="421"/>
      <c r="UHB33" s="421"/>
      <c r="UHC33" s="421"/>
      <c r="UHD33" s="421"/>
      <c r="UHE33" s="421"/>
      <c r="UHF33" s="421"/>
      <c r="UHG33" s="421"/>
      <c r="UHH33" s="421"/>
      <c r="UHI33" s="421"/>
      <c r="UHJ33" s="421"/>
      <c r="UHK33" s="421"/>
      <c r="UHL33" s="421"/>
      <c r="UHM33" s="421"/>
      <c r="UHN33" s="421"/>
      <c r="UHO33" s="421"/>
      <c r="UHP33" s="421"/>
      <c r="UHQ33" s="421"/>
      <c r="UHR33" s="421"/>
      <c r="UHS33" s="421"/>
      <c r="UHT33" s="421"/>
      <c r="UHU33" s="421"/>
      <c r="UHV33" s="421"/>
      <c r="UHW33" s="421"/>
      <c r="UHX33" s="421"/>
      <c r="UHY33" s="421"/>
      <c r="UHZ33" s="421"/>
      <c r="UIA33" s="421"/>
      <c r="UIB33" s="421"/>
      <c r="UIC33" s="421"/>
      <c r="UID33" s="421"/>
      <c r="UIE33" s="421"/>
      <c r="UIF33" s="421"/>
      <c r="UIG33" s="421"/>
      <c r="UIH33" s="421"/>
      <c r="UII33" s="421"/>
      <c r="UIJ33" s="421"/>
      <c r="UIK33" s="421"/>
      <c r="UIL33" s="421"/>
      <c r="UIM33" s="421"/>
      <c r="UIN33" s="421"/>
      <c r="UIO33" s="421"/>
      <c r="UIP33" s="421"/>
      <c r="UIQ33" s="421"/>
      <c r="UIR33" s="421"/>
      <c r="UIS33" s="421"/>
      <c r="UIT33" s="421"/>
      <c r="UIU33" s="421"/>
      <c r="UIV33" s="421"/>
      <c r="UIW33" s="421"/>
      <c r="UIX33" s="421"/>
      <c r="UIY33" s="421"/>
      <c r="UIZ33" s="421"/>
      <c r="UJA33" s="421"/>
      <c r="UJB33" s="421"/>
      <c r="UJC33" s="421"/>
      <c r="UJD33" s="421"/>
      <c r="UJE33" s="421"/>
      <c r="UJF33" s="421"/>
      <c r="UJG33" s="421"/>
      <c r="UJH33" s="421"/>
      <c r="UJI33" s="421"/>
      <c r="UJJ33" s="421"/>
      <c r="UJK33" s="421"/>
      <c r="UJL33" s="421"/>
      <c r="UJM33" s="421"/>
      <c r="UJN33" s="421"/>
      <c r="UJO33" s="421"/>
      <c r="UJP33" s="421"/>
      <c r="UJQ33" s="421"/>
      <c r="UJR33" s="421"/>
      <c r="UJS33" s="421"/>
      <c r="UJT33" s="421"/>
      <c r="UJU33" s="421"/>
      <c r="UJV33" s="421"/>
      <c r="UJW33" s="421"/>
      <c r="UJX33" s="421"/>
      <c r="UJY33" s="421"/>
      <c r="UJZ33" s="421"/>
      <c r="UKA33" s="421"/>
      <c r="UKB33" s="421"/>
      <c r="UKC33" s="421"/>
      <c r="UKD33" s="421"/>
      <c r="UKE33" s="421"/>
      <c r="UKF33" s="421"/>
      <c r="UKG33" s="421"/>
      <c r="UKH33" s="421"/>
      <c r="UKI33" s="421"/>
      <c r="UKJ33" s="421"/>
      <c r="UKK33" s="421"/>
      <c r="UKL33" s="421"/>
      <c r="UKM33" s="421"/>
      <c r="UKN33" s="421"/>
      <c r="UKO33" s="421"/>
      <c r="UKP33" s="421"/>
      <c r="UKQ33" s="421"/>
      <c r="UKR33" s="421"/>
      <c r="UKS33" s="421"/>
      <c r="UKT33" s="421"/>
      <c r="UKU33" s="421"/>
      <c r="UKV33" s="421"/>
      <c r="UKW33" s="421"/>
      <c r="UKX33" s="421"/>
      <c r="UKY33" s="421"/>
      <c r="UKZ33" s="421"/>
      <c r="ULA33" s="421"/>
      <c r="ULB33" s="421"/>
      <c r="ULC33" s="421"/>
      <c r="ULD33" s="421"/>
      <c r="ULE33" s="421"/>
      <c r="ULF33" s="421"/>
      <c r="ULG33" s="421"/>
      <c r="ULH33" s="421"/>
      <c r="ULI33" s="421"/>
      <c r="ULJ33" s="421"/>
      <c r="ULK33" s="421"/>
      <c r="ULL33" s="421"/>
      <c r="ULM33" s="421"/>
      <c r="ULN33" s="421"/>
      <c r="ULO33" s="421"/>
      <c r="ULP33" s="421"/>
      <c r="ULQ33" s="421"/>
      <c r="ULR33" s="421"/>
      <c r="ULS33" s="421"/>
      <c r="ULT33" s="421"/>
      <c r="ULU33" s="421"/>
      <c r="ULV33" s="421"/>
      <c r="ULW33" s="421"/>
      <c r="ULX33" s="421"/>
      <c r="ULY33" s="421"/>
      <c r="ULZ33" s="421"/>
      <c r="UMA33" s="421"/>
      <c r="UMB33" s="421"/>
      <c r="UMC33" s="421"/>
      <c r="UMD33" s="421"/>
      <c r="UME33" s="421"/>
      <c r="UMF33" s="421"/>
      <c r="UMG33" s="421"/>
      <c r="UMH33" s="421"/>
      <c r="UMI33" s="421"/>
      <c r="UMJ33" s="421"/>
      <c r="UMK33" s="421"/>
      <c r="UML33" s="421"/>
      <c r="UMM33" s="421"/>
      <c r="UMN33" s="421"/>
      <c r="UMO33" s="421"/>
      <c r="UMP33" s="421"/>
      <c r="UMQ33" s="421"/>
      <c r="UMR33" s="421"/>
      <c r="UMS33" s="421"/>
      <c r="UMT33" s="421"/>
      <c r="UMU33" s="421"/>
      <c r="UMV33" s="421"/>
      <c r="UMW33" s="421"/>
      <c r="UMX33" s="421"/>
      <c r="UMY33" s="421"/>
      <c r="UMZ33" s="421"/>
      <c r="UNA33" s="421"/>
      <c r="UNB33" s="421"/>
      <c r="UNC33" s="421"/>
      <c r="UND33" s="421"/>
      <c r="UNE33" s="421"/>
      <c r="UNF33" s="421"/>
      <c r="UNG33" s="421"/>
      <c r="UNH33" s="421"/>
      <c r="UNI33" s="421"/>
      <c r="UNJ33" s="421"/>
      <c r="UNK33" s="421"/>
      <c r="UNL33" s="421"/>
      <c r="UNM33" s="421"/>
      <c r="UNN33" s="421"/>
      <c r="UNO33" s="421"/>
      <c r="UNP33" s="421"/>
      <c r="UNQ33" s="421"/>
      <c r="UNR33" s="421"/>
      <c r="UNS33" s="421"/>
      <c r="UNT33" s="421"/>
      <c r="UNU33" s="421"/>
      <c r="UNV33" s="421"/>
      <c r="UNW33" s="421"/>
      <c r="UNX33" s="421"/>
      <c r="UNY33" s="421"/>
      <c r="UNZ33" s="421"/>
      <c r="UOA33" s="421"/>
      <c r="UOB33" s="421"/>
      <c r="UOC33" s="421"/>
      <c r="UOD33" s="421"/>
      <c r="UOE33" s="421"/>
      <c r="UOF33" s="421"/>
      <c r="UOG33" s="421"/>
      <c r="UOH33" s="421"/>
      <c r="UOI33" s="421"/>
      <c r="UOJ33" s="421"/>
      <c r="UOK33" s="421"/>
      <c r="UOL33" s="421"/>
      <c r="UOM33" s="421"/>
      <c r="UON33" s="421"/>
      <c r="UOO33" s="421"/>
      <c r="UOP33" s="421"/>
      <c r="UOQ33" s="421"/>
      <c r="UOR33" s="421"/>
      <c r="UOS33" s="421"/>
      <c r="UOT33" s="421"/>
      <c r="UOU33" s="421"/>
      <c r="UOV33" s="421"/>
      <c r="UOW33" s="421"/>
      <c r="UOX33" s="421"/>
      <c r="UOY33" s="421"/>
      <c r="UOZ33" s="421"/>
      <c r="UPA33" s="421"/>
      <c r="UPB33" s="421"/>
      <c r="UPC33" s="421"/>
      <c r="UPD33" s="421"/>
      <c r="UPE33" s="421"/>
      <c r="UPF33" s="421"/>
      <c r="UPG33" s="421"/>
      <c r="UPH33" s="421"/>
      <c r="UPI33" s="421"/>
      <c r="UPJ33" s="421"/>
      <c r="UPK33" s="421"/>
      <c r="UPL33" s="421"/>
      <c r="UPM33" s="421"/>
      <c r="UPN33" s="421"/>
      <c r="UPO33" s="421"/>
      <c r="UPP33" s="421"/>
      <c r="UPQ33" s="421"/>
      <c r="UPR33" s="421"/>
      <c r="UPS33" s="421"/>
      <c r="UPT33" s="421"/>
      <c r="UPU33" s="421"/>
      <c r="UPV33" s="421"/>
      <c r="UPW33" s="421"/>
      <c r="UPX33" s="421"/>
      <c r="UPY33" s="421"/>
      <c r="UPZ33" s="421"/>
      <c r="UQA33" s="421"/>
      <c r="UQB33" s="421"/>
      <c r="UQC33" s="421"/>
      <c r="UQD33" s="421"/>
      <c r="UQE33" s="421"/>
      <c r="UQF33" s="421"/>
      <c r="UQG33" s="421"/>
      <c r="UQH33" s="421"/>
      <c r="UQI33" s="421"/>
      <c r="UQJ33" s="421"/>
      <c r="UQK33" s="421"/>
      <c r="UQL33" s="421"/>
      <c r="UQM33" s="421"/>
      <c r="UQN33" s="421"/>
      <c r="UQO33" s="421"/>
      <c r="UQP33" s="421"/>
      <c r="UQQ33" s="421"/>
      <c r="UQR33" s="421"/>
      <c r="UQS33" s="421"/>
      <c r="UQT33" s="421"/>
      <c r="UQU33" s="421"/>
      <c r="UQV33" s="421"/>
      <c r="UQW33" s="421"/>
      <c r="UQX33" s="421"/>
      <c r="UQY33" s="421"/>
      <c r="UQZ33" s="421"/>
      <c r="URA33" s="421"/>
      <c r="URB33" s="421"/>
      <c r="URC33" s="421"/>
      <c r="URD33" s="421"/>
      <c r="URE33" s="421"/>
      <c r="URF33" s="421"/>
      <c r="URG33" s="421"/>
      <c r="URH33" s="421"/>
      <c r="URI33" s="421"/>
      <c r="URJ33" s="421"/>
      <c r="URK33" s="421"/>
      <c r="URL33" s="421"/>
      <c r="URM33" s="421"/>
      <c r="URN33" s="421"/>
      <c r="URO33" s="421"/>
      <c r="URP33" s="421"/>
      <c r="URQ33" s="421"/>
      <c r="URR33" s="421"/>
      <c r="URS33" s="421"/>
      <c r="URT33" s="421"/>
      <c r="URU33" s="421"/>
      <c r="URV33" s="421"/>
      <c r="URW33" s="421"/>
      <c r="URX33" s="421"/>
      <c r="URY33" s="421"/>
      <c r="URZ33" s="421"/>
      <c r="USA33" s="421"/>
      <c r="USB33" s="421"/>
      <c r="USC33" s="421"/>
      <c r="USD33" s="421"/>
      <c r="USE33" s="421"/>
      <c r="USF33" s="421"/>
      <c r="USG33" s="421"/>
      <c r="USH33" s="421"/>
      <c r="USI33" s="421"/>
      <c r="USJ33" s="421"/>
      <c r="USK33" s="421"/>
      <c r="USL33" s="421"/>
      <c r="USM33" s="421"/>
      <c r="USN33" s="421"/>
      <c r="USO33" s="421"/>
      <c r="USP33" s="421"/>
      <c r="USQ33" s="421"/>
      <c r="USR33" s="421"/>
      <c r="USS33" s="421"/>
      <c r="UST33" s="421"/>
      <c r="USU33" s="421"/>
      <c r="USV33" s="421"/>
      <c r="USW33" s="421"/>
      <c r="USX33" s="421"/>
      <c r="USY33" s="421"/>
      <c r="USZ33" s="421"/>
      <c r="UTA33" s="421"/>
      <c r="UTB33" s="421"/>
      <c r="UTC33" s="421"/>
      <c r="UTD33" s="421"/>
      <c r="UTE33" s="421"/>
      <c r="UTF33" s="421"/>
      <c r="UTG33" s="421"/>
      <c r="UTH33" s="421"/>
      <c r="UTI33" s="421"/>
      <c r="UTJ33" s="421"/>
      <c r="UTK33" s="421"/>
      <c r="UTL33" s="421"/>
      <c r="UTM33" s="421"/>
      <c r="UTN33" s="421"/>
      <c r="UTO33" s="421"/>
      <c r="UTP33" s="421"/>
      <c r="UTQ33" s="421"/>
      <c r="UTR33" s="421"/>
      <c r="UTS33" s="421"/>
      <c r="UTT33" s="421"/>
      <c r="UTU33" s="421"/>
      <c r="UTV33" s="421"/>
      <c r="UTW33" s="421"/>
      <c r="UTX33" s="421"/>
      <c r="UTY33" s="421"/>
      <c r="UTZ33" s="421"/>
      <c r="UUA33" s="421"/>
      <c r="UUB33" s="421"/>
      <c r="UUC33" s="421"/>
      <c r="UUD33" s="421"/>
      <c r="UUE33" s="421"/>
      <c r="UUF33" s="421"/>
      <c r="UUG33" s="421"/>
      <c r="UUH33" s="421"/>
      <c r="UUI33" s="421"/>
      <c r="UUJ33" s="421"/>
      <c r="UUK33" s="421"/>
      <c r="UUL33" s="421"/>
      <c r="UUM33" s="421"/>
      <c r="UUN33" s="421"/>
      <c r="UUO33" s="421"/>
      <c r="UUP33" s="421"/>
      <c r="UUQ33" s="421"/>
      <c r="UUR33" s="421"/>
      <c r="UUS33" s="421"/>
      <c r="UUT33" s="421"/>
      <c r="UUU33" s="421"/>
      <c r="UUV33" s="421"/>
      <c r="UUW33" s="421"/>
      <c r="UUX33" s="421"/>
      <c r="UUY33" s="421"/>
      <c r="UUZ33" s="421"/>
      <c r="UVA33" s="421"/>
      <c r="UVB33" s="421"/>
      <c r="UVC33" s="421"/>
      <c r="UVD33" s="421"/>
      <c r="UVE33" s="421"/>
      <c r="UVF33" s="421"/>
      <c r="UVG33" s="421"/>
      <c r="UVH33" s="421"/>
      <c r="UVI33" s="421"/>
      <c r="UVJ33" s="421"/>
      <c r="UVK33" s="421"/>
      <c r="UVL33" s="421"/>
      <c r="UVM33" s="421"/>
      <c r="UVN33" s="421"/>
      <c r="UVO33" s="421"/>
      <c r="UVP33" s="421"/>
      <c r="UVQ33" s="421"/>
      <c r="UVR33" s="421"/>
      <c r="UVS33" s="421"/>
      <c r="UVT33" s="421"/>
      <c r="UVU33" s="421"/>
      <c r="UVV33" s="421"/>
      <c r="UVW33" s="421"/>
      <c r="UVX33" s="421"/>
      <c r="UVY33" s="421"/>
      <c r="UVZ33" s="421"/>
      <c r="UWA33" s="421"/>
      <c r="UWB33" s="421"/>
      <c r="UWC33" s="421"/>
      <c r="UWD33" s="421"/>
      <c r="UWE33" s="421"/>
      <c r="UWF33" s="421"/>
      <c r="UWG33" s="421"/>
      <c r="UWH33" s="421"/>
      <c r="UWI33" s="421"/>
      <c r="UWJ33" s="421"/>
      <c r="UWK33" s="421"/>
      <c r="UWL33" s="421"/>
      <c r="UWM33" s="421"/>
      <c r="UWN33" s="421"/>
      <c r="UWO33" s="421"/>
      <c r="UWP33" s="421"/>
      <c r="UWQ33" s="421"/>
      <c r="UWR33" s="421"/>
      <c r="UWS33" s="421"/>
      <c r="UWT33" s="421"/>
      <c r="UWU33" s="421"/>
      <c r="UWV33" s="421"/>
      <c r="UWW33" s="421"/>
      <c r="UWX33" s="421"/>
      <c r="UWY33" s="421"/>
      <c r="UWZ33" s="421"/>
      <c r="UXA33" s="421"/>
      <c r="UXB33" s="421"/>
      <c r="UXC33" s="421"/>
      <c r="UXD33" s="421"/>
      <c r="UXE33" s="421"/>
      <c r="UXF33" s="421"/>
      <c r="UXG33" s="421"/>
      <c r="UXH33" s="421"/>
      <c r="UXI33" s="421"/>
      <c r="UXJ33" s="421"/>
      <c r="UXK33" s="421"/>
      <c r="UXL33" s="421"/>
      <c r="UXM33" s="421"/>
      <c r="UXN33" s="421"/>
      <c r="UXO33" s="421"/>
      <c r="UXP33" s="421"/>
      <c r="UXQ33" s="421"/>
      <c r="UXR33" s="421"/>
      <c r="UXS33" s="421"/>
      <c r="UXT33" s="421"/>
      <c r="UXU33" s="421"/>
      <c r="UXV33" s="421"/>
      <c r="UXW33" s="421"/>
      <c r="UXX33" s="421"/>
      <c r="UXY33" s="421"/>
      <c r="UXZ33" s="421"/>
      <c r="UYA33" s="421"/>
      <c r="UYB33" s="421"/>
      <c r="UYC33" s="421"/>
      <c r="UYD33" s="421"/>
      <c r="UYE33" s="421"/>
      <c r="UYF33" s="421"/>
      <c r="UYG33" s="421"/>
      <c r="UYH33" s="421"/>
      <c r="UYI33" s="421"/>
      <c r="UYJ33" s="421"/>
      <c r="UYK33" s="421"/>
      <c r="UYL33" s="421"/>
      <c r="UYM33" s="421"/>
      <c r="UYN33" s="421"/>
      <c r="UYO33" s="421"/>
      <c r="UYP33" s="421"/>
      <c r="UYQ33" s="421"/>
      <c r="UYR33" s="421"/>
      <c r="UYS33" s="421"/>
      <c r="UYT33" s="421"/>
      <c r="UYU33" s="421"/>
      <c r="UYV33" s="421"/>
      <c r="UYW33" s="421"/>
      <c r="UYX33" s="421"/>
      <c r="UYY33" s="421"/>
      <c r="UYZ33" s="421"/>
      <c r="UZA33" s="421"/>
      <c r="UZB33" s="421"/>
      <c r="UZC33" s="421"/>
      <c r="UZD33" s="421"/>
      <c r="UZE33" s="421"/>
      <c r="UZF33" s="421"/>
      <c r="UZG33" s="421"/>
      <c r="UZH33" s="421"/>
      <c r="UZI33" s="421"/>
      <c r="UZJ33" s="421"/>
      <c r="UZK33" s="421"/>
      <c r="UZL33" s="421"/>
      <c r="UZM33" s="421"/>
      <c r="UZN33" s="421"/>
      <c r="UZO33" s="421"/>
      <c r="UZP33" s="421"/>
      <c r="UZQ33" s="421"/>
      <c r="UZR33" s="421"/>
      <c r="UZS33" s="421"/>
      <c r="UZT33" s="421"/>
      <c r="UZU33" s="421"/>
      <c r="UZV33" s="421"/>
      <c r="UZW33" s="421"/>
      <c r="UZX33" s="421"/>
      <c r="UZY33" s="421"/>
      <c r="UZZ33" s="421"/>
      <c r="VAA33" s="421"/>
      <c r="VAB33" s="421"/>
      <c r="VAC33" s="421"/>
      <c r="VAD33" s="421"/>
      <c r="VAE33" s="421"/>
      <c r="VAF33" s="421"/>
      <c r="VAG33" s="421"/>
      <c r="VAH33" s="421"/>
      <c r="VAI33" s="421"/>
      <c r="VAJ33" s="421"/>
      <c r="VAK33" s="421"/>
      <c r="VAL33" s="421"/>
      <c r="VAM33" s="421"/>
      <c r="VAN33" s="421"/>
      <c r="VAO33" s="421"/>
      <c r="VAP33" s="421"/>
      <c r="VAQ33" s="421"/>
      <c r="VAR33" s="421"/>
      <c r="VAS33" s="421"/>
      <c r="VAT33" s="421"/>
      <c r="VAU33" s="421"/>
      <c r="VAV33" s="421"/>
      <c r="VAW33" s="421"/>
      <c r="VAX33" s="421"/>
      <c r="VAY33" s="421"/>
      <c r="VAZ33" s="421"/>
      <c r="VBA33" s="421"/>
      <c r="VBB33" s="421"/>
      <c r="VBC33" s="421"/>
      <c r="VBD33" s="421"/>
      <c r="VBE33" s="421"/>
      <c r="VBF33" s="421"/>
      <c r="VBG33" s="421"/>
      <c r="VBH33" s="421"/>
      <c r="VBI33" s="421"/>
      <c r="VBJ33" s="421"/>
      <c r="VBK33" s="421"/>
      <c r="VBL33" s="421"/>
      <c r="VBM33" s="421"/>
      <c r="VBN33" s="421"/>
      <c r="VBO33" s="421"/>
      <c r="VBP33" s="421"/>
      <c r="VBQ33" s="421"/>
      <c r="VBR33" s="421"/>
      <c r="VBS33" s="421"/>
      <c r="VBT33" s="421"/>
      <c r="VBU33" s="421"/>
      <c r="VBV33" s="421"/>
      <c r="VBW33" s="421"/>
      <c r="VBX33" s="421"/>
      <c r="VBY33" s="421"/>
      <c r="VBZ33" s="421"/>
      <c r="VCA33" s="421"/>
      <c r="VCB33" s="421"/>
      <c r="VCC33" s="421"/>
      <c r="VCD33" s="421"/>
      <c r="VCE33" s="421"/>
      <c r="VCF33" s="421"/>
      <c r="VCG33" s="421"/>
      <c r="VCH33" s="421"/>
      <c r="VCI33" s="421"/>
      <c r="VCJ33" s="421"/>
      <c r="VCK33" s="421"/>
      <c r="VCL33" s="421"/>
      <c r="VCM33" s="421"/>
      <c r="VCN33" s="421"/>
      <c r="VCO33" s="421"/>
      <c r="VCP33" s="421"/>
      <c r="VCQ33" s="421"/>
      <c r="VCR33" s="421"/>
      <c r="VCS33" s="421"/>
      <c r="VCT33" s="421"/>
      <c r="VCU33" s="421"/>
      <c r="VCV33" s="421"/>
      <c r="VCW33" s="421"/>
      <c r="VCX33" s="421"/>
      <c r="VCY33" s="421"/>
      <c r="VCZ33" s="421"/>
      <c r="VDA33" s="421"/>
      <c r="VDB33" s="421"/>
      <c r="VDC33" s="421"/>
      <c r="VDD33" s="421"/>
      <c r="VDE33" s="421"/>
      <c r="VDF33" s="421"/>
      <c r="VDG33" s="421"/>
      <c r="VDH33" s="421"/>
      <c r="VDI33" s="421"/>
      <c r="VDJ33" s="421"/>
      <c r="VDK33" s="421"/>
      <c r="VDL33" s="421"/>
      <c r="VDM33" s="421"/>
      <c r="VDN33" s="421"/>
      <c r="VDO33" s="421"/>
      <c r="VDP33" s="421"/>
      <c r="VDQ33" s="421"/>
      <c r="VDR33" s="421"/>
      <c r="VDS33" s="421"/>
      <c r="VDT33" s="421"/>
      <c r="VDU33" s="421"/>
      <c r="VDV33" s="421"/>
      <c r="VDW33" s="421"/>
      <c r="VDX33" s="421"/>
      <c r="VDY33" s="421"/>
      <c r="VDZ33" s="421"/>
      <c r="VEA33" s="421"/>
      <c r="VEB33" s="421"/>
      <c r="VEC33" s="421"/>
      <c r="VED33" s="421"/>
      <c r="VEE33" s="421"/>
      <c r="VEF33" s="421"/>
      <c r="VEG33" s="421"/>
      <c r="VEH33" s="421"/>
      <c r="VEI33" s="421"/>
      <c r="VEJ33" s="421"/>
      <c r="VEK33" s="421"/>
      <c r="VEL33" s="421"/>
      <c r="VEM33" s="421"/>
      <c r="VEN33" s="421"/>
      <c r="VEO33" s="421"/>
      <c r="VEP33" s="421"/>
      <c r="VEQ33" s="421"/>
      <c r="VER33" s="421"/>
      <c r="VES33" s="421"/>
      <c r="VET33" s="421"/>
      <c r="VEU33" s="421"/>
      <c r="VEV33" s="421"/>
      <c r="VEW33" s="421"/>
      <c r="VEX33" s="421"/>
      <c r="VEY33" s="421"/>
      <c r="VEZ33" s="421"/>
      <c r="VFA33" s="421"/>
      <c r="VFB33" s="421"/>
      <c r="VFC33" s="421"/>
      <c r="VFD33" s="421"/>
      <c r="VFE33" s="421"/>
      <c r="VFF33" s="421"/>
      <c r="VFG33" s="421"/>
      <c r="VFH33" s="421"/>
      <c r="VFI33" s="421"/>
      <c r="VFJ33" s="421"/>
      <c r="VFK33" s="421"/>
      <c r="VFL33" s="421"/>
      <c r="VFM33" s="421"/>
      <c r="VFN33" s="421"/>
      <c r="VFO33" s="421"/>
      <c r="VFP33" s="421"/>
      <c r="VFQ33" s="421"/>
      <c r="VFR33" s="421"/>
      <c r="VFS33" s="421"/>
      <c r="VFT33" s="421"/>
      <c r="VFU33" s="421"/>
      <c r="VFV33" s="421"/>
      <c r="VFW33" s="421"/>
      <c r="VFX33" s="421"/>
      <c r="VFY33" s="421"/>
      <c r="VFZ33" s="421"/>
      <c r="VGA33" s="421"/>
      <c r="VGB33" s="421"/>
      <c r="VGC33" s="421"/>
      <c r="VGD33" s="421"/>
      <c r="VGE33" s="421"/>
      <c r="VGF33" s="421"/>
      <c r="VGG33" s="421"/>
      <c r="VGH33" s="421"/>
      <c r="VGI33" s="421"/>
      <c r="VGJ33" s="421"/>
      <c r="VGK33" s="421"/>
      <c r="VGL33" s="421"/>
      <c r="VGM33" s="421"/>
      <c r="VGN33" s="421"/>
      <c r="VGO33" s="421"/>
      <c r="VGP33" s="421"/>
      <c r="VGQ33" s="421"/>
      <c r="VGR33" s="421"/>
      <c r="VGS33" s="421"/>
      <c r="VGT33" s="421"/>
      <c r="VGU33" s="421"/>
      <c r="VGV33" s="421"/>
      <c r="VGW33" s="421"/>
      <c r="VGX33" s="421"/>
      <c r="VGY33" s="421"/>
      <c r="VGZ33" s="421"/>
      <c r="VHA33" s="421"/>
      <c r="VHB33" s="421"/>
      <c r="VHC33" s="421"/>
      <c r="VHD33" s="421"/>
      <c r="VHE33" s="421"/>
      <c r="VHF33" s="421"/>
      <c r="VHG33" s="421"/>
      <c r="VHH33" s="421"/>
      <c r="VHI33" s="421"/>
      <c r="VHJ33" s="421"/>
      <c r="VHK33" s="421"/>
      <c r="VHL33" s="421"/>
      <c r="VHM33" s="421"/>
      <c r="VHN33" s="421"/>
      <c r="VHO33" s="421"/>
      <c r="VHP33" s="421"/>
      <c r="VHQ33" s="421"/>
      <c r="VHR33" s="421"/>
      <c r="VHS33" s="421"/>
      <c r="VHT33" s="421"/>
      <c r="VHU33" s="421"/>
      <c r="VHV33" s="421"/>
      <c r="VHW33" s="421"/>
      <c r="VHX33" s="421"/>
      <c r="VHY33" s="421"/>
      <c r="VHZ33" s="421"/>
      <c r="VIA33" s="421"/>
      <c r="VIB33" s="421"/>
      <c r="VIC33" s="421"/>
      <c r="VID33" s="421"/>
      <c r="VIE33" s="421"/>
      <c r="VIF33" s="421"/>
      <c r="VIG33" s="421"/>
      <c r="VIH33" s="421"/>
      <c r="VII33" s="421"/>
      <c r="VIJ33" s="421"/>
      <c r="VIK33" s="421"/>
      <c r="VIL33" s="421"/>
      <c r="VIM33" s="421"/>
      <c r="VIN33" s="421"/>
      <c r="VIO33" s="421"/>
      <c r="VIP33" s="421"/>
      <c r="VIQ33" s="421"/>
      <c r="VIR33" s="421"/>
      <c r="VIS33" s="421"/>
      <c r="VIT33" s="421"/>
      <c r="VIU33" s="421"/>
      <c r="VIV33" s="421"/>
      <c r="VIW33" s="421"/>
      <c r="VIX33" s="421"/>
      <c r="VIY33" s="421"/>
      <c r="VIZ33" s="421"/>
      <c r="VJA33" s="421"/>
      <c r="VJB33" s="421"/>
      <c r="VJC33" s="421"/>
      <c r="VJD33" s="421"/>
      <c r="VJE33" s="421"/>
      <c r="VJF33" s="421"/>
      <c r="VJG33" s="421"/>
      <c r="VJH33" s="421"/>
      <c r="VJI33" s="421"/>
      <c r="VJJ33" s="421"/>
      <c r="VJK33" s="421"/>
      <c r="VJL33" s="421"/>
      <c r="VJM33" s="421"/>
      <c r="VJN33" s="421"/>
      <c r="VJO33" s="421"/>
      <c r="VJP33" s="421"/>
      <c r="VJQ33" s="421"/>
      <c r="VJR33" s="421"/>
      <c r="VJS33" s="421"/>
      <c r="VJT33" s="421"/>
      <c r="VJU33" s="421"/>
      <c r="VJV33" s="421"/>
      <c r="VJW33" s="421"/>
      <c r="VJX33" s="421"/>
      <c r="VJY33" s="421"/>
      <c r="VJZ33" s="421"/>
      <c r="VKA33" s="421"/>
      <c r="VKB33" s="421"/>
      <c r="VKC33" s="421"/>
      <c r="VKD33" s="421"/>
      <c r="VKE33" s="421"/>
      <c r="VKF33" s="421"/>
      <c r="VKG33" s="421"/>
      <c r="VKH33" s="421"/>
      <c r="VKI33" s="421"/>
      <c r="VKJ33" s="421"/>
      <c r="VKK33" s="421"/>
      <c r="VKL33" s="421"/>
      <c r="VKM33" s="421"/>
      <c r="VKN33" s="421"/>
      <c r="VKO33" s="421"/>
      <c r="VKP33" s="421"/>
      <c r="VKQ33" s="421"/>
      <c r="VKR33" s="421"/>
      <c r="VKS33" s="421"/>
      <c r="VKT33" s="421"/>
      <c r="VKU33" s="421"/>
      <c r="VKV33" s="421"/>
      <c r="VKW33" s="421"/>
      <c r="VKX33" s="421"/>
      <c r="VKY33" s="421"/>
      <c r="VKZ33" s="421"/>
      <c r="VLA33" s="421"/>
      <c r="VLB33" s="421"/>
      <c r="VLC33" s="421"/>
      <c r="VLD33" s="421"/>
      <c r="VLE33" s="421"/>
      <c r="VLF33" s="421"/>
      <c r="VLG33" s="421"/>
      <c r="VLH33" s="421"/>
      <c r="VLI33" s="421"/>
      <c r="VLJ33" s="421"/>
      <c r="VLK33" s="421"/>
      <c r="VLL33" s="421"/>
      <c r="VLM33" s="421"/>
      <c r="VLN33" s="421"/>
      <c r="VLO33" s="421"/>
      <c r="VLP33" s="421"/>
      <c r="VLQ33" s="421"/>
      <c r="VLR33" s="421"/>
      <c r="VLS33" s="421"/>
      <c r="VLT33" s="421"/>
      <c r="VLU33" s="421"/>
      <c r="VLV33" s="421"/>
      <c r="VLW33" s="421"/>
      <c r="VLX33" s="421"/>
      <c r="VLY33" s="421"/>
      <c r="VLZ33" s="421"/>
      <c r="VMA33" s="421"/>
      <c r="VMB33" s="421"/>
      <c r="VMC33" s="421"/>
      <c r="VMD33" s="421"/>
      <c r="VME33" s="421"/>
      <c r="VMF33" s="421"/>
      <c r="VMG33" s="421"/>
      <c r="VMH33" s="421"/>
      <c r="VMI33" s="421"/>
      <c r="VMJ33" s="421"/>
      <c r="VMK33" s="421"/>
      <c r="VML33" s="421"/>
      <c r="VMM33" s="421"/>
      <c r="VMN33" s="421"/>
      <c r="VMO33" s="421"/>
      <c r="VMP33" s="421"/>
      <c r="VMQ33" s="421"/>
      <c r="VMR33" s="421"/>
      <c r="VMS33" s="421"/>
      <c r="VMT33" s="421"/>
      <c r="VMU33" s="421"/>
      <c r="VMV33" s="421"/>
      <c r="VMW33" s="421"/>
      <c r="VMX33" s="421"/>
      <c r="VMY33" s="421"/>
      <c r="VMZ33" s="421"/>
      <c r="VNA33" s="421"/>
      <c r="VNB33" s="421"/>
      <c r="VNC33" s="421"/>
      <c r="VND33" s="421"/>
      <c r="VNE33" s="421"/>
      <c r="VNF33" s="421"/>
      <c r="VNG33" s="421"/>
      <c r="VNH33" s="421"/>
      <c r="VNI33" s="421"/>
      <c r="VNJ33" s="421"/>
      <c r="VNK33" s="421"/>
      <c r="VNL33" s="421"/>
      <c r="VNM33" s="421"/>
      <c r="VNN33" s="421"/>
      <c r="VNO33" s="421"/>
      <c r="VNP33" s="421"/>
      <c r="VNQ33" s="421"/>
      <c r="VNR33" s="421"/>
      <c r="VNS33" s="421"/>
      <c r="VNT33" s="421"/>
      <c r="VNU33" s="421"/>
      <c r="VNV33" s="421"/>
      <c r="VNW33" s="421"/>
      <c r="VNX33" s="421"/>
      <c r="VNY33" s="421"/>
      <c r="VNZ33" s="421"/>
      <c r="VOA33" s="421"/>
      <c r="VOB33" s="421"/>
      <c r="VOC33" s="421"/>
      <c r="VOD33" s="421"/>
      <c r="VOE33" s="421"/>
      <c r="VOF33" s="421"/>
      <c r="VOG33" s="421"/>
      <c r="VOH33" s="421"/>
      <c r="VOI33" s="421"/>
      <c r="VOJ33" s="421"/>
      <c r="VOK33" s="421"/>
      <c r="VOL33" s="421"/>
      <c r="VOM33" s="421"/>
      <c r="VON33" s="421"/>
      <c r="VOO33" s="421"/>
      <c r="VOP33" s="421"/>
      <c r="VOQ33" s="421"/>
      <c r="VOR33" s="421"/>
      <c r="VOS33" s="421"/>
      <c r="VOT33" s="421"/>
      <c r="VOU33" s="421"/>
      <c r="VOV33" s="421"/>
      <c r="VOW33" s="421"/>
      <c r="VOX33" s="421"/>
      <c r="VOY33" s="421"/>
      <c r="VOZ33" s="421"/>
      <c r="VPA33" s="421"/>
      <c r="VPB33" s="421"/>
      <c r="VPC33" s="421"/>
      <c r="VPD33" s="421"/>
      <c r="VPE33" s="421"/>
      <c r="VPF33" s="421"/>
      <c r="VPG33" s="421"/>
      <c r="VPH33" s="421"/>
      <c r="VPI33" s="421"/>
      <c r="VPJ33" s="421"/>
      <c r="VPK33" s="421"/>
      <c r="VPL33" s="421"/>
      <c r="VPM33" s="421"/>
      <c r="VPN33" s="421"/>
      <c r="VPO33" s="421"/>
      <c r="VPP33" s="421"/>
      <c r="VPQ33" s="421"/>
      <c r="VPR33" s="421"/>
      <c r="VPS33" s="421"/>
      <c r="VPT33" s="421"/>
      <c r="VPU33" s="421"/>
      <c r="VPV33" s="421"/>
      <c r="VPW33" s="421"/>
      <c r="VPX33" s="421"/>
      <c r="VPY33" s="421"/>
      <c r="VPZ33" s="421"/>
      <c r="VQA33" s="421"/>
      <c r="VQB33" s="421"/>
      <c r="VQC33" s="421"/>
      <c r="VQD33" s="421"/>
      <c r="VQE33" s="421"/>
      <c r="VQF33" s="421"/>
      <c r="VQG33" s="421"/>
      <c r="VQH33" s="421"/>
      <c r="VQI33" s="421"/>
      <c r="VQJ33" s="421"/>
      <c r="VQK33" s="421"/>
      <c r="VQL33" s="421"/>
      <c r="VQM33" s="421"/>
      <c r="VQN33" s="421"/>
      <c r="VQO33" s="421"/>
      <c r="VQP33" s="421"/>
      <c r="VQQ33" s="421"/>
      <c r="VQR33" s="421"/>
      <c r="VQS33" s="421"/>
      <c r="VQT33" s="421"/>
      <c r="VQU33" s="421"/>
      <c r="VQV33" s="421"/>
      <c r="VQW33" s="421"/>
      <c r="VQX33" s="421"/>
      <c r="VQY33" s="421"/>
      <c r="VQZ33" s="421"/>
      <c r="VRA33" s="421"/>
      <c r="VRB33" s="421"/>
      <c r="VRC33" s="421"/>
      <c r="VRD33" s="421"/>
      <c r="VRE33" s="421"/>
      <c r="VRF33" s="421"/>
      <c r="VRG33" s="421"/>
      <c r="VRH33" s="421"/>
      <c r="VRI33" s="421"/>
      <c r="VRJ33" s="421"/>
      <c r="VRK33" s="421"/>
      <c r="VRL33" s="421"/>
      <c r="VRM33" s="421"/>
      <c r="VRN33" s="421"/>
      <c r="VRO33" s="421"/>
      <c r="VRP33" s="421"/>
      <c r="VRQ33" s="421"/>
      <c r="VRR33" s="421"/>
      <c r="VRS33" s="421"/>
      <c r="VRT33" s="421"/>
      <c r="VRU33" s="421"/>
      <c r="VRV33" s="421"/>
      <c r="VRW33" s="421"/>
      <c r="VRX33" s="421"/>
      <c r="VRY33" s="421"/>
      <c r="VRZ33" s="421"/>
      <c r="VSA33" s="421"/>
      <c r="VSB33" s="421"/>
      <c r="VSC33" s="421"/>
      <c r="VSD33" s="421"/>
      <c r="VSE33" s="421"/>
      <c r="VSF33" s="421"/>
      <c r="VSG33" s="421"/>
      <c r="VSH33" s="421"/>
      <c r="VSI33" s="421"/>
      <c r="VSJ33" s="421"/>
      <c r="VSK33" s="421"/>
      <c r="VSL33" s="421"/>
      <c r="VSM33" s="421"/>
      <c r="VSN33" s="421"/>
      <c r="VSO33" s="421"/>
      <c r="VSP33" s="421"/>
      <c r="VSQ33" s="421"/>
      <c r="VSR33" s="421"/>
      <c r="VSS33" s="421"/>
      <c r="VST33" s="421"/>
      <c r="VSU33" s="421"/>
      <c r="VSV33" s="421"/>
      <c r="VSW33" s="421"/>
      <c r="VSX33" s="421"/>
      <c r="VSY33" s="421"/>
      <c r="VSZ33" s="421"/>
      <c r="VTA33" s="421"/>
      <c r="VTB33" s="421"/>
      <c r="VTC33" s="421"/>
      <c r="VTD33" s="421"/>
      <c r="VTE33" s="421"/>
      <c r="VTF33" s="421"/>
      <c r="VTG33" s="421"/>
      <c r="VTH33" s="421"/>
      <c r="VTI33" s="421"/>
      <c r="VTJ33" s="421"/>
      <c r="VTK33" s="421"/>
      <c r="VTL33" s="421"/>
      <c r="VTM33" s="421"/>
      <c r="VTN33" s="421"/>
      <c r="VTO33" s="421"/>
      <c r="VTP33" s="421"/>
      <c r="VTQ33" s="421"/>
      <c r="VTR33" s="421"/>
      <c r="VTS33" s="421"/>
      <c r="VTT33" s="421"/>
      <c r="VTU33" s="421"/>
      <c r="VTV33" s="421"/>
      <c r="VTW33" s="421"/>
      <c r="VTX33" s="421"/>
      <c r="VTY33" s="421"/>
      <c r="VTZ33" s="421"/>
      <c r="VUA33" s="421"/>
      <c r="VUB33" s="421"/>
      <c r="VUC33" s="421"/>
      <c r="VUD33" s="421"/>
      <c r="VUE33" s="421"/>
      <c r="VUF33" s="421"/>
      <c r="VUG33" s="421"/>
      <c r="VUH33" s="421"/>
      <c r="VUI33" s="421"/>
      <c r="VUJ33" s="421"/>
      <c r="VUK33" s="421"/>
      <c r="VUL33" s="421"/>
      <c r="VUM33" s="421"/>
      <c r="VUN33" s="421"/>
      <c r="VUO33" s="421"/>
      <c r="VUP33" s="421"/>
      <c r="VUQ33" s="421"/>
      <c r="VUR33" s="421"/>
      <c r="VUS33" s="421"/>
      <c r="VUT33" s="421"/>
      <c r="VUU33" s="421"/>
      <c r="VUV33" s="421"/>
      <c r="VUW33" s="421"/>
      <c r="VUX33" s="421"/>
      <c r="VUY33" s="421"/>
      <c r="VUZ33" s="421"/>
      <c r="VVA33" s="421"/>
      <c r="VVB33" s="421"/>
      <c r="VVC33" s="421"/>
      <c r="VVD33" s="421"/>
      <c r="VVE33" s="421"/>
      <c r="VVF33" s="421"/>
      <c r="VVG33" s="421"/>
      <c r="VVH33" s="421"/>
      <c r="VVI33" s="421"/>
      <c r="VVJ33" s="421"/>
      <c r="VVK33" s="421"/>
      <c r="VVL33" s="421"/>
      <c r="VVM33" s="421"/>
      <c r="VVN33" s="421"/>
      <c r="VVO33" s="421"/>
      <c r="VVP33" s="421"/>
      <c r="VVQ33" s="421"/>
      <c r="VVR33" s="421"/>
      <c r="VVS33" s="421"/>
      <c r="VVT33" s="421"/>
      <c r="VVU33" s="421"/>
      <c r="VVV33" s="421"/>
      <c r="VVW33" s="421"/>
      <c r="VVX33" s="421"/>
      <c r="VVY33" s="421"/>
      <c r="VVZ33" s="421"/>
      <c r="VWA33" s="421"/>
      <c r="VWB33" s="421"/>
      <c r="VWC33" s="421"/>
      <c r="VWD33" s="421"/>
      <c r="VWE33" s="421"/>
      <c r="VWF33" s="421"/>
      <c r="VWG33" s="421"/>
      <c r="VWH33" s="421"/>
      <c r="VWI33" s="421"/>
      <c r="VWJ33" s="421"/>
      <c r="VWK33" s="421"/>
      <c r="VWL33" s="421"/>
      <c r="VWM33" s="421"/>
      <c r="VWN33" s="421"/>
      <c r="VWO33" s="421"/>
      <c r="VWP33" s="421"/>
      <c r="VWQ33" s="421"/>
      <c r="VWR33" s="421"/>
      <c r="VWS33" s="421"/>
      <c r="VWT33" s="421"/>
      <c r="VWU33" s="421"/>
      <c r="VWV33" s="421"/>
      <c r="VWW33" s="421"/>
      <c r="VWX33" s="421"/>
      <c r="VWY33" s="421"/>
      <c r="VWZ33" s="421"/>
      <c r="VXA33" s="421"/>
      <c r="VXB33" s="421"/>
      <c r="VXC33" s="421"/>
      <c r="VXD33" s="421"/>
      <c r="VXE33" s="421"/>
      <c r="VXF33" s="421"/>
      <c r="VXG33" s="421"/>
      <c r="VXH33" s="421"/>
      <c r="VXI33" s="421"/>
      <c r="VXJ33" s="421"/>
      <c r="VXK33" s="421"/>
      <c r="VXL33" s="421"/>
      <c r="VXM33" s="421"/>
      <c r="VXN33" s="421"/>
      <c r="VXO33" s="421"/>
      <c r="VXP33" s="421"/>
      <c r="VXQ33" s="421"/>
      <c r="VXR33" s="421"/>
      <c r="VXS33" s="421"/>
      <c r="VXT33" s="421"/>
      <c r="VXU33" s="421"/>
      <c r="VXV33" s="421"/>
      <c r="VXW33" s="421"/>
      <c r="VXX33" s="421"/>
      <c r="VXY33" s="421"/>
      <c r="VXZ33" s="421"/>
      <c r="VYA33" s="421"/>
      <c r="VYB33" s="421"/>
      <c r="VYC33" s="421"/>
      <c r="VYD33" s="421"/>
      <c r="VYE33" s="421"/>
      <c r="VYF33" s="421"/>
      <c r="VYG33" s="421"/>
      <c r="VYH33" s="421"/>
      <c r="VYI33" s="421"/>
      <c r="VYJ33" s="421"/>
      <c r="VYK33" s="421"/>
      <c r="VYL33" s="421"/>
      <c r="VYM33" s="421"/>
      <c r="VYN33" s="421"/>
      <c r="VYO33" s="421"/>
      <c r="VYP33" s="421"/>
      <c r="VYQ33" s="421"/>
      <c r="VYR33" s="421"/>
      <c r="VYS33" s="421"/>
      <c r="VYT33" s="421"/>
      <c r="VYU33" s="421"/>
      <c r="VYV33" s="421"/>
      <c r="VYW33" s="421"/>
      <c r="VYX33" s="421"/>
      <c r="VYY33" s="421"/>
      <c r="VYZ33" s="421"/>
      <c r="VZA33" s="421"/>
      <c r="VZB33" s="421"/>
      <c r="VZC33" s="421"/>
      <c r="VZD33" s="421"/>
      <c r="VZE33" s="421"/>
      <c r="VZF33" s="421"/>
      <c r="VZG33" s="421"/>
      <c r="VZH33" s="421"/>
      <c r="VZI33" s="421"/>
      <c r="VZJ33" s="421"/>
      <c r="VZK33" s="421"/>
      <c r="VZL33" s="421"/>
      <c r="VZM33" s="421"/>
      <c r="VZN33" s="421"/>
      <c r="VZO33" s="421"/>
      <c r="VZP33" s="421"/>
      <c r="VZQ33" s="421"/>
      <c r="VZR33" s="421"/>
      <c r="VZS33" s="421"/>
      <c r="VZT33" s="421"/>
      <c r="VZU33" s="421"/>
      <c r="VZV33" s="421"/>
      <c r="VZW33" s="421"/>
      <c r="VZX33" s="421"/>
      <c r="VZY33" s="421"/>
      <c r="VZZ33" s="421"/>
      <c r="WAA33" s="421"/>
      <c r="WAB33" s="421"/>
      <c r="WAC33" s="421"/>
      <c r="WAD33" s="421"/>
      <c r="WAE33" s="421"/>
      <c r="WAF33" s="421"/>
      <c r="WAG33" s="421"/>
      <c r="WAH33" s="421"/>
      <c r="WAI33" s="421"/>
      <c r="WAJ33" s="421"/>
      <c r="WAK33" s="421"/>
      <c r="WAL33" s="421"/>
      <c r="WAM33" s="421"/>
      <c r="WAN33" s="421"/>
      <c r="WAO33" s="421"/>
      <c r="WAP33" s="421"/>
      <c r="WAQ33" s="421"/>
      <c r="WAR33" s="421"/>
      <c r="WAS33" s="421"/>
      <c r="WAT33" s="421"/>
      <c r="WAU33" s="421"/>
      <c r="WAV33" s="421"/>
      <c r="WAW33" s="421"/>
      <c r="WAX33" s="421"/>
      <c r="WAY33" s="421"/>
      <c r="WAZ33" s="421"/>
      <c r="WBA33" s="421"/>
      <c r="WBB33" s="421"/>
      <c r="WBC33" s="421"/>
      <c r="WBD33" s="421"/>
      <c r="WBE33" s="421"/>
      <c r="WBF33" s="421"/>
      <c r="WBG33" s="421"/>
      <c r="WBH33" s="421"/>
      <c r="WBI33" s="421"/>
      <c r="WBJ33" s="421"/>
      <c r="WBK33" s="421"/>
      <c r="WBL33" s="421"/>
      <c r="WBM33" s="421"/>
      <c r="WBN33" s="421"/>
      <c r="WBO33" s="421"/>
      <c r="WBP33" s="421"/>
      <c r="WBQ33" s="421"/>
      <c r="WBR33" s="421"/>
      <c r="WBS33" s="421"/>
      <c r="WBT33" s="421"/>
      <c r="WBU33" s="421"/>
      <c r="WBV33" s="421"/>
      <c r="WBW33" s="421"/>
      <c r="WBX33" s="421"/>
      <c r="WBY33" s="421"/>
      <c r="WBZ33" s="421"/>
      <c r="WCA33" s="421"/>
      <c r="WCB33" s="421"/>
      <c r="WCC33" s="421"/>
      <c r="WCD33" s="421"/>
      <c r="WCE33" s="421"/>
      <c r="WCF33" s="421"/>
      <c r="WCG33" s="421"/>
      <c r="WCH33" s="421"/>
      <c r="WCI33" s="421"/>
      <c r="WCJ33" s="421"/>
      <c r="WCK33" s="421"/>
      <c r="WCL33" s="421"/>
      <c r="WCM33" s="421"/>
      <c r="WCN33" s="421"/>
      <c r="WCO33" s="421"/>
      <c r="WCP33" s="421"/>
      <c r="WCQ33" s="421"/>
      <c r="WCR33" s="421"/>
      <c r="WCS33" s="421"/>
      <c r="WCT33" s="421"/>
      <c r="WCU33" s="421"/>
      <c r="WCV33" s="421"/>
      <c r="WCW33" s="421"/>
      <c r="WCX33" s="421"/>
      <c r="WCY33" s="421"/>
      <c r="WCZ33" s="421"/>
      <c r="WDA33" s="421"/>
      <c r="WDB33" s="421"/>
      <c r="WDC33" s="421"/>
      <c r="WDD33" s="421"/>
      <c r="WDE33" s="421"/>
      <c r="WDF33" s="421"/>
      <c r="WDG33" s="421"/>
      <c r="WDH33" s="421"/>
      <c r="WDI33" s="421"/>
      <c r="WDJ33" s="421"/>
      <c r="WDK33" s="421"/>
      <c r="WDL33" s="421"/>
      <c r="WDM33" s="421"/>
      <c r="WDN33" s="421"/>
      <c r="WDO33" s="421"/>
      <c r="WDP33" s="421"/>
      <c r="WDQ33" s="421"/>
      <c r="WDR33" s="421"/>
      <c r="WDS33" s="421"/>
      <c r="WDT33" s="421"/>
      <c r="WDU33" s="421"/>
      <c r="WDV33" s="421"/>
      <c r="WDW33" s="421"/>
      <c r="WDX33" s="421"/>
      <c r="WDY33" s="421"/>
      <c r="WDZ33" s="421"/>
      <c r="WEA33" s="421"/>
      <c r="WEB33" s="421"/>
      <c r="WEC33" s="421"/>
      <c r="WED33" s="421"/>
      <c r="WEE33" s="421"/>
      <c r="WEF33" s="421"/>
      <c r="WEG33" s="421"/>
      <c r="WEH33" s="421"/>
      <c r="WEI33" s="421"/>
      <c r="WEJ33" s="421"/>
      <c r="WEK33" s="421"/>
      <c r="WEL33" s="421"/>
      <c r="WEM33" s="421"/>
      <c r="WEN33" s="421"/>
      <c r="WEO33" s="421"/>
      <c r="WEP33" s="421"/>
      <c r="WEQ33" s="421"/>
      <c r="WER33" s="421"/>
      <c r="WES33" s="421"/>
      <c r="WET33" s="421"/>
      <c r="WEU33" s="421"/>
      <c r="WEV33" s="421"/>
      <c r="WEW33" s="421"/>
      <c r="WEX33" s="421"/>
      <c r="WEY33" s="421"/>
      <c r="WEZ33" s="421"/>
      <c r="WFA33" s="421"/>
      <c r="WFB33" s="421"/>
      <c r="WFC33" s="421"/>
      <c r="WFD33" s="421"/>
      <c r="WFE33" s="421"/>
      <c r="WFF33" s="421"/>
      <c r="WFG33" s="421"/>
      <c r="WFH33" s="421"/>
      <c r="WFI33" s="421"/>
      <c r="WFJ33" s="421"/>
      <c r="WFK33" s="421"/>
      <c r="WFL33" s="421"/>
      <c r="WFM33" s="421"/>
      <c r="WFN33" s="421"/>
      <c r="WFO33" s="421"/>
      <c r="WFP33" s="421"/>
      <c r="WFQ33" s="421"/>
      <c r="WFR33" s="421"/>
      <c r="WFS33" s="421"/>
      <c r="WFT33" s="421"/>
      <c r="WFU33" s="421"/>
      <c r="WFV33" s="421"/>
      <c r="WFW33" s="421"/>
      <c r="WFX33" s="421"/>
      <c r="WFY33" s="421"/>
      <c r="WFZ33" s="421"/>
      <c r="WGA33" s="421"/>
      <c r="WGB33" s="421"/>
      <c r="WGC33" s="421"/>
      <c r="WGD33" s="421"/>
      <c r="WGE33" s="421"/>
      <c r="WGF33" s="421"/>
      <c r="WGG33" s="421"/>
      <c r="WGH33" s="421"/>
      <c r="WGI33" s="421"/>
      <c r="WGJ33" s="421"/>
      <c r="WGK33" s="421"/>
      <c r="WGL33" s="421"/>
      <c r="WGM33" s="421"/>
      <c r="WGN33" s="421"/>
      <c r="WGO33" s="421"/>
      <c r="WGP33" s="421"/>
      <c r="WGQ33" s="421"/>
      <c r="WGR33" s="421"/>
      <c r="WGS33" s="421"/>
      <c r="WGT33" s="421"/>
      <c r="WGU33" s="421"/>
      <c r="WGV33" s="421"/>
      <c r="WGW33" s="421"/>
      <c r="WGX33" s="421"/>
      <c r="WGY33" s="421"/>
      <c r="WGZ33" s="421"/>
      <c r="WHA33" s="421"/>
      <c r="WHB33" s="421"/>
      <c r="WHC33" s="421"/>
      <c r="WHD33" s="421"/>
      <c r="WHE33" s="421"/>
      <c r="WHF33" s="421"/>
      <c r="WHG33" s="421"/>
      <c r="WHH33" s="421"/>
      <c r="WHI33" s="421"/>
      <c r="WHJ33" s="421"/>
      <c r="WHK33" s="421"/>
      <c r="WHL33" s="421"/>
      <c r="WHM33" s="421"/>
      <c r="WHN33" s="421"/>
      <c r="WHO33" s="421"/>
      <c r="WHP33" s="421"/>
      <c r="WHQ33" s="421"/>
      <c r="WHR33" s="421"/>
      <c r="WHS33" s="421"/>
      <c r="WHT33" s="421"/>
      <c r="WHU33" s="421"/>
      <c r="WHV33" s="421"/>
      <c r="WHW33" s="421"/>
      <c r="WHX33" s="421"/>
      <c r="WHY33" s="421"/>
      <c r="WHZ33" s="421"/>
      <c r="WIA33" s="421"/>
      <c r="WIB33" s="421"/>
      <c r="WIC33" s="421"/>
      <c r="WID33" s="421"/>
      <c r="WIE33" s="421"/>
      <c r="WIF33" s="421"/>
      <c r="WIG33" s="421"/>
      <c r="WIH33" s="421"/>
      <c r="WII33" s="421"/>
      <c r="WIJ33" s="421"/>
      <c r="WIK33" s="421"/>
      <c r="WIL33" s="421"/>
      <c r="WIM33" s="421"/>
      <c r="WIN33" s="421"/>
      <c r="WIO33" s="421"/>
      <c r="WIP33" s="421"/>
      <c r="WIQ33" s="421"/>
      <c r="WIR33" s="421"/>
      <c r="WIS33" s="421"/>
      <c r="WIT33" s="421"/>
      <c r="WIU33" s="421"/>
      <c r="WIV33" s="421"/>
      <c r="WIW33" s="421"/>
      <c r="WIX33" s="421"/>
      <c r="WIY33" s="421"/>
      <c r="WIZ33" s="421"/>
      <c r="WJA33" s="421"/>
      <c r="WJB33" s="421"/>
      <c r="WJC33" s="421"/>
      <c r="WJD33" s="421"/>
      <c r="WJE33" s="421"/>
      <c r="WJF33" s="421"/>
      <c r="WJG33" s="421"/>
      <c r="WJH33" s="421"/>
      <c r="WJI33" s="421"/>
      <c r="WJJ33" s="421"/>
      <c r="WJK33" s="421"/>
      <c r="WJL33" s="421"/>
      <c r="WJM33" s="421"/>
      <c r="WJN33" s="421"/>
      <c r="WJO33" s="421"/>
      <c r="WJP33" s="421"/>
      <c r="WJQ33" s="421"/>
      <c r="WJR33" s="421"/>
      <c r="WJS33" s="421"/>
      <c r="WJT33" s="421"/>
      <c r="WJU33" s="421"/>
      <c r="WJV33" s="421"/>
      <c r="WJW33" s="421"/>
      <c r="WJX33" s="421"/>
      <c r="WJY33" s="421"/>
      <c r="WJZ33" s="421"/>
      <c r="WKA33" s="421"/>
      <c r="WKB33" s="421"/>
      <c r="WKC33" s="421"/>
      <c r="WKD33" s="421"/>
      <c r="WKE33" s="421"/>
      <c r="WKF33" s="421"/>
      <c r="WKG33" s="421"/>
      <c r="WKH33" s="421"/>
      <c r="WKI33" s="421"/>
      <c r="WKJ33" s="421"/>
      <c r="WKK33" s="421"/>
      <c r="WKL33" s="421"/>
      <c r="WKM33" s="421"/>
      <c r="WKN33" s="421"/>
      <c r="WKO33" s="421"/>
      <c r="WKP33" s="421"/>
      <c r="WKQ33" s="421"/>
      <c r="WKR33" s="421"/>
      <c r="WKS33" s="421"/>
      <c r="WKT33" s="421"/>
      <c r="WKU33" s="421"/>
      <c r="WKV33" s="421"/>
      <c r="WKW33" s="421"/>
      <c r="WKX33" s="421"/>
      <c r="WKY33" s="421"/>
      <c r="WKZ33" s="421"/>
      <c r="WLA33" s="421"/>
      <c r="WLB33" s="421"/>
      <c r="WLC33" s="421"/>
      <c r="WLD33" s="421"/>
      <c r="WLE33" s="421"/>
      <c r="WLF33" s="421"/>
      <c r="WLG33" s="421"/>
      <c r="WLH33" s="421"/>
      <c r="WLI33" s="421"/>
      <c r="WLJ33" s="421"/>
      <c r="WLK33" s="421"/>
      <c r="WLL33" s="421"/>
      <c r="WLM33" s="421"/>
      <c r="WLN33" s="421"/>
      <c r="WLO33" s="421"/>
      <c r="WLP33" s="421"/>
      <c r="WLQ33" s="421"/>
      <c r="WLR33" s="421"/>
      <c r="WLS33" s="421"/>
      <c r="WLT33" s="421"/>
      <c r="WLU33" s="421"/>
      <c r="WLV33" s="421"/>
      <c r="WLW33" s="421"/>
      <c r="WLX33" s="421"/>
      <c r="WLY33" s="421"/>
      <c r="WLZ33" s="421"/>
      <c r="WMA33" s="421"/>
      <c r="WMB33" s="421"/>
      <c r="WMC33" s="421"/>
      <c r="WMD33" s="421"/>
      <c r="WME33" s="421"/>
      <c r="WMF33" s="421"/>
      <c r="WMG33" s="421"/>
      <c r="WMH33" s="421"/>
      <c r="WMI33" s="421"/>
      <c r="WMJ33" s="421"/>
      <c r="WMK33" s="421"/>
      <c r="WML33" s="421"/>
      <c r="WMM33" s="421"/>
      <c r="WMN33" s="421"/>
      <c r="WMO33" s="421"/>
      <c r="WMP33" s="421"/>
      <c r="WMQ33" s="421"/>
      <c r="WMR33" s="421"/>
      <c r="WMS33" s="421"/>
      <c r="WMT33" s="421"/>
      <c r="WMU33" s="421"/>
      <c r="WMV33" s="421"/>
      <c r="WMW33" s="421"/>
      <c r="WMX33" s="421"/>
      <c r="WMY33" s="421"/>
      <c r="WMZ33" s="421"/>
      <c r="WNA33" s="421"/>
      <c r="WNB33" s="421"/>
      <c r="WNC33" s="421"/>
      <c r="WND33" s="421"/>
      <c r="WNE33" s="421"/>
      <c r="WNF33" s="421"/>
      <c r="WNG33" s="421"/>
      <c r="WNH33" s="421"/>
      <c r="WNI33" s="421"/>
      <c r="WNJ33" s="421"/>
      <c r="WNK33" s="421"/>
      <c r="WNL33" s="421"/>
      <c r="WNM33" s="421"/>
      <c r="WNN33" s="421"/>
      <c r="WNO33" s="421"/>
      <c r="WNP33" s="421"/>
      <c r="WNQ33" s="421"/>
      <c r="WNR33" s="421"/>
      <c r="WNS33" s="421"/>
      <c r="WNT33" s="421"/>
      <c r="WNU33" s="421"/>
      <c r="WNV33" s="421"/>
      <c r="WNW33" s="421"/>
      <c r="WNX33" s="421"/>
      <c r="WNY33" s="421"/>
      <c r="WNZ33" s="421"/>
      <c r="WOA33" s="421"/>
      <c r="WOB33" s="421"/>
      <c r="WOC33" s="421"/>
      <c r="WOD33" s="421"/>
      <c r="WOE33" s="421"/>
      <c r="WOF33" s="421"/>
      <c r="WOG33" s="421"/>
      <c r="WOH33" s="421"/>
      <c r="WOI33" s="421"/>
      <c r="WOJ33" s="421"/>
      <c r="WOK33" s="421"/>
      <c r="WOL33" s="421"/>
      <c r="WOM33" s="421"/>
      <c r="WON33" s="421"/>
      <c r="WOO33" s="421"/>
      <c r="WOP33" s="421"/>
      <c r="WOQ33" s="421"/>
      <c r="WOR33" s="421"/>
      <c r="WOS33" s="421"/>
      <c r="WOT33" s="421"/>
      <c r="WOU33" s="421"/>
      <c r="WOV33" s="421"/>
      <c r="WOW33" s="421"/>
      <c r="WOX33" s="421"/>
      <c r="WOY33" s="421"/>
      <c r="WOZ33" s="421"/>
      <c r="WPA33" s="421"/>
      <c r="WPB33" s="421"/>
      <c r="WPC33" s="421"/>
      <c r="WPD33" s="421"/>
      <c r="WPE33" s="421"/>
      <c r="WPF33" s="421"/>
      <c r="WPG33" s="421"/>
      <c r="WPH33" s="421"/>
      <c r="WPI33" s="421"/>
      <c r="WPJ33" s="421"/>
      <c r="WPK33" s="421"/>
      <c r="WPL33" s="421"/>
      <c r="WPM33" s="421"/>
      <c r="WPN33" s="421"/>
      <c r="WPO33" s="421"/>
      <c r="WPP33" s="421"/>
      <c r="WPQ33" s="421"/>
      <c r="WPR33" s="421"/>
      <c r="WPS33" s="421"/>
      <c r="WPT33" s="421"/>
      <c r="WPU33" s="421"/>
      <c r="WPV33" s="421"/>
      <c r="WPW33" s="421"/>
      <c r="WPX33" s="421"/>
      <c r="WPY33" s="421"/>
      <c r="WPZ33" s="421"/>
      <c r="WQA33" s="421"/>
      <c r="WQB33" s="421"/>
      <c r="WQC33" s="421"/>
      <c r="WQD33" s="421"/>
      <c r="WQE33" s="421"/>
      <c r="WQF33" s="421"/>
      <c r="WQG33" s="421"/>
      <c r="WQH33" s="421"/>
      <c r="WQI33" s="421"/>
      <c r="WQJ33" s="421"/>
      <c r="WQK33" s="421"/>
      <c r="WQL33" s="421"/>
      <c r="WQM33" s="421"/>
      <c r="WQN33" s="421"/>
      <c r="WQO33" s="421"/>
      <c r="WQP33" s="421"/>
      <c r="WQQ33" s="421"/>
      <c r="WQR33" s="421"/>
      <c r="WQS33" s="421"/>
      <c r="WQT33" s="421"/>
      <c r="WQU33" s="421"/>
      <c r="WQV33" s="421"/>
      <c r="WQW33" s="421"/>
      <c r="WQX33" s="421"/>
      <c r="WQY33" s="421"/>
      <c r="WQZ33" s="421"/>
      <c r="WRA33" s="421"/>
      <c r="WRB33" s="421"/>
      <c r="WRC33" s="421"/>
      <c r="WRD33" s="421"/>
      <c r="WRE33" s="421"/>
      <c r="WRF33" s="421"/>
      <c r="WRG33" s="421"/>
      <c r="WRH33" s="421"/>
      <c r="WRI33" s="421"/>
      <c r="WRJ33" s="421"/>
      <c r="WRK33" s="421"/>
      <c r="WRL33" s="421"/>
      <c r="WRM33" s="421"/>
      <c r="WRN33" s="421"/>
      <c r="WRO33" s="421"/>
      <c r="WRP33" s="421"/>
      <c r="WRQ33" s="421"/>
      <c r="WRR33" s="421"/>
      <c r="WRS33" s="421"/>
      <c r="WRT33" s="421"/>
      <c r="WRU33" s="421"/>
      <c r="WRV33" s="421"/>
      <c r="WRW33" s="421"/>
      <c r="WRX33" s="421"/>
      <c r="WRY33" s="421"/>
      <c r="WRZ33" s="421"/>
      <c r="WSA33" s="421"/>
      <c r="WSB33" s="421"/>
      <c r="WSC33" s="421"/>
      <c r="WSD33" s="421"/>
      <c r="WSE33" s="421"/>
      <c r="WSF33" s="421"/>
      <c r="WSG33" s="421"/>
      <c r="WSH33" s="421"/>
      <c r="WSI33" s="421"/>
      <c r="WSJ33" s="421"/>
      <c r="WSK33" s="421"/>
      <c r="WSL33" s="421"/>
      <c r="WSM33" s="421"/>
      <c r="WSN33" s="421"/>
      <c r="WSO33" s="421"/>
      <c r="WSP33" s="421"/>
      <c r="WSQ33" s="421"/>
      <c r="WSR33" s="421"/>
      <c r="WSS33" s="421"/>
      <c r="WST33" s="421"/>
      <c r="WSU33" s="421"/>
      <c r="WSV33" s="421"/>
      <c r="WSW33" s="421"/>
      <c r="WSX33" s="421"/>
      <c r="WSY33" s="421"/>
      <c r="WSZ33" s="421"/>
      <c r="WTA33" s="421"/>
      <c r="WTB33" s="421"/>
      <c r="WTC33" s="421"/>
      <c r="WTD33" s="421"/>
      <c r="WTE33" s="421"/>
      <c r="WTF33" s="421"/>
      <c r="WTG33" s="421"/>
      <c r="WTH33" s="421"/>
      <c r="WTI33" s="421"/>
      <c r="WTJ33" s="421"/>
      <c r="WTK33" s="421"/>
      <c r="WTL33" s="421"/>
      <c r="WTM33" s="421"/>
      <c r="WTN33" s="421"/>
      <c r="WTO33" s="421"/>
      <c r="WTP33" s="421"/>
      <c r="WTQ33" s="421"/>
      <c r="WTR33" s="421"/>
      <c r="WTS33" s="421"/>
      <c r="WTT33" s="421"/>
      <c r="WTU33" s="421"/>
      <c r="WTV33" s="421"/>
      <c r="WTW33" s="421"/>
      <c r="WTX33" s="421"/>
      <c r="WTY33" s="421"/>
      <c r="WTZ33" s="421"/>
      <c r="WUA33" s="421"/>
      <c r="WUB33" s="421"/>
      <c r="WUC33" s="421"/>
      <c r="WUD33" s="421"/>
      <c r="WUE33" s="421"/>
      <c r="WUF33" s="421"/>
      <c r="WUG33" s="421"/>
      <c r="WUH33" s="421"/>
      <c r="WUI33" s="421"/>
      <c r="WUJ33" s="421"/>
      <c r="WUK33" s="421"/>
      <c r="WUL33" s="421"/>
      <c r="WUM33" s="421"/>
      <c r="WUN33" s="421"/>
      <c r="WUO33" s="421"/>
      <c r="WUP33" s="421"/>
      <c r="WUQ33" s="421"/>
      <c r="WUR33" s="421"/>
      <c r="WUS33" s="421"/>
      <c r="WUT33" s="421"/>
      <c r="WUU33" s="421"/>
      <c r="WUV33" s="421"/>
      <c r="WUW33" s="421"/>
      <c r="WUX33" s="421"/>
      <c r="WUY33" s="421"/>
      <c r="WUZ33" s="421"/>
      <c r="WVA33" s="421"/>
      <c r="WVB33" s="421"/>
      <c r="WVC33" s="421"/>
      <c r="WVD33" s="421"/>
      <c r="WVE33" s="421"/>
      <c r="WVF33" s="421"/>
      <c r="WVG33" s="421"/>
      <c r="WVH33" s="421"/>
      <c r="WVI33" s="421"/>
      <c r="WVJ33" s="421"/>
      <c r="WVK33" s="421"/>
      <c r="WVL33" s="421"/>
      <c r="WVM33" s="421"/>
      <c r="WVN33" s="421"/>
      <c r="WVO33" s="421"/>
      <c r="WVP33" s="421"/>
      <c r="WVQ33" s="421"/>
      <c r="WVR33" s="421"/>
      <c r="WVS33" s="421"/>
      <c r="WVT33" s="421"/>
      <c r="WVU33" s="421"/>
      <c r="WVV33" s="421"/>
      <c r="WVW33" s="421"/>
      <c r="WVX33" s="421"/>
      <c r="WVY33" s="421"/>
      <c r="WVZ33" s="421"/>
      <c r="WWA33" s="421"/>
      <c r="WWB33" s="421"/>
      <c r="WWC33" s="421"/>
      <c r="WWD33" s="421"/>
      <c r="WWE33" s="421"/>
      <c r="WWF33" s="421"/>
      <c r="WWG33" s="421"/>
      <c r="WWH33" s="421"/>
      <c r="WWI33" s="421"/>
      <c r="WWJ33" s="421"/>
      <c r="WWK33" s="421"/>
      <c r="WWL33" s="421"/>
      <c r="WWM33" s="421"/>
      <c r="WWN33" s="421"/>
      <c r="WWO33" s="421"/>
      <c r="WWP33" s="421"/>
      <c r="WWQ33" s="421"/>
      <c r="WWR33" s="421"/>
      <c r="WWS33" s="421"/>
      <c r="WWT33" s="421"/>
      <c r="WWU33" s="421"/>
      <c r="WWV33" s="421"/>
      <c r="WWW33" s="421"/>
      <c r="WWX33" s="421"/>
      <c r="WWY33" s="421"/>
      <c r="WWZ33" s="421"/>
      <c r="WXA33" s="421"/>
      <c r="WXB33" s="421"/>
      <c r="WXC33" s="421"/>
      <c r="WXD33" s="421"/>
      <c r="WXE33" s="421"/>
      <c r="WXF33" s="421"/>
      <c r="WXG33" s="421"/>
      <c r="WXH33" s="421"/>
      <c r="WXI33" s="421"/>
      <c r="WXJ33" s="421"/>
      <c r="WXK33" s="421"/>
      <c r="WXL33" s="421"/>
      <c r="WXM33" s="421"/>
      <c r="WXN33" s="421"/>
      <c r="WXO33" s="421"/>
      <c r="WXP33" s="421"/>
      <c r="WXQ33" s="421"/>
      <c r="WXR33" s="421"/>
      <c r="WXS33" s="421"/>
      <c r="WXT33" s="421"/>
      <c r="WXU33" s="421"/>
      <c r="WXV33" s="421"/>
      <c r="WXW33" s="421"/>
      <c r="WXX33" s="421"/>
      <c r="WXY33" s="421"/>
      <c r="WXZ33" s="421"/>
      <c r="WYA33" s="421"/>
      <c r="WYB33" s="421"/>
      <c r="WYC33" s="421"/>
      <c r="WYD33" s="421"/>
      <c r="WYE33" s="421"/>
      <c r="WYF33" s="421"/>
      <c r="WYG33" s="421"/>
      <c r="WYH33" s="421"/>
      <c r="WYI33" s="421"/>
      <c r="WYJ33" s="421"/>
      <c r="WYK33" s="421"/>
      <c r="WYL33" s="421"/>
      <c r="WYM33" s="421"/>
      <c r="WYN33" s="421"/>
      <c r="WYO33" s="421"/>
      <c r="WYP33" s="421"/>
      <c r="WYQ33" s="421"/>
      <c r="WYR33" s="421"/>
      <c r="WYS33" s="421"/>
      <c r="WYT33" s="421"/>
      <c r="WYU33" s="421"/>
      <c r="WYV33" s="421"/>
      <c r="WYW33" s="421"/>
      <c r="WYX33" s="421"/>
      <c r="WYY33" s="421"/>
      <c r="WYZ33" s="421"/>
      <c r="WZA33" s="421"/>
      <c r="WZB33" s="421"/>
      <c r="WZC33" s="421"/>
      <c r="WZD33" s="421"/>
      <c r="WZE33" s="421"/>
      <c r="WZF33" s="421"/>
      <c r="WZG33" s="421"/>
      <c r="WZH33" s="421"/>
      <c r="WZI33" s="421"/>
      <c r="WZJ33" s="421"/>
      <c r="WZK33" s="421"/>
      <c r="WZL33" s="421"/>
      <c r="WZM33" s="421"/>
      <c r="WZN33" s="421"/>
      <c r="WZO33" s="421"/>
      <c r="WZP33" s="421"/>
      <c r="WZQ33" s="421"/>
      <c r="WZR33" s="421"/>
      <c r="WZS33" s="421"/>
      <c r="WZT33" s="421"/>
      <c r="WZU33" s="421"/>
      <c r="WZV33" s="421"/>
      <c r="WZW33" s="421"/>
      <c r="WZX33" s="421"/>
      <c r="WZY33" s="421"/>
      <c r="WZZ33" s="421"/>
      <c r="XAA33" s="421"/>
      <c r="XAB33" s="421"/>
      <c r="XAC33" s="421"/>
      <c r="XAD33" s="421"/>
      <c r="XAE33" s="421"/>
      <c r="XAF33" s="421"/>
      <c r="XAG33" s="421"/>
      <c r="XAH33" s="421"/>
      <c r="XAI33" s="421"/>
      <c r="XAJ33" s="421"/>
      <c r="XAK33" s="421"/>
      <c r="XAL33" s="421"/>
      <c r="XAM33" s="421"/>
      <c r="XAN33" s="421"/>
      <c r="XAO33" s="421"/>
      <c r="XAP33" s="421"/>
      <c r="XAQ33" s="421"/>
      <c r="XAR33" s="421"/>
      <c r="XAS33" s="421"/>
      <c r="XAT33" s="421"/>
      <c r="XAU33" s="421"/>
      <c r="XAV33" s="421"/>
      <c r="XAW33" s="421"/>
      <c r="XAX33" s="421"/>
      <c r="XAY33" s="421"/>
      <c r="XAZ33" s="421"/>
      <c r="XBA33" s="421"/>
      <c r="XBB33" s="421"/>
      <c r="XBC33" s="421"/>
      <c r="XBD33" s="421"/>
      <c r="XBE33" s="421"/>
      <c r="XBF33" s="421"/>
      <c r="XBG33" s="421"/>
      <c r="XBH33" s="421"/>
      <c r="XBI33" s="421"/>
      <c r="XBJ33" s="421"/>
      <c r="XBK33" s="421"/>
      <c r="XBL33" s="421"/>
      <c r="XBM33" s="421"/>
      <c r="XBN33" s="421"/>
      <c r="XBO33" s="421"/>
      <c r="XBP33" s="421"/>
      <c r="XBQ33" s="421"/>
      <c r="XBR33" s="421"/>
      <c r="XBS33" s="421"/>
      <c r="XBT33" s="421"/>
      <c r="XBU33" s="421"/>
      <c r="XBV33" s="421"/>
      <c r="XBW33" s="421"/>
      <c r="XBX33" s="421"/>
      <c r="XBY33" s="421"/>
      <c r="XBZ33" s="421"/>
      <c r="XCA33" s="421"/>
      <c r="XCB33" s="421"/>
      <c r="XCC33" s="421"/>
      <c r="XCD33" s="421"/>
      <c r="XCE33" s="421"/>
      <c r="XCF33" s="421"/>
      <c r="XCG33" s="421"/>
      <c r="XCH33" s="421"/>
      <c r="XCI33" s="421"/>
      <c r="XCJ33" s="421"/>
      <c r="XCK33" s="421"/>
      <c r="XCL33" s="421"/>
      <c r="XCM33" s="421"/>
      <c r="XCN33" s="421"/>
      <c r="XCO33" s="421"/>
      <c r="XCP33" s="421"/>
      <c r="XCQ33" s="421"/>
      <c r="XCR33" s="421"/>
      <c r="XCS33" s="421"/>
      <c r="XCT33" s="421"/>
      <c r="XCU33" s="421"/>
      <c r="XCV33" s="421"/>
      <c r="XCW33" s="421"/>
      <c r="XCX33" s="421"/>
      <c r="XCY33" s="421"/>
      <c r="XCZ33" s="421"/>
      <c r="XDA33" s="421"/>
      <c r="XDB33" s="421"/>
      <c r="XDC33" s="421"/>
      <c r="XDD33" s="421"/>
      <c r="XDE33" s="421"/>
      <c r="XDF33" s="421"/>
      <c r="XDG33" s="421"/>
      <c r="XDH33" s="421"/>
      <c r="XDI33" s="421"/>
      <c r="XDJ33" s="421"/>
      <c r="XDK33" s="421"/>
      <c r="XDL33" s="421"/>
      <c r="XDM33" s="421"/>
      <c r="XDN33" s="421"/>
      <c r="XDO33" s="421"/>
      <c r="XDP33" s="421"/>
      <c r="XDQ33" s="421"/>
      <c r="XDR33" s="421"/>
      <c r="XDS33" s="421"/>
      <c r="XDT33" s="421"/>
      <c r="XDU33" s="421"/>
      <c r="XDV33" s="421"/>
      <c r="XDW33" s="421"/>
      <c r="XDX33" s="421"/>
      <c r="XDY33" s="421"/>
      <c r="XDZ33" s="421"/>
      <c r="XEA33" s="421"/>
      <c r="XEB33" s="421"/>
      <c r="XEC33" s="421"/>
      <c r="XED33" s="421"/>
      <c r="XEE33" s="421"/>
      <c r="XEF33" s="421"/>
      <c r="XEG33" s="421"/>
      <c r="XEH33" s="421"/>
      <c r="XEI33" s="421"/>
      <c r="XEJ33" s="421"/>
      <c r="XEK33" s="421"/>
      <c r="XEL33" s="421"/>
      <c r="XEM33" s="421"/>
      <c r="XEN33" s="421"/>
      <c r="XEO33" s="421"/>
      <c r="XEP33" s="421"/>
      <c r="XEQ33" s="421"/>
      <c r="XER33" s="421"/>
      <c r="XES33" s="421"/>
      <c r="XET33" s="421"/>
      <c r="XEU33" s="421"/>
      <c r="XEV33" s="421"/>
      <c r="XEW33" s="421"/>
      <c r="XEX33" s="421"/>
      <c r="XEY33" s="421"/>
    </row>
    <row r="34" spans="1:16379" ht="13.5" customHeight="1" x14ac:dyDescent="0.3">
      <c r="C34" s="401" t="s">
        <v>84</v>
      </c>
      <c r="D34" s="403"/>
      <c r="E34" s="404"/>
    </row>
    <row r="35" spans="1:16379" ht="13.5" customHeight="1" x14ac:dyDescent="0.3">
      <c r="C35" s="422" t="s">
        <v>284</v>
      </c>
      <c r="D35" s="419"/>
      <c r="E35" s="355"/>
    </row>
    <row r="36" spans="1:16379" ht="13.5" customHeight="1" x14ac:dyDescent="0.3">
      <c r="C36" s="355" t="s">
        <v>271</v>
      </c>
      <c r="D36" s="407">
        <v>6480</v>
      </c>
      <c r="E36" s="355" t="s">
        <v>208</v>
      </c>
    </row>
    <row r="37" spans="1:16379" ht="13.5" customHeight="1" x14ac:dyDescent="0.3">
      <c r="C37" s="355" t="s">
        <v>272</v>
      </c>
      <c r="D37" s="407">
        <v>133</v>
      </c>
      <c r="E37" s="355" t="s">
        <v>208</v>
      </c>
    </row>
    <row r="38" spans="1:16379" ht="13.5" customHeight="1" x14ac:dyDescent="0.3">
      <c r="C38" s="355" t="s">
        <v>274</v>
      </c>
      <c r="D38" s="407">
        <v>65</v>
      </c>
      <c r="E38" s="355" t="s">
        <v>208</v>
      </c>
    </row>
    <row r="39" spans="1:16379" ht="13.5" customHeight="1" x14ac:dyDescent="0.3">
      <c r="C39" s="355" t="s">
        <v>275</v>
      </c>
      <c r="D39" s="423">
        <v>54.04074364217864</v>
      </c>
      <c r="E39" s="355" t="s">
        <v>207</v>
      </c>
    </row>
    <row r="40" spans="1:16379" ht="13.5" customHeight="1" x14ac:dyDescent="0.3">
      <c r="C40" s="355" t="s">
        <v>276</v>
      </c>
      <c r="D40" s="424">
        <v>119.05296789719625</v>
      </c>
      <c r="E40" s="355" t="s">
        <v>207</v>
      </c>
    </row>
    <row r="41" spans="1:16379" ht="13.5" customHeight="1" x14ac:dyDescent="0.3">
      <c r="C41" s="355" t="s">
        <v>277</v>
      </c>
      <c r="D41" s="424">
        <v>155.64391889382566</v>
      </c>
      <c r="E41" s="355" t="s">
        <v>207</v>
      </c>
    </row>
    <row r="42" spans="1:16379" ht="13.5" customHeight="1" x14ac:dyDescent="0.3">
      <c r="C42" s="355" t="s">
        <v>278</v>
      </c>
      <c r="D42" s="424">
        <v>54.04074364217864</v>
      </c>
      <c r="E42" s="355" t="s">
        <v>207</v>
      </c>
    </row>
    <row r="43" spans="1:16379" ht="13" x14ac:dyDescent="0.3">
      <c r="C43" s="422"/>
      <c r="D43" s="419"/>
      <c r="E43" s="355"/>
    </row>
    <row r="44" spans="1:16379" ht="13" x14ac:dyDescent="0.3">
      <c r="C44" s="422" t="s">
        <v>285</v>
      </c>
      <c r="D44" s="419"/>
      <c r="E44" s="355"/>
    </row>
    <row r="45" spans="1:16379" ht="13.5" customHeight="1" x14ac:dyDescent="0.3">
      <c r="C45" s="355" t="s">
        <v>302</v>
      </c>
      <c r="D45" s="407">
        <v>8726</v>
      </c>
      <c r="E45" s="355" t="s">
        <v>208</v>
      </c>
    </row>
    <row r="46" spans="1:16379" ht="13.5" customHeight="1" x14ac:dyDescent="0.3">
      <c r="C46" s="355" t="s">
        <v>303</v>
      </c>
      <c r="D46" s="407">
        <v>0</v>
      </c>
      <c r="E46" s="355" t="s">
        <v>208</v>
      </c>
    </row>
    <row r="47" spans="1:16379" ht="13.5" customHeight="1" x14ac:dyDescent="0.3">
      <c r="C47" s="355" t="s">
        <v>304</v>
      </c>
      <c r="D47" s="407">
        <v>0</v>
      </c>
      <c r="E47" s="355" t="s">
        <v>208</v>
      </c>
    </row>
    <row r="48" spans="1:16379" ht="13.5" customHeight="1" x14ac:dyDescent="0.3">
      <c r="C48" s="355" t="s">
        <v>273</v>
      </c>
      <c r="D48" s="407">
        <v>10150</v>
      </c>
      <c r="E48" s="355" t="s">
        <v>208</v>
      </c>
    </row>
    <row r="49" spans="3:5" ht="13.5" customHeight="1" x14ac:dyDescent="0.3">
      <c r="C49" s="355" t="s">
        <v>295</v>
      </c>
      <c r="D49" s="424">
        <v>54.04074364217864</v>
      </c>
      <c r="E49" s="355" t="s">
        <v>207</v>
      </c>
    </row>
    <row r="50" spans="3:5" ht="13.5" customHeight="1" x14ac:dyDescent="0.3">
      <c r="C50" s="355" t="s">
        <v>296</v>
      </c>
      <c r="D50" s="424">
        <v>119.05296789719625</v>
      </c>
      <c r="E50" s="355" t="s">
        <v>207</v>
      </c>
    </row>
    <row r="51" spans="3:5" ht="13.5" customHeight="1" x14ac:dyDescent="0.3">
      <c r="C51" s="355" t="s">
        <v>297</v>
      </c>
      <c r="D51" s="424">
        <v>155.64391889382566</v>
      </c>
      <c r="E51" s="355" t="s">
        <v>207</v>
      </c>
    </row>
    <row r="52" spans="3:5" ht="13.5" customHeight="1" x14ac:dyDescent="0.3">
      <c r="C52" s="422"/>
      <c r="D52" s="419"/>
      <c r="E52" s="355"/>
    </row>
    <row r="53" spans="3:5" ht="13.5" customHeight="1" x14ac:dyDescent="0.3">
      <c r="C53" s="165" t="s">
        <v>77</v>
      </c>
      <c r="D53" s="425">
        <v>0.95</v>
      </c>
      <c r="E53" s="242" t="s">
        <v>20</v>
      </c>
    </row>
    <row r="54" spans="3:5" ht="13.5" customHeight="1" x14ac:dyDescent="0.3">
      <c r="C54" s="165" t="s">
        <v>78</v>
      </c>
      <c r="D54" s="425">
        <v>0.95</v>
      </c>
      <c r="E54" s="242" t="s">
        <v>20</v>
      </c>
    </row>
    <row r="55" spans="3:5" ht="13.5" customHeight="1" x14ac:dyDescent="0.3">
      <c r="C55" s="165" t="s">
        <v>209</v>
      </c>
      <c r="D55" s="407">
        <f>D66</f>
        <v>10</v>
      </c>
      <c r="E55" s="242" t="s">
        <v>212</v>
      </c>
    </row>
    <row r="56" spans="3:5" ht="13.5" customHeight="1" x14ac:dyDescent="0.3">
      <c r="C56" s="285"/>
      <c r="D56" s="426"/>
    </row>
    <row r="57" spans="3:5" ht="13.5" customHeight="1" x14ac:dyDescent="0.3">
      <c r="C57" s="401" t="s">
        <v>305</v>
      </c>
      <c r="D57" s="403"/>
      <c r="E57" s="404"/>
    </row>
    <row r="58" spans="3:5" ht="13.5" customHeight="1" x14ac:dyDescent="0.3">
      <c r="C58" s="242" t="s">
        <v>105</v>
      </c>
      <c r="D58" s="427"/>
      <c r="E58" s="242" t="s">
        <v>87</v>
      </c>
    </row>
    <row r="59" spans="3:5" ht="13.5" customHeight="1" x14ac:dyDescent="0.3">
      <c r="C59" s="242" t="s">
        <v>107</v>
      </c>
      <c r="D59" s="425">
        <v>0.56000000000000005</v>
      </c>
      <c r="E59" s="242" t="s">
        <v>20</v>
      </c>
    </row>
    <row r="60" spans="3:5" ht="13.5" customHeight="1" x14ac:dyDescent="0.3">
      <c r="C60" s="428"/>
      <c r="D60" s="429"/>
    </row>
    <row r="61" spans="3:5" ht="13.5" customHeight="1" x14ac:dyDescent="0.3">
      <c r="C61" s="401" t="s">
        <v>85</v>
      </c>
      <c r="D61" s="403"/>
      <c r="E61" s="404"/>
    </row>
    <row r="62" spans="3:5" ht="13.5" customHeight="1" x14ac:dyDescent="0.3">
      <c r="C62" s="242" t="s">
        <v>45</v>
      </c>
      <c r="D62" s="425">
        <v>0.8</v>
      </c>
      <c r="E62" s="242" t="s">
        <v>20</v>
      </c>
    </row>
    <row r="63" spans="3:5" ht="13.5" customHeight="1" x14ac:dyDescent="0.3">
      <c r="C63" s="242" t="s">
        <v>48</v>
      </c>
      <c r="D63" s="407">
        <v>3</v>
      </c>
      <c r="E63" s="242" t="s">
        <v>63</v>
      </c>
    </row>
    <row r="64" spans="3:5" ht="13.5" customHeight="1" x14ac:dyDescent="0.3">
      <c r="C64" s="242" t="s">
        <v>324</v>
      </c>
      <c r="D64" s="407">
        <v>528</v>
      </c>
    </row>
    <row r="65" spans="1:16379" ht="13.5" customHeight="1" x14ac:dyDescent="0.3">
      <c r="C65" s="242" t="s">
        <v>73</v>
      </c>
      <c r="D65" s="407">
        <v>52438</v>
      </c>
      <c r="E65" s="242" t="s">
        <v>55</v>
      </c>
    </row>
    <row r="66" spans="1:16379" ht="13.5" customHeight="1" x14ac:dyDescent="0.3">
      <c r="C66" s="242" t="s">
        <v>211</v>
      </c>
      <c r="D66" s="407">
        <v>10</v>
      </c>
      <c r="E66" s="242" t="s">
        <v>212</v>
      </c>
    </row>
    <row r="67" spans="1:16379" ht="13.5" customHeight="1" x14ac:dyDescent="0.3">
      <c r="C67" s="242" t="s">
        <v>72</v>
      </c>
      <c r="D67" s="407">
        <v>5287</v>
      </c>
      <c r="E67" s="242" t="s">
        <v>61</v>
      </c>
    </row>
    <row r="68" spans="1:16379" ht="13.5" customHeight="1" x14ac:dyDescent="0.3">
      <c r="D68" s="425"/>
    </row>
    <row r="69" spans="1:16379" ht="13.5" customHeight="1" x14ac:dyDescent="0.3">
      <c r="C69" s="401" t="s">
        <v>161</v>
      </c>
      <c r="D69" s="430"/>
      <c r="E69" s="404"/>
    </row>
    <row r="70" spans="1:16379" ht="13.5" customHeight="1" x14ac:dyDescent="0.3">
      <c r="C70" s="141" t="s">
        <v>101</v>
      </c>
      <c r="D70" s="431">
        <v>4263280</v>
      </c>
      <c r="E70" s="242" t="s">
        <v>35</v>
      </c>
    </row>
    <row r="71" spans="1:16379" ht="13.5" customHeight="1" x14ac:dyDescent="0.3">
      <c r="C71" s="141" t="s">
        <v>203</v>
      </c>
      <c r="D71" s="431">
        <v>5777136</v>
      </c>
      <c r="E71" s="242" t="s">
        <v>35</v>
      </c>
    </row>
    <row r="72" spans="1:16379" ht="13.5" customHeight="1" x14ac:dyDescent="0.3">
      <c r="C72" s="141" t="s">
        <v>102</v>
      </c>
      <c r="D72" s="432">
        <v>2.33</v>
      </c>
      <c r="E72" s="242" t="s">
        <v>103</v>
      </c>
    </row>
    <row r="73" spans="1:16379" ht="13.5" customHeight="1" x14ac:dyDescent="0.3">
      <c r="C73" s="141" t="s">
        <v>204</v>
      </c>
      <c r="D73" s="432">
        <v>8.67</v>
      </c>
      <c r="E73" s="242" t="s">
        <v>103</v>
      </c>
    </row>
    <row r="74" spans="1:16379" ht="13.5" customHeight="1" x14ac:dyDescent="0.3">
      <c r="C74" s="421" t="s">
        <v>76</v>
      </c>
      <c r="D74" s="432">
        <v>8.2899999999999991</v>
      </c>
      <c r="E74" s="242" t="s">
        <v>164</v>
      </c>
    </row>
    <row r="75" spans="1:16379" ht="13.5" customHeight="1" x14ac:dyDescent="0.3">
      <c r="C75" s="421" t="s">
        <v>206</v>
      </c>
      <c r="D75" s="432">
        <v>2</v>
      </c>
      <c r="E75" s="242" t="s">
        <v>164</v>
      </c>
    </row>
    <row r="76" spans="1:16379" ht="13.5" customHeight="1" x14ac:dyDescent="0.3">
      <c r="C76" s="421" t="s">
        <v>205</v>
      </c>
      <c r="D76" s="431">
        <v>613751.00884275278</v>
      </c>
      <c r="E76" s="242" t="s">
        <v>165</v>
      </c>
    </row>
    <row r="77" spans="1:16379" ht="13.5" customHeight="1" x14ac:dyDescent="0.3">
      <c r="C77" s="421" t="s">
        <v>333</v>
      </c>
      <c r="D77" s="433">
        <f>IF('Not Used'!E$10="Base",15%,20%)</f>
        <v>0.15</v>
      </c>
      <c r="E77" s="242" t="s">
        <v>20</v>
      </c>
    </row>
    <row r="78" spans="1:16379" ht="13.5" customHeight="1" x14ac:dyDescent="0.3">
      <c r="C78" s="421" t="s">
        <v>334</v>
      </c>
      <c r="D78" s="433">
        <v>0.1</v>
      </c>
      <c r="E78" s="242" t="s">
        <v>20</v>
      </c>
    </row>
    <row r="79" spans="1:16379" ht="13.5" customHeight="1" x14ac:dyDescent="0.3">
      <c r="A79" s="141"/>
      <c r="B79" s="141"/>
      <c r="C79" s="141" t="s">
        <v>293</v>
      </c>
      <c r="D79" s="415">
        <v>0.03</v>
      </c>
      <c r="E79" s="242" t="s">
        <v>20</v>
      </c>
      <c r="F79" s="434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  <c r="DK79" s="141"/>
      <c r="DL79" s="141"/>
      <c r="DM79" s="141"/>
      <c r="DN79" s="141"/>
      <c r="DO79" s="141"/>
      <c r="DP79" s="141"/>
      <c r="DQ79" s="141"/>
      <c r="DR79" s="141"/>
      <c r="DS79" s="141"/>
      <c r="DT79" s="141"/>
      <c r="DU79" s="141"/>
      <c r="DV79" s="141"/>
      <c r="DW79" s="141"/>
      <c r="DX79" s="141"/>
      <c r="DY79" s="141"/>
      <c r="DZ79" s="141"/>
      <c r="EA79" s="141"/>
      <c r="EB79" s="141"/>
      <c r="EC79" s="141"/>
      <c r="ED79" s="141"/>
      <c r="EE79" s="141"/>
      <c r="EF79" s="141"/>
      <c r="EG79" s="141"/>
      <c r="EH79" s="141"/>
      <c r="EI79" s="141"/>
      <c r="EJ79" s="141"/>
      <c r="EK79" s="141"/>
      <c r="EL79" s="141"/>
      <c r="EM79" s="141"/>
      <c r="EN79" s="141"/>
      <c r="EO79" s="141"/>
      <c r="EP79" s="141"/>
      <c r="EQ79" s="141"/>
      <c r="ER79" s="141"/>
      <c r="ES79" s="141"/>
      <c r="ET79" s="141"/>
      <c r="EU79" s="141"/>
      <c r="EV79" s="141"/>
      <c r="EW79" s="141"/>
      <c r="EX79" s="141"/>
      <c r="EY79" s="141"/>
      <c r="EZ79" s="141"/>
      <c r="FA79" s="141"/>
      <c r="FB79" s="141"/>
      <c r="FC79" s="141"/>
      <c r="FD79" s="141"/>
      <c r="FE79" s="141"/>
      <c r="FF79" s="141"/>
      <c r="FG79" s="141"/>
      <c r="FH79" s="141"/>
      <c r="FI79" s="141"/>
      <c r="FJ79" s="141"/>
      <c r="FK79" s="141"/>
      <c r="FL79" s="141"/>
      <c r="FM79" s="141"/>
      <c r="FN79" s="141"/>
      <c r="FO79" s="141"/>
      <c r="FP79" s="141"/>
      <c r="FQ79" s="141"/>
      <c r="FR79" s="141"/>
      <c r="FS79" s="141"/>
      <c r="FT79" s="141"/>
      <c r="FU79" s="141"/>
      <c r="FV79" s="141"/>
      <c r="FW79" s="141"/>
      <c r="FX79" s="141"/>
      <c r="FY79" s="141"/>
      <c r="FZ79" s="141"/>
      <c r="GA79" s="141"/>
      <c r="GB79" s="141"/>
      <c r="GC79" s="141"/>
      <c r="GD79" s="141"/>
      <c r="GE79" s="141"/>
      <c r="GF79" s="141"/>
      <c r="GG79" s="141"/>
      <c r="GH79" s="141"/>
      <c r="GI79" s="141"/>
      <c r="GJ79" s="141"/>
      <c r="GK79" s="141"/>
      <c r="GL79" s="141"/>
      <c r="GM79" s="141"/>
      <c r="GN79" s="141"/>
      <c r="GO79" s="141"/>
      <c r="GP79" s="141"/>
      <c r="GQ79" s="141"/>
      <c r="GR79" s="141"/>
      <c r="GS79" s="141"/>
      <c r="GT79" s="141"/>
      <c r="GU79" s="141"/>
      <c r="GV79" s="141"/>
      <c r="GW79" s="141"/>
      <c r="GX79" s="141"/>
      <c r="GY79" s="141"/>
      <c r="GZ79" s="141"/>
      <c r="HA79" s="141"/>
      <c r="HB79" s="141"/>
      <c r="HC79" s="141"/>
      <c r="HD79" s="141"/>
      <c r="HE79" s="141"/>
      <c r="HF79" s="141"/>
      <c r="HG79" s="141"/>
      <c r="HH79" s="141"/>
      <c r="HI79" s="141"/>
      <c r="HJ79" s="141"/>
      <c r="HK79" s="141"/>
      <c r="HL79" s="141"/>
      <c r="HM79" s="141"/>
      <c r="HN79" s="141"/>
      <c r="HO79" s="141"/>
      <c r="HP79" s="141"/>
      <c r="HQ79" s="141"/>
      <c r="HR79" s="141"/>
      <c r="HS79" s="141"/>
      <c r="HT79" s="141"/>
      <c r="HU79" s="141"/>
      <c r="HV79" s="141"/>
      <c r="HW79" s="141"/>
      <c r="HX79" s="141"/>
      <c r="HY79" s="141"/>
      <c r="HZ79" s="141"/>
      <c r="IA79" s="141"/>
      <c r="IB79" s="141"/>
      <c r="IC79" s="141"/>
      <c r="ID79" s="141"/>
      <c r="IE79" s="141"/>
      <c r="IF79" s="141"/>
      <c r="IG79" s="141"/>
      <c r="IH79" s="141"/>
      <c r="II79" s="141"/>
      <c r="IJ79" s="141"/>
      <c r="IK79" s="141"/>
      <c r="IL79" s="141"/>
      <c r="IM79" s="141"/>
      <c r="IN79" s="141"/>
      <c r="IO79" s="141"/>
      <c r="IP79" s="141"/>
      <c r="IQ79" s="141"/>
      <c r="IR79" s="141"/>
      <c r="IS79" s="141"/>
      <c r="IT79" s="141"/>
      <c r="IU79" s="141"/>
      <c r="IV79" s="141"/>
      <c r="IW79" s="141"/>
      <c r="IX79" s="141"/>
      <c r="IY79" s="141"/>
      <c r="IZ79" s="141"/>
      <c r="JA79" s="141"/>
      <c r="JB79" s="141"/>
      <c r="JC79" s="141"/>
      <c r="JD79" s="141"/>
      <c r="JE79" s="141"/>
      <c r="JF79" s="141"/>
      <c r="JG79" s="141"/>
      <c r="JH79" s="141"/>
      <c r="JI79" s="141"/>
      <c r="JJ79" s="141"/>
      <c r="JK79" s="141"/>
      <c r="JL79" s="141"/>
      <c r="JM79" s="141"/>
      <c r="JN79" s="141"/>
      <c r="JO79" s="141"/>
      <c r="JP79" s="141"/>
      <c r="JQ79" s="141"/>
      <c r="JR79" s="141"/>
      <c r="JS79" s="141"/>
      <c r="JT79" s="141"/>
      <c r="JU79" s="141"/>
      <c r="JV79" s="141"/>
      <c r="JW79" s="141"/>
      <c r="JX79" s="141"/>
      <c r="JY79" s="141"/>
      <c r="JZ79" s="141"/>
      <c r="KA79" s="141"/>
      <c r="KB79" s="141"/>
      <c r="KC79" s="141"/>
      <c r="KD79" s="141"/>
      <c r="KE79" s="141"/>
      <c r="KF79" s="141"/>
      <c r="KG79" s="141"/>
      <c r="KH79" s="141"/>
      <c r="KI79" s="141"/>
      <c r="KJ79" s="141"/>
      <c r="KK79" s="141"/>
      <c r="KL79" s="141"/>
      <c r="KM79" s="141"/>
      <c r="KN79" s="141"/>
      <c r="KO79" s="141"/>
      <c r="KP79" s="141"/>
      <c r="KQ79" s="141"/>
      <c r="KR79" s="141"/>
      <c r="KS79" s="141"/>
      <c r="KT79" s="141"/>
      <c r="KU79" s="141"/>
      <c r="KV79" s="141"/>
      <c r="KW79" s="141"/>
      <c r="KX79" s="141"/>
      <c r="KY79" s="141"/>
      <c r="KZ79" s="141"/>
      <c r="LA79" s="141"/>
      <c r="LB79" s="141"/>
      <c r="LC79" s="141"/>
      <c r="LD79" s="141"/>
      <c r="LE79" s="141"/>
      <c r="LF79" s="141"/>
      <c r="LG79" s="141"/>
      <c r="LH79" s="141"/>
      <c r="LI79" s="141"/>
      <c r="LJ79" s="141"/>
      <c r="LK79" s="141"/>
      <c r="LL79" s="141"/>
      <c r="LM79" s="141"/>
      <c r="LN79" s="141"/>
      <c r="LO79" s="141"/>
      <c r="LP79" s="141"/>
      <c r="LQ79" s="141"/>
      <c r="LR79" s="141"/>
      <c r="LS79" s="141"/>
      <c r="LT79" s="141"/>
      <c r="LU79" s="141"/>
      <c r="LV79" s="141"/>
      <c r="LW79" s="141"/>
      <c r="LX79" s="141"/>
      <c r="LY79" s="141"/>
      <c r="LZ79" s="141"/>
      <c r="MA79" s="141"/>
      <c r="MB79" s="141"/>
      <c r="MC79" s="141"/>
      <c r="MD79" s="141"/>
      <c r="ME79" s="141"/>
      <c r="MF79" s="141"/>
      <c r="MG79" s="141"/>
      <c r="MH79" s="141"/>
      <c r="MI79" s="141"/>
      <c r="MJ79" s="141"/>
      <c r="MK79" s="141"/>
      <c r="ML79" s="141"/>
      <c r="MM79" s="141"/>
      <c r="MN79" s="141"/>
      <c r="MO79" s="141"/>
      <c r="MP79" s="141"/>
      <c r="MQ79" s="141"/>
      <c r="MR79" s="141"/>
      <c r="MS79" s="141"/>
      <c r="MT79" s="141"/>
      <c r="MU79" s="141"/>
      <c r="MV79" s="141"/>
      <c r="MW79" s="141"/>
      <c r="MX79" s="141"/>
      <c r="MY79" s="141"/>
      <c r="MZ79" s="141"/>
      <c r="NA79" s="141"/>
      <c r="NB79" s="141"/>
      <c r="NC79" s="141"/>
      <c r="ND79" s="141"/>
      <c r="NE79" s="141"/>
      <c r="NF79" s="141"/>
      <c r="NG79" s="141"/>
      <c r="NH79" s="141"/>
      <c r="NI79" s="141"/>
      <c r="NJ79" s="141"/>
      <c r="NK79" s="141"/>
      <c r="NL79" s="141"/>
      <c r="NM79" s="141"/>
      <c r="NN79" s="141"/>
      <c r="NO79" s="141"/>
      <c r="NP79" s="141"/>
      <c r="NQ79" s="141"/>
      <c r="NR79" s="141"/>
      <c r="NS79" s="141"/>
      <c r="NT79" s="141"/>
      <c r="NU79" s="141"/>
      <c r="NV79" s="141"/>
      <c r="NW79" s="141"/>
      <c r="NX79" s="141"/>
      <c r="NY79" s="141"/>
      <c r="NZ79" s="141"/>
      <c r="OA79" s="141"/>
      <c r="OB79" s="141"/>
      <c r="OC79" s="141"/>
      <c r="OD79" s="141"/>
      <c r="OE79" s="141"/>
      <c r="OF79" s="141"/>
      <c r="OG79" s="141"/>
      <c r="OH79" s="141"/>
      <c r="OI79" s="141"/>
      <c r="OJ79" s="141"/>
      <c r="OK79" s="141"/>
      <c r="OL79" s="141"/>
      <c r="OM79" s="141"/>
      <c r="ON79" s="141"/>
      <c r="OO79" s="141"/>
      <c r="OP79" s="141"/>
      <c r="OQ79" s="141"/>
      <c r="OR79" s="141"/>
      <c r="OS79" s="141"/>
      <c r="OT79" s="141"/>
      <c r="OU79" s="141"/>
      <c r="OV79" s="141"/>
      <c r="OW79" s="141"/>
      <c r="OX79" s="141"/>
      <c r="OY79" s="141"/>
      <c r="OZ79" s="141"/>
      <c r="PA79" s="141"/>
      <c r="PB79" s="141"/>
      <c r="PC79" s="141"/>
      <c r="PD79" s="141"/>
      <c r="PE79" s="141"/>
      <c r="PF79" s="141"/>
      <c r="PG79" s="141"/>
      <c r="PH79" s="141"/>
      <c r="PI79" s="141"/>
      <c r="PJ79" s="141"/>
      <c r="PK79" s="141"/>
      <c r="PL79" s="141"/>
      <c r="PM79" s="141"/>
      <c r="PN79" s="141"/>
      <c r="PO79" s="141"/>
      <c r="PP79" s="141"/>
      <c r="PQ79" s="141"/>
      <c r="PR79" s="141"/>
      <c r="PS79" s="141"/>
      <c r="PT79" s="141"/>
      <c r="PU79" s="141"/>
      <c r="PV79" s="141"/>
      <c r="PW79" s="141"/>
      <c r="PX79" s="141"/>
      <c r="PY79" s="141"/>
      <c r="PZ79" s="141"/>
      <c r="QA79" s="141"/>
      <c r="QB79" s="141"/>
      <c r="QC79" s="141"/>
      <c r="QD79" s="141"/>
      <c r="QE79" s="141"/>
      <c r="QF79" s="141"/>
      <c r="QG79" s="141"/>
      <c r="QH79" s="141"/>
      <c r="QI79" s="141"/>
      <c r="QJ79" s="141"/>
      <c r="QK79" s="141"/>
      <c r="QL79" s="141"/>
      <c r="QM79" s="141"/>
      <c r="QN79" s="141"/>
      <c r="QO79" s="141"/>
      <c r="QP79" s="141"/>
      <c r="QQ79" s="141"/>
      <c r="QR79" s="141"/>
      <c r="QS79" s="141"/>
      <c r="QT79" s="141"/>
      <c r="QU79" s="141"/>
      <c r="QV79" s="141"/>
      <c r="QW79" s="141"/>
      <c r="QX79" s="141"/>
      <c r="QY79" s="141"/>
      <c r="QZ79" s="141"/>
      <c r="RA79" s="141"/>
      <c r="RB79" s="141"/>
      <c r="RC79" s="141"/>
      <c r="RD79" s="141"/>
      <c r="RE79" s="141"/>
      <c r="RF79" s="141"/>
      <c r="RG79" s="141"/>
      <c r="RH79" s="141"/>
      <c r="RI79" s="141"/>
      <c r="RJ79" s="141"/>
      <c r="RK79" s="141"/>
      <c r="RL79" s="141"/>
      <c r="RM79" s="141"/>
      <c r="RN79" s="141"/>
      <c r="RO79" s="141"/>
      <c r="RP79" s="141"/>
      <c r="RQ79" s="141"/>
      <c r="RR79" s="141"/>
      <c r="RS79" s="141"/>
      <c r="RT79" s="141"/>
      <c r="RU79" s="141"/>
      <c r="RV79" s="141"/>
      <c r="RW79" s="141"/>
      <c r="RX79" s="141"/>
      <c r="RY79" s="141"/>
      <c r="RZ79" s="141"/>
      <c r="SA79" s="141"/>
      <c r="SB79" s="141"/>
      <c r="SC79" s="141"/>
      <c r="SD79" s="141"/>
      <c r="SE79" s="141"/>
      <c r="SF79" s="141"/>
      <c r="SG79" s="141"/>
      <c r="SH79" s="141"/>
      <c r="SI79" s="141"/>
      <c r="SJ79" s="141"/>
      <c r="SK79" s="141"/>
      <c r="SL79" s="141"/>
      <c r="SM79" s="141"/>
      <c r="SN79" s="141"/>
      <c r="SO79" s="141"/>
      <c r="SP79" s="141"/>
      <c r="SQ79" s="141"/>
      <c r="SR79" s="141"/>
      <c r="SS79" s="141"/>
      <c r="ST79" s="141"/>
      <c r="SU79" s="141"/>
      <c r="SV79" s="141"/>
      <c r="SW79" s="141"/>
      <c r="SX79" s="141"/>
      <c r="SY79" s="141"/>
      <c r="SZ79" s="141"/>
      <c r="TA79" s="141"/>
      <c r="TB79" s="141"/>
      <c r="TC79" s="141"/>
      <c r="TD79" s="141"/>
      <c r="TE79" s="141"/>
      <c r="TF79" s="141"/>
      <c r="TG79" s="141"/>
      <c r="TH79" s="141"/>
      <c r="TI79" s="141"/>
      <c r="TJ79" s="141"/>
      <c r="TK79" s="141"/>
      <c r="TL79" s="141"/>
      <c r="TM79" s="141"/>
      <c r="TN79" s="141"/>
      <c r="TO79" s="141"/>
      <c r="TP79" s="141"/>
      <c r="TQ79" s="141"/>
      <c r="TR79" s="141"/>
      <c r="TS79" s="141"/>
      <c r="TT79" s="141"/>
      <c r="TU79" s="141"/>
      <c r="TV79" s="141"/>
      <c r="TW79" s="141"/>
      <c r="TX79" s="141"/>
      <c r="TY79" s="141"/>
      <c r="TZ79" s="141"/>
      <c r="UA79" s="141"/>
      <c r="UB79" s="141"/>
      <c r="UC79" s="141"/>
      <c r="UD79" s="141"/>
      <c r="UE79" s="141"/>
      <c r="UF79" s="141"/>
      <c r="UG79" s="141"/>
      <c r="UH79" s="141"/>
      <c r="UI79" s="141"/>
      <c r="UJ79" s="141"/>
      <c r="UK79" s="141"/>
      <c r="UL79" s="141"/>
      <c r="UM79" s="141"/>
      <c r="UN79" s="141"/>
      <c r="UO79" s="141"/>
      <c r="UP79" s="141"/>
      <c r="UQ79" s="141"/>
      <c r="UR79" s="141"/>
      <c r="US79" s="141"/>
      <c r="UT79" s="141"/>
      <c r="UU79" s="141"/>
      <c r="UV79" s="141"/>
      <c r="UW79" s="141"/>
      <c r="UX79" s="141"/>
      <c r="UY79" s="141"/>
      <c r="UZ79" s="141"/>
      <c r="VA79" s="141"/>
      <c r="VB79" s="141"/>
      <c r="VC79" s="141"/>
      <c r="VD79" s="141"/>
      <c r="VE79" s="141"/>
      <c r="VF79" s="141"/>
      <c r="VG79" s="141"/>
      <c r="VH79" s="141"/>
      <c r="VI79" s="141"/>
      <c r="VJ79" s="141"/>
      <c r="VK79" s="141"/>
      <c r="VL79" s="141"/>
      <c r="VM79" s="141"/>
      <c r="VN79" s="141"/>
      <c r="VO79" s="141"/>
      <c r="VP79" s="141"/>
      <c r="VQ79" s="141"/>
      <c r="VR79" s="141"/>
      <c r="VS79" s="141"/>
      <c r="VT79" s="141"/>
      <c r="VU79" s="141"/>
      <c r="VV79" s="141"/>
      <c r="VW79" s="141"/>
      <c r="VX79" s="141"/>
      <c r="VY79" s="141"/>
      <c r="VZ79" s="141"/>
      <c r="WA79" s="141"/>
      <c r="WB79" s="141"/>
      <c r="WC79" s="141"/>
      <c r="WD79" s="141"/>
      <c r="WE79" s="141"/>
      <c r="WF79" s="141"/>
      <c r="WG79" s="141"/>
      <c r="WH79" s="141"/>
      <c r="WI79" s="141"/>
      <c r="WJ79" s="141"/>
      <c r="WK79" s="141"/>
      <c r="WL79" s="141"/>
      <c r="WM79" s="141"/>
      <c r="WN79" s="141"/>
      <c r="WO79" s="141"/>
      <c r="WP79" s="141"/>
      <c r="WQ79" s="141"/>
      <c r="WR79" s="141"/>
      <c r="WS79" s="141"/>
      <c r="WT79" s="141"/>
      <c r="WU79" s="141"/>
      <c r="WV79" s="141"/>
      <c r="WW79" s="141"/>
      <c r="WX79" s="141"/>
      <c r="WY79" s="141"/>
      <c r="WZ79" s="141"/>
      <c r="XA79" s="141"/>
      <c r="XB79" s="141"/>
      <c r="XC79" s="141"/>
      <c r="XD79" s="141"/>
      <c r="XE79" s="141"/>
      <c r="XF79" s="141"/>
      <c r="XG79" s="141"/>
      <c r="XH79" s="141"/>
      <c r="XI79" s="141"/>
      <c r="XJ79" s="141"/>
      <c r="XK79" s="141"/>
      <c r="XL79" s="141"/>
      <c r="XM79" s="141"/>
      <c r="XN79" s="141"/>
      <c r="XO79" s="141"/>
      <c r="XP79" s="141"/>
      <c r="XQ79" s="141"/>
      <c r="XR79" s="141"/>
      <c r="XS79" s="141"/>
      <c r="XT79" s="141"/>
      <c r="XU79" s="141"/>
      <c r="XV79" s="141"/>
      <c r="XW79" s="141"/>
      <c r="XX79" s="141"/>
      <c r="XY79" s="141"/>
      <c r="XZ79" s="141"/>
      <c r="YA79" s="141"/>
      <c r="YB79" s="141"/>
      <c r="YC79" s="141"/>
      <c r="YD79" s="141"/>
      <c r="YE79" s="141"/>
      <c r="YF79" s="141"/>
      <c r="YG79" s="141"/>
      <c r="YH79" s="141"/>
      <c r="YI79" s="141"/>
      <c r="YJ79" s="141"/>
      <c r="YK79" s="141"/>
      <c r="YL79" s="141"/>
      <c r="YM79" s="141"/>
      <c r="YN79" s="141"/>
      <c r="YO79" s="141"/>
      <c r="YP79" s="141"/>
      <c r="YQ79" s="141"/>
      <c r="YR79" s="141"/>
      <c r="YS79" s="141"/>
      <c r="YT79" s="141"/>
      <c r="YU79" s="141"/>
      <c r="YV79" s="141"/>
      <c r="YW79" s="141"/>
      <c r="YX79" s="141"/>
      <c r="YY79" s="141"/>
      <c r="YZ79" s="141"/>
      <c r="ZA79" s="141"/>
      <c r="ZB79" s="141"/>
      <c r="ZC79" s="141"/>
      <c r="ZD79" s="141"/>
      <c r="ZE79" s="141"/>
      <c r="ZF79" s="141"/>
      <c r="ZG79" s="141"/>
      <c r="ZH79" s="141"/>
      <c r="ZI79" s="141"/>
      <c r="ZJ79" s="141"/>
      <c r="ZK79" s="141"/>
      <c r="ZL79" s="141"/>
      <c r="ZM79" s="141"/>
      <c r="ZN79" s="141"/>
      <c r="ZO79" s="141"/>
      <c r="ZP79" s="141"/>
      <c r="ZQ79" s="141"/>
      <c r="ZR79" s="141"/>
      <c r="ZS79" s="141"/>
      <c r="ZT79" s="141"/>
      <c r="ZU79" s="141"/>
      <c r="ZV79" s="141"/>
      <c r="ZW79" s="141"/>
      <c r="ZX79" s="141"/>
      <c r="ZY79" s="141"/>
      <c r="ZZ79" s="141"/>
      <c r="AAA79" s="141"/>
      <c r="AAB79" s="141"/>
      <c r="AAC79" s="141"/>
      <c r="AAD79" s="141"/>
      <c r="AAE79" s="141"/>
      <c r="AAF79" s="141"/>
      <c r="AAG79" s="141"/>
      <c r="AAH79" s="141"/>
      <c r="AAI79" s="141"/>
      <c r="AAJ79" s="141"/>
      <c r="AAK79" s="141"/>
      <c r="AAL79" s="141"/>
      <c r="AAM79" s="141"/>
      <c r="AAN79" s="141"/>
      <c r="AAO79" s="141"/>
      <c r="AAP79" s="141"/>
      <c r="AAQ79" s="141"/>
      <c r="AAR79" s="141"/>
      <c r="AAS79" s="141"/>
      <c r="AAT79" s="141"/>
      <c r="AAU79" s="141"/>
      <c r="AAV79" s="141"/>
      <c r="AAW79" s="141"/>
      <c r="AAX79" s="141"/>
      <c r="AAY79" s="141"/>
      <c r="AAZ79" s="141"/>
      <c r="ABA79" s="141"/>
      <c r="ABB79" s="141"/>
      <c r="ABC79" s="141"/>
      <c r="ABD79" s="141"/>
      <c r="ABE79" s="141"/>
      <c r="ABF79" s="141"/>
      <c r="ABG79" s="141"/>
      <c r="ABH79" s="141"/>
      <c r="ABI79" s="141"/>
      <c r="ABJ79" s="141"/>
      <c r="ABK79" s="141"/>
      <c r="ABL79" s="141"/>
      <c r="ABM79" s="141"/>
      <c r="ABN79" s="141"/>
      <c r="ABO79" s="141"/>
      <c r="ABP79" s="141"/>
      <c r="ABQ79" s="141"/>
      <c r="ABR79" s="141"/>
      <c r="ABS79" s="141"/>
      <c r="ABT79" s="141"/>
      <c r="ABU79" s="141"/>
      <c r="ABV79" s="141"/>
      <c r="ABW79" s="141"/>
      <c r="ABX79" s="141"/>
      <c r="ABY79" s="141"/>
      <c r="ABZ79" s="141"/>
      <c r="ACA79" s="141"/>
      <c r="ACB79" s="141"/>
      <c r="ACC79" s="141"/>
      <c r="ACD79" s="141"/>
      <c r="ACE79" s="141"/>
      <c r="ACF79" s="141"/>
      <c r="ACG79" s="141"/>
      <c r="ACH79" s="141"/>
      <c r="ACI79" s="141"/>
      <c r="ACJ79" s="141"/>
      <c r="ACK79" s="141"/>
      <c r="ACL79" s="141"/>
      <c r="ACM79" s="141"/>
      <c r="ACN79" s="141"/>
      <c r="ACO79" s="141"/>
      <c r="ACP79" s="141"/>
      <c r="ACQ79" s="141"/>
      <c r="ACR79" s="141"/>
      <c r="ACS79" s="141"/>
      <c r="ACT79" s="141"/>
      <c r="ACU79" s="141"/>
      <c r="ACV79" s="141"/>
      <c r="ACW79" s="141"/>
      <c r="ACX79" s="141"/>
      <c r="ACY79" s="141"/>
      <c r="ACZ79" s="141"/>
      <c r="ADA79" s="141"/>
      <c r="ADB79" s="141"/>
      <c r="ADC79" s="141"/>
      <c r="ADD79" s="141"/>
      <c r="ADE79" s="141"/>
      <c r="ADF79" s="141"/>
      <c r="ADG79" s="141"/>
      <c r="ADH79" s="141"/>
      <c r="ADI79" s="141"/>
      <c r="ADJ79" s="141"/>
      <c r="ADK79" s="141"/>
      <c r="ADL79" s="141"/>
      <c r="ADM79" s="141"/>
      <c r="ADN79" s="141"/>
      <c r="ADO79" s="141"/>
      <c r="ADP79" s="141"/>
      <c r="ADQ79" s="141"/>
      <c r="ADR79" s="141"/>
      <c r="ADS79" s="141"/>
      <c r="ADT79" s="141"/>
      <c r="ADU79" s="141"/>
      <c r="ADV79" s="141"/>
      <c r="ADW79" s="141"/>
      <c r="ADX79" s="141"/>
      <c r="ADY79" s="141"/>
      <c r="ADZ79" s="141"/>
      <c r="AEA79" s="141"/>
      <c r="AEB79" s="141"/>
      <c r="AEC79" s="141"/>
      <c r="AED79" s="141"/>
      <c r="AEE79" s="141"/>
      <c r="AEF79" s="141"/>
      <c r="AEG79" s="141"/>
      <c r="AEH79" s="141"/>
      <c r="AEI79" s="141"/>
      <c r="AEJ79" s="141"/>
      <c r="AEK79" s="141"/>
      <c r="AEL79" s="141"/>
      <c r="AEM79" s="141"/>
      <c r="AEN79" s="141"/>
      <c r="AEO79" s="141"/>
      <c r="AEP79" s="141"/>
      <c r="AEQ79" s="141"/>
      <c r="AER79" s="141"/>
      <c r="AES79" s="141"/>
      <c r="AET79" s="141"/>
      <c r="AEU79" s="141"/>
      <c r="AEV79" s="141"/>
      <c r="AEW79" s="141"/>
      <c r="AEX79" s="141"/>
      <c r="AEY79" s="141"/>
      <c r="AEZ79" s="141"/>
      <c r="AFA79" s="141"/>
      <c r="AFB79" s="141"/>
      <c r="AFC79" s="141"/>
      <c r="AFD79" s="141"/>
      <c r="AFE79" s="141"/>
      <c r="AFF79" s="141"/>
      <c r="AFG79" s="141"/>
      <c r="AFH79" s="141"/>
      <c r="AFI79" s="141"/>
      <c r="AFJ79" s="141"/>
      <c r="AFK79" s="141"/>
      <c r="AFL79" s="141"/>
      <c r="AFM79" s="141"/>
      <c r="AFN79" s="141"/>
      <c r="AFO79" s="141"/>
      <c r="AFP79" s="141"/>
      <c r="AFQ79" s="141"/>
      <c r="AFR79" s="141"/>
      <c r="AFS79" s="141"/>
      <c r="AFT79" s="141"/>
      <c r="AFU79" s="141"/>
      <c r="AFV79" s="141"/>
      <c r="AFW79" s="141"/>
      <c r="AFX79" s="141"/>
      <c r="AFY79" s="141"/>
      <c r="AFZ79" s="141"/>
      <c r="AGA79" s="141"/>
      <c r="AGB79" s="141"/>
      <c r="AGC79" s="141"/>
      <c r="AGD79" s="141"/>
      <c r="AGE79" s="141"/>
      <c r="AGF79" s="141"/>
      <c r="AGG79" s="141"/>
      <c r="AGH79" s="141"/>
      <c r="AGI79" s="141"/>
      <c r="AGJ79" s="141"/>
      <c r="AGK79" s="141"/>
      <c r="AGL79" s="141"/>
      <c r="AGM79" s="141"/>
      <c r="AGN79" s="141"/>
      <c r="AGO79" s="141"/>
      <c r="AGP79" s="141"/>
      <c r="AGQ79" s="141"/>
      <c r="AGR79" s="141"/>
      <c r="AGS79" s="141"/>
      <c r="AGT79" s="141"/>
      <c r="AGU79" s="141"/>
      <c r="AGV79" s="141"/>
      <c r="AGW79" s="141"/>
      <c r="AGX79" s="141"/>
      <c r="AGY79" s="141"/>
      <c r="AGZ79" s="141"/>
      <c r="AHA79" s="141"/>
      <c r="AHB79" s="141"/>
      <c r="AHC79" s="141"/>
      <c r="AHD79" s="141"/>
      <c r="AHE79" s="141"/>
      <c r="AHF79" s="141"/>
      <c r="AHG79" s="141"/>
      <c r="AHH79" s="141"/>
      <c r="AHI79" s="141"/>
      <c r="AHJ79" s="141"/>
      <c r="AHK79" s="141"/>
      <c r="AHL79" s="141"/>
      <c r="AHM79" s="141"/>
      <c r="AHN79" s="141"/>
      <c r="AHO79" s="141"/>
      <c r="AHP79" s="141"/>
      <c r="AHQ79" s="141"/>
      <c r="AHR79" s="141"/>
      <c r="AHS79" s="141"/>
      <c r="AHT79" s="141"/>
      <c r="AHU79" s="141"/>
      <c r="AHV79" s="141"/>
      <c r="AHW79" s="141"/>
      <c r="AHX79" s="141"/>
      <c r="AHY79" s="141"/>
      <c r="AHZ79" s="141"/>
      <c r="AIA79" s="141"/>
      <c r="AIB79" s="141"/>
      <c r="AIC79" s="141"/>
      <c r="AID79" s="141"/>
      <c r="AIE79" s="141"/>
      <c r="AIF79" s="141"/>
      <c r="AIG79" s="141"/>
      <c r="AIH79" s="141"/>
      <c r="AII79" s="141"/>
      <c r="AIJ79" s="141"/>
      <c r="AIK79" s="141"/>
      <c r="AIL79" s="141"/>
      <c r="AIM79" s="141"/>
      <c r="AIN79" s="141"/>
      <c r="AIO79" s="141"/>
      <c r="AIP79" s="141"/>
      <c r="AIQ79" s="141"/>
      <c r="AIR79" s="141"/>
      <c r="AIS79" s="141"/>
      <c r="AIT79" s="141"/>
      <c r="AIU79" s="141"/>
      <c r="AIV79" s="141"/>
      <c r="AIW79" s="141"/>
      <c r="AIX79" s="141"/>
      <c r="AIY79" s="141"/>
      <c r="AIZ79" s="141"/>
      <c r="AJA79" s="141"/>
      <c r="AJB79" s="141"/>
      <c r="AJC79" s="141"/>
      <c r="AJD79" s="141"/>
      <c r="AJE79" s="141"/>
      <c r="AJF79" s="141"/>
      <c r="AJG79" s="141"/>
      <c r="AJH79" s="141"/>
      <c r="AJI79" s="141"/>
      <c r="AJJ79" s="141"/>
      <c r="AJK79" s="141"/>
      <c r="AJL79" s="141"/>
      <c r="AJM79" s="141"/>
      <c r="AJN79" s="141"/>
      <c r="AJO79" s="141"/>
      <c r="AJP79" s="141"/>
      <c r="AJQ79" s="141"/>
      <c r="AJR79" s="141"/>
      <c r="AJS79" s="141"/>
      <c r="AJT79" s="141"/>
      <c r="AJU79" s="141"/>
      <c r="AJV79" s="141"/>
      <c r="AJW79" s="141"/>
      <c r="AJX79" s="141"/>
      <c r="AJY79" s="141"/>
      <c r="AJZ79" s="141"/>
      <c r="AKA79" s="141"/>
      <c r="AKB79" s="141"/>
      <c r="AKC79" s="141"/>
      <c r="AKD79" s="141"/>
      <c r="AKE79" s="141"/>
      <c r="AKF79" s="141"/>
      <c r="AKG79" s="141"/>
      <c r="AKH79" s="141"/>
      <c r="AKI79" s="141"/>
      <c r="AKJ79" s="141"/>
      <c r="AKK79" s="141"/>
      <c r="AKL79" s="141"/>
      <c r="AKM79" s="141"/>
      <c r="AKN79" s="141"/>
      <c r="AKO79" s="141"/>
      <c r="AKP79" s="141"/>
      <c r="AKQ79" s="141"/>
      <c r="AKR79" s="141"/>
      <c r="AKS79" s="141"/>
      <c r="AKT79" s="141"/>
      <c r="AKU79" s="141"/>
      <c r="AKV79" s="141"/>
      <c r="AKW79" s="141"/>
      <c r="AKX79" s="141"/>
      <c r="AKY79" s="141"/>
      <c r="AKZ79" s="141"/>
      <c r="ALA79" s="141"/>
      <c r="ALB79" s="141"/>
      <c r="ALC79" s="141"/>
      <c r="ALD79" s="141"/>
      <c r="ALE79" s="141"/>
      <c r="ALF79" s="141"/>
      <c r="ALG79" s="141"/>
      <c r="ALH79" s="141"/>
      <c r="ALI79" s="141"/>
      <c r="ALJ79" s="141"/>
      <c r="ALK79" s="141"/>
      <c r="ALL79" s="141"/>
      <c r="ALM79" s="141"/>
      <c r="ALN79" s="141"/>
      <c r="ALO79" s="141"/>
      <c r="ALP79" s="141"/>
      <c r="ALQ79" s="141"/>
      <c r="ALR79" s="141"/>
      <c r="ALS79" s="141"/>
      <c r="ALT79" s="141"/>
      <c r="ALU79" s="141"/>
      <c r="ALV79" s="141"/>
      <c r="ALW79" s="141"/>
      <c r="ALX79" s="141"/>
      <c r="ALY79" s="141"/>
      <c r="ALZ79" s="141"/>
      <c r="AMA79" s="141"/>
      <c r="AMB79" s="141"/>
      <c r="AMC79" s="141"/>
      <c r="AMD79" s="141"/>
      <c r="AME79" s="141"/>
      <c r="AMF79" s="141"/>
      <c r="AMG79" s="141"/>
      <c r="AMH79" s="141"/>
      <c r="AMI79" s="141"/>
      <c r="AMJ79" s="141"/>
      <c r="AMK79" s="141"/>
      <c r="AML79" s="141"/>
      <c r="AMM79" s="141"/>
      <c r="AMN79" s="141"/>
      <c r="AMO79" s="141"/>
      <c r="AMP79" s="141"/>
      <c r="AMQ79" s="141"/>
      <c r="AMR79" s="141"/>
      <c r="AMS79" s="141"/>
      <c r="AMT79" s="141"/>
      <c r="AMU79" s="141"/>
      <c r="AMV79" s="141"/>
      <c r="AMW79" s="141"/>
      <c r="AMX79" s="141"/>
      <c r="AMY79" s="141"/>
      <c r="AMZ79" s="141"/>
      <c r="ANA79" s="141"/>
      <c r="ANB79" s="141"/>
      <c r="ANC79" s="141"/>
      <c r="AND79" s="141"/>
      <c r="ANE79" s="141"/>
      <c r="ANF79" s="141"/>
      <c r="ANG79" s="141"/>
      <c r="ANH79" s="141"/>
      <c r="ANI79" s="141"/>
      <c r="ANJ79" s="141"/>
      <c r="ANK79" s="141"/>
      <c r="ANL79" s="141"/>
      <c r="ANM79" s="141"/>
      <c r="ANN79" s="141"/>
      <c r="ANO79" s="141"/>
      <c r="ANP79" s="141"/>
      <c r="ANQ79" s="141"/>
      <c r="ANR79" s="141"/>
      <c r="ANS79" s="141"/>
      <c r="ANT79" s="141"/>
      <c r="ANU79" s="141"/>
      <c r="ANV79" s="141"/>
      <c r="ANW79" s="141"/>
      <c r="ANX79" s="141"/>
      <c r="ANY79" s="141"/>
      <c r="ANZ79" s="141"/>
      <c r="AOA79" s="141"/>
      <c r="AOB79" s="141"/>
      <c r="AOC79" s="141"/>
      <c r="AOD79" s="141"/>
      <c r="AOE79" s="141"/>
      <c r="AOF79" s="141"/>
      <c r="AOG79" s="141"/>
      <c r="AOH79" s="141"/>
      <c r="AOI79" s="141"/>
      <c r="AOJ79" s="141"/>
      <c r="AOK79" s="141"/>
      <c r="AOL79" s="141"/>
      <c r="AOM79" s="141"/>
      <c r="AON79" s="141"/>
      <c r="AOO79" s="141"/>
      <c r="AOP79" s="141"/>
      <c r="AOQ79" s="141"/>
      <c r="AOR79" s="141"/>
      <c r="AOS79" s="141"/>
      <c r="AOT79" s="141"/>
      <c r="AOU79" s="141"/>
      <c r="AOV79" s="141"/>
      <c r="AOW79" s="141"/>
      <c r="AOX79" s="141"/>
      <c r="AOY79" s="141"/>
      <c r="AOZ79" s="141"/>
      <c r="APA79" s="141"/>
      <c r="APB79" s="141"/>
      <c r="APC79" s="141"/>
      <c r="APD79" s="141"/>
      <c r="APE79" s="141"/>
      <c r="APF79" s="141"/>
      <c r="APG79" s="141"/>
      <c r="APH79" s="141"/>
      <c r="API79" s="141"/>
      <c r="APJ79" s="141"/>
      <c r="APK79" s="141"/>
      <c r="APL79" s="141"/>
      <c r="APM79" s="141"/>
      <c r="APN79" s="141"/>
      <c r="APO79" s="141"/>
      <c r="APP79" s="141"/>
      <c r="APQ79" s="141"/>
      <c r="APR79" s="141"/>
      <c r="APS79" s="141"/>
      <c r="APT79" s="141"/>
      <c r="APU79" s="141"/>
      <c r="APV79" s="141"/>
      <c r="APW79" s="141"/>
      <c r="APX79" s="141"/>
      <c r="APY79" s="141"/>
      <c r="APZ79" s="141"/>
      <c r="AQA79" s="141"/>
      <c r="AQB79" s="141"/>
      <c r="AQC79" s="141"/>
      <c r="AQD79" s="141"/>
      <c r="AQE79" s="141"/>
      <c r="AQF79" s="141"/>
      <c r="AQG79" s="141"/>
      <c r="AQH79" s="141"/>
      <c r="AQI79" s="141"/>
      <c r="AQJ79" s="141"/>
      <c r="AQK79" s="141"/>
      <c r="AQL79" s="141"/>
      <c r="AQM79" s="141"/>
      <c r="AQN79" s="141"/>
      <c r="AQO79" s="141"/>
      <c r="AQP79" s="141"/>
      <c r="AQQ79" s="141"/>
      <c r="AQR79" s="141"/>
      <c r="AQS79" s="141"/>
      <c r="AQT79" s="141"/>
      <c r="AQU79" s="141"/>
      <c r="AQV79" s="141"/>
      <c r="AQW79" s="141"/>
      <c r="AQX79" s="141"/>
      <c r="AQY79" s="141"/>
      <c r="AQZ79" s="141"/>
      <c r="ARA79" s="141"/>
      <c r="ARB79" s="141"/>
      <c r="ARC79" s="141"/>
      <c r="ARD79" s="141"/>
      <c r="ARE79" s="141"/>
      <c r="ARF79" s="141"/>
      <c r="ARG79" s="141"/>
      <c r="ARH79" s="141"/>
      <c r="ARI79" s="141"/>
      <c r="ARJ79" s="141"/>
      <c r="ARK79" s="141"/>
      <c r="ARL79" s="141"/>
      <c r="ARM79" s="141"/>
      <c r="ARN79" s="141"/>
      <c r="ARO79" s="141"/>
      <c r="ARP79" s="141"/>
      <c r="ARQ79" s="141"/>
      <c r="ARR79" s="141"/>
      <c r="ARS79" s="141"/>
      <c r="ART79" s="141"/>
      <c r="ARU79" s="141"/>
      <c r="ARV79" s="141"/>
      <c r="ARW79" s="141"/>
      <c r="ARX79" s="141"/>
      <c r="ARY79" s="141"/>
      <c r="ARZ79" s="141"/>
      <c r="ASA79" s="141"/>
      <c r="ASB79" s="141"/>
      <c r="ASC79" s="141"/>
      <c r="ASD79" s="141"/>
      <c r="ASE79" s="141"/>
      <c r="ASF79" s="141"/>
      <c r="ASG79" s="141"/>
      <c r="ASH79" s="141"/>
      <c r="ASI79" s="141"/>
      <c r="ASJ79" s="141"/>
      <c r="ASK79" s="141"/>
      <c r="ASL79" s="141"/>
      <c r="ASM79" s="141"/>
      <c r="ASN79" s="141"/>
      <c r="ASO79" s="141"/>
      <c r="ASP79" s="141"/>
      <c r="ASQ79" s="141"/>
      <c r="ASR79" s="141"/>
      <c r="ASS79" s="141"/>
      <c r="AST79" s="141"/>
      <c r="ASU79" s="141"/>
      <c r="ASV79" s="141"/>
      <c r="ASW79" s="141"/>
      <c r="ASX79" s="141"/>
      <c r="ASY79" s="141"/>
      <c r="ASZ79" s="141"/>
      <c r="ATA79" s="141"/>
      <c r="ATB79" s="141"/>
      <c r="ATC79" s="141"/>
      <c r="ATD79" s="141"/>
      <c r="ATE79" s="141"/>
      <c r="ATF79" s="141"/>
      <c r="ATG79" s="141"/>
      <c r="ATH79" s="141"/>
      <c r="ATI79" s="141"/>
      <c r="ATJ79" s="141"/>
      <c r="ATK79" s="141"/>
      <c r="ATL79" s="141"/>
      <c r="ATM79" s="141"/>
      <c r="ATN79" s="141"/>
      <c r="ATO79" s="141"/>
      <c r="ATP79" s="141"/>
      <c r="ATQ79" s="141"/>
      <c r="ATR79" s="141"/>
      <c r="ATS79" s="141"/>
      <c r="ATT79" s="141"/>
      <c r="ATU79" s="141"/>
      <c r="ATV79" s="141"/>
      <c r="ATW79" s="141"/>
      <c r="ATX79" s="141"/>
      <c r="ATY79" s="141"/>
      <c r="ATZ79" s="141"/>
      <c r="AUA79" s="141"/>
      <c r="AUB79" s="141"/>
      <c r="AUC79" s="141"/>
      <c r="AUD79" s="141"/>
      <c r="AUE79" s="141"/>
      <c r="AUF79" s="141"/>
      <c r="AUG79" s="141"/>
      <c r="AUH79" s="141"/>
      <c r="AUI79" s="141"/>
      <c r="AUJ79" s="141"/>
      <c r="AUK79" s="141"/>
      <c r="AUL79" s="141"/>
      <c r="AUM79" s="141"/>
      <c r="AUN79" s="141"/>
      <c r="AUO79" s="141"/>
      <c r="AUP79" s="141"/>
      <c r="AUQ79" s="141"/>
      <c r="AUR79" s="141"/>
      <c r="AUS79" s="141"/>
      <c r="AUT79" s="141"/>
      <c r="AUU79" s="141"/>
      <c r="AUV79" s="141"/>
      <c r="AUW79" s="141"/>
      <c r="AUX79" s="141"/>
      <c r="AUY79" s="141"/>
      <c r="AUZ79" s="141"/>
      <c r="AVA79" s="141"/>
      <c r="AVB79" s="141"/>
      <c r="AVC79" s="141"/>
      <c r="AVD79" s="141"/>
      <c r="AVE79" s="141"/>
      <c r="AVF79" s="141"/>
      <c r="AVG79" s="141"/>
      <c r="AVH79" s="141"/>
      <c r="AVI79" s="141"/>
      <c r="AVJ79" s="141"/>
      <c r="AVK79" s="141"/>
      <c r="AVL79" s="141"/>
      <c r="AVM79" s="141"/>
      <c r="AVN79" s="141"/>
      <c r="AVO79" s="141"/>
      <c r="AVP79" s="141"/>
      <c r="AVQ79" s="141"/>
      <c r="AVR79" s="141"/>
      <c r="AVS79" s="141"/>
      <c r="AVT79" s="141"/>
      <c r="AVU79" s="141"/>
      <c r="AVV79" s="141"/>
      <c r="AVW79" s="141"/>
      <c r="AVX79" s="141"/>
      <c r="AVY79" s="141"/>
      <c r="AVZ79" s="141"/>
      <c r="AWA79" s="141"/>
      <c r="AWB79" s="141"/>
      <c r="AWC79" s="141"/>
      <c r="AWD79" s="141"/>
      <c r="AWE79" s="141"/>
      <c r="AWF79" s="141"/>
      <c r="AWG79" s="141"/>
      <c r="AWH79" s="141"/>
      <c r="AWI79" s="141"/>
      <c r="AWJ79" s="141"/>
      <c r="AWK79" s="141"/>
      <c r="AWL79" s="141"/>
      <c r="AWM79" s="141"/>
      <c r="AWN79" s="141"/>
      <c r="AWO79" s="141"/>
      <c r="AWP79" s="141"/>
      <c r="AWQ79" s="141"/>
      <c r="AWR79" s="141"/>
      <c r="AWS79" s="141"/>
      <c r="AWT79" s="141"/>
      <c r="AWU79" s="141"/>
      <c r="AWV79" s="141"/>
      <c r="AWW79" s="141"/>
      <c r="AWX79" s="141"/>
      <c r="AWY79" s="141"/>
      <c r="AWZ79" s="141"/>
      <c r="AXA79" s="141"/>
      <c r="AXB79" s="141"/>
      <c r="AXC79" s="141"/>
      <c r="AXD79" s="141"/>
      <c r="AXE79" s="141"/>
      <c r="AXF79" s="141"/>
      <c r="AXG79" s="141"/>
      <c r="AXH79" s="141"/>
      <c r="AXI79" s="141"/>
      <c r="AXJ79" s="141"/>
      <c r="AXK79" s="141"/>
      <c r="AXL79" s="141"/>
      <c r="AXM79" s="141"/>
      <c r="AXN79" s="141"/>
      <c r="AXO79" s="141"/>
      <c r="AXP79" s="141"/>
      <c r="AXQ79" s="141"/>
      <c r="AXR79" s="141"/>
      <c r="AXS79" s="141"/>
      <c r="AXT79" s="141"/>
      <c r="AXU79" s="141"/>
      <c r="AXV79" s="141"/>
      <c r="AXW79" s="141"/>
      <c r="AXX79" s="141"/>
      <c r="AXY79" s="141"/>
      <c r="AXZ79" s="141"/>
      <c r="AYA79" s="141"/>
      <c r="AYB79" s="141"/>
      <c r="AYC79" s="141"/>
      <c r="AYD79" s="141"/>
      <c r="AYE79" s="141"/>
      <c r="AYF79" s="141"/>
      <c r="AYG79" s="141"/>
      <c r="AYH79" s="141"/>
      <c r="AYI79" s="141"/>
      <c r="AYJ79" s="141"/>
      <c r="AYK79" s="141"/>
      <c r="AYL79" s="141"/>
      <c r="AYM79" s="141"/>
      <c r="AYN79" s="141"/>
      <c r="AYO79" s="141"/>
      <c r="AYP79" s="141"/>
      <c r="AYQ79" s="141"/>
      <c r="AYR79" s="141"/>
      <c r="AYS79" s="141"/>
      <c r="AYT79" s="141"/>
      <c r="AYU79" s="141"/>
      <c r="AYV79" s="141"/>
      <c r="AYW79" s="141"/>
      <c r="AYX79" s="141"/>
      <c r="AYY79" s="141"/>
      <c r="AYZ79" s="141"/>
      <c r="AZA79" s="141"/>
      <c r="AZB79" s="141"/>
      <c r="AZC79" s="141"/>
      <c r="AZD79" s="141"/>
      <c r="AZE79" s="141"/>
      <c r="AZF79" s="141"/>
      <c r="AZG79" s="141"/>
      <c r="AZH79" s="141"/>
      <c r="AZI79" s="141"/>
      <c r="AZJ79" s="141"/>
      <c r="AZK79" s="141"/>
      <c r="AZL79" s="141"/>
      <c r="AZM79" s="141"/>
      <c r="AZN79" s="141"/>
      <c r="AZO79" s="141"/>
      <c r="AZP79" s="141"/>
      <c r="AZQ79" s="141"/>
      <c r="AZR79" s="141"/>
      <c r="AZS79" s="141"/>
      <c r="AZT79" s="141"/>
      <c r="AZU79" s="141"/>
      <c r="AZV79" s="141"/>
      <c r="AZW79" s="141"/>
      <c r="AZX79" s="141"/>
      <c r="AZY79" s="141"/>
      <c r="AZZ79" s="141"/>
      <c r="BAA79" s="141"/>
      <c r="BAB79" s="141"/>
      <c r="BAC79" s="141"/>
      <c r="BAD79" s="141"/>
      <c r="BAE79" s="141"/>
      <c r="BAF79" s="141"/>
      <c r="BAG79" s="141"/>
      <c r="BAH79" s="141"/>
      <c r="BAI79" s="141"/>
      <c r="BAJ79" s="141"/>
      <c r="BAK79" s="141"/>
      <c r="BAL79" s="141"/>
      <c r="BAM79" s="141"/>
      <c r="BAN79" s="141"/>
      <c r="BAO79" s="141"/>
      <c r="BAP79" s="141"/>
      <c r="BAQ79" s="141"/>
      <c r="BAR79" s="141"/>
      <c r="BAS79" s="141"/>
      <c r="BAT79" s="141"/>
      <c r="BAU79" s="141"/>
      <c r="BAV79" s="141"/>
      <c r="BAW79" s="141"/>
      <c r="BAX79" s="141"/>
      <c r="BAY79" s="141"/>
      <c r="BAZ79" s="141"/>
      <c r="BBA79" s="141"/>
      <c r="BBB79" s="141"/>
      <c r="BBC79" s="141"/>
      <c r="BBD79" s="141"/>
      <c r="BBE79" s="141"/>
      <c r="BBF79" s="141"/>
      <c r="BBG79" s="141"/>
      <c r="BBH79" s="141"/>
      <c r="BBI79" s="141"/>
      <c r="BBJ79" s="141"/>
      <c r="BBK79" s="141"/>
      <c r="BBL79" s="141"/>
      <c r="BBM79" s="141"/>
      <c r="BBN79" s="141"/>
      <c r="BBO79" s="141"/>
      <c r="BBP79" s="141"/>
      <c r="BBQ79" s="141"/>
      <c r="BBR79" s="141"/>
      <c r="BBS79" s="141"/>
      <c r="BBT79" s="141"/>
      <c r="BBU79" s="141"/>
      <c r="BBV79" s="141"/>
      <c r="BBW79" s="141"/>
      <c r="BBX79" s="141"/>
      <c r="BBY79" s="141"/>
      <c r="BBZ79" s="141"/>
      <c r="BCA79" s="141"/>
      <c r="BCB79" s="141"/>
      <c r="BCC79" s="141"/>
      <c r="BCD79" s="141"/>
      <c r="BCE79" s="141"/>
      <c r="BCF79" s="141"/>
      <c r="BCG79" s="141"/>
      <c r="BCH79" s="141"/>
      <c r="BCI79" s="141"/>
      <c r="BCJ79" s="141"/>
      <c r="BCK79" s="141"/>
      <c r="BCL79" s="141"/>
      <c r="BCM79" s="141"/>
      <c r="BCN79" s="141"/>
      <c r="BCO79" s="141"/>
      <c r="BCP79" s="141"/>
      <c r="BCQ79" s="141"/>
      <c r="BCR79" s="141"/>
      <c r="BCS79" s="141"/>
      <c r="BCT79" s="141"/>
      <c r="BCU79" s="141"/>
      <c r="BCV79" s="141"/>
      <c r="BCW79" s="141"/>
      <c r="BCX79" s="141"/>
      <c r="BCY79" s="141"/>
      <c r="BCZ79" s="141"/>
      <c r="BDA79" s="141"/>
      <c r="BDB79" s="141"/>
      <c r="BDC79" s="141"/>
      <c r="BDD79" s="141"/>
      <c r="BDE79" s="141"/>
      <c r="BDF79" s="141"/>
      <c r="BDG79" s="141"/>
      <c r="BDH79" s="141"/>
      <c r="BDI79" s="141"/>
      <c r="BDJ79" s="141"/>
      <c r="BDK79" s="141"/>
      <c r="BDL79" s="141"/>
      <c r="BDM79" s="141"/>
      <c r="BDN79" s="141"/>
      <c r="BDO79" s="141"/>
      <c r="BDP79" s="141"/>
      <c r="BDQ79" s="141"/>
      <c r="BDR79" s="141"/>
      <c r="BDS79" s="141"/>
      <c r="BDT79" s="141"/>
      <c r="BDU79" s="141"/>
      <c r="BDV79" s="141"/>
      <c r="BDW79" s="141"/>
      <c r="BDX79" s="141"/>
      <c r="BDY79" s="141"/>
      <c r="BDZ79" s="141"/>
      <c r="BEA79" s="141"/>
      <c r="BEB79" s="141"/>
      <c r="BEC79" s="141"/>
      <c r="BED79" s="141"/>
      <c r="BEE79" s="141"/>
      <c r="BEF79" s="141"/>
      <c r="BEG79" s="141"/>
      <c r="BEH79" s="141"/>
      <c r="BEI79" s="141"/>
      <c r="BEJ79" s="141"/>
      <c r="BEK79" s="141"/>
      <c r="BEL79" s="141"/>
      <c r="BEM79" s="141"/>
      <c r="BEN79" s="141"/>
      <c r="BEO79" s="141"/>
      <c r="BEP79" s="141"/>
      <c r="BEQ79" s="141"/>
      <c r="BER79" s="141"/>
      <c r="BES79" s="141"/>
      <c r="BET79" s="141"/>
      <c r="BEU79" s="141"/>
      <c r="BEV79" s="141"/>
      <c r="BEW79" s="141"/>
      <c r="BEX79" s="141"/>
      <c r="BEY79" s="141"/>
      <c r="BEZ79" s="141"/>
      <c r="BFA79" s="141"/>
      <c r="BFB79" s="141"/>
      <c r="BFC79" s="141"/>
      <c r="BFD79" s="141"/>
      <c r="BFE79" s="141"/>
      <c r="BFF79" s="141"/>
      <c r="BFG79" s="141"/>
      <c r="BFH79" s="141"/>
      <c r="BFI79" s="141"/>
      <c r="BFJ79" s="141"/>
      <c r="BFK79" s="141"/>
      <c r="BFL79" s="141"/>
      <c r="BFM79" s="141"/>
      <c r="BFN79" s="141"/>
      <c r="BFO79" s="141"/>
      <c r="BFP79" s="141"/>
      <c r="BFQ79" s="141"/>
      <c r="BFR79" s="141"/>
      <c r="BFS79" s="141"/>
      <c r="BFT79" s="141"/>
      <c r="BFU79" s="141"/>
      <c r="BFV79" s="141"/>
      <c r="BFW79" s="141"/>
      <c r="BFX79" s="141"/>
      <c r="BFY79" s="141"/>
      <c r="BFZ79" s="141"/>
      <c r="BGA79" s="141"/>
      <c r="BGB79" s="141"/>
      <c r="BGC79" s="141"/>
      <c r="BGD79" s="141"/>
      <c r="BGE79" s="141"/>
      <c r="BGF79" s="141"/>
      <c r="BGG79" s="141"/>
      <c r="BGH79" s="141"/>
      <c r="BGI79" s="141"/>
      <c r="BGJ79" s="141"/>
      <c r="BGK79" s="141"/>
      <c r="BGL79" s="141"/>
      <c r="BGM79" s="141"/>
      <c r="BGN79" s="141"/>
      <c r="BGO79" s="141"/>
      <c r="BGP79" s="141"/>
      <c r="BGQ79" s="141"/>
      <c r="BGR79" s="141"/>
      <c r="BGS79" s="141"/>
      <c r="BGT79" s="141"/>
      <c r="BGU79" s="141"/>
      <c r="BGV79" s="141"/>
      <c r="BGW79" s="141"/>
      <c r="BGX79" s="141"/>
      <c r="BGY79" s="141"/>
      <c r="BGZ79" s="141"/>
      <c r="BHA79" s="141"/>
      <c r="BHB79" s="141"/>
      <c r="BHC79" s="141"/>
      <c r="BHD79" s="141"/>
      <c r="BHE79" s="141"/>
      <c r="BHF79" s="141"/>
      <c r="BHG79" s="141"/>
      <c r="BHH79" s="141"/>
      <c r="BHI79" s="141"/>
      <c r="BHJ79" s="141"/>
      <c r="BHK79" s="141"/>
      <c r="BHL79" s="141"/>
      <c r="BHM79" s="141"/>
      <c r="BHN79" s="141"/>
      <c r="BHO79" s="141"/>
      <c r="BHP79" s="141"/>
      <c r="BHQ79" s="141"/>
      <c r="BHR79" s="141"/>
      <c r="BHS79" s="141"/>
      <c r="BHT79" s="141"/>
      <c r="BHU79" s="141"/>
      <c r="BHV79" s="141"/>
      <c r="BHW79" s="141"/>
      <c r="BHX79" s="141"/>
      <c r="BHY79" s="141"/>
      <c r="BHZ79" s="141"/>
      <c r="BIA79" s="141"/>
      <c r="BIB79" s="141"/>
      <c r="BIC79" s="141"/>
      <c r="BID79" s="141"/>
      <c r="BIE79" s="141"/>
      <c r="BIF79" s="141"/>
      <c r="BIG79" s="141"/>
      <c r="BIH79" s="141"/>
      <c r="BII79" s="141"/>
      <c r="BIJ79" s="141"/>
      <c r="BIK79" s="141"/>
      <c r="BIL79" s="141"/>
      <c r="BIM79" s="141"/>
      <c r="BIN79" s="141"/>
      <c r="BIO79" s="141"/>
      <c r="BIP79" s="141"/>
      <c r="BIQ79" s="141"/>
      <c r="BIR79" s="141"/>
      <c r="BIS79" s="141"/>
      <c r="BIT79" s="141"/>
      <c r="BIU79" s="141"/>
      <c r="BIV79" s="141"/>
      <c r="BIW79" s="141"/>
      <c r="BIX79" s="141"/>
      <c r="BIY79" s="141"/>
      <c r="BIZ79" s="141"/>
      <c r="BJA79" s="141"/>
      <c r="BJB79" s="141"/>
      <c r="BJC79" s="141"/>
      <c r="BJD79" s="141"/>
      <c r="BJE79" s="141"/>
      <c r="BJF79" s="141"/>
      <c r="BJG79" s="141"/>
      <c r="BJH79" s="141"/>
      <c r="BJI79" s="141"/>
      <c r="BJJ79" s="141"/>
      <c r="BJK79" s="141"/>
      <c r="BJL79" s="141"/>
      <c r="BJM79" s="141"/>
      <c r="BJN79" s="141"/>
      <c r="BJO79" s="141"/>
      <c r="BJP79" s="141"/>
      <c r="BJQ79" s="141"/>
      <c r="BJR79" s="141"/>
      <c r="BJS79" s="141"/>
      <c r="BJT79" s="141"/>
      <c r="BJU79" s="141"/>
      <c r="BJV79" s="141"/>
      <c r="BJW79" s="141"/>
      <c r="BJX79" s="141"/>
      <c r="BJY79" s="141"/>
      <c r="BJZ79" s="141"/>
      <c r="BKA79" s="141"/>
      <c r="BKB79" s="141"/>
      <c r="BKC79" s="141"/>
      <c r="BKD79" s="141"/>
      <c r="BKE79" s="141"/>
      <c r="BKF79" s="141"/>
      <c r="BKG79" s="141"/>
      <c r="BKH79" s="141"/>
      <c r="BKI79" s="141"/>
      <c r="BKJ79" s="141"/>
      <c r="BKK79" s="141"/>
      <c r="BKL79" s="141"/>
      <c r="BKM79" s="141"/>
      <c r="BKN79" s="141"/>
      <c r="BKO79" s="141"/>
      <c r="BKP79" s="141"/>
      <c r="BKQ79" s="141"/>
      <c r="BKR79" s="141"/>
      <c r="BKS79" s="141"/>
      <c r="BKT79" s="141"/>
      <c r="BKU79" s="141"/>
      <c r="BKV79" s="141"/>
      <c r="BKW79" s="141"/>
      <c r="BKX79" s="141"/>
      <c r="BKY79" s="141"/>
      <c r="BKZ79" s="141"/>
      <c r="BLA79" s="141"/>
      <c r="BLB79" s="141"/>
      <c r="BLC79" s="141"/>
      <c r="BLD79" s="141"/>
      <c r="BLE79" s="141"/>
      <c r="BLF79" s="141"/>
      <c r="BLG79" s="141"/>
      <c r="BLH79" s="141"/>
      <c r="BLI79" s="141"/>
      <c r="BLJ79" s="141"/>
      <c r="BLK79" s="141"/>
      <c r="BLL79" s="141"/>
      <c r="BLM79" s="141"/>
      <c r="BLN79" s="141"/>
      <c r="BLO79" s="141"/>
      <c r="BLP79" s="141"/>
      <c r="BLQ79" s="141"/>
      <c r="BLR79" s="141"/>
      <c r="BLS79" s="141"/>
      <c r="BLT79" s="141"/>
      <c r="BLU79" s="141"/>
      <c r="BLV79" s="141"/>
      <c r="BLW79" s="141"/>
      <c r="BLX79" s="141"/>
      <c r="BLY79" s="141"/>
      <c r="BLZ79" s="141"/>
      <c r="BMA79" s="141"/>
      <c r="BMB79" s="141"/>
      <c r="BMC79" s="141"/>
      <c r="BMD79" s="141"/>
      <c r="BME79" s="141"/>
      <c r="BMF79" s="141"/>
      <c r="BMG79" s="141"/>
      <c r="BMH79" s="141"/>
      <c r="BMI79" s="141"/>
      <c r="BMJ79" s="141"/>
      <c r="BMK79" s="141"/>
      <c r="BML79" s="141"/>
      <c r="BMM79" s="141"/>
      <c r="BMN79" s="141"/>
      <c r="BMO79" s="141"/>
      <c r="BMP79" s="141"/>
      <c r="BMQ79" s="141"/>
      <c r="BMR79" s="141"/>
      <c r="BMS79" s="141"/>
      <c r="BMT79" s="141"/>
      <c r="BMU79" s="141"/>
      <c r="BMV79" s="141"/>
      <c r="BMW79" s="141"/>
      <c r="BMX79" s="141"/>
      <c r="BMY79" s="141"/>
      <c r="BMZ79" s="141"/>
      <c r="BNA79" s="141"/>
      <c r="BNB79" s="141"/>
      <c r="BNC79" s="141"/>
      <c r="BND79" s="141"/>
      <c r="BNE79" s="141"/>
      <c r="BNF79" s="141"/>
      <c r="BNG79" s="141"/>
      <c r="BNH79" s="141"/>
      <c r="BNI79" s="141"/>
      <c r="BNJ79" s="141"/>
      <c r="BNK79" s="141"/>
      <c r="BNL79" s="141"/>
      <c r="BNM79" s="141"/>
      <c r="BNN79" s="141"/>
      <c r="BNO79" s="141"/>
      <c r="BNP79" s="141"/>
      <c r="BNQ79" s="141"/>
      <c r="BNR79" s="141"/>
      <c r="BNS79" s="141"/>
      <c r="BNT79" s="141"/>
      <c r="BNU79" s="141"/>
      <c r="BNV79" s="141"/>
      <c r="BNW79" s="141"/>
      <c r="BNX79" s="141"/>
      <c r="BNY79" s="141"/>
      <c r="BNZ79" s="141"/>
      <c r="BOA79" s="141"/>
      <c r="BOB79" s="141"/>
      <c r="BOC79" s="141"/>
      <c r="BOD79" s="141"/>
      <c r="BOE79" s="141"/>
      <c r="BOF79" s="141"/>
      <c r="BOG79" s="141"/>
      <c r="BOH79" s="141"/>
      <c r="BOI79" s="141"/>
      <c r="BOJ79" s="141"/>
      <c r="BOK79" s="141"/>
      <c r="BOL79" s="141"/>
      <c r="BOM79" s="141"/>
      <c r="BON79" s="141"/>
      <c r="BOO79" s="141"/>
      <c r="BOP79" s="141"/>
      <c r="BOQ79" s="141"/>
      <c r="BOR79" s="141"/>
      <c r="BOS79" s="141"/>
      <c r="BOT79" s="141"/>
      <c r="BOU79" s="141"/>
      <c r="BOV79" s="141"/>
      <c r="BOW79" s="141"/>
      <c r="BOX79" s="141"/>
      <c r="BOY79" s="141"/>
      <c r="BOZ79" s="141"/>
      <c r="BPA79" s="141"/>
      <c r="BPB79" s="141"/>
      <c r="BPC79" s="141"/>
      <c r="BPD79" s="141"/>
      <c r="BPE79" s="141"/>
      <c r="BPF79" s="141"/>
      <c r="BPG79" s="141"/>
      <c r="BPH79" s="141"/>
      <c r="BPI79" s="141"/>
      <c r="BPJ79" s="141"/>
      <c r="BPK79" s="141"/>
      <c r="BPL79" s="141"/>
      <c r="BPM79" s="141"/>
      <c r="BPN79" s="141"/>
      <c r="BPO79" s="141"/>
      <c r="BPP79" s="141"/>
      <c r="BPQ79" s="141"/>
      <c r="BPR79" s="141"/>
      <c r="BPS79" s="141"/>
      <c r="BPT79" s="141"/>
      <c r="BPU79" s="141"/>
      <c r="BPV79" s="141"/>
      <c r="BPW79" s="141"/>
      <c r="BPX79" s="141"/>
      <c r="BPY79" s="141"/>
      <c r="BPZ79" s="141"/>
      <c r="BQA79" s="141"/>
      <c r="BQB79" s="141"/>
      <c r="BQC79" s="141"/>
      <c r="BQD79" s="141"/>
      <c r="BQE79" s="141"/>
      <c r="BQF79" s="141"/>
      <c r="BQG79" s="141"/>
      <c r="BQH79" s="141"/>
      <c r="BQI79" s="141"/>
      <c r="BQJ79" s="141"/>
      <c r="BQK79" s="141"/>
      <c r="BQL79" s="141"/>
      <c r="BQM79" s="141"/>
      <c r="BQN79" s="141"/>
      <c r="BQO79" s="141"/>
      <c r="BQP79" s="141"/>
      <c r="BQQ79" s="141"/>
      <c r="BQR79" s="141"/>
      <c r="BQS79" s="141"/>
      <c r="BQT79" s="141"/>
      <c r="BQU79" s="141"/>
      <c r="BQV79" s="141"/>
      <c r="BQW79" s="141"/>
      <c r="BQX79" s="141"/>
      <c r="BQY79" s="141"/>
      <c r="BQZ79" s="141"/>
      <c r="BRA79" s="141"/>
      <c r="BRB79" s="141"/>
      <c r="BRC79" s="141"/>
      <c r="BRD79" s="141"/>
      <c r="BRE79" s="141"/>
      <c r="BRF79" s="141"/>
      <c r="BRG79" s="141"/>
      <c r="BRH79" s="141"/>
      <c r="BRI79" s="141"/>
      <c r="BRJ79" s="141"/>
      <c r="BRK79" s="141"/>
      <c r="BRL79" s="141"/>
      <c r="BRM79" s="141"/>
      <c r="BRN79" s="141"/>
      <c r="BRO79" s="141"/>
      <c r="BRP79" s="141"/>
      <c r="BRQ79" s="141"/>
      <c r="BRR79" s="141"/>
      <c r="BRS79" s="141"/>
      <c r="BRT79" s="141"/>
      <c r="BRU79" s="141"/>
      <c r="BRV79" s="141"/>
      <c r="BRW79" s="141"/>
      <c r="BRX79" s="141"/>
      <c r="BRY79" s="141"/>
      <c r="BRZ79" s="141"/>
      <c r="BSA79" s="141"/>
      <c r="BSB79" s="141"/>
      <c r="BSC79" s="141"/>
      <c r="BSD79" s="141"/>
      <c r="BSE79" s="141"/>
      <c r="BSF79" s="141"/>
      <c r="BSG79" s="141"/>
      <c r="BSH79" s="141"/>
      <c r="BSI79" s="141"/>
      <c r="BSJ79" s="141"/>
      <c r="BSK79" s="141"/>
      <c r="BSL79" s="141"/>
      <c r="BSM79" s="141"/>
      <c r="BSN79" s="141"/>
      <c r="BSO79" s="141"/>
      <c r="BSP79" s="141"/>
      <c r="BSQ79" s="141"/>
      <c r="BSR79" s="141"/>
      <c r="BSS79" s="141"/>
      <c r="BST79" s="141"/>
      <c r="BSU79" s="141"/>
      <c r="BSV79" s="141"/>
      <c r="BSW79" s="141"/>
      <c r="BSX79" s="141"/>
      <c r="BSY79" s="141"/>
      <c r="BSZ79" s="141"/>
      <c r="BTA79" s="141"/>
      <c r="BTB79" s="141"/>
      <c r="BTC79" s="141"/>
      <c r="BTD79" s="141"/>
      <c r="BTE79" s="141"/>
      <c r="BTF79" s="141"/>
      <c r="BTG79" s="141"/>
      <c r="BTH79" s="141"/>
      <c r="BTI79" s="141"/>
      <c r="BTJ79" s="141"/>
      <c r="BTK79" s="141"/>
      <c r="BTL79" s="141"/>
      <c r="BTM79" s="141"/>
      <c r="BTN79" s="141"/>
      <c r="BTO79" s="141"/>
      <c r="BTP79" s="141"/>
      <c r="BTQ79" s="141"/>
      <c r="BTR79" s="141"/>
      <c r="BTS79" s="141"/>
      <c r="BTT79" s="141"/>
      <c r="BTU79" s="141"/>
      <c r="BTV79" s="141"/>
      <c r="BTW79" s="141"/>
      <c r="BTX79" s="141"/>
      <c r="BTY79" s="141"/>
      <c r="BTZ79" s="141"/>
      <c r="BUA79" s="141"/>
      <c r="BUB79" s="141"/>
      <c r="BUC79" s="141"/>
      <c r="BUD79" s="141"/>
      <c r="BUE79" s="141"/>
      <c r="BUF79" s="141"/>
      <c r="BUG79" s="141"/>
      <c r="BUH79" s="141"/>
      <c r="BUI79" s="141"/>
      <c r="BUJ79" s="141"/>
      <c r="BUK79" s="141"/>
      <c r="BUL79" s="141"/>
      <c r="BUM79" s="141"/>
      <c r="BUN79" s="141"/>
      <c r="BUO79" s="141"/>
      <c r="BUP79" s="141"/>
      <c r="BUQ79" s="141"/>
      <c r="BUR79" s="141"/>
      <c r="BUS79" s="141"/>
      <c r="BUT79" s="141"/>
      <c r="BUU79" s="141"/>
      <c r="BUV79" s="141"/>
      <c r="BUW79" s="141"/>
      <c r="BUX79" s="141"/>
      <c r="BUY79" s="141"/>
      <c r="BUZ79" s="141"/>
      <c r="BVA79" s="141"/>
      <c r="BVB79" s="141"/>
      <c r="BVC79" s="141"/>
      <c r="BVD79" s="141"/>
      <c r="BVE79" s="141"/>
      <c r="BVF79" s="141"/>
      <c r="BVG79" s="141"/>
      <c r="BVH79" s="141"/>
      <c r="BVI79" s="141"/>
      <c r="BVJ79" s="141"/>
      <c r="BVK79" s="141"/>
      <c r="BVL79" s="141"/>
      <c r="BVM79" s="141"/>
      <c r="BVN79" s="141"/>
      <c r="BVO79" s="141"/>
      <c r="BVP79" s="141"/>
      <c r="BVQ79" s="141"/>
      <c r="BVR79" s="141"/>
      <c r="BVS79" s="141"/>
      <c r="BVT79" s="141"/>
      <c r="BVU79" s="141"/>
      <c r="BVV79" s="141"/>
      <c r="BVW79" s="141"/>
      <c r="BVX79" s="141"/>
      <c r="BVY79" s="141"/>
      <c r="BVZ79" s="141"/>
      <c r="BWA79" s="141"/>
      <c r="BWB79" s="141"/>
      <c r="BWC79" s="141"/>
      <c r="BWD79" s="141"/>
      <c r="BWE79" s="141"/>
      <c r="BWF79" s="141"/>
      <c r="BWG79" s="141"/>
      <c r="BWH79" s="141"/>
      <c r="BWI79" s="141"/>
      <c r="BWJ79" s="141"/>
      <c r="BWK79" s="141"/>
      <c r="BWL79" s="141"/>
      <c r="BWM79" s="141"/>
      <c r="BWN79" s="141"/>
      <c r="BWO79" s="141"/>
      <c r="BWP79" s="141"/>
      <c r="BWQ79" s="141"/>
      <c r="BWR79" s="141"/>
      <c r="BWS79" s="141"/>
      <c r="BWT79" s="141"/>
      <c r="BWU79" s="141"/>
      <c r="BWV79" s="141"/>
      <c r="BWW79" s="141"/>
      <c r="BWX79" s="141"/>
      <c r="BWY79" s="141"/>
      <c r="BWZ79" s="141"/>
      <c r="BXA79" s="141"/>
      <c r="BXB79" s="141"/>
      <c r="BXC79" s="141"/>
      <c r="BXD79" s="141"/>
      <c r="BXE79" s="141"/>
      <c r="BXF79" s="141"/>
      <c r="BXG79" s="141"/>
      <c r="BXH79" s="141"/>
      <c r="BXI79" s="141"/>
      <c r="BXJ79" s="141"/>
      <c r="BXK79" s="141"/>
      <c r="BXL79" s="141"/>
      <c r="BXM79" s="141"/>
      <c r="BXN79" s="141"/>
      <c r="BXO79" s="141"/>
      <c r="BXP79" s="141"/>
      <c r="BXQ79" s="141"/>
      <c r="BXR79" s="141"/>
      <c r="BXS79" s="141"/>
      <c r="BXT79" s="141"/>
      <c r="BXU79" s="141"/>
      <c r="BXV79" s="141"/>
      <c r="BXW79" s="141"/>
      <c r="BXX79" s="141"/>
      <c r="BXY79" s="141"/>
      <c r="BXZ79" s="141"/>
      <c r="BYA79" s="141"/>
      <c r="BYB79" s="141"/>
      <c r="BYC79" s="141"/>
      <c r="BYD79" s="141"/>
      <c r="BYE79" s="141"/>
      <c r="BYF79" s="141"/>
      <c r="BYG79" s="141"/>
      <c r="BYH79" s="141"/>
      <c r="BYI79" s="141"/>
      <c r="BYJ79" s="141"/>
      <c r="BYK79" s="141"/>
      <c r="BYL79" s="141"/>
      <c r="BYM79" s="141"/>
      <c r="BYN79" s="141"/>
      <c r="BYO79" s="141"/>
      <c r="BYP79" s="141"/>
      <c r="BYQ79" s="141"/>
      <c r="BYR79" s="141"/>
      <c r="BYS79" s="141"/>
      <c r="BYT79" s="141"/>
      <c r="BYU79" s="141"/>
      <c r="BYV79" s="141"/>
      <c r="BYW79" s="141"/>
      <c r="BYX79" s="141"/>
      <c r="BYY79" s="141"/>
      <c r="BYZ79" s="141"/>
      <c r="BZA79" s="141"/>
      <c r="BZB79" s="141"/>
      <c r="BZC79" s="141"/>
      <c r="BZD79" s="141"/>
      <c r="BZE79" s="141"/>
      <c r="BZF79" s="141"/>
      <c r="BZG79" s="141"/>
      <c r="BZH79" s="141"/>
      <c r="BZI79" s="141"/>
      <c r="BZJ79" s="141"/>
      <c r="BZK79" s="141"/>
      <c r="BZL79" s="141"/>
      <c r="BZM79" s="141"/>
      <c r="BZN79" s="141"/>
      <c r="BZO79" s="141"/>
      <c r="BZP79" s="141"/>
      <c r="BZQ79" s="141"/>
      <c r="BZR79" s="141"/>
      <c r="BZS79" s="141"/>
      <c r="BZT79" s="141"/>
      <c r="BZU79" s="141"/>
      <c r="BZV79" s="141"/>
      <c r="BZW79" s="141"/>
      <c r="BZX79" s="141"/>
      <c r="BZY79" s="141"/>
      <c r="BZZ79" s="141"/>
      <c r="CAA79" s="141"/>
      <c r="CAB79" s="141"/>
      <c r="CAC79" s="141"/>
      <c r="CAD79" s="141"/>
      <c r="CAE79" s="141"/>
      <c r="CAF79" s="141"/>
      <c r="CAG79" s="141"/>
      <c r="CAH79" s="141"/>
      <c r="CAI79" s="141"/>
      <c r="CAJ79" s="141"/>
      <c r="CAK79" s="141"/>
      <c r="CAL79" s="141"/>
      <c r="CAM79" s="141"/>
      <c r="CAN79" s="141"/>
      <c r="CAO79" s="141"/>
      <c r="CAP79" s="141"/>
      <c r="CAQ79" s="141"/>
      <c r="CAR79" s="141"/>
      <c r="CAS79" s="141"/>
      <c r="CAT79" s="141"/>
      <c r="CAU79" s="141"/>
      <c r="CAV79" s="141"/>
      <c r="CAW79" s="141"/>
      <c r="CAX79" s="141"/>
      <c r="CAY79" s="141"/>
      <c r="CAZ79" s="141"/>
      <c r="CBA79" s="141"/>
      <c r="CBB79" s="141"/>
      <c r="CBC79" s="141"/>
      <c r="CBD79" s="141"/>
      <c r="CBE79" s="141"/>
      <c r="CBF79" s="141"/>
      <c r="CBG79" s="141"/>
      <c r="CBH79" s="141"/>
      <c r="CBI79" s="141"/>
      <c r="CBJ79" s="141"/>
      <c r="CBK79" s="141"/>
      <c r="CBL79" s="141"/>
      <c r="CBM79" s="141"/>
      <c r="CBN79" s="141"/>
      <c r="CBO79" s="141"/>
      <c r="CBP79" s="141"/>
      <c r="CBQ79" s="141"/>
      <c r="CBR79" s="141"/>
      <c r="CBS79" s="141"/>
      <c r="CBT79" s="141"/>
      <c r="CBU79" s="141"/>
      <c r="CBV79" s="141"/>
      <c r="CBW79" s="141"/>
      <c r="CBX79" s="141"/>
      <c r="CBY79" s="141"/>
      <c r="CBZ79" s="141"/>
      <c r="CCA79" s="141"/>
      <c r="CCB79" s="141"/>
      <c r="CCC79" s="141"/>
      <c r="CCD79" s="141"/>
      <c r="CCE79" s="141"/>
      <c r="CCF79" s="141"/>
      <c r="CCG79" s="141"/>
      <c r="CCH79" s="141"/>
      <c r="CCI79" s="141"/>
      <c r="CCJ79" s="141"/>
      <c r="CCK79" s="141"/>
      <c r="CCL79" s="141"/>
      <c r="CCM79" s="141"/>
      <c r="CCN79" s="141"/>
      <c r="CCO79" s="141"/>
      <c r="CCP79" s="141"/>
      <c r="CCQ79" s="141"/>
      <c r="CCR79" s="141"/>
      <c r="CCS79" s="141"/>
      <c r="CCT79" s="141"/>
      <c r="CCU79" s="141"/>
      <c r="CCV79" s="141"/>
      <c r="CCW79" s="141"/>
      <c r="CCX79" s="141"/>
      <c r="CCY79" s="141"/>
      <c r="CCZ79" s="141"/>
      <c r="CDA79" s="141"/>
      <c r="CDB79" s="141"/>
      <c r="CDC79" s="141"/>
      <c r="CDD79" s="141"/>
      <c r="CDE79" s="141"/>
      <c r="CDF79" s="141"/>
      <c r="CDG79" s="141"/>
      <c r="CDH79" s="141"/>
      <c r="CDI79" s="141"/>
      <c r="CDJ79" s="141"/>
      <c r="CDK79" s="141"/>
      <c r="CDL79" s="141"/>
      <c r="CDM79" s="141"/>
      <c r="CDN79" s="141"/>
      <c r="CDO79" s="141"/>
      <c r="CDP79" s="141"/>
      <c r="CDQ79" s="141"/>
      <c r="CDR79" s="141"/>
      <c r="CDS79" s="141"/>
      <c r="CDT79" s="141"/>
      <c r="CDU79" s="141"/>
      <c r="CDV79" s="141"/>
      <c r="CDW79" s="141"/>
      <c r="CDX79" s="141"/>
      <c r="CDY79" s="141"/>
      <c r="CDZ79" s="141"/>
      <c r="CEA79" s="141"/>
      <c r="CEB79" s="141"/>
      <c r="CEC79" s="141"/>
      <c r="CED79" s="141"/>
      <c r="CEE79" s="141"/>
      <c r="CEF79" s="141"/>
      <c r="CEG79" s="141"/>
      <c r="CEH79" s="141"/>
      <c r="CEI79" s="141"/>
      <c r="CEJ79" s="141"/>
      <c r="CEK79" s="141"/>
      <c r="CEL79" s="141"/>
      <c r="CEM79" s="141"/>
      <c r="CEN79" s="141"/>
      <c r="CEO79" s="141"/>
      <c r="CEP79" s="141"/>
      <c r="CEQ79" s="141"/>
      <c r="CER79" s="141"/>
      <c r="CES79" s="141"/>
      <c r="CET79" s="141"/>
      <c r="CEU79" s="141"/>
      <c r="CEV79" s="141"/>
      <c r="CEW79" s="141"/>
      <c r="CEX79" s="141"/>
      <c r="CEY79" s="141"/>
      <c r="CEZ79" s="141"/>
      <c r="CFA79" s="141"/>
      <c r="CFB79" s="141"/>
      <c r="CFC79" s="141"/>
      <c r="CFD79" s="141"/>
      <c r="CFE79" s="141"/>
      <c r="CFF79" s="141"/>
      <c r="CFG79" s="141"/>
      <c r="CFH79" s="141"/>
      <c r="CFI79" s="141"/>
      <c r="CFJ79" s="141"/>
      <c r="CFK79" s="141"/>
      <c r="CFL79" s="141"/>
      <c r="CFM79" s="141"/>
      <c r="CFN79" s="141"/>
      <c r="CFO79" s="141"/>
      <c r="CFP79" s="141"/>
      <c r="CFQ79" s="141"/>
      <c r="CFR79" s="141"/>
      <c r="CFS79" s="141"/>
      <c r="CFT79" s="141"/>
      <c r="CFU79" s="141"/>
      <c r="CFV79" s="141"/>
      <c r="CFW79" s="141"/>
      <c r="CFX79" s="141"/>
      <c r="CFY79" s="141"/>
      <c r="CFZ79" s="141"/>
      <c r="CGA79" s="141"/>
      <c r="CGB79" s="141"/>
      <c r="CGC79" s="141"/>
      <c r="CGD79" s="141"/>
      <c r="CGE79" s="141"/>
      <c r="CGF79" s="141"/>
      <c r="CGG79" s="141"/>
      <c r="CGH79" s="141"/>
      <c r="CGI79" s="141"/>
      <c r="CGJ79" s="141"/>
      <c r="CGK79" s="141"/>
      <c r="CGL79" s="141"/>
      <c r="CGM79" s="141"/>
      <c r="CGN79" s="141"/>
      <c r="CGO79" s="141"/>
      <c r="CGP79" s="141"/>
      <c r="CGQ79" s="141"/>
      <c r="CGR79" s="141"/>
      <c r="CGS79" s="141"/>
      <c r="CGT79" s="141"/>
      <c r="CGU79" s="141"/>
      <c r="CGV79" s="141"/>
      <c r="CGW79" s="141"/>
      <c r="CGX79" s="141"/>
      <c r="CGY79" s="141"/>
      <c r="CGZ79" s="141"/>
      <c r="CHA79" s="141"/>
      <c r="CHB79" s="141"/>
      <c r="CHC79" s="141"/>
      <c r="CHD79" s="141"/>
      <c r="CHE79" s="141"/>
      <c r="CHF79" s="141"/>
      <c r="CHG79" s="141"/>
      <c r="CHH79" s="141"/>
      <c r="CHI79" s="141"/>
      <c r="CHJ79" s="141"/>
      <c r="CHK79" s="141"/>
      <c r="CHL79" s="141"/>
      <c r="CHM79" s="141"/>
      <c r="CHN79" s="141"/>
      <c r="CHO79" s="141"/>
      <c r="CHP79" s="141"/>
      <c r="CHQ79" s="141"/>
      <c r="CHR79" s="141"/>
      <c r="CHS79" s="141"/>
      <c r="CHT79" s="141"/>
      <c r="CHU79" s="141"/>
      <c r="CHV79" s="141"/>
      <c r="CHW79" s="141"/>
      <c r="CHX79" s="141"/>
      <c r="CHY79" s="141"/>
      <c r="CHZ79" s="141"/>
      <c r="CIA79" s="141"/>
      <c r="CIB79" s="141"/>
      <c r="CIC79" s="141"/>
      <c r="CID79" s="141"/>
      <c r="CIE79" s="141"/>
      <c r="CIF79" s="141"/>
      <c r="CIG79" s="141"/>
      <c r="CIH79" s="141"/>
      <c r="CII79" s="141"/>
      <c r="CIJ79" s="141"/>
      <c r="CIK79" s="141"/>
      <c r="CIL79" s="141"/>
      <c r="CIM79" s="141"/>
      <c r="CIN79" s="141"/>
      <c r="CIO79" s="141"/>
      <c r="CIP79" s="141"/>
      <c r="CIQ79" s="141"/>
      <c r="CIR79" s="141"/>
      <c r="CIS79" s="141"/>
      <c r="CIT79" s="141"/>
      <c r="CIU79" s="141"/>
      <c r="CIV79" s="141"/>
      <c r="CIW79" s="141"/>
      <c r="CIX79" s="141"/>
      <c r="CIY79" s="141"/>
      <c r="CIZ79" s="141"/>
      <c r="CJA79" s="141"/>
      <c r="CJB79" s="141"/>
      <c r="CJC79" s="141"/>
      <c r="CJD79" s="141"/>
      <c r="CJE79" s="141"/>
      <c r="CJF79" s="141"/>
      <c r="CJG79" s="141"/>
      <c r="CJH79" s="141"/>
      <c r="CJI79" s="141"/>
      <c r="CJJ79" s="141"/>
      <c r="CJK79" s="141"/>
      <c r="CJL79" s="141"/>
      <c r="CJM79" s="141"/>
      <c r="CJN79" s="141"/>
      <c r="CJO79" s="141"/>
      <c r="CJP79" s="141"/>
      <c r="CJQ79" s="141"/>
      <c r="CJR79" s="141"/>
      <c r="CJS79" s="141"/>
      <c r="CJT79" s="141"/>
      <c r="CJU79" s="141"/>
      <c r="CJV79" s="141"/>
      <c r="CJW79" s="141"/>
      <c r="CJX79" s="141"/>
      <c r="CJY79" s="141"/>
      <c r="CJZ79" s="141"/>
      <c r="CKA79" s="141"/>
      <c r="CKB79" s="141"/>
      <c r="CKC79" s="141"/>
      <c r="CKD79" s="141"/>
      <c r="CKE79" s="141"/>
      <c r="CKF79" s="141"/>
      <c r="CKG79" s="141"/>
      <c r="CKH79" s="141"/>
      <c r="CKI79" s="141"/>
      <c r="CKJ79" s="141"/>
      <c r="CKK79" s="141"/>
      <c r="CKL79" s="141"/>
      <c r="CKM79" s="141"/>
      <c r="CKN79" s="141"/>
      <c r="CKO79" s="141"/>
      <c r="CKP79" s="141"/>
      <c r="CKQ79" s="141"/>
      <c r="CKR79" s="141"/>
      <c r="CKS79" s="141"/>
      <c r="CKT79" s="141"/>
      <c r="CKU79" s="141"/>
      <c r="CKV79" s="141"/>
      <c r="CKW79" s="141"/>
      <c r="CKX79" s="141"/>
      <c r="CKY79" s="141"/>
      <c r="CKZ79" s="141"/>
      <c r="CLA79" s="141"/>
      <c r="CLB79" s="141"/>
      <c r="CLC79" s="141"/>
      <c r="CLD79" s="141"/>
      <c r="CLE79" s="141"/>
      <c r="CLF79" s="141"/>
      <c r="CLG79" s="141"/>
      <c r="CLH79" s="141"/>
      <c r="CLI79" s="141"/>
      <c r="CLJ79" s="141"/>
      <c r="CLK79" s="141"/>
      <c r="CLL79" s="141"/>
      <c r="CLM79" s="141"/>
      <c r="CLN79" s="141"/>
      <c r="CLO79" s="141"/>
      <c r="CLP79" s="141"/>
      <c r="CLQ79" s="141"/>
      <c r="CLR79" s="141"/>
      <c r="CLS79" s="141"/>
      <c r="CLT79" s="141"/>
      <c r="CLU79" s="141"/>
      <c r="CLV79" s="141"/>
      <c r="CLW79" s="141"/>
      <c r="CLX79" s="141"/>
      <c r="CLY79" s="141"/>
      <c r="CLZ79" s="141"/>
      <c r="CMA79" s="141"/>
      <c r="CMB79" s="141"/>
      <c r="CMC79" s="141"/>
      <c r="CMD79" s="141"/>
      <c r="CME79" s="141"/>
      <c r="CMF79" s="141"/>
      <c r="CMG79" s="141"/>
      <c r="CMH79" s="141"/>
      <c r="CMI79" s="141"/>
      <c r="CMJ79" s="141"/>
      <c r="CMK79" s="141"/>
      <c r="CML79" s="141"/>
      <c r="CMM79" s="141"/>
      <c r="CMN79" s="141"/>
      <c r="CMO79" s="141"/>
      <c r="CMP79" s="141"/>
      <c r="CMQ79" s="141"/>
      <c r="CMR79" s="141"/>
      <c r="CMS79" s="141"/>
      <c r="CMT79" s="141"/>
      <c r="CMU79" s="141"/>
      <c r="CMV79" s="141"/>
      <c r="CMW79" s="141"/>
      <c r="CMX79" s="141"/>
      <c r="CMY79" s="141"/>
      <c r="CMZ79" s="141"/>
      <c r="CNA79" s="141"/>
      <c r="CNB79" s="141"/>
      <c r="CNC79" s="141"/>
      <c r="CND79" s="141"/>
      <c r="CNE79" s="141"/>
      <c r="CNF79" s="141"/>
      <c r="CNG79" s="141"/>
      <c r="CNH79" s="141"/>
      <c r="CNI79" s="141"/>
      <c r="CNJ79" s="141"/>
      <c r="CNK79" s="141"/>
      <c r="CNL79" s="141"/>
      <c r="CNM79" s="141"/>
      <c r="CNN79" s="141"/>
      <c r="CNO79" s="141"/>
      <c r="CNP79" s="141"/>
      <c r="CNQ79" s="141"/>
      <c r="CNR79" s="141"/>
      <c r="CNS79" s="141"/>
      <c r="CNT79" s="141"/>
      <c r="CNU79" s="141"/>
      <c r="CNV79" s="141"/>
      <c r="CNW79" s="141"/>
      <c r="CNX79" s="141"/>
      <c r="CNY79" s="141"/>
      <c r="CNZ79" s="141"/>
      <c r="COA79" s="141"/>
      <c r="COB79" s="141"/>
      <c r="COC79" s="141"/>
      <c r="COD79" s="141"/>
      <c r="COE79" s="141"/>
      <c r="COF79" s="141"/>
      <c r="COG79" s="141"/>
      <c r="COH79" s="141"/>
      <c r="COI79" s="141"/>
      <c r="COJ79" s="141"/>
      <c r="COK79" s="141"/>
      <c r="COL79" s="141"/>
      <c r="COM79" s="141"/>
      <c r="CON79" s="141"/>
      <c r="COO79" s="141"/>
      <c r="COP79" s="141"/>
      <c r="COQ79" s="141"/>
      <c r="COR79" s="141"/>
      <c r="COS79" s="141"/>
      <c r="COT79" s="141"/>
      <c r="COU79" s="141"/>
      <c r="COV79" s="141"/>
      <c r="COW79" s="141"/>
      <c r="COX79" s="141"/>
      <c r="COY79" s="141"/>
      <c r="COZ79" s="141"/>
      <c r="CPA79" s="141"/>
      <c r="CPB79" s="141"/>
      <c r="CPC79" s="141"/>
      <c r="CPD79" s="141"/>
      <c r="CPE79" s="141"/>
      <c r="CPF79" s="141"/>
      <c r="CPG79" s="141"/>
      <c r="CPH79" s="141"/>
      <c r="CPI79" s="141"/>
      <c r="CPJ79" s="141"/>
      <c r="CPK79" s="141"/>
      <c r="CPL79" s="141"/>
      <c r="CPM79" s="141"/>
      <c r="CPN79" s="141"/>
      <c r="CPO79" s="141"/>
      <c r="CPP79" s="141"/>
      <c r="CPQ79" s="141"/>
      <c r="CPR79" s="141"/>
      <c r="CPS79" s="141"/>
      <c r="CPT79" s="141"/>
      <c r="CPU79" s="141"/>
      <c r="CPV79" s="141"/>
      <c r="CPW79" s="141"/>
      <c r="CPX79" s="141"/>
      <c r="CPY79" s="141"/>
      <c r="CPZ79" s="141"/>
      <c r="CQA79" s="141"/>
      <c r="CQB79" s="141"/>
      <c r="CQC79" s="141"/>
      <c r="CQD79" s="141"/>
      <c r="CQE79" s="141"/>
      <c r="CQF79" s="141"/>
      <c r="CQG79" s="141"/>
      <c r="CQH79" s="141"/>
      <c r="CQI79" s="141"/>
      <c r="CQJ79" s="141"/>
      <c r="CQK79" s="141"/>
      <c r="CQL79" s="141"/>
      <c r="CQM79" s="141"/>
      <c r="CQN79" s="141"/>
      <c r="CQO79" s="141"/>
      <c r="CQP79" s="141"/>
      <c r="CQQ79" s="141"/>
      <c r="CQR79" s="141"/>
      <c r="CQS79" s="141"/>
      <c r="CQT79" s="141"/>
      <c r="CQU79" s="141"/>
      <c r="CQV79" s="141"/>
      <c r="CQW79" s="141"/>
      <c r="CQX79" s="141"/>
      <c r="CQY79" s="141"/>
      <c r="CQZ79" s="141"/>
      <c r="CRA79" s="141"/>
      <c r="CRB79" s="141"/>
      <c r="CRC79" s="141"/>
      <c r="CRD79" s="141"/>
      <c r="CRE79" s="141"/>
      <c r="CRF79" s="141"/>
      <c r="CRG79" s="141"/>
      <c r="CRH79" s="141"/>
      <c r="CRI79" s="141"/>
      <c r="CRJ79" s="141"/>
      <c r="CRK79" s="141"/>
      <c r="CRL79" s="141"/>
      <c r="CRM79" s="141"/>
      <c r="CRN79" s="141"/>
      <c r="CRO79" s="141"/>
      <c r="CRP79" s="141"/>
      <c r="CRQ79" s="141"/>
      <c r="CRR79" s="141"/>
      <c r="CRS79" s="141"/>
      <c r="CRT79" s="141"/>
      <c r="CRU79" s="141"/>
      <c r="CRV79" s="141"/>
      <c r="CRW79" s="141"/>
      <c r="CRX79" s="141"/>
      <c r="CRY79" s="141"/>
      <c r="CRZ79" s="141"/>
      <c r="CSA79" s="141"/>
      <c r="CSB79" s="141"/>
      <c r="CSC79" s="141"/>
      <c r="CSD79" s="141"/>
      <c r="CSE79" s="141"/>
      <c r="CSF79" s="141"/>
      <c r="CSG79" s="141"/>
      <c r="CSH79" s="141"/>
      <c r="CSI79" s="141"/>
      <c r="CSJ79" s="141"/>
      <c r="CSK79" s="141"/>
      <c r="CSL79" s="141"/>
      <c r="CSM79" s="141"/>
      <c r="CSN79" s="141"/>
      <c r="CSO79" s="141"/>
      <c r="CSP79" s="141"/>
      <c r="CSQ79" s="141"/>
      <c r="CSR79" s="141"/>
      <c r="CSS79" s="141"/>
      <c r="CST79" s="141"/>
      <c r="CSU79" s="141"/>
      <c r="CSV79" s="141"/>
      <c r="CSW79" s="141"/>
      <c r="CSX79" s="141"/>
      <c r="CSY79" s="141"/>
      <c r="CSZ79" s="141"/>
      <c r="CTA79" s="141"/>
      <c r="CTB79" s="141"/>
      <c r="CTC79" s="141"/>
      <c r="CTD79" s="141"/>
      <c r="CTE79" s="141"/>
      <c r="CTF79" s="141"/>
      <c r="CTG79" s="141"/>
      <c r="CTH79" s="141"/>
      <c r="CTI79" s="141"/>
      <c r="CTJ79" s="141"/>
      <c r="CTK79" s="141"/>
      <c r="CTL79" s="141"/>
      <c r="CTM79" s="141"/>
      <c r="CTN79" s="141"/>
      <c r="CTO79" s="141"/>
      <c r="CTP79" s="141"/>
      <c r="CTQ79" s="141"/>
      <c r="CTR79" s="141"/>
      <c r="CTS79" s="141"/>
      <c r="CTT79" s="141"/>
      <c r="CTU79" s="141"/>
      <c r="CTV79" s="141"/>
      <c r="CTW79" s="141"/>
      <c r="CTX79" s="141"/>
      <c r="CTY79" s="141"/>
      <c r="CTZ79" s="141"/>
      <c r="CUA79" s="141"/>
      <c r="CUB79" s="141"/>
      <c r="CUC79" s="141"/>
      <c r="CUD79" s="141"/>
      <c r="CUE79" s="141"/>
      <c r="CUF79" s="141"/>
      <c r="CUG79" s="141"/>
      <c r="CUH79" s="141"/>
      <c r="CUI79" s="141"/>
      <c r="CUJ79" s="141"/>
      <c r="CUK79" s="141"/>
      <c r="CUL79" s="141"/>
      <c r="CUM79" s="141"/>
      <c r="CUN79" s="141"/>
      <c r="CUO79" s="141"/>
      <c r="CUP79" s="141"/>
      <c r="CUQ79" s="141"/>
      <c r="CUR79" s="141"/>
      <c r="CUS79" s="141"/>
      <c r="CUT79" s="141"/>
      <c r="CUU79" s="141"/>
      <c r="CUV79" s="141"/>
      <c r="CUW79" s="141"/>
      <c r="CUX79" s="141"/>
      <c r="CUY79" s="141"/>
      <c r="CUZ79" s="141"/>
      <c r="CVA79" s="141"/>
      <c r="CVB79" s="141"/>
      <c r="CVC79" s="141"/>
      <c r="CVD79" s="141"/>
      <c r="CVE79" s="141"/>
      <c r="CVF79" s="141"/>
      <c r="CVG79" s="141"/>
      <c r="CVH79" s="141"/>
      <c r="CVI79" s="141"/>
      <c r="CVJ79" s="141"/>
      <c r="CVK79" s="141"/>
      <c r="CVL79" s="141"/>
      <c r="CVM79" s="141"/>
      <c r="CVN79" s="141"/>
      <c r="CVO79" s="141"/>
      <c r="CVP79" s="141"/>
      <c r="CVQ79" s="141"/>
      <c r="CVR79" s="141"/>
      <c r="CVS79" s="141"/>
      <c r="CVT79" s="141"/>
      <c r="CVU79" s="141"/>
      <c r="CVV79" s="141"/>
      <c r="CVW79" s="141"/>
      <c r="CVX79" s="141"/>
      <c r="CVY79" s="141"/>
      <c r="CVZ79" s="141"/>
      <c r="CWA79" s="141"/>
      <c r="CWB79" s="141"/>
      <c r="CWC79" s="141"/>
      <c r="CWD79" s="141"/>
      <c r="CWE79" s="141"/>
      <c r="CWF79" s="141"/>
      <c r="CWG79" s="141"/>
      <c r="CWH79" s="141"/>
      <c r="CWI79" s="141"/>
      <c r="CWJ79" s="141"/>
      <c r="CWK79" s="141"/>
      <c r="CWL79" s="141"/>
      <c r="CWM79" s="141"/>
      <c r="CWN79" s="141"/>
      <c r="CWO79" s="141"/>
      <c r="CWP79" s="141"/>
      <c r="CWQ79" s="141"/>
      <c r="CWR79" s="141"/>
      <c r="CWS79" s="141"/>
      <c r="CWT79" s="141"/>
      <c r="CWU79" s="141"/>
      <c r="CWV79" s="141"/>
      <c r="CWW79" s="141"/>
      <c r="CWX79" s="141"/>
      <c r="CWY79" s="141"/>
      <c r="CWZ79" s="141"/>
      <c r="CXA79" s="141"/>
      <c r="CXB79" s="141"/>
      <c r="CXC79" s="141"/>
      <c r="CXD79" s="141"/>
      <c r="CXE79" s="141"/>
      <c r="CXF79" s="141"/>
      <c r="CXG79" s="141"/>
      <c r="CXH79" s="141"/>
      <c r="CXI79" s="141"/>
      <c r="CXJ79" s="141"/>
      <c r="CXK79" s="141"/>
      <c r="CXL79" s="141"/>
      <c r="CXM79" s="141"/>
      <c r="CXN79" s="141"/>
      <c r="CXO79" s="141"/>
      <c r="CXP79" s="141"/>
      <c r="CXQ79" s="141"/>
      <c r="CXR79" s="141"/>
      <c r="CXS79" s="141"/>
      <c r="CXT79" s="141"/>
      <c r="CXU79" s="141"/>
      <c r="CXV79" s="141"/>
      <c r="CXW79" s="141"/>
      <c r="CXX79" s="141"/>
      <c r="CXY79" s="141"/>
      <c r="CXZ79" s="141"/>
      <c r="CYA79" s="141"/>
      <c r="CYB79" s="141"/>
      <c r="CYC79" s="141"/>
      <c r="CYD79" s="141"/>
      <c r="CYE79" s="141"/>
      <c r="CYF79" s="141"/>
      <c r="CYG79" s="141"/>
      <c r="CYH79" s="141"/>
      <c r="CYI79" s="141"/>
      <c r="CYJ79" s="141"/>
      <c r="CYK79" s="141"/>
      <c r="CYL79" s="141"/>
      <c r="CYM79" s="141"/>
      <c r="CYN79" s="141"/>
      <c r="CYO79" s="141"/>
      <c r="CYP79" s="141"/>
      <c r="CYQ79" s="141"/>
      <c r="CYR79" s="141"/>
      <c r="CYS79" s="141"/>
      <c r="CYT79" s="141"/>
      <c r="CYU79" s="141"/>
      <c r="CYV79" s="141"/>
      <c r="CYW79" s="141"/>
      <c r="CYX79" s="141"/>
      <c r="CYY79" s="141"/>
      <c r="CYZ79" s="141"/>
      <c r="CZA79" s="141"/>
      <c r="CZB79" s="141"/>
      <c r="CZC79" s="141"/>
      <c r="CZD79" s="141"/>
      <c r="CZE79" s="141"/>
      <c r="CZF79" s="141"/>
      <c r="CZG79" s="141"/>
      <c r="CZH79" s="141"/>
      <c r="CZI79" s="141"/>
      <c r="CZJ79" s="141"/>
      <c r="CZK79" s="141"/>
      <c r="CZL79" s="141"/>
      <c r="CZM79" s="141"/>
      <c r="CZN79" s="141"/>
      <c r="CZO79" s="141"/>
      <c r="CZP79" s="141"/>
      <c r="CZQ79" s="141"/>
      <c r="CZR79" s="141"/>
      <c r="CZS79" s="141"/>
      <c r="CZT79" s="141"/>
      <c r="CZU79" s="141"/>
      <c r="CZV79" s="141"/>
      <c r="CZW79" s="141"/>
      <c r="CZX79" s="141"/>
      <c r="CZY79" s="141"/>
      <c r="CZZ79" s="141"/>
      <c r="DAA79" s="141"/>
      <c r="DAB79" s="141"/>
      <c r="DAC79" s="141"/>
      <c r="DAD79" s="141"/>
      <c r="DAE79" s="141"/>
      <c r="DAF79" s="141"/>
      <c r="DAG79" s="141"/>
      <c r="DAH79" s="141"/>
      <c r="DAI79" s="141"/>
      <c r="DAJ79" s="141"/>
      <c r="DAK79" s="141"/>
      <c r="DAL79" s="141"/>
      <c r="DAM79" s="141"/>
      <c r="DAN79" s="141"/>
      <c r="DAO79" s="141"/>
      <c r="DAP79" s="141"/>
      <c r="DAQ79" s="141"/>
      <c r="DAR79" s="141"/>
      <c r="DAS79" s="141"/>
      <c r="DAT79" s="141"/>
      <c r="DAU79" s="141"/>
      <c r="DAV79" s="141"/>
      <c r="DAW79" s="141"/>
      <c r="DAX79" s="141"/>
      <c r="DAY79" s="141"/>
      <c r="DAZ79" s="141"/>
      <c r="DBA79" s="141"/>
      <c r="DBB79" s="141"/>
      <c r="DBC79" s="141"/>
      <c r="DBD79" s="141"/>
      <c r="DBE79" s="141"/>
      <c r="DBF79" s="141"/>
      <c r="DBG79" s="141"/>
      <c r="DBH79" s="141"/>
      <c r="DBI79" s="141"/>
      <c r="DBJ79" s="141"/>
      <c r="DBK79" s="141"/>
      <c r="DBL79" s="141"/>
      <c r="DBM79" s="141"/>
      <c r="DBN79" s="141"/>
      <c r="DBO79" s="141"/>
      <c r="DBP79" s="141"/>
      <c r="DBQ79" s="141"/>
      <c r="DBR79" s="141"/>
      <c r="DBS79" s="141"/>
      <c r="DBT79" s="141"/>
      <c r="DBU79" s="141"/>
      <c r="DBV79" s="141"/>
      <c r="DBW79" s="141"/>
      <c r="DBX79" s="141"/>
      <c r="DBY79" s="141"/>
      <c r="DBZ79" s="141"/>
      <c r="DCA79" s="141"/>
      <c r="DCB79" s="141"/>
      <c r="DCC79" s="141"/>
      <c r="DCD79" s="141"/>
      <c r="DCE79" s="141"/>
      <c r="DCF79" s="141"/>
      <c r="DCG79" s="141"/>
      <c r="DCH79" s="141"/>
      <c r="DCI79" s="141"/>
      <c r="DCJ79" s="141"/>
      <c r="DCK79" s="141"/>
      <c r="DCL79" s="141"/>
      <c r="DCM79" s="141"/>
      <c r="DCN79" s="141"/>
      <c r="DCO79" s="141"/>
      <c r="DCP79" s="141"/>
      <c r="DCQ79" s="141"/>
      <c r="DCR79" s="141"/>
      <c r="DCS79" s="141"/>
      <c r="DCT79" s="141"/>
      <c r="DCU79" s="141"/>
      <c r="DCV79" s="141"/>
      <c r="DCW79" s="141"/>
      <c r="DCX79" s="141"/>
      <c r="DCY79" s="141"/>
      <c r="DCZ79" s="141"/>
      <c r="DDA79" s="141"/>
      <c r="DDB79" s="141"/>
      <c r="DDC79" s="141"/>
      <c r="DDD79" s="141"/>
      <c r="DDE79" s="141"/>
      <c r="DDF79" s="141"/>
      <c r="DDG79" s="141"/>
      <c r="DDH79" s="141"/>
      <c r="DDI79" s="141"/>
      <c r="DDJ79" s="141"/>
      <c r="DDK79" s="141"/>
      <c r="DDL79" s="141"/>
      <c r="DDM79" s="141"/>
      <c r="DDN79" s="141"/>
      <c r="DDO79" s="141"/>
      <c r="DDP79" s="141"/>
      <c r="DDQ79" s="141"/>
      <c r="DDR79" s="141"/>
      <c r="DDS79" s="141"/>
      <c r="DDT79" s="141"/>
      <c r="DDU79" s="141"/>
      <c r="DDV79" s="141"/>
      <c r="DDW79" s="141"/>
      <c r="DDX79" s="141"/>
      <c r="DDY79" s="141"/>
      <c r="DDZ79" s="141"/>
      <c r="DEA79" s="141"/>
      <c r="DEB79" s="141"/>
      <c r="DEC79" s="141"/>
      <c r="DED79" s="141"/>
      <c r="DEE79" s="141"/>
      <c r="DEF79" s="141"/>
      <c r="DEG79" s="141"/>
      <c r="DEH79" s="141"/>
      <c r="DEI79" s="141"/>
      <c r="DEJ79" s="141"/>
      <c r="DEK79" s="141"/>
      <c r="DEL79" s="141"/>
      <c r="DEM79" s="141"/>
      <c r="DEN79" s="141"/>
      <c r="DEO79" s="141"/>
      <c r="DEP79" s="141"/>
      <c r="DEQ79" s="141"/>
      <c r="DER79" s="141"/>
      <c r="DES79" s="141"/>
      <c r="DET79" s="141"/>
      <c r="DEU79" s="141"/>
      <c r="DEV79" s="141"/>
      <c r="DEW79" s="141"/>
      <c r="DEX79" s="141"/>
      <c r="DEY79" s="141"/>
      <c r="DEZ79" s="141"/>
      <c r="DFA79" s="141"/>
      <c r="DFB79" s="141"/>
      <c r="DFC79" s="141"/>
      <c r="DFD79" s="141"/>
      <c r="DFE79" s="141"/>
      <c r="DFF79" s="141"/>
      <c r="DFG79" s="141"/>
      <c r="DFH79" s="141"/>
      <c r="DFI79" s="141"/>
      <c r="DFJ79" s="141"/>
      <c r="DFK79" s="141"/>
      <c r="DFL79" s="141"/>
      <c r="DFM79" s="141"/>
      <c r="DFN79" s="141"/>
      <c r="DFO79" s="141"/>
      <c r="DFP79" s="141"/>
      <c r="DFQ79" s="141"/>
      <c r="DFR79" s="141"/>
      <c r="DFS79" s="141"/>
      <c r="DFT79" s="141"/>
      <c r="DFU79" s="141"/>
      <c r="DFV79" s="141"/>
      <c r="DFW79" s="141"/>
      <c r="DFX79" s="141"/>
      <c r="DFY79" s="141"/>
      <c r="DFZ79" s="141"/>
      <c r="DGA79" s="141"/>
      <c r="DGB79" s="141"/>
      <c r="DGC79" s="141"/>
      <c r="DGD79" s="141"/>
      <c r="DGE79" s="141"/>
      <c r="DGF79" s="141"/>
      <c r="DGG79" s="141"/>
      <c r="DGH79" s="141"/>
      <c r="DGI79" s="141"/>
      <c r="DGJ79" s="141"/>
      <c r="DGK79" s="141"/>
      <c r="DGL79" s="141"/>
      <c r="DGM79" s="141"/>
      <c r="DGN79" s="141"/>
      <c r="DGO79" s="141"/>
      <c r="DGP79" s="141"/>
      <c r="DGQ79" s="141"/>
      <c r="DGR79" s="141"/>
      <c r="DGS79" s="141"/>
      <c r="DGT79" s="141"/>
      <c r="DGU79" s="141"/>
      <c r="DGV79" s="141"/>
      <c r="DGW79" s="141"/>
      <c r="DGX79" s="141"/>
      <c r="DGY79" s="141"/>
      <c r="DGZ79" s="141"/>
      <c r="DHA79" s="141"/>
      <c r="DHB79" s="141"/>
      <c r="DHC79" s="141"/>
      <c r="DHD79" s="141"/>
      <c r="DHE79" s="141"/>
      <c r="DHF79" s="141"/>
      <c r="DHG79" s="141"/>
      <c r="DHH79" s="141"/>
      <c r="DHI79" s="141"/>
      <c r="DHJ79" s="141"/>
      <c r="DHK79" s="141"/>
      <c r="DHL79" s="141"/>
      <c r="DHM79" s="141"/>
      <c r="DHN79" s="141"/>
      <c r="DHO79" s="141"/>
      <c r="DHP79" s="141"/>
      <c r="DHQ79" s="141"/>
      <c r="DHR79" s="141"/>
      <c r="DHS79" s="141"/>
      <c r="DHT79" s="141"/>
      <c r="DHU79" s="141"/>
      <c r="DHV79" s="141"/>
      <c r="DHW79" s="141"/>
      <c r="DHX79" s="141"/>
      <c r="DHY79" s="141"/>
      <c r="DHZ79" s="141"/>
      <c r="DIA79" s="141"/>
      <c r="DIB79" s="141"/>
      <c r="DIC79" s="141"/>
      <c r="DID79" s="141"/>
      <c r="DIE79" s="141"/>
      <c r="DIF79" s="141"/>
      <c r="DIG79" s="141"/>
      <c r="DIH79" s="141"/>
      <c r="DII79" s="141"/>
      <c r="DIJ79" s="141"/>
      <c r="DIK79" s="141"/>
      <c r="DIL79" s="141"/>
      <c r="DIM79" s="141"/>
      <c r="DIN79" s="141"/>
      <c r="DIO79" s="141"/>
      <c r="DIP79" s="141"/>
      <c r="DIQ79" s="141"/>
      <c r="DIR79" s="141"/>
      <c r="DIS79" s="141"/>
      <c r="DIT79" s="141"/>
      <c r="DIU79" s="141"/>
      <c r="DIV79" s="141"/>
      <c r="DIW79" s="141"/>
      <c r="DIX79" s="141"/>
      <c r="DIY79" s="141"/>
      <c r="DIZ79" s="141"/>
      <c r="DJA79" s="141"/>
      <c r="DJB79" s="141"/>
      <c r="DJC79" s="141"/>
      <c r="DJD79" s="141"/>
      <c r="DJE79" s="141"/>
      <c r="DJF79" s="141"/>
      <c r="DJG79" s="141"/>
      <c r="DJH79" s="141"/>
      <c r="DJI79" s="141"/>
      <c r="DJJ79" s="141"/>
      <c r="DJK79" s="141"/>
      <c r="DJL79" s="141"/>
      <c r="DJM79" s="141"/>
      <c r="DJN79" s="141"/>
      <c r="DJO79" s="141"/>
      <c r="DJP79" s="141"/>
      <c r="DJQ79" s="141"/>
      <c r="DJR79" s="141"/>
      <c r="DJS79" s="141"/>
      <c r="DJT79" s="141"/>
      <c r="DJU79" s="141"/>
      <c r="DJV79" s="141"/>
      <c r="DJW79" s="141"/>
      <c r="DJX79" s="141"/>
      <c r="DJY79" s="141"/>
      <c r="DJZ79" s="141"/>
      <c r="DKA79" s="141"/>
      <c r="DKB79" s="141"/>
      <c r="DKC79" s="141"/>
      <c r="DKD79" s="141"/>
      <c r="DKE79" s="141"/>
      <c r="DKF79" s="141"/>
      <c r="DKG79" s="141"/>
      <c r="DKH79" s="141"/>
      <c r="DKI79" s="141"/>
      <c r="DKJ79" s="141"/>
      <c r="DKK79" s="141"/>
      <c r="DKL79" s="141"/>
      <c r="DKM79" s="141"/>
      <c r="DKN79" s="141"/>
      <c r="DKO79" s="141"/>
      <c r="DKP79" s="141"/>
      <c r="DKQ79" s="141"/>
      <c r="DKR79" s="141"/>
      <c r="DKS79" s="141"/>
      <c r="DKT79" s="141"/>
      <c r="DKU79" s="141"/>
      <c r="DKV79" s="141"/>
      <c r="DKW79" s="141"/>
      <c r="DKX79" s="141"/>
      <c r="DKY79" s="141"/>
      <c r="DKZ79" s="141"/>
      <c r="DLA79" s="141"/>
      <c r="DLB79" s="141"/>
      <c r="DLC79" s="141"/>
      <c r="DLD79" s="141"/>
      <c r="DLE79" s="141"/>
      <c r="DLF79" s="141"/>
      <c r="DLG79" s="141"/>
      <c r="DLH79" s="141"/>
      <c r="DLI79" s="141"/>
      <c r="DLJ79" s="141"/>
      <c r="DLK79" s="141"/>
      <c r="DLL79" s="141"/>
      <c r="DLM79" s="141"/>
      <c r="DLN79" s="141"/>
      <c r="DLO79" s="141"/>
      <c r="DLP79" s="141"/>
      <c r="DLQ79" s="141"/>
      <c r="DLR79" s="141"/>
      <c r="DLS79" s="141"/>
      <c r="DLT79" s="141"/>
      <c r="DLU79" s="141"/>
      <c r="DLV79" s="141"/>
      <c r="DLW79" s="141"/>
      <c r="DLX79" s="141"/>
      <c r="DLY79" s="141"/>
      <c r="DLZ79" s="141"/>
      <c r="DMA79" s="141"/>
      <c r="DMB79" s="141"/>
      <c r="DMC79" s="141"/>
      <c r="DMD79" s="141"/>
      <c r="DME79" s="141"/>
      <c r="DMF79" s="141"/>
      <c r="DMG79" s="141"/>
      <c r="DMH79" s="141"/>
      <c r="DMI79" s="141"/>
      <c r="DMJ79" s="141"/>
      <c r="DMK79" s="141"/>
      <c r="DML79" s="141"/>
      <c r="DMM79" s="141"/>
      <c r="DMN79" s="141"/>
      <c r="DMO79" s="141"/>
      <c r="DMP79" s="141"/>
      <c r="DMQ79" s="141"/>
      <c r="DMR79" s="141"/>
      <c r="DMS79" s="141"/>
      <c r="DMT79" s="141"/>
      <c r="DMU79" s="141"/>
      <c r="DMV79" s="141"/>
      <c r="DMW79" s="141"/>
      <c r="DMX79" s="141"/>
      <c r="DMY79" s="141"/>
      <c r="DMZ79" s="141"/>
      <c r="DNA79" s="141"/>
      <c r="DNB79" s="141"/>
      <c r="DNC79" s="141"/>
      <c r="DND79" s="141"/>
      <c r="DNE79" s="141"/>
      <c r="DNF79" s="141"/>
      <c r="DNG79" s="141"/>
      <c r="DNH79" s="141"/>
      <c r="DNI79" s="141"/>
      <c r="DNJ79" s="141"/>
      <c r="DNK79" s="141"/>
      <c r="DNL79" s="141"/>
      <c r="DNM79" s="141"/>
      <c r="DNN79" s="141"/>
      <c r="DNO79" s="141"/>
      <c r="DNP79" s="141"/>
      <c r="DNQ79" s="141"/>
      <c r="DNR79" s="141"/>
      <c r="DNS79" s="141"/>
      <c r="DNT79" s="141"/>
      <c r="DNU79" s="141"/>
      <c r="DNV79" s="141"/>
      <c r="DNW79" s="141"/>
      <c r="DNX79" s="141"/>
      <c r="DNY79" s="141"/>
      <c r="DNZ79" s="141"/>
      <c r="DOA79" s="141"/>
      <c r="DOB79" s="141"/>
      <c r="DOC79" s="141"/>
      <c r="DOD79" s="141"/>
      <c r="DOE79" s="141"/>
      <c r="DOF79" s="141"/>
      <c r="DOG79" s="141"/>
      <c r="DOH79" s="141"/>
      <c r="DOI79" s="141"/>
      <c r="DOJ79" s="141"/>
      <c r="DOK79" s="141"/>
      <c r="DOL79" s="141"/>
      <c r="DOM79" s="141"/>
      <c r="DON79" s="141"/>
      <c r="DOO79" s="141"/>
      <c r="DOP79" s="141"/>
      <c r="DOQ79" s="141"/>
      <c r="DOR79" s="141"/>
      <c r="DOS79" s="141"/>
      <c r="DOT79" s="141"/>
      <c r="DOU79" s="141"/>
      <c r="DOV79" s="141"/>
      <c r="DOW79" s="141"/>
      <c r="DOX79" s="141"/>
      <c r="DOY79" s="141"/>
      <c r="DOZ79" s="141"/>
      <c r="DPA79" s="141"/>
      <c r="DPB79" s="141"/>
      <c r="DPC79" s="141"/>
      <c r="DPD79" s="141"/>
      <c r="DPE79" s="141"/>
      <c r="DPF79" s="141"/>
      <c r="DPG79" s="141"/>
      <c r="DPH79" s="141"/>
      <c r="DPI79" s="141"/>
      <c r="DPJ79" s="141"/>
      <c r="DPK79" s="141"/>
      <c r="DPL79" s="141"/>
      <c r="DPM79" s="141"/>
      <c r="DPN79" s="141"/>
      <c r="DPO79" s="141"/>
      <c r="DPP79" s="141"/>
      <c r="DPQ79" s="141"/>
      <c r="DPR79" s="141"/>
      <c r="DPS79" s="141"/>
      <c r="DPT79" s="141"/>
      <c r="DPU79" s="141"/>
      <c r="DPV79" s="141"/>
      <c r="DPW79" s="141"/>
      <c r="DPX79" s="141"/>
      <c r="DPY79" s="141"/>
      <c r="DPZ79" s="141"/>
      <c r="DQA79" s="141"/>
      <c r="DQB79" s="141"/>
      <c r="DQC79" s="141"/>
      <c r="DQD79" s="141"/>
      <c r="DQE79" s="141"/>
      <c r="DQF79" s="141"/>
      <c r="DQG79" s="141"/>
      <c r="DQH79" s="141"/>
      <c r="DQI79" s="141"/>
      <c r="DQJ79" s="141"/>
      <c r="DQK79" s="141"/>
      <c r="DQL79" s="141"/>
      <c r="DQM79" s="141"/>
      <c r="DQN79" s="141"/>
      <c r="DQO79" s="141"/>
      <c r="DQP79" s="141"/>
      <c r="DQQ79" s="141"/>
      <c r="DQR79" s="141"/>
      <c r="DQS79" s="141"/>
      <c r="DQT79" s="141"/>
      <c r="DQU79" s="141"/>
      <c r="DQV79" s="141"/>
      <c r="DQW79" s="141"/>
      <c r="DQX79" s="141"/>
      <c r="DQY79" s="141"/>
      <c r="DQZ79" s="141"/>
      <c r="DRA79" s="141"/>
      <c r="DRB79" s="141"/>
      <c r="DRC79" s="141"/>
      <c r="DRD79" s="141"/>
      <c r="DRE79" s="141"/>
      <c r="DRF79" s="141"/>
      <c r="DRG79" s="141"/>
      <c r="DRH79" s="141"/>
      <c r="DRI79" s="141"/>
      <c r="DRJ79" s="141"/>
      <c r="DRK79" s="141"/>
      <c r="DRL79" s="141"/>
      <c r="DRM79" s="141"/>
      <c r="DRN79" s="141"/>
      <c r="DRO79" s="141"/>
      <c r="DRP79" s="141"/>
      <c r="DRQ79" s="141"/>
      <c r="DRR79" s="141"/>
      <c r="DRS79" s="141"/>
      <c r="DRT79" s="141"/>
      <c r="DRU79" s="141"/>
      <c r="DRV79" s="141"/>
      <c r="DRW79" s="141"/>
      <c r="DRX79" s="141"/>
      <c r="DRY79" s="141"/>
      <c r="DRZ79" s="141"/>
      <c r="DSA79" s="141"/>
      <c r="DSB79" s="141"/>
      <c r="DSC79" s="141"/>
      <c r="DSD79" s="141"/>
      <c r="DSE79" s="141"/>
      <c r="DSF79" s="141"/>
      <c r="DSG79" s="141"/>
      <c r="DSH79" s="141"/>
      <c r="DSI79" s="141"/>
      <c r="DSJ79" s="141"/>
      <c r="DSK79" s="141"/>
      <c r="DSL79" s="141"/>
      <c r="DSM79" s="141"/>
      <c r="DSN79" s="141"/>
      <c r="DSO79" s="141"/>
      <c r="DSP79" s="141"/>
      <c r="DSQ79" s="141"/>
      <c r="DSR79" s="141"/>
      <c r="DSS79" s="141"/>
      <c r="DST79" s="141"/>
      <c r="DSU79" s="141"/>
      <c r="DSV79" s="141"/>
      <c r="DSW79" s="141"/>
      <c r="DSX79" s="141"/>
      <c r="DSY79" s="141"/>
      <c r="DSZ79" s="141"/>
      <c r="DTA79" s="141"/>
      <c r="DTB79" s="141"/>
      <c r="DTC79" s="141"/>
      <c r="DTD79" s="141"/>
      <c r="DTE79" s="141"/>
      <c r="DTF79" s="141"/>
      <c r="DTG79" s="141"/>
      <c r="DTH79" s="141"/>
      <c r="DTI79" s="141"/>
      <c r="DTJ79" s="141"/>
      <c r="DTK79" s="141"/>
      <c r="DTL79" s="141"/>
      <c r="DTM79" s="141"/>
      <c r="DTN79" s="141"/>
      <c r="DTO79" s="141"/>
      <c r="DTP79" s="141"/>
      <c r="DTQ79" s="141"/>
      <c r="DTR79" s="141"/>
      <c r="DTS79" s="141"/>
      <c r="DTT79" s="141"/>
      <c r="DTU79" s="141"/>
      <c r="DTV79" s="141"/>
      <c r="DTW79" s="141"/>
      <c r="DTX79" s="141"/>
      <c r="DTY79" s="141"/>
      <c r="DTZ79" s="141"/>
      <c r="DUA79" s="141"/>
      <c r="DUB79" s="141"/>
      <c r="DUC79" s="141"/>
      <c r="DUD79" s="141"/>
      <c r="DUE79" s="141"/>
      <c r="DUF79" s="141"/>
      <c r="DUG79" s="141"/>
      <c r="DUH79" s="141"/>
      <c r="DUI79" s="141"/>
      <c r="DUJ79" s="141"/>
      <c r="DUK79" s="141"/>
      <c r="DUL79" s="141"/>
      <c r="DUM79" s="141"/>
      <c r="DUN79" s="141"/>
      <c r="DUO79" s="141"/>
      <c r="DUP79" s="141"/>
      <c r="DUQ79" s="141"/>
      <c r="DUR79" s="141"/>
      <c r="DUS79" s="141"/>
      <c r="DUT79" s="141"/>
      <c r="DUU79" s="141"/>
      <c r="DUV79" s="141"/>
      <c r="DUW79" s="141"/>
      <c r="DUX79" s="141"/>
      <c r="DUY79" s="141"/>
      <c r="DUZ79" s="141"/>
      <c r="DVA79" s="141"/>
      <c r="DVB79" s="141"/>
      <c r="DVC79" s="141"/>
      <c r="DVD79" s="141"/>
      <c r="DVE79" s="141"/>
      <c r="DVF79" s="141"/>
      <c r="DVG79" s="141"/>
      <c r="DVH79" s="141"/>
      <c r="DVI79" s="141"/>
      <c r="DVJ79" s="141"/>
      <c r="DVK79" s="141"/>
      <c r="DVL79" s="141"/>
      <c r="DVM79" s="141"/>
      <c r="DVN79" s="141"/>
      <c r="DVO79" s="141"/>
      <c r="DVP79" s="141"/>
      <c r="DVQ79" s="141"/>
      <c r="DVR79" s="141"/>
      <c r="DVS79" s="141"/>
      <c r="DVT79" s="141"/>
      <c r="DVU79" s="141"/>
      <c r="DVV79" s="141"/>
      <c r="DVW79" s="141"/>
      <c r="DVX79" s="141"/>
      <c r="DVY79" s="141"/>
      <c r="DVZ79" s="141"/>
      <c r="DWA79" s="141"/>
      <c r="DWB79" s="141"/>
      <c r="DWC79" s="141"/>
      <c r="DWD79" s="141"/>
      <c r="DWE79" s="141"/>
      <c r="DWF79" s="141"/>
      <c r="DWG79" s="141"/>
      <c r="DWH79" s="141"/>
      <c r="DWI79" s="141"/>
      <c r="DWJ79" s="141"/>
      <c r="DWK79" s="141"/>
      <c r="DWL79" s="141"/>
      <c r="DWM79" s="141"/>
      <c r="DWN79" s="141"/>
      <c r="DWO79" s="141"/>
      <c r="DWP79" s="141"/>
      <c r="DWQ79" s="141"/>
      <c r="DWR79" s="141"/>
      <c r="DWS79" s="141"/>
      <c r="DWT79" s="141"/>
      <c r="DWU79" s="141"/>
      <c r="DWV79" s="141"/>
      <c r="DWW79" s="141"/>
      <c r="DWX79" s="141"/>
      <c r="DWY79" s="141"/>
      <c r="DWZ79" s="141"/>
      <c r="DXA79" s="141"/>
      <c r="DXB79" s="141"/>
      <c r="DXC79" s="141"/>
      <c r="DXD79" s="141"/>
      <c r="DXE79" s="141"/>
      <c r="DXF79" s="141"/>
      <c r="DXG79" s="141"/>
      <c r="DXH79" s="141"/>
      <c r="DXI79" s="141"/>
      <c r="DXJ79" s="141"/>
      <c r="DXK79" s="141"/>
      <c r="DXL79" s="141"/>
      <c r="DXM79" s="141"/>
      <c r="DXN79" s="141"/>
      <c r="DXO79" s="141"/>
      <c r="DXP79" s="141"/>
      <c r="DXQ79" s="141"/>
      <c r="DXR79" s="141"/>
      <c r="DXS79" s="141"/>
      <c r="DXT79" s="141"/>
      <c r="DXU79" s="141"/>
      <c r="DXV79" s="141"/>
      <c r="DXW79" s="141"/>
      <c r="DXX79" s="141"/>
      <c r="DXY79" s="141"/>
      <c r="DXZ79" s="141"/>
      <c r="DYA79" s="141"/>
      <c r="DYB79" s="141"/>
      <c r="DYC79" s="141"/>
      <c r="DYD79" s="141"/>
      <c r="DYE79" s="141"/>
      <c r="DYF79" s="141"/>
      <c r="DYG79" s="141"/>
      <c r="DYH79" s="141"/>
      <c r="DYI79" s="141"/>
      <c r="DYJ79" s="141"/>
      <c r="DYK79" s="141"/>
      <c r="DYL79" s="141"/>
      <c r="DYM79" s="141"/>
      <c r="DYN79" s="141"/>
      <c r="DYO79" s="141"/>
      <c r="DYP79" s="141"/>
      <c r="DYQ79" s="141"/>
      <c r="DYR79" s="141"/>
      <c r="DYS79" s="141"/>
      <c r="DYT79" s="141"/>
      <c r="DYU79" s="141"/>
      <c r="DYV79" s="141"/>
      <c r="DYW79" s="141"/>
      <c r="DYX79" s="141"/>
      <c r="DYY79" s="141"/>
      <c r="DYZ79" s="141"/>
      <c r="DZA79" s="141"/>
      <c r="DZB79" s="141"/>
      <c r="DZC79" s="141"/>
      <c r="DZD79" s="141"/>
      <c r="DZE79" s="141"/>
      <c r="DZF79" s="141"/>
      <c r="DZG79" s="141"/>
      <c r="DZH79" s="141"/>
      <c r="DZI79" s="141"/>
      <c r="DZJ79" s="141"/>
      <c r="DZK79" s="141"/>
      <c r="DZL79" s="141"/>
      <c r="DZM79" s="141"/>
      <c r="DZN79" s="141"/>
      <c r="DZO79" s="141"/>
      <c r="DZP79" s="141"/>
      <c r="DZQ79" s="141"/>
      <c r="DZR79" s="141"/>
      <c r="DZS79" s="141"/>
      <c r="DZT79" s="141"/>
      <c r="DZU79" s="141"/>
      <c r="DZV79" s="141"/>
      <c r="DZW79" s="141"/>
      <c r="DZX79" s="141"/>
      <c r="DZY79" s="141"/>
      <c r="DZZ79" s="141"/>
      <c r="EAA79" s="141"/>
      <c r="EAB79" s="141"/>
      <c r="EAC79" s="141"/>
      <c r="EAD79" s="141"/>
      <c r="EAE79" s="141"/>
      <c r="EAF79" s="141"/>
      <c r="EAG79" s="141"/>
      <c r="EAH79" s="141"/>
      <c r="EAI79" s="141"/>
      <c r="EAJ79" s="141"/>
      <c r="EAK79" s="141"/>
      <c r="EAL79" s="141"/>
      <c r="EAM79" s="141"/>
      <c r="EAN79" s="141"/>
      <c r="EAO79" s="141"/>
      <c r="EAP79" s="141"/>
      <c r="EAQ79" s="141"/>
      <c r="EAR79" s="141"/>
      <c r="EAS79" s="141"/>
      <c r="EAT79" s="141"/>
      <c r="EAU79" s="141"/>
      <c r="EAV79" s="141"/>
      <c r="EAW79" s="141"/>
      <c r="EAX79" s="141"/>
      <c r="EAY79" s="141"/>
      <c r="EAZ79" s="141"/>
      <c r="EBA79" s="141"/>
      <c r="EBB79" s="141"/>
      <c r="EBC79" s="141"/>
      <c r="EBD79" s="141"/>
      <c r="EBE79" s="141"/>
      <c r="EBF79" s="141"/>
      <c r="EBG79" s="141"/>
      <c r="EBH79" s="141"/>
      <c r="EBI79" s="141"/>
      <c r="EBJ79" s="141"/>
      <c r="EBK79" s="141"/>
      <c r="EBL79" s="141"/>
      <c r="EBM79" s="141"/>
      <c r="EBN79" s="141"/>
      <c r="EBO79" s="141"/>
      <c r="EBP79" s="141"/>
      <c r="EBQ79" s="141"/>
      <c r="EBR79" s="141"/>
      <c r="EBS79" s="141"/>
      <c r="EBT79" s="141"/>
      <c r="EBU79" s="141"/>
      <c r="EBV79" s="141"/>
      <c r="EBW79" s="141"/>
      <c r="EBX79" s="141"/>
      <c r="EBY79" s="141"/>
      <c r="EBZ79" s="141"/>
      <c r="ECA79" s="141"/>
      <c r="ECB79" s="141"/>
      <c r="ECC79" s="141"/>
      <c r="ECD79" s="141"/>
      <c r="ECE79" s="141"/>
      <c r="ECF79" s="141"/>
      <c r="ECG79" s="141"/>
      <c r="ECH79" s="141"/>
      <c r="ECI79" s="141"/>
      <c r="ECJ79" s="141"/>
      <c r="ECK79" s="141"/>
      <c r="ECL79" s="141"/>
      <c r="ECM79" s="141"/>
      <c r="ECN79" s="141"/>
      <c r="ECO79" s="141"/>
      <c r="ECP79" s="141"/>
      <c r="ECQ79" s="141"/>
      <c r="ECR79" s="141"/>
      <c r="ECS79" s="141"/>
      <c r="ECT79" s="141"/>
      <c r="ECU79" s="141"/>
      <c r="ECV79" s="141"/>
      <c r="ECW79" s="141"/>
      <c r="ECX79" s="141"/>
      <c r="ECY79" s="141"/>
      <c r="ECZ79" s="141"/>
      <c r="EDA79" s="141"/>
      <c r="EDB79" s="141"/>
      <c r="EDC79" s="141"/>
      <c r="EDD79" s="141"/>
      <c r="EDE79" s="141"/>
      <c r="EDF79" s="141"/>
      <c r="EDG79" s="141"/>
      <c r="EDH79" s="141"/>
      <c r="EDI79" s="141"/>
      <c r="EDJ79" s="141"/>
      <c r="EDK79" s="141"/>
      <c r="EDL79" s="141"/>
      <c r="EDM79" s="141"/>
      <c r="EDN79" s="141"/>
      <c r="EDO79" s="141"/>
      <c r="EDP79" s="141"/>
      <c r="EDQ79" s="141"/>
      <c r="EDR79" s="141"/>
      <c r="EDS79" s="141"/>
      <c r="EDT79" s="141"/>
      <c r="EDU79" s="141"/>
      <c r="EDV79" s="141"/>
      <c r="EDW79" s="141"/>
      <c r="EDX79" s="141"/>
      <c r="EDY79" s="141"/>
      <c r="EDZ79" s="141"/>
      <c r="EEA79" s="141"/>
      <c r="EEB79" s="141"/>
      <c r="EEC79" s="141"/>
      <c r="EED79" s="141"/>
      <c r="EEE79" s="141"/>
      <c r="EEF79" s="141"/>
      <c r="EEG79" s="141"/>
      <c r="EEH79" s="141"/>
      <c r="EEI79" s="141"/>
      <c r="EEJ79" s="141"/>
      <c r="EEK79" s="141"/>
      <c r="EEL79" s="141"/>
      <c r="EEM79" s="141"/>
      <c r="EEN79" s="141"/>
      <c r="EEO79" s="141"/>
      <c r="EEP79" s="141"/>
      <c r="EEQ79" s="141"/>
      <c r="EER79" s="141"/>
      <c r="EES79" s="141"/>
      <c r="EET79" s="141"/>
      <c r="EEU79" s="141"/>
      <c r="EEV79" s="141"/>
      <c r="EEW79" s="141"/>
      <c r="EEX79" s="141"/>
      <c r="EEY79" s="141"/>
      <c r="EEZ79" s="141"/>
      <c r="EFA79" s="141"/>
      <c r="EFB79" s="141"/>
      <c r="EFC79" s="141"/>
      <c r="EFD79" s="141"/>
      <c r="EFE79" s="141"/>
      <c r="EFF79" s="141"/>
      <c r="EFG79" s="141"/>
      <c r="EFH79" s="141"/>
      <c r="EFI79" s="141"/>
      <c r="EFJ79" s="141"/>
      <c r="EFK79" s="141"/>
      <c r="EFL79" s="141"/>
      <c r="EFM79" s="141"/>
      <c r="EFN79" s="141"/>
      <c r="EFO79" s="141"/>
      <c r="EFP79" s="141"/>
      <c r="EFQ79" s="141"/>
      <c r="EFR79" s="141"/>
      <c r="EFS79" s="141"/>
      <c r="EFT79" s="141"/>
      <c r="EFU79" s="141"/>
      <c r="EFV79" s="141"/>
      <c r="EFW79" s="141"/>
      <c r="EFX79" s="141"/>
      <c r="EFY79" s="141"/>
      <c r="EFZ79" s="141"/>
      <c r="EGA79" s="141"/>
      <c r="EGB79" s="141"/>
      <c r="EGC79" s="141"/>
      <c r="EGD79" s="141"/>
      <c r="EGE79" s="141"/>
      <c r="EGF79" s="141"/>
      <c r="EGG79" s="141"/>
      <c r="EGH79" s="141"/>
      <c r="EGI79" s="141"/>
      <c r="EGJ79" s="141"/>
      <c r="EGK79" s="141"/>
      <c r="EGL79" s="141"/>
      <c r="EGM79" s="141"/>
      <c r="EGN79" s="141"/>
      <c r="EGO79" s="141"/>
      <c r="EGP79" s="141"/>
      <c r="EGQ79" s="141"/>
      <c r="EGR79" s="141"/>
      <c r="EGS79" s="141"/>
      <c r="EGT79" s="141"/>
      <c r="EGU79" s="141"/>
      <c r="EGV79" s="141"/>
      <c r="EGW79" s="141"/>
      <c r="EGX79" s="141"/>
      <c r="EGY79" s="141"/>
      <c r="EGZ79" s="141"/>
      <c r="EHA79" s="141"/>
      <c r="EHB79" s="141"/>
      <c r="EHC79" s="141"/>
      <c r="EHD79" s="141"/>
      <c r="EHE79" s="141"/>
      <c r="EHF79" s="141"/>
      <c r="EHG79" s="141"/>
      <c r="EHH79" s="141"/>
      <c r="EHI79" s="141"/>
      <c r="EHJ79" s="141"/>
      <c r="EHK79" s="141"/>
      <c r="EHL79" s="141"/>
      <c r="EHM79" s="141"/>
      <c r="EHN79" s="141"/>
      <c r="EHO79" s="141"/>
      <c r="EHP79" s="141"/>
      <c r="EHQ79" s="141"/>
      <c r="EHR79" s="141"/>
      <c r="EHS79" s="141"/>
      <c r="EHT79" s="141"/>
      <c r="EHU79" s="141"/>
      <c r="EHV79" s="141"/>
      <c r="EHW79" s="141"/>
      <c r="EHX79" s="141"/>
      <c r="EHY79" s="141"/>
      <c r="EHZ79" s="141"/>
      <c r="EIA79" s="141"/>
      <c r="EIB79" s="141"/>
      <c r="EIC79" s="141"/>
      <c r="EID79" s="141"/>
      <c r="EIE79" s="141"/>
      <c r="EIF79" s="141"/>
      <c r="EIG79" s="141"/>
      <c r="EIH79" s="141"/>
      <c r="EII79" s="141"/>
      <c r="EIJ79" s="141"/>
      <c r="EIK79" s="141"/>
      <c r="EIL79" s="141"/>
      <c r="EIM79" s="141"/>
      <c r="EIN79" s="141"/>
      <c r="EIO79" s="141"/>
      <c r="EIP79" s="141"/>
      <c r="EIQ79" s="141"/>
      <c r="EIR79" s="141"/>
      <c r="EIS79" s="141"/>
      <c r="EIT79" s="141"/>
      <c r="EIU79" s="141"/>
      <c r="EIV79" s="141"/>
      <c r="EIW79" s="141"/>
      <c r="EIX79" s="141"/>
      <c r="EIY79" s="141"/>
      <c r="EIZ79" s="141"/>
      <c r="EJA79" s="141"/>
      <c r="EJB79" s="141"/>
      <c r="EJC79" s="141"/>
      <c r="EJD79" s="141"/>
      <c r="EJE79" s="141"/>
      <c r="EJF79" s="141"/>
      <c r="EJG79" s="141"/>
      <c r="EJH79" s="141"/>
      <c r="EJI79" s="141"/>
      <c r="EJJ79" s="141"/>
      <c r="EJK79" s="141"/>
      <c r="EJL79" s="141"/>
      <c r="EJM79" s="141"/>
      <c r="EJN79" s="141"/>
      <c r="EJO79" s="141"/>
      <c r="EJP79" s="141"/>
      <c r="EJQ79" s="141"/>
      <c r="EJR79" s="141"/>
      <c r="EJS79" s="141"/>
      <c r="EJT79" s="141"/>
      <c r="EJU79" s="141"/>
      <c r="EJV79" s="141"/>
      <c r="EJW79" s="141"/>
      <c r="EJX79" s="141"/>
      <c r="EJY79" s="141"/>
      <c r="EJZ79" s="141"/>
      <c r="EKA79" s="141"/>
      <c r="EKB79" s="141"/>
      <c r="EKC79" s="141"/>
      <c r="EKD79" s="141"/>
      <c r="EKE79" s="141"/>
      <c r="EKF79" s="141"/>
      <c r="EKG79" s="141"/>
      <c r="EKH79" s="141"/>
      <c r="EKI79" s="141"/>
      <c r="EKJ79" s="141"/>
      <c r="EKK79" s="141"/>
      <c r="EKL79" s="141"/>
      <c r="EKM79" s="141"/>
      <c r="EKN79" s="141"/>
      <c r="EKO79" s="141"/>
      <c r="EKP79" s="141"/>
      <c r="EKQ79" s="141"/>
      <c r="EKR79" s="141"/>
      <c r="EKS79" s="141"/>
      <c r="EKT79" s="141"/>
      <c r="EKU79" s="141"/>
      <c r="EKV79" s="141"/>
      <c r="EKW79" s="141"/>
      <c r="EKX79" s="141"/>
      <c r="EKY79" s="141"/>
      <c r="EKZ79" s="141"/>
      <c r="ELA79" s="141"/>
      <c r="ELB79" s="141"/>
      <c r="ELC79" s="141"/>
      <c r="ELD79" s="141"/>
      <c r="ELE79" s="141"/>
      <c r="ELF79" s="141"/>
      <c r="ELG79" s="141"/>
      <c r="ELH79" s="141"/>
      <c r="ELI79" s="141"/>
      <c r="ELJ79" s="141"/>
      <c r="ELK79" s="141"/>
      <c r="ELL79" s="141"/>
      <c r="ELM79" s="141"/>
      <c r="ELN79" s="141"/>
      <c r="ELO79" s="141"/>
      <c r="ELP79" s="141"/>
      <c r="ELQ79" s="141"/>
      <c r="ELR79" s="141"/>
      <c r="ELS79" s="141"/>
      <c r="ELT79" s="141"/>
      <c r="ELU79" s="141"/>
      <c r="ELV79" s="141"/>
      <c r="ELW79" s="141"/>
      <c r="ELX79" s="141"/>
      <c r="ELY79" s="141"/>
      <c r="ELZ79" s="141"/>
      <c r="EMA79" s="141"/>
      <c r="EMB79" s="141"/>
      <c r="EMC79" s="141"/>
      <c r="EMD79" s="141"/>
      <c r="EME79" s="141"/>
      <c r="EMF79" s="141"/>
      <c r="EMG79" s="141"/>
      <c r="EMH79" s="141"/>
      <c r="EMI79" s="141"/>
      <c r="EMJ79" s="141"/>
      <c r="EMK79" s="141"/>
      <c r="EML79" s="141"/>
      <c r="EMM79" s="141"/>
      <c r="EMN79" s="141"/>
      <c r="EMO79" s="141"/>
      <c r="EMP79" s="141"/>
      <c r="EMQ79" s="141"/>
      <c r="EMR79" s="141"/>
      <c r="EMS79" s="141"/>
      <c r="EMT79" s="141"/>
      <c r="EMU79" s="141"/>
      <c r="EMV79" s="141"/>
      <c r="EMW79" s="141"/>
      <c r="EMX79" s="141"/>
      <c r="EMY79" s="141"/>
      <c r="EMZ79" s="141"/>
      <c r="ENA79" s="141"/>
      <c r="ENB79" s="141"/>
      <c r="ENC79" s="141"/>
      <c r="END79" s="141"/>
      <c r="ENE79" s="141"/>
      <c r="ENF79" s="141"/>
      <c r="ENG79" s="141"/>
      <c r="ENH79" s="141"/>
      <c r="ENI79" s="141"/>
      <c r="ENJ79" s="141"/>
      <c r="ENK79" s="141"/>
      <c r="ENL79" s="141"/>
      <c r="ENM79" s="141"/>
      <c r="ENN79" s="141"/>
      <c r="ENO79" s="141"/>
      <c r="ENP79" s="141"/>
      <c r="ENQ79" s="141"/>
      <c r="ENR79" s="141"/>
      <c r="ENS79" s="141"/>
      <c r="ENT79" s="141"/>
      <c r="ENU79" s="141"/>
      <c r="ENV79" s="141"/>
      <c r="ENW79" s="141"/>
      <c r="ENX79" s="141"/>
      <c r="ENY79" s="141"/>
      <c r="ENZ79" s="141"/>
      <c r="EOA79" s="141"/>
      <c r="EOB79" s="141"/>
      <c r="EOC79" s="141"/>
      <c r="EOD79" s="141"/>
      <c r="EOE79" s="141"/>
      <c r="EOF79" s="141"/>
      <c r="EOG79" s="141"/>
      <c r="EOH79" s="141"/>
      <c r="EOI79" s="141"/>
      <c r="EOJ79" s="141"/>
      <c r="EOK79" s="141"/>
      <c r="EOL79" s="141"/>
      <c r="EOM79" s="141"/>
      <c r="EON79" s="141"/>
      <c r="EOO79" s="141"/>
      <c r="EOP79" s="141"/>
      <c r="EOQ79" s="141"/>
      <c r="EOR79" s="141"/>
      <c r="EOS79" s="141"/>
      <c r="EOT79" s="141"/>
      <c r="EOU79" s="141"/>
      <c r="EOV79" s="141"/>
      <c r="EOW79" s="141"/>
      <c r="EOX79" s="141"/>
      <c r="EOY79" s="141"/>
      <c r="EOZ79" s="141"/>
      <c r="EPA79" s="141"/>
      <c r="EPB79" s="141"/>
      <c r="EPC79" s="141"/>
      <c r="EPD79" s="141"/>
      <c r="EPE79" s="141"/>
      <c r="EPF79" s="141"/>
      <c r="EPG79" s="141"/>
      <c r="EPH79" s="141"/>
      <c r="EPI79" s="141"/>
      <c r="EPJ79" s="141"/>
      <c r="EPK79" s="141"/>
      <c r="EPL79" s="141"/>
      <c r="EPM79" s="141"/>
      <c r="EPN79" s="141"/>
      <c r="EPO79" s="141"/>
      <c r="EPP79" s="141"/>
      <c r="EPQ79" s="141"/>
      <c r="EPR79" s="141"/>
      <c r="EPS79" s="141"/>
      <c r="EPT79" s="141"/>
      <c r="EPU79" s="141"/>
      <c r="EPV79" s="141"/>
      <c r="EPW79" s="141"/>
      <c r="EPX79" s="141"/>
      <c r="EPY79" s="141"/>
      <c r="EPZ79" s="141"/>
      <c r="EQA79" s="141"/>
      <c r="EQB79" s="141"/>
      <c r="EQC79" s="141"/>
      <c r="EQD79" s="141"/>
      <c r="EQE79" s="141"/>
      <c r="EQF79" s="141"/>
      <c r="EQG79" s="141"/>
      <c r="EQH79" s="141"/>
      <c r="EQI79" s="141"/>
      <c r="EQJ79" s="141"/>
      <c r="EQK79" s="141"/>
      <c r="EQL79" s="141"/>
      <c r="EQM79" s="141"/>
      <c r="EQN79" s="141"/>
      <c r="EQO79" s="141"/>
      <c r="EQP79" s="141"/>
      <c r="EQQ79" s="141"/>
      <c r="EQR79" s="141"/>
      <c r="EQS79" s="141"/>
      <c r="EQT79" s="141"/>
      <c r="EQU79" s="141"/>
      <c r="EQV79" s="141"/>
      <c r="EQW79" s="141"/>
      <c r="EQX79" s="141"/>
      <c r="EQY79" s="141"/>
      <c r="EQZ79" s="141"/>
      <c r="ERA79" s="141"/>
      <c r="ERB79" s="141"/>
      <c r="ERC79" s="141"/>
      <c r="ERD79" s="141"/>
      <c r="ERE79" s="141"/>
      <c r="ERF79" s="141"/>
      <c r="ERG79" s="141"/>
      <c r="ERH79" s="141"/>
      <c r="ERI79" s="141"/>
      <c r="ERJ79" s="141"/>
      <c r="ERK79" s="141"/>
      <c r="ERL79" s="141"/>
      <c r="ERM79" s="141"/>
      <c r="ERN79" s="141"/>
      <c r="ERO79" s="141"/>
      <c r="ERP79" s="141"/>
      <c r="ERQ79" s="141"/>
      <c r="ERR79" s="141"/>
      <c r="ERS79" s="141"/>
      <c r="ERT79" s="141"/>
      <c r="ERU79" s="141"/>
      <c r="ERV79" s="141"/>
      <c r="ERW79" s="141"/>
      <c r="ERX79" s="141"/>
      <c r="ERY79" s="141"/>
      <c r="ERZ79" s="141"/>
      <c r="ESA79" s="141"/>
      <c r="ESB79" s="141"/>
      <c r="ESC79" s="141"/>
      <c r="ESD79" s="141"/>
      <c r="ESE79" s="141"/>
      <c r="ESF79" s="141"/>
      <c r="ESG79" s="141"/>
      <c r="ESH79" s="141"/>
      <c r="ESI79" s="141"/>
      <c r="ESJ79" s="141"/>
      <c r="ESK79" s="141"/>
      <c r="ESL79" s="141"/>
      <c r="ESM79" s="141"/>
      <c r="ESN79" s="141"/>
      <c r="ESO79" s="141"/>
      <c r="ESP79" s="141"/>
      <c r="ESQ79" s="141"/>
      <c r="ESR79" s="141"/>
      <c r="ESS79" s="141"/>
      <c r="EST79" s="141"/>
      <c r="ESU79" s="141"/>
      <c r="ESV79" s="141"/>
      <c r="ESW79" s="141"/>
      <c r="ESX79" s="141"/>
      <c r="ESY79" s="141"/>
      <c r="ESZ79" s="141"/>
      <c r="ETA79" s="141"/>
      <c r="ETB79" s="141"/>
      <c r="ETC79" s="141"/>
      <c r="ETD79" s="141"/>
      <c r="ETE79" s="141"/>
      <c r="ETF79" s="141"/>
      <c r="ETG79" s="141"/>
      <c r="ETH79" s="141"/>
      <c r="ETI79" s="141"/>
      <c r="ETJ79" s="141"/>
      <c r="ETK79" s="141"/>
      <c r="ETL79" s="141"/>
      <c r="ETM79" s="141"/>
      <c r="ETN79" s="141"/>
      <c r="ETO79" s="141"/>
      <c r="ETP79" s="141"/>
      <c r="ETQ79" s="141"/>
      <c r="ETR79" s="141"/>
      <c r="ETS79" s="141"/>
      <c r="ETT79" s="141"/>
      <c r="ETU79" s="141"/>
      <c r="ETV79" s="141"/>
      <c r="ETW79" s="141"/>
      <c r="ETX79" s="141"/>
      <c r="ETY79" s="141"/>
      <c r="ETZ79" s="141"/>
      <c r="EUA79" s="141"/>
      <c r="EUB79" s="141"/>
      <c r="EUC79" s="141"/>
      <c r="EUD79" s="141"/>
      <c r="EUE79" s="141"/>
      <c r="EUF79" s="141"/>
      <c r="EUG79" s="141"/>
      <c r="EUH79" s="141"/>
      <c r="EUI79" s="141"/>
      <c r="EUJ79" s="141"/>
      <c r="EUK79" s="141"/>
      <c r="EUL79" s="141"/>
      <c r="EUM79" s="141"/>
      <c r="EUN79" s="141"/>
      <c r="EUO79" s="141"/>
      <c r="EUP79" s="141"/>
      <c r="EUQ79" s="141"/>
      <c r="EUR79" s="141"/>
      <c r="EUS79" s="141"/>
      <c r="EUT79" s="141"/>
      <c r="EUU79" s="141"/>
      <c r="EUV79" s="141"/>
      <c r="EUW79" s="141"/>
      <c r="EUX79" s="141"/>
      <c r="EUY79" s="141"/>
      <c r="EUZ79" s="141"/>
      <c r="EVA79" s="141"/>
      <c r="EVB79" s="141"/>
      <c r="EVC79" s="141"/>
      <c r="EVD79" s="141"/>
      <c r="EVE79" s="141"/>
      <c r="EVF79" s="141"/>
      <c r="EVG79" s="141"/>
      <c r="EVH79" s="141"/>
      <c r="EVI79" s="141"/>
      <c r="EVJ79" s="141"/>
      <c r="EVK79" s="141"/>
      <c r="EVL79" s="141"/>
      <c r="EVM79" s="141"/>
      <c r="EVN79" s="141"/>
      <c r="EVO79" s="141"/>
      <c r="EVP79" s="141"/>
      <c r="EVQ79" s="141"/>
      <c r="EVR79" s="141"/>
      <c r="EVS79" s="141"/>
      <c r="EVT79" s="141"/>
      <c r="EVU79" s="141"/>
      <c r="EVV79" s="141"/>
      <c r="EVW79" s="141"/>
      <c r="EVX79" s="141"/>
      <c r="EVY79" s="141"/>
      <c r="EVZ79" s="141"/>
      <c r="EWA79" s="141"/>
      <c r="EWB79" s="141"/>
      <c r="EWC79" s="141"/>
      <c r="EWD79" s="141"/>
      <c r="EWE79" s="141"/>
      <c r="EWF79" s="141"/>
      <c r="EWG79" s="141"/>
      <c r="EWH79" s="141"/>
      <c r="EWI79" s="141"/>
      <c r="EWJ79" s="141"/>
      <c r="EWK79" s="141"/>
      <c r="EWL79" s="141"/>
      <c r="EWM79" s="141"/>
      <c r="EWN79" s="141"/>
      <c r="EWO79" s="141"/>
      <c r="EWP79" s="141"/>
      <c r="EWQ79" s="141"/>
      <c r="EWR79" s="141"/>
      <c r="EWS79" s="141"/>
      <c r="EWT79" s="141"/>
      <c r="EWU79" s="141"/>
      <c r="EWV79" s="141"/>
      <c r="EWW79" s="141"/>
      <c r="EWX79" s="141"/>
      <c r="EWY79" s="141"/>
      <c r="EWZ79" s="141"/>
      <c r="EXA79" s="141"/>
      <c r="EXB79" s="141"/>
      <c r="EXC79" s="141"/>
      <c r="EXD79" s="141"/>
      <c r="EXE79" s="141"/>
      <c r="EXF79" s="141"/>
      <c r="EXG79" s="141"/>
      <c r="EXH79" s="141"/>
      <c r="EXI79" s="141"/>
      <c r="EXJ79" s="141"/>
      <c r="EXK79" s="141"/>
      <c r="EXL79" s="141"/>
      <c r="EXM79" s="141"/>
      <c r="EXN79" s="141"/>
      <c r="EXO79" s="141"/>
      <c r="EXP79" s="141"/>
      <c r="EXQ79" s="141"/>
      <c r="EXR79" s="141"/>
      <c r="EXS79" s="141"/>
      <c r="EXT79" s="141"/>
      <c r="EXU79" s="141"/>
      <c r="EXV79" s="141"/>
      <c r="EXW79" s="141"/>
      <c r="EXX79" s="141"/>
      <c r="EXY79" s="141"/>
      <c r="EXZ79" s="141"/>
      <c r="EYA79" s="141"/>
      <c r="EYB79" s="141"/>
      <c r="EYC79" s="141"/>
      <c r="EYD79" s="141"/>
      <c r="EYE79" s="141"/>
      <c r="EYF79" s="141"/>
      <c r="EYG79" s="141"/>
      <c r="EYH79" s="141"/>
      <c r="EYI79" s="141"/>
      <c r="EYJ79" s="141"/>
      <c r="EYK79" s="141"/>
      <c r="EYL79" s="141"/>
      <c r="EYM79" s="141"/>
      <c r="EYN79" s="141"/>
      <c r="EYO79" s="141"/>
      <c r="EYP79" s="141"/>
      <c r="EYQ79" s="141"/>
      <c r="EYR79" s="141"/>
      <c r="EYS79" s="141"/>
      <c r="EYT79" s="141"/>
      <c r="EYU79" s="141"/>
      <c r="EYV79" s="141"/>
      <c r="EYW79" s="141"/>
      <c r="EYX79" s="141"/>
      <c r="EYY79" s="141"/>
      <c r="EYZ79" s="141"/>
      <c r="EZA79" s="141"/>
      <c r="EZB79" s="141"/>
      <c r="EZC79" s="141"/>
      <c r="EZD79" s="141"/>
      <c r="EZE79" s="141"/>
      <c r="EZF79" s="141"/>
      <c r="EZG79" s="141"/>
      <c r="EZH79" s="141"/>
      <c r="EZI79" s="141"/>
      <c r="EZJ79" s="141"/>
      <c r="EZK79" s="141"/>
      <c r="EZL79" s="141"/>
      <c r="EZM79" s="141"/>
      <c r="EZN79" s="141"/>
      <c r="EZO79" s="141"/>
      <c r="EZP79" s="141"/>
      <c r="EZQ79" s="141"/>
      <c r="EZR79" s="141"/>
      <c r="EZS79" s="141"/>
      <c r="EZT79" s="141"/>
      <c r="EZU79" s="141"/>
      <c r="EZV79" s="141"/>
      <c r="EZW79" s="141"/>
      <c r="EZX79" s="141"/>
      <c r="EZY79" s="141"/>
      <c r="EZZ79" s="141"/>
      <c r="FAA79" s="141"/>
      <c r="FAB79" s="141"/>
      <c r="FAC79" s="141"/>
      <c r="FAD79" s="141"/>
      <c r="FAE79" s="141"/>
      <c r="FAF79" s="141"/>
      <c r="FAG79" s="141"/>
      <c r="FAH79" s="141"/>
      <c r="FAI79" s="141"/>
      <c r="FAJ79" s="141"/>
      <c r="FAK79" s="141"/>
      <c r="FAL79" s="141"/>
      <c r="FAM79" s="141"/>
      <c r="FAN79" s="141"/>
      <c r="FAO79" s="141"/>
      <c r="FAP79" s="141"/>
      <c r="FAQ79" s="141"/>
      <c r="FAR79" s="141"/>
      <c r="FAS79" s="141"/>
      <c r="FAT79" s="141"/>
      <c r="FAU79" s="141"/>
      <c r="FAV79" s="141"/>
      <c r="FAW79" s="141"/>
      <c r="FAX79" s="141"/>
      <c r="FAY79" s="141"/>
      <c r="FAZ79" s="141"/>
      <c r="FBA79" s="141"/>
      <c r="FBB79" s="141"/>
      <c r="FBC79" s="141"/>
      <c r="FBD79" s="141"/>
      <c r="FBE79" s="141"/>
      <c r="FBF79" s="141"/>
      <c r="FBG79" s="141"/>
      <c r="FBH79" s="141"/>
      <c r="FBI79" s="141"/>
      <c r="FBJ79" s="141"/>
      <c r="FBK79" s="141"/>
      <c r="FBL79" s="141"/>
      <c r="FBM79" s="141"/>
      <c r="FBN79" s="141"/>
      <c r="FBO79" s="141"/>
      <c r="FBP79" s="141"/>
      <c r="FBQ79" s="141"/>
      <c r="FBR79" s="141"/>
      <c r="FBS79" s="141"/>
      <c r="FBT79" s="141"/>
      <c r="FBU79" s="141"/>
      <c r="FBV79" s="141"/>
      <c r="FBW79" s="141"/>
      <c r="FBX79" s="141"/>
      <c r="FBY79" s="141"/>
      <c r="FBZ79" s="141"/>
      <c r="FCA79" s="141"/>
      <c r="FCB79" s="141"/>
      <c r="FCC79" s="141"/>
      <c r="FCD79" s="141"/>
      <c r="FCE79" s="141"/>
      <c r="FCF79" s="141"/>
      <c r="FCG79" s="141"/>
      <c r="FCH79" s="141"/>
      <c r="FCI79" s="141"/>
      <c r="FCJ79" s="141"/>
      <c r="FCK79" s="141"/>
      <c r="FCL79" s="141"/>
      <c r="FCM79" s="141"/>
      <c r="FCN79" s="141"/>
      <c r="FCO79" s="141"/>
      <c r="FCP79" s="141"/>
      <c r="FCQ79" s="141"/>
      <c r="FCR79" s="141"/>
      <c r="FCS79" s="141"/>
      <c r="FCT79" s="141"/>
      <c r="FCU79" s="141"/>
      <c r="FCV79" s="141"/>
      <c r="FCW79" s="141"/>
      <c r="FCX79" s="141"/>
      <c r="FCY79" s="141"/>
      <c r="FCZ79" s="141"/>
      <c r="FDA79" s="141"/>
      <c r="FDB79" s="141"/>
      <c r="FDC79" s="141"/>
      <c r="FDD79" s="141"/>
      <c r="FDE79" s="141"/>
      <c r="FDF79" s="141"/>
      <c r="FDG79" s="141"/>
      <c r="FDH79" s="141"/>
      <c r="FDI79" s="141"/>
      <c r="FDJ79" s="141"/>
      <c r="FDK79" s="141"/>
      <c r="FDL79" s="141"/>
      <c r="FDM79" s="141"/>
      <c r="FDN79" s="141"/>
      <c r="FDO79" s="141"/>
      <c r="FDP79" s="141"/>
      <c r="FDQ79" s="141"/>
      <c r="FDR79" s="141"/>
      <c r="FDS79" s="141"/>
      <c r="FDT79" s="141"/>
      <c r="FDU79" s="141"/>
      <c r="FDV79" s="141"/>
      <c r="FDW79" s="141"/>
      <c r="FDX79" s="141"/>
      <c r="FDY79" s="141"/>
      <c r="FDZ79" s="141"/>
      <c r="FEA79" s="141"/>
      <c r="FEB79" s="141"/>
      <c r="FEC79" s="141"/>
      <c r="FED79" s="141"/>
      <c r="FEE79" s="141"/>
      <c r="FEF79" s="141"/>
      <c r="FEG79" s="141"/>
      <c r="FEH79" s="141"/>
      <c r="FEI79" s="141"/>
      <c r="FEJ79" s="141"/>
      <c r="FEK79" s="141"/>
      <c r="FEL79" s="141"/>
      <c r="FEM79" s="141"/>
      <c r="FEN79" s="141"/>
      <c r="FEO79" s="141"/>
      <c r="FEP79" s="141"/>
      <c r="FEQ79" s="141"/>
      <c r="FER79" s="141"/>
      <c r="FES79" s="141"/>
      <c r="FET79" s="141"/>
      <c r="FEU79" s="141"/>
      <c r="FEV79" s="141"/>
      <c r="FEW79" s="141"/>
      <c r="FEX79" s="141"/>
      <c r="FEY79" s="141"/>
      <c r="FEZ79" s="141"/>
      <c r="FFA79" s="141"/>
      <c r="FFB79" s="141"/>
      <c r="FFC79" s="141"/>
      <c r="FFD79" s="141"/>
      <c r="FFE79" s="141"/>
      <c r="FFF79" s="141"/>
      <c r="FFG79" s="141"/>
      <c r="FFH79" s="141"/>
      <c r="FFI79" s="141"/>
      <c r="FFJ79" s="141"/>
      <c r="FFK79" s="141"/>
      <c r="FFL79" s="141"/>
      <c r="FFM79" s="141"/>
      <c r="FFN79" s="141"/>
      <c r="FFO79" s="141"/>
      <c r="FFP79" s="141"/>
      <c r="FFQ79" s="141"/>
      <c r="FFR79" s="141"/>
      <c r="FFS79" s="141"/>
      <c r="FFT79" s="141"/>
      <c r="FFU79" s="141"/>
      <c r="FFV79" s="141"/>
      <c r="FFW79" s="141"/>
      <c r="FFX79" s="141"/>
      <c r="FFY79" s="141"/>
      <c r="FFZ79" s="141"/>
      <c r="FGA79" s="141"/>
      <c r="FGB79" s="141"/>
      <c r="FGC79" s="141"/>
      <c r="FGD79" s="141"/>
      <c r="FGE79" s="141"/>
      <c r="FGF79" s="141"/>
      <c r="FGG79" s="141"/>
      <c r="FGH79" s="141"/>
      <c r="FGI79" s="141"/>
      <c r="FGJ79" s="141"/>
      <c r="FGK79" s="141"/>
      <c r="FGL79" s="141"/>
      <c r="FGM79" s="141"/>
      <c r="FGN79" s="141"/>
      <c r="FGO79" s="141"/>
      <c r="FGP79" s="141"/>
      <c r="FGQ79" s="141"/>
      <c r="FGR79" s="141"/>
      <c r="FGS79" s="141"/>
      <c r="FGT79" s="141"/>
      <c r="FGU79" s="141"/>
      <c r="FGV79" s="141"/>
      <c r="FGW79" s="141"/>
      <c r="FGX79" s="141"/>
      <c r="FGY79" s="141"/>
      <c r="FGZ79" s="141"/>
      <c r="FHA79" s="141"/>
      <c r="FHB79" s="141"/>
      <c r="FHC79" s="141"/>
      <c r="FHD79" s="141"/>
      <c r="FHE79" s="141"/>
      <c r="FHF79" s="141"/>
      <c r="FHG79" s="141"/>
      <c r="FHH79" s="141"/>
      <c r="FHI79" s="141"/>
      <c r="FHJ79" s="141"/>
      <c r="FHK79" s="141"/>
      <c r="FHL79" s="141"/>
      <c r="FHM79" s="141"/>
      <c r="FHN79" s="141"/>
      <c r="FHO79" s="141"/>
      <c r="FHP79" s="141"/>
      <c r="FHQ79" s="141"/>
      <c r="FHR79" s="141"/>
      <c r="FHS79" s="141"/>
      <c r="FHT79" s="141"/>
      <c r="FHU79" s="141"/>
      <c r="FHV79" s="141"/>
      <c r="FHW79" s="141"/>
      <c r="FHX79" s="141"/>
      <c r="FHY79" s="141"/>
      <c r="FHZ79" s="141"/>
      <c r="FIA79" s="141"/>
      <c r="FIB79" s="141"/>
      <c r="FIC79" s="141"/>
      <c r="FID79" s="141"/>
      <c r="FIE79" s="141"/>
      <c r="FIF79" s="141"/>
      <c r="FIG79" s="141"/>
      <c r="FIH79" s="141"/>
      <c r="FII79" s="141"/>
      <c r="FIJ79" s="141"/>
      <c r="FIK79" s="141"/>
      <c r="FIL79" s="141"/>
      <c r="FIM79" s="141"/>
      <c r="FIN79" s="141"/>
      <c r="FIO79" s="141"/>
      <c r="FIP79" s="141"/>
      <c r="FIQ79" s="141"/>
      <c r="FIR79" s="141"/>
      <c r="FIS79" s="141"/>
      <c r="FIT79" s="141"/>
      <c r="FIU79" s="141"/>
      <c r="FIV79" s="141"/>
      <c r="FIW79" s="141"/>
      <c r="FIX79" s="141"/>
      <c r="FIY79" s="141"/>
      <c r="FIZ79" s="141"/>
      <c r="FJA79" s="141"/>
      <c r="FJB79" s="141"/>
      <c r="FJC79" s="141"/>
      <c r="FJD79" s="141"/>
      <c r="FJE79" s="141"/>
      <c r="FJF79" s="141"/>
      <c r="FJG79" s="141"/>
      <c r="FJH79" s="141"/>
      <c r="FJI79" s="141"/>
      <c r="FJJ79" s="141"/>
      <c r="FJK79" s="141"/>
      <c r="FJL79" s="141"/>
      <c r="FJM79" s="141"/>
      <c r="FJN79" s="141"/>
      <c r="FJO79" s="141"/>
      <c r="FJP79" s="141"/>
      <c r="FJQ79" s="141"/>
      <c r="FJR79" s="141"/>
      <c r="FJS79" s="141"/>
      <c r="FJT79" s="141"/>
      <c r="FJU79" s="141"/>
      <c r="FJV79" s="141"/>
      <c r="FJW79" s="141"/>
      <c r="FJX79" s="141"/>
      <c r="FJY79" s="141"/>
      <c r="FJZ79" s="141"/>
      <c r="FKA79" s="141"/>
      <c r="FKB79" s="141"/>
      <c r="FKC79" s="141"/>
      <c r="FKD79" s="141"/>
      <c r="FKE79" s="141"/>
      <c r="FKF79" s="141"/>
      <c r="FKG79" s="141"/>
      <c r="FKH79" s="141"/>
      <c r="FKI79" s="141"/>
      <c r="FKJ79" s="141"/>
      <c r="FKK79" s="141"/>
      <c r="FKL79" s="141"/>
      <c r="FKM79" s="141"/>
      <c r="FKN79" s="141"/>
      <c r="FKO79" s="141"/>
      <c r="FKP79" s="141"/>
      <c r="FKQ79" s="141"/>
      <c r="FKR79" s="141"/>
      <c r="FKS79" s="141"/>
      <c r="FKT79" s="141"/>
      <c r="FKU79" s="141"/>
      <c r="FKV79" s="141"/>
      <c r="FKW79" s="141"/>
      <c r="FKX79" s="141"/>
      <c r="FKY79" s="141"/>
      <c r="FKZ79" s="141"/>
      <c r="FLA79" s="141"/>
      <c r="FLB79" s="141"/>
      <c r="FLC79" s="141"/>
      <c r="FLD79" s="141"/>
      <c r="FLE79" s="141"/>
      <c r="FLF79" s="141"/>
      <c r="FLG79" s="141"/>
      <c r="FLH79" s="141"/>
      <c r="FLI79" s="141"/>
      <c r="FLJ79" s="141"/>
      <c r="FLK79" s="141"/>
      <c r="FLL79" s="141"/>
      <c r="FLM79" s="141"/>
      <c r="FLN79" s="141"/>
      <c r="FLO79" s="141"/>
      <c r="FLP79" s="141"/>
      <c r="FLQ79" s="141"/>
      <c r="FLR79" s="141"/>
      <c r="FLS79" s="141"/>
      <c r="FLT79" s="141"/>
      <c r="FLU79" s="141"/>
      <c r="FLV79" s="141"/>
      <c r="FLW79" s="141"/>
      <c r="FLX79" s="141"/>
      <c r="FLY79" s="141"/>
      <c r="FLZ79" s="141"/>
      <c r="FMA79" s="141"/>
      <c r="FMB79" s="141"/>
      <c r="FMC79" s="141"/>
      <c r="FMD79" s="141"/>
      <c r="FME79" s="141"/>
      <c r="FMF79" s="141"/>
      <c r="FMG79" s="141"/>
      <c r="FMH79" s="141"/>
      <c r="FMI79" s="141"/>
      <c r="FMJ79" s="141"/>
      <c r="FMK79" s="141"/>
      <c r="FML79" s="141"/>
      <c r="FMM79" s="141"/>
      <c r="FMN79" s="141"/>
      <c r="FMO79" s="141"/>
      <c r="FMP79" s="141"/>
      <c r="FMQ79" s="141"/>
      <c r="FMR79" s="141"/>
      <c r="FMS79" s="141"/>
      <c r="FMT79" s="141"/>
      <c r="FMU79" s="141"/>
      <c r="FMV79" s="141"/>
      <c r="FMW79" s="141"/>
      <c r="FMX79" s="141"/>
      <c r="FMY79" s="141"/>
      <c r="FMZ79" s="141"/>
      <c r="FNA79" s="141"/>
      <c r="FNB79" s="141"/>
      <c r="FNC79" s="141"/>
      <c r="FND79" s="141"/>
      <c r="FNE79" s="141"/>
      <c r="FNF79" s="141"/>
      <c r="FNG79" s="141"/>
      <c r="FNH79" s="141"/>
      <c r="FNI79" s="141"/>
      <c r="FNJ79" s="141"/>
      <c r="FNK79" s="141"/>
      <c r="FNL79" s="141"/>
      <c r="FNM79" s="141"/>
      <c r="FNN79" s="141"/>
      <c r="FNO79" s="141"/>
      <c r="FNP79" s="141"/>
      <c r="FNQ79" s="141"/>
      <c r="FNR79" s="141"/>
      <c r="FNS79" s="141"/>
      <c r="FNT79" s="141"/>
      <c r="FNU79" s="141"/>
      <c r="FNV79" s="141"/>
      <c r="FNW79" s="141"/>
      <c r="FNX79" s="141"/>
      <c r="FNY79" s="141"/>
      <c r="FNZ79" s="141"/>
      <c r="FOA79" s="141"/>
      <c r="FOB79" s="141"/>
      <c r="FOC79" s="141"/>
      <c r="FOD79" s="141"/>
      <c r="FOE79" s="141"/>
      <c r="FOF79" s="141"/>
      <c r="FOG79" s="141"/>
      <c r="FOH79" s="141"/>
      <c r="FOI79" s="141"/>
      <c r="FOJ79" s="141"/>
      <c r="FOK79" s="141"/>
      <c r="FOL79" s="141"/>
      <c r="FOM79" s="141"/>
      <c r="FON79" s="141"/>
      <c r="FOO79" s="141"/>
      <c r="FOP79" s="141"/>
      <c r="FOQ79" s="141"/>
      <c r="FOR79" s="141"/>
      <c r="FOS79" s="141"/>
      <c r="FOT79" s="141"/>
      <c r="FOU79" s="141"/>
      <c r="FOV79" s="141"/>
      <c r="FOW79" s="141"/>
      <c r="FOX79" s="141"/>
      <c r="FOY79" s="141"/>
      <c r="FOZ79" s="141"/>
      <c r="FPA79" s="141"/>
      <c r="FPB79" s="141"/>
      <c r="FPC79" s="141"/>
      <c r="FPD79" s="141"/>
      <c r="FPE79" s="141"/>
      <c r="FPF79" s="141"/>
      <c r="FPG79" s="141"/>
      <c r="FPH79" s="141"/>
      <c r="FPI79" s="141"/>
      <c r="FPJ79" s="141"/>
      <c r="FPK79" s="141"/>
      <c r="FPL79" s="141"/>
      <c r="FPM79" s="141"/>
      <c r="FPN79" s="141"/>
      <c r="FPO79" s="141"/>
      <c r="FPP79" s="141"/>
      <c r="FPQ79" s="141"/>
      <c r="FPR79" s="141"/>
      <c r="FPS79" s="141"/>
      <c r="FPT79" s="141"/>
      <c r="FPU79" s="141"/>
      <c r="FPV79" s="141"/>
      <c r="FPW79" s="141"/>
      <c r="FPX79" s="141"/>
      <c r="FPY79" s="141"/>
      <c r="FPZ79" s="141"/>
      <c r="FQA79" s="141"/>
      <c r="FQB79" s="141"/>
      <c r="FQC79" s="141"/>
      <c r="FQD79" s="141"/>
      <c r="FQE79" s="141"/>
      <c r="FQF79" s="141"/>
      <c r="FQG79" s="141"/>
      <c r="FQH79" s="141"/>
      <c r="FQI79" s="141"/>
      <c r="FQJ79" s="141"/>
      <c r="FQK79" s="141"/>
      <c r="FQL79" s="141"/>
      <c r="FQM79" s="141"/>
      <c r="FQN79" s="141"/>
      <c r="FQO79" s="141"/>
      <c r="FQP79" s="141"/>
      <c r="FQQ79" s="141"/>
      <c r="FQR79" s="141"/>
      <c r="FQS79" s="141"/>
      <c r="FQT79" s="141"/>
      <c r="FQU79" s="141"/>
      <c r="FQV79" s="141"/>
      <c r="FQW79" s="141"/>
      <c r="FQX79" s="141"/>
      <c r="FQY79" s="141"/>
      <c r="FQZ79" s="141"/>
      <c r="FRA79" s="141"/>
      <c r="FRB79" s="141"/>
      <c r="FRC79" s="141"/>
      <c r="FRD79" s="141"/>
      <c r="FRE79" s="141"/>
      <c r="FRF79" s="141"/>
      <c r="FRG79" s="141"/>
      <c r="FRH79" s="141"/>
      <c r="FRI79" s="141"/>
      <c r="FRJ79" s="141"/>
      <c r="FRK79" s="141"/>
      <c r="FRL79" s="141"/>
      <c r="FRM79" s="141"/>
      <c r="FRN79" s="141"/>
      <c r="FRO79" s="141"/>
      <c r="FRP79" s="141"/>
      <c r="FRQ79" s="141"/>
      <c r="FRR79" s="141"/>
      <c r="FRS79" s="141"/>
      <c r="FRT79" s="141"/>
      <c r="FRU79" s="141"/>
      <c r="FRV79" s="141"/>
      <c r="FRW79" s="141"/>
      <c r="FRX79" s="141"/>
      <c r="FRY79" s="141"/>
      <c r="FRZ79" s="141"/>
      <c r="FSA79" s="141"/>
      <c r="FSB79" s="141"/>
      <c r="FSC79" s="141"/>
      <c r="FSD79" s="141"/>
      <c r="FSE79" s="141"/>
      <c r="FSF79" s="141"/>
      <c r="FSG79" s="141"/>
      <c r="FSH79" s="141"/>
      <c r="FSI79" s="141"/>
      <c r="FSJ79" s="141"/>
      <c r="FSK79" s="141"/>
      <c r="FSL79" s="141"/>
      <c r="FSM79" s="141"/>
      <c r="FSN79" s="141"/>
      <c r="FSO79" s="141"/>
      <c r="FSP79" s="141"/>
      <c r="FSQ79" s="141"/>
      <c r="FSR79" s="141"/>
      <c r="FSS79" s="141"/>
      <c r="FST79" s="141"/>
      <c r="FSU79" s="141"/>
      <c r="FSV79" s="141"/>
      <c r="FSW79" s="141"/>
      <c r="FSX79" s="141"/>
      <c r="FSY79" s="141"/>
      <c r="FSZ79" s="141"/>
      <c r="FTA79" s="141"/>
      <c r="FTB79" s="141"/>
      <c r="FTC79" s="141"/>
      <c r="FTD79" s="141"/>
      <c r="FTE79" s="141"/>
      <c r="FTF79" s="141"/>
      <c r="FTG79" s="141"/>
      <c r="FTH79" s="141"/>
      <c r="FTI79" s="141"/>
      <c r="FTJ79" s="141"/>
      <c r="FTK79" s="141"/>
      <c r="FTL79" s="141"/>
      <c r="FTM79" s="141"/>
      <c r="FTN79" s="141"/>
      <c r="FTO79" s="141"/>
      <c r="FTP79" s="141"/>
      <c r="FTQ79" s="141"/>
      <c r="FTR79" s="141"/>
      <c r="FTS79" s="141"/>
      <c r="FTT79" s="141"/>
      <c r="FTU79" s="141"/>
      <c r="FTV79" s="141"/>
      <c r="FTW79" s="141"/>
      <c r="FTX79" s="141"/>
      <c r="FTY79" s="141"/>
      <c r="FTZ79" s="141"/>
      <c r="FUA79" s="141"/>
      <c r="FUB79" s="141"/>
      <c r="FUC79" s="141"/>
      <c r="FUD79" s="141"/>
      <c r="FUE79" s="141"/>
      <c r="FUF79" s="141"/>
      <c r="FUG79" s="141"/>
      <c r="FUH79" s="141"/>
      <c r="FUI79" s="141"/>
      <c r="FUJ79" s="141"/>
      <c r="FUK79" s="141"/>
      <c r="FUL79" s="141"/>
      <c r="FUM79" s="141"/>
      <c r="FUN79" s="141"/>
      <c r="FUO79" s="141"/>
      <c r="FUP79" s="141"/>
      <c r="FUQ79" s="141"/>
      <c r="FUR79" s="141"/>
      <c r="FUS79" s="141"/>
      <c r="FUT79" s="141"/>
      <c r="FUU79" s="141"/>
      <c r="FUV79" s="141"/>
      <c r="FUW79" s="141"/>
      <c r="FUX79" s="141"/>
      <c r="FUY79" s="141"/>
      <c r="FUZ79" s="141"/>
      <c r="FVA79" s="141"/>
      <c r="FVB79" s="141"/>
      <c r="FVC79" s="141"/>
      <c r="FVD79" s="141"/>
      <c r="FVE79" s="141"/>
      <c r="FVF79" s="141"/>
      <c r="FVG79" s="141"/>
      <c r="FVH79" s="141"/>
      <c r="FVI79" s="141"/>
      <c r="FVJ79" s="141"/>
      <c r="FVK79" s="141"/>
      <c r="FVL79" s="141"/>
      <c r="FVM79" s="141"/>
      <c r="FVN79" s="141"/>
      <c r="FVO79" s="141"/>
      <c r="FVP79" s="141"/>
      <c r="FVQ79" s="141"/>
      <c r="FVR79" s="141"/>
      <c r="FVS79" s="141"/>
      <c r="FVT79" s="141"/>
      <c r="FVU79" s="141"/>
      <c r="FVV79" s="141"/>
      <c r="FVW79" s="141"/>
      <c r="FVX79" s="141"/>
      <c r="FVY79" s="141"/>
      <c r="FVZ79" s="141"/>
      <c r="FWA79" s="141"/>
      <c r="FWB79" s="141"/>
      <c r="FWC79" s="141"/>
      <c r="FWD79" s="141"/>
      <c r="FWE79" s="141"/>
      <c r="FWF79" s="141"/>
      <c r="FWG79" s="141"/>
      <c r="FWH79" s="141"/>
      <c r="FWI79" s="141"/>
      <c r="FWJ79" s="141"/>
      <c r="FWK79" s="141"/>
      <c r="FWL79" s="141"/>
      <c r="FWM79" s="141"/>
      <c r="FWN79" s="141"/>
      <c r="FWO79" s="141"/>
      <c r="FWP79" s="141"/>
      <c r="FWQ79" s="141"/>
      <c r="FWR79" s="141"/>
      <c r="FWS79" s="141"/>
      <c r="FWT79" s="141"/>
      <c r="FWU79" s="141"/>
      <c r="FWV79" s="141"/>
      <c r="FWW79" s="141"/>
      <c r="FWX79" s="141"/>
      <c r="FWY79" s="141"/>
      <c r="FWZ79" s="141"/>
      <c r="FXA79" s="141"/>
      <c r="FXB79" s="141"/>
      <c r="FXC79" s="141"/>
      <c r="FXD79" s="141"/>
      <c r="FXE79" s="141"/>
      <c r="FXF79" s="141"/>
      <c r="FXG79" s="141"/>
      <c r="FXH79" s="141"/>
      <c r="FXI79" s="141"/>
      <c r="FXJ79" s="141"/>
      <c r="FXK79" s="141"/>
      <c r="FXL79" s="141"/>
      <c r="FXM79" s="141"/>
      <c r="FXN79" s="141"/>
      <c r="FXO79" s="141"/>
      <c r="FXP79" s="141"/>
      <c r="FXQ79" s="141"/>
      <c r="FXR79" s="141"/>
      <c r="FXS79" s="141"/>
      <c r="FXT79" s="141"/>
      <c r="FXU79" s="141"/>
      <c r="FXV79" s="141"/>
      <c r="FXW79" s="141"/>
      <c r="FXX79" s="141"/>
      <c r="FXY79" s="141"/>
      <c r="FXZ79" s="141"/>
      <c r="FYA79" s="141"/>
      <c r="FYB79" s="141"/>
      <c r="FYC79" s="141"/>
      <c r="FYD79" s="141"/>
      <c r="FYE79" s="141"/>
      <c r="FYF79" s="141"/>
      <c r="FYG79" s="141"/>
      <c r="FYH79" s="141"/>
      <c r="FYI79" s="141"/>
      <c r="FYJ79" s="141"/>
      <c r="FYK79" s="141"/>
      <c r="FYL79" s="141"/>
      <c r="FYM79" s="141"/>
      <c r="FYN79" s="141"/>
      <c r="FYO79" s="141"/>
      <c r="FYP79" s="141"/>
      <c r="FYQ79" s="141"/>
      <c r="FYR79" s="141"/>
      <c r="FYS79" s="141"/>
      <c r="FYT79" s="141"/>
      <c r="FYU79" s="141"/>
      <c r="FYV79" s="141"/>
      <c r="FYW79" s="141"/>
      <c r="FYX79" s="141"/>
      <c r="FYY79" s="141"/>
      <c r="FYZ79" s="141"/>
      <c r="FZA79" s="141"/>
      <c r="FZB79" s="141"/>
      <c r="FZC79" s="141"/>
      <c r="FZD79" s="141"/>
      <c r="FZE79" s="141"/>
      <c r="FZF79" s="141"/>
      <c r="FZG79" s="141"/>
      <c r="FZH79" s="141"/>
      <c r="FZI79" s="141"/>
      <c r="FZJ79" s="141"/>
      <c r="FZK79" s="141"/>
      <c r="FZL79" s="141"/>
      <c r="FZM79" s="141"/>
      <c r="FZN79" s="141"/>
      <c r="FZO79" s="141"/>
      <c r="FZP79" s="141"/>
      <c r="FZQ79" s="141"/>
      <c r="FZR79" s="141"/>
      <c r="FZS79" s="141"/>
      <c r="FZT79" s="141"/>
      <c r="FZU79" s="141"/>
      <c r="FZV79" s="141"/>
      <c r="FZW79" s="141"/>
      <c r="FZX79" s="141"/>
      <c r="FZY79" s="141"/>
      <c r="FZZ79" s="141"/>
      <c r="GAA79" s="141"/>
      <c r="GAB79" s="141"/>
      <c r="GAC79" s="141"/>
      <c r="GAD79" s="141"/>
      <c r="GAE79" s="141"/>
      <c r="GAF79" s="141"/>
      <c r="GAG79" s="141"/>
      <c r="GAH79" s="141"/>
      <c r="GAI79" s="141"/>
      <c r="GAJ79" s="141"/>
      <c r="GAK79" s="141"/>
      <c r="GAL79" s="141"/>
      <c r="GAM79" s="141"/>
      <c r="GAN79" s="141"/>
      <c r="GAO79" s="141"/>
      <c r="GAP79" s="141"/>
      <c r="GAQ79" s="141"/>
      <c r="GAR79" s="141"/>
      <c r="GAS79" s="141"/>
      <c r="GAT79" s="141"/>
      <c r="GAU79" s="141"/>
      <c r="GAV79" s="141"/>
      <c r="GAW79" s="141"/>
      <c r="GAX79" s="141"/>
      <c r="GAY79" s="141"/>
      <c r="GAZ79" s="141"/>
      <c r="GBA79" s="141"/>
      <c r="GBB79" s="141"/>
      <c r="GBC79" s="141"/>
      <c r="GBD79" s="141"/>
      <c r="GBE79" s="141"/>
      <c r="GBF79" s="141"/>
      <c r="GBG79" s="141"/>
      <c r="GBH79" s="141"/>
      <c r="GBI79" s="141"/>
      <c r="GBJ79" s="141"/>
      <c r="GBK79" s="141"/>
      <c r="GBL79" s="141"/>
      <c r="GBM79" s="141"/>
      <c r="GBN79" s="141"/>
      <c r="GBO79" s="141"/>
      <c r="GBP79" s="141"/>
      <c r="GBQ79" s="141"/>
      <c r="GBR79" s="141"/>
      <c r="GBS79" s="141"/>
      <c r="GBT79" s="141"/>
      <c r="GBU79" s="141"/>
      <c r="GBV79" s="141"/>
      <c r="GBW79" s="141"/>
      <c r="GBX79" s="141"/>
      <c r="GBY79" s="141"/>
      <c r="GBZ79" s="141"/>
      <c r="GCA79" s="141"/>
      <c r="GCB79" s="141"/>
      <c r="GCC79" s="141"/>
      <c r="GCD79" s="141"/>
      <c r="GCE79" s="141"/>
      <c r="GCF79" s="141"/>
      <c r="GCG79" s="141"/>
      <c r="GCH79" s="141"/>
      <c r="GCI79" s="141"/>
      <c r="GCJ79" s="141"/>
      <c r="GCK79" s="141"/>
      <c r="GCL79" s="141"/>
      <c r="GCM79" s="141"/>
      <c r="GCN79" s="141"/>
      <c r="GCO79" s="141"/>
      <c r="GCP79" s="141"/>
      <c r="GCQ79" s="141"/>
      <c r="GCR79" s="141"/>
      <c r="GCS79" s="141"/>
      <c r="GCT79" s="141"/>
      <c r="GCU79" s="141"/>
      <c r="GCV79" s="141"/>
      <c r="GCW79" s="141"/>
      <c r="GCX79" s="141"/>
      <c r="GCY79" s="141"/>
      <c r="GCZ79" s="141"/>
      <c r="GDA79" s="141"/>
      <c r="GDB79" s="141"/>
      <c r="GDC79" s="141"/>
      <c r="GDD79" s="141"/>
      <c r="GDE79" s="141"/>
      <c r="GDF79" s="141"/>
      <c r="GDG79" s="141"/>
      <c r="GDH79" s="141"/>
      <c r="GDI79" s="141"/>
      <c r="GDJ79" s="141"/>
      <c r="GDK79" s="141"/>
      <c r="GDL79" s="141"/>
      <c r="GDM79" s="141"/>
      <c r="GDN79" s="141"/>
      <c r="GDO79" s="141"/>
      <c r="GDP79" s="141"/>
      <c r="GDQ79" s="141"/>
      <c r="GDR79" s="141"/>
      <c r="GDS79" s="141"/>
      <c r="GDT79" s="141"/>
      <c r="GDU79" s="141"/>
      <c r="GDV79" s="141"/>
      <c r="GDW79" s="141"/>
      <c r="GDX79" s="141"/>
      <c r="GDY79" s="141"/>
      <c r="GDZ79" s="141"/>
      <c r="GEA79" s="141"/>
      <c r="GEB79" s="141"/>
      <c r="GEC79" s="141"/>
      <c r="GED79" s="141"/>
      <c r="GEE79" s="141"/>
      <c r="GEF79" s="141"/>
      <c r="GEG79" s="141"/>
      <c r="GEH79" s="141"/>
      <c r="GEI79" s="141"/>
      <c r="GEJ79" s="141"/>
      <c r="GEK79" s="141"/>
      <c r="GEL79" s="141"/>
      <c r="GEM79" s="141"/>
      <c r="GEN79" s="141"/>
      <c r="GEO79" s="141"/>
      <c r="GEP79" s="141"/>
      <c r="GEQ79" s="141"/>
      <c r="GER79" s="141"/>
      <c r="GES79" s="141"/>
      <c r="GET79" s="141"/>
      <c r="GEU79" s="141"/>
      <c r="GEV79" s="141"/>
      <c r="GEW79" s="141"/>
      <c r="GEX79" s="141"/>
      <c r="GEY79" s="141"/>
      <c r="GEZ79" s="141"/>
      <c r="GFA79" s="141"/>
      <c r="GFB79" s="141"/>
      <c r="GFC79" s="141"/>
      <c r="GFD79" s="141"/>
      <c r="GFE79" s="141"/>
      <c r="GFF79" s="141"/>
      <c r="GFG79" s="141"/>
      <c r="GFH79" s="141"/>
      <c r="GFI79" s="141"/>
      <c r="GFJ79" s="141"/>
      <c r="GFK79" s="141"/>
      <c r="GFL79" s="141"/>
      <c r="GFM79" s="141"/>
      <c r="GFN79" s="141"/>
      <c r="GFO79" s="141"/>
      <c r="GFP79" s="141"/>
      <c r="GFQ79" s="141"/>
      <c r="GFR79" s="141"/>
      <c r="GFS79" s="141"/>
      <c r="GFT79" s="141"/>
      <c r="GFU79" s="141"/>
      <c r="GFV79" s="141"/>
      <c r="GFW79" s="141"/>
      <c r="GFX79" s="141"/>
      <c r="GFY79" s="141"/>
      <c r="GFZ79" s="141"/>
      <c r="GGA79" s="141"/>
      <c r="GGB79" s="141"/>
      <c r="GGC79" s="141"/>
      <c r="GGD79" s="141"/>
      <c r="GGE79" s="141"/>
      <c r="GGF79" s="141"/>
      <c r="GGG79" s="141"/>
      <c r="GGH79" s="141"/>
      <c r="GGI79" s="141"/>
      <c r="GGJ79" s="141"/>
      <c r="GGK79" s="141"/>
      <c r="GGL79" s="141"/>
      <c r="GGM79" s="141"/>
      <c r="GGN79" s="141"/>
      <c r="GGO79" s="141"/>
      <c r="GGP79" s="141"/>
      <c r="GGQ79" s="141"/>
      <c r="GGR79" s="141"/>
      <c r="GGS79" s="141"/>
      <c r="GGT79" s="141"/>
      <c r="GGU79" s="141"/>
      <c r="GGV79" s="141"/>
      <c r="GGW79" s="141"/>
      <c r="GGX79" s="141"/>
      <c r="GGY79" s="141"/>
      <c r="GGZ79" s="141"/>
      <c r="GHA79" s="141"/>
      <c r="GHB79" s="141"/>
      <c r="GHC79" s="141"/>
      <c r="GHD79" s="141"/>
      <c r="GHE79" s="141"/>
      <c r="GHF79" s="141"/>
      <c r="GHG79" s="141"/>
      <c r="GHH79" s="141"/>
      <c r="GHI79" s="141"/>
      <c r="GHJ79" s="141"/>
      <c r="GHK79" s="141"/>
      <c r="GHL79" s="141"/>
      <c r="GHM79" s="141"/>
      <c r="GHN79" s="141"/>
      <c r="GHO79" s="141"/>
      <c r="GHP79" s="141"/>
      <c r="GHQ79" s="141"/>
      <c r="GHR79" s="141"/>
      <c r="GHS79" s="141"/>
      <c r="GHT79" s="141"/>
      <c r="GHU79" s="141"/>
      <c r="GHV79" s="141"/>
      <c r="GHW79" s="141"/>
      <c r="GHX79" s="141"/>
      <c r="GHY79" s="141"/>
      <c r="GHZ79" s="141"/>
      <c r="GIA79" s="141"/>
      <c r="GIB79" s="141"/>
      <c r="GIC79" s="141"/>
      <c r="GID79" s="141"/>
      <c r="GIE79" s="141"/>
      <c r="GIF79" s="141"/>
      <c r="GIG79" s="141"/>
      <c r="GIH79" s="141"/>
      <c r="GII79" s="141"/>
      <c r="GIJ79" s="141"/>
      <c r="GIK79" s="141"/>
      <c r="GIL79" s="141"/>
      <c r="GIM79" s="141"/>
      <c r="GIN79" s="141"/>
      <c r="GIO79" s="141"/>
      <c r="GIP79" s="141"/>
      <c r="GIQ79" s="141"/>
      <c r="GIR79" s="141"/>
      <c r="GIS79" s="141"/>
      <c r="GIT79" s="141"/>
      <c r="GIU79" s="141"/>
      <c r="GIV79" s="141"/>
      <c r="GIW79" s="141"/>
      <c r="GIX79" s="141"/>
      <c r="GIY79" s="141"/>
      <c r="GIZ79" s="141"/>
      <c r="GJA79" s="141"/>
      <c r="GJB79" s="141"/>
      <c r="GJC79" s="141"/>
      <c r="GJD79" s="141"/>
      <c r="GJE79" s="141"/>
      <c r="GJF79" s="141"/>
      <c r="GJG79" s="141"/>
      <c r="GJH79" s="141"/>
      <c r="GJI79" s="141"/>
      <c r="GJJ79" s="141"/>
      <c r="GJK79" s="141"/>
      <c r="GJL79" s="141"/>
      <c r="GJM79" s="141"/>
      <c r="GJN79" s="141"/>
      <c r="GJO79" s="141"/>
      <c r="GJP79" s="141"/>
      <c r="GJQ79" s="141"/>
      <c r="GJR79" s="141"/>
      <c r="GJS79" s="141"/>
      <c r="GJT79" s="141"/>
      <c r="GJU79" s="141"/>
      <c r="GJV79" s="141"/>
      <c r="GJW79" s="141"/>
      <c r="GJX79" s="141"/>
      <c r="GJY79" s="141"/>
      <c r="GJZ79" s="141"/>
      <c r="GKA79" s="141"/>
      <c r="GKB79" s="141"/>
      <c r="GKC79" s="141"/>
      <c r="GKD79" s="141"/>
      <c r="GKE79" s="141"/>
      <c r="GKF79" s="141"/>
      <c r="GKG79" s="141"/>
      <c r="GKH79" s="141"/>
      <c r="GKI79" s="141"/>
      <c r="GKJ79" s="141"/>
      <c r="GKK79" s="141"/>
      <c r="GKL79" s="141"/>
      <c r="GKM79" s="141"/>
      <c r="GKN79" s="141"/>
      <c r="GKO79" s="141"/>
      <c r="GKP79" s="141"/>
      <c r="GKQ79" s="141"/>
      <c r="GKR79" s="141"/>
      <c r="GKS79" s="141"/>
      <c r="GKT79" s="141"/>
      <c r="GKU79" s="141"/>
      <c r="GKV79" s="141"/>
      <c r="GKW79" s="141"/>
      <c r="GKX79" s="141"/>
      <c r="GKY79" s="141"/>
      <c r="GKZ79" s="141"/>
      <c r="GLA79" s="141"/>
      <c r="GLB79" s="141"/>
      <c r="GLC79" s="141"/>
      <c r="GLD79" s="141"/>
      <c r="GLE79" s="141"/>
      <c r="GLF79" s="141"/>
      <c r="GLG79" s="141"/>
      <c r="GLH79" s="141"/>
      <c r="GLI79" s="141"/>
      <c r="GLJ79" s="141"/>
      <c r="GLK79" s="141"/>
      <c r="GLL79" s="141"/>
      <c r="GLM79" s="141"/>
      <c r="GLN79" s="141"/>
      <c r="GLO79" s="141"/>
      <c r="GLP79" s="141"/>
      <c r="GLQ79" s="141"/>
      <c r="GLR79" s="141"/>
      <c r="GLS79" s="141"/>
      <c r="GLT79" s="141"/>
      <c r="GLU79" s="141"/>
      <c r="GLV79" s="141"/>
      <c r="GLW79" s="141"/>
      <c r="GLX79" s="141"/>
      <c r="GLY79" s="141"/>
      <c r="GLZ79" s="141"/>
      <c r="GMA79" s="141"/>
      <c r="GMB79" s="141"/>
      <c r="GMC79" s="141"/>
      <c r="GMD79" s="141"/>
      <c r="GME79" s="141"/>
      <c r="GMF79" s="141"/>
      <c r="GMG79" s="141"/>
      <c r="GMH79" s="141"/>
      <c r="GMI79" s="141"/>
      <c r="GMJ79" s="141"/>
      <c r="GMK79" s="141"/>
      <c r="GML79" s="141"/>
      <c r="GMM79" s="141"/>
      <c r="GMN79" s="141"/>
      <c r="GMO79" s="141"/>
      <c r="GMP79" s="141"/>
      <c r="GMQ79" s="141"/>
      <c r="GMR79" s="141"/>
      <c r="GMS79" s="141"/>
      <c r="GMT79" s="141"/>
      <c r="GMU79" s="141"/>
      <c r="GMV79" s="141"/>
      <c r="GMW79" s="141"/>
      <c r="GMX79" s="141"/>
      <c r="GMY79" s="141"/>
      <c r="GMZ79" s="141"/>
      <c r="GNA79" s="141"/>
      <c r="GNB79" s="141"/>
      <c r="GNC79" s="141"/>
      <c r="GND79" s="141"/>
      <c r="GNE79" s="141"/>
      <c r="GNF79" s="141"/>
      <c r="GNG79" s="141"/>
      <c r="GNH79" s="141"/>
      <c r="GNI79" s="141"/>
      <c r="GNJ79" s="141"/>
      <c r="GNK79" s="141"/>
      <c r="GNL79" s="141"/>
      <c r="GNM79" s="141"/>
      <c r="GNN79" s="141"/>
      <c r="GNO79" s="141"/>
      <c r="GNP79" s="141"/>
      <c r="GNQ79" s="141"/>
      <c r="GNR79" s="141"/>
      <c r="GNS79" s="141"/>
      <c r="GNT79" s="141"/>
      <c r="GNU79" s="141"/>
      <c r="GNV79" s="141"/>
      <c r="GNW79" s="141"/>
      <c r="GNX79" s="141"/>
      <c r="GNY79" s="141"/>
      <c r="GNZ79" s="141"/>
      <c r="GOA79" s="141"/>
      <c r="GOB79" s="141"/>
      <c r="GOC79" s="141"/>
      <c r="GOD79" s="141"/>
      <c r="GOE79" s="141"/>
      <c r="GOF79" s="141"/>
      <c r="GOG79" s="141"/>
      <c r="GOH79" s="141"/>
      <c r="GOI79" s="141"/>
      <c r="GOJ79" s="141"/>
      <c r="GOK79" s="141"/>
      <c r="GOL79" s="141"/>
      <c r="GOM79" s="141"/>
      <c r="GON79" s="141"/>
      <c r="GOO79" s="141"/>
      <c r="GOP79" s="141"/>
      <c r="GOQ79" s="141"/>
      <c r="GOR79" s="141"/>
      <c r="GOS79" s="141"/>
      <c r="GOT79" s="141"/>
      <c r="GOU79" s="141"/>
      <c r="GOV79" s="141"/>
      <c r="GOW79" s="141"/>
      <c r="GOX79" s="141"/>
      <c r="GOY79" s="141"/>
      <c r="GOZ79" s="141"/>
      <c r="GPA79" s="141"/>
      <c r="GPB79" s="141"/>
      <c r="GPC79" s="141"/>
      <c r="GPD79" s="141"/>
      <c r="GPE79" s="141"/>
      <c r="GPF79" s="141"/>
      <c r="GPG79" s="141"/>
      <c r="GPH79" s="141"/>
      <c r="GPI79" s="141"/>
      <c r="GPJ79" s="141"/>
      <c r="GPK79" s="141"/>
      <c r="GPL79" s="141"/>
      <c r="GPM79" s="141"/>
      <c r="GPN79" s="141"/>
      <c r="GPO79" s="141"/>
      <c r="GPP79" s="141"/>
      <c r="GPQ79" s="141"/>
      <c r="GPR79" s="141"/>
      <c r="GPS79" s="141"/>
      <c r="GPT79" s="141"/>
      <c r="GPU79" s="141"/>
      <c r="GPV79" s="141"/>
      <c r="GPW79" s="141"/>
      <c r="GPX79" s="141"/>
      <c r="GPY79" s="141"/>
      <c r="GPZ79" s="141"/>
      <c r="GQA79" s="141"/>
      <c r="GQB79" s="141"/>
      <c r="GQC79" s="141"/>
      <c r="GQD79" s="141"/>
      <c r="GQE79" s="141"/>
      <c r="GQF79" s="141"/>
      <c r="GQG79" s="141"/>
      <c r="GQH79" s="141"/>
      <c r="GQI79" s="141"/>
      <c r="GQJ79" s="141"/>
      <c r="GQK79" s="141"/>
      <c r="GQL79" s="141"/>
      <c r="GQM79" s="141"/>
      <c r="GQN79" s="141"/>
      <c r="GQO79" s="141"/>
      <c r="GQP79" s="141"/>
      <c r="GQQ79" s="141"/>
      <c r="GQR79" s="141"/>
      <c r="GQS79" s="141"/>
      <c r="GQT79" s="141"/>
      <c r="GQU79" s="141"/>
      <c r="GQV79" s="141"/>
      <c r="GQW79" s="141"/>
      <c r="GQX79" s="141"/>
      <c r="GQY79" s="141"/>
      <c r="GQZ79" s="141"/>
      <c r="GRA79" s="141"/>
      <c r="GRB79" s="141"/>
      <c r="GRC79" s="141"/>
      <c r="GRD79" s="141"/>
      <c r="GRE79" s="141"/>
      <c r="GRF79" s="141"/>
      <c r="GRG79" s="141"/>
      <c r="GRH79" s="141"/>
      <c r="GRI79" s="141"/>
      <c r="GRJ79" s="141"/>
      <c r="GRK79" s="141"/>
      <c r="GRL79" s="141"/>
      <c r="GRM79" s="141"/>
      <c r="GRN79" s="141"/>
      <c r="GRO79" s="141"/>
      <c r="GRP79" s="141"/>
      <c r="GRQ79" s="141"/>
      <c r="GRR79" s="141"/>
      <c r="GRS79" s="141"/>
      <c r="GRT79" s="141"/>
      <c r="GRU79" s="141"/>
      <c r="GRV79" s="141"/>
      <c r="GRW79" s="141"/>
      <c r="GRX79" s="141"/>
      <c r="GRY79" s="141"/>
      <c r="GRZ79" s="141"/>
      <c r="GSA79" s="141"/>
      <c r="GSB79" s="141"/>
      <c r="GSC79" s="141"/>
      <c r="GSD79" s="141"/>
      <c r="GSE79" s="141"/>
      <c r="GSF79" s="141"/>
      <c r="GSG79" s="141"/>
      <c r="GSH79" s="141"/>
      <c r="GSI79" s="141"/>
      <c r="GSJ79" s="141"/>
      <c r="GSK79" s="141"/>
      <c r="GSL79" s="141"/>
      <c r="GSM79" s="141"/>
      <c r="GSN79" s="141"/>
      <c r="GSO79" s="141"/>
      <c r="GSP79" s="141"/>
      <c r="GSQ79" s="141"/>
      <c r="GSR79" s="141"/>
      <c r="GSS79" s="141"/>
      <c r="GST79" s="141"/>
      <c r="GSU79" s="141"/>
      <c r="GSV79" s="141"/>
      <c r="GSW79" s="141"/>
      <c r="GSX79" s="141"/>
      <c r="GSY79" s="141"/>
      <c r="GSZ79" s="141"/>
      <c r="GTA79" s="141"/>
      <c r="GTB79" s="141"/>
      <c r="GTC79" s="141"/>
      <c r="GTD79" s="141"/>
      <c r="GTE79" s="141"/>
      <c r="GTF79" s="141"/>
      <c r="GTG79" s="141"/>
      <c r="GTH79" s="141"/>
      <c r="GTI79" s="141"/>
      <c r="GTJ79" s="141"/>
      <c r="GTK79" s="141"/>
      <c r="GTL79" s="141"/>
      <c r="GTM79" s="141"/>
      <c r="GTN79" s="141"/>
      <c r="GTO79" s="141"/>
      <c r="GTP79" s="141"/>
      <c r="GTQ79" s="141"/>
      <c r="GTR79" s="141"/>
      <c r="GTS79" s="141"/>
      <c r="GTT79" s="141"/>
      <c r="GTU79" s="141"/>
      <c r="GTV79" s="141"/>
      <c r="GTW79" s="141"/>
      <c r="GTX79" s="141"/>
      <c r="GTY79" s="141"/>
      <c r="GTZ79" s="141"/>
      <c r="GUA79" s="141"/>
      <c r="GUB79" s="141"/>
      <c r="GUC79" s="141"/>
      <c r="GUD79" s="141"/>
      <c r="GUE79" s="141"/>
      <c r="GUF79" s="141"/>
      <c r="GUG79" s="141"/>
      <c r="GUH79" s="141"/>
      <c r="GUI79" s="141"/>
      <c r="GUJ79" s="141"/>
      <c r="GUK79" s="141"/>
      <c r="GUL79" s="141"/>
      <c r="GUM79" s="141"/>
      <c r="GUN79" s="141"/>
      <c r="GUO79" s="141"/>
      <c r="GUP79" s="141"/>
      <c r="GUQ79" s="141"/>
      <c r="GUR79" s="141"/>
      <c r="GUS79" s="141"/>
      <c r="GUT79" s="141"/>
      <c r="GUU79" s="141"/>
      <c r="GUV79" s="141"/>
      <c r="GUW79" s="141"/>
      <c r="GUX79" s="141"/>
      <c r="GUY79" s="141"/>
      <c r="GUZ79" s="141"/>
      <c r="GVA79" s="141"/>
      <c r="GVB79" s="141"/>
      <c r="GVC79" s="141"/>
      <c r="GVD79" s="141"/>
      <c r="GVE79" s="141"/>
      <c r="GVF79" s="141"/>
      <c r="GVG79" s="141"/>
      <c r="GVH79" s="141"/>
      <c r="GVI79" s="141"/>
      <c r="GVJ79" s="141"/>
      <c r="GVK79" s="141"/>
      <c r="GVL79" s="141"/>
      <c r="GVM79" s="141"/>
      <c r="GVN79" s="141"/>
      <c r="GVO79" s="141"/>
      <c r="GVP79" s="141"/>
      <c r="GVQ79" s="141"/>
      <c r="GVR79" s="141"/>
      <c r="GVS79" s="141"/>
      <c r="GVT79" s="141"/>
      <c r="GVU79" s="141"/>
      <c r="GVV79" s="141"/>
      <c r="GVW79" s="141"/>
      <c r="GVX79" s="141"/>
      <c r="GVY79" s="141"/>
      <c r="GVZ79" s="141"/>
      <c r="GWA79" s="141"/>
      <c r="GWB79" s="141"/>
      <c r="GWC79" s="141"/>
      <c r="GWD79" s="141"/>
      <c r="GWE79" s="141"/>
      <c r="GWF79" s="141"/>
      <c r="GWG79" s="141"/>
      <c r="GWH79" s="141"/>
      <c r="GWI79" s="141"/>
      <c r="GWJ79" s="141"/>
      <c r="GWK79" s="141"/>
      <c r="GWL79" s="141"/>
      <c r="GWM79" s="141"/>
      <c r="GWN79" s="141"/>
      <c r="GWO79" s="141"/>
      <c r="GWP79" s="141"/>
      <c r="GWQ79" s="141"/>
      <c r="GWR79" s="141"/>
      <c r="GWS79" s="141"/>
      <c r="GWT79" s="141"/>
      <c r="GWU79" s="141"/>
      <c r="GWV79" s="141"/>
      <c r="GWW79" s="141"/>
      <c r="GWX79" s="141"/>
      <c r="GWY79" s="141"/>
      <c r="GWZ79" s="141"/>
      <c r="GXA79" s="141"/>
      <c r="GXB79" s="141"/>
      <c r="GXC79" s="141"/>
      <c r="GXD79" s="141"/>
      <c r="GXE79" s="141"/>
      <c r="GXF79" s="141"/>
      <c r="GXG79" s="141"/>
      <c r="GXH79" s="141"/>
      <c r="GXI79" s="141"/>
      <c r="GXJ79" s="141"/>
      <c r="GXK79" s="141"/>
      <c r="GXL79" s="141"/>
      <c r="GXM79" s="141"/>
      <c r="GXN79" s="141"/>
      <c r="GXO79" s="141"/>
      <c r="GXP79" s="141"/>
      <c r="GXQ79" s="141"/>
      <c r="GXR79" s="141"/>
      <c r="GXS79" s="141"/>
      <c r="GXT79" s="141"/>
      <c r="GXU79" s="141"/>
      <c r="GXV79" s="141"/>
      <c r="GXW79" s="141"/>
      <c r="GXX79" s="141"/>
      <c r="GXY79" s="141"/>
      <c r="GXZ79" s="141"/>
      <c r="GYA79" s="141"/>
      <c r="GYB79" s="141"/>
      <c r="GYC79" s="141"/>
      <c r="GYD79" s="141"/>
      <c r="GYE79" s="141"/>
      <c r="GYF79" s="141"/>
      <c r="GYG79" s="141"/>
      <c r="GYH79" s="141"/>
      <c r="GYI79" s="141"/>
      <c r="GYJ79" s="141"/>
      <c r="GYK79" s="141"/>
      <c r="GYL79" s="141"/>
      <c r="GYM79" s="141"/>
      <c r="GYN79" s="141"/>
      <c r="GYO79" s="141"/>
      <c r="GYP79" s="141"/>
      <c r="GYQ79" s="141"/>
      <c r="GYR79" s="141"/>
      <c r="GYS79" s="141"/>
      <c r="GYT79" s="141"/>
      <c r="GYU79" s="141"/>
      <c r="GYV79" s="141"/>
      <c r="GYW79" s="141"/>
      <c r="GYX79" s="141"/>
      <c r="GYY79" s="141"/>
      <c r="GYZ79" s="141"/>
      <c r="GZA79" s="141"/>
      <c r="GZB79" s="141"/>
      <c r="GZC79" s="141"/>
      <c r="GZD79" s="141"/>
      <c r="GZE79" s="141"/>
      <c r="GZF79" s="141"/>
      <c r="GZG79" s="141"/>
      <c r="GZH79" s="141"/>
      <c r="GZI79" s="141"/>
      <c r="GZJ79" s="141"/>
      <c r="GZK79" s="141"/>
      <c r="GZL79" s="141"/>
      <c r="GZM79" s="141"/>
      <c r="GZN79" s="141"/>
      <c r="GZO79" s="141"/>
      <c r="GZP79" s="141"/>
      <c r="GZQ79" s="141"/>
      <c r="GZR79" s="141"/>
      <c r="GZS79" s="141"/>
      <c r="GZT79" s="141"/>
      <c r="GZU79" s="141"/>
      <c r="GZV79" s="141"/>
      <c r="GZW79" s="141"/>
      <c r="GZX79" s="141"/>
      <c r="GZY79" s="141"/>
      <c r="GZZ79" s="141"/>
      <c r="HAA79" s="141"/>
      <c r="HAB79" s="141"/>
      <c r="HAC79" s="141"/>
      <c r="HAD79" s="141"/>
      <c r="HAE79" s="141"/>
      <c r="HAF79" s="141"/>
      <c r="HAG79" s="141"/>
      <c r="HAH79" s="141"/>
      <c r="HAI79" s="141"/>
      <c r="HAJ79" s="141"/>
      <c r="HAK79" s="141"/>
      <c r="HAL79" s="141"/>
      <c r="HAM79" s="141"/>
      <c r="HAN79" s="141"/>
      <c r="HAO79" s="141"/>
      <c r="HAP79" s="141"/>
      <c r="HAQ79" s="141"/>
      <c r="HAR79" s="141"/>
      <c r="HAS79" s="141"/>
      <c r="HAT79" s="141"/>
      <c r="HAU79" s="141"/>
      <c r="HAV79" s="141"/>
      <c r="HAW79" s="141"/>
      <c r="HAX79" s="141"/>
      <c r="HAY79" s="141"/>
      <c r="HAZ79" s="141"/>
      <c r="HBA79" s="141"/>
      <c r="HBB79" s="141"/>
      <c r="HBC79" s="141"/>
      <c r="HBD79" s="141"/>
      <c r="HBE79" s="141"/>
      <c r="HBF79" s="141"/>
      <c r="HBG79" s="141"/>
      <c r="HBH79" s="141"/>
      <c r="HBI79" s="141"/>
      <c r="HBJ79" s="141"/>
      <c r="HBK79" s="141"/>
      <c r="HBL79" s="141"/>
      <c r="HBM79" s="141"/>
      <c r="HBN79" s="141"/>
      <c r="HBO79" s="141"/>
      <c r="HBP79" s="141"/>
      <c r="HBQ79" s="141"/>
      <c r="HBR79" s="141"/>
      <c r="HBS79" s="141"/>
      <c r="HBT79" s="141"/>
      <c r="HBU79" s="141"/>
      <c r="HBV79" s="141"/>
      <c r="HBW79" s="141"/>
      <c r="HBX79" s="141"/>
      <c r="HBY79" s="141"/>
      <c r="HBZ79" s="141"/>
      <c r="HCA79" s="141"/>
      <c r="HCB79" s="141"/>
      <c r="HCC79" s="141"/>
      <c r="HCD79" s="141"/>
      <c r="HCE79" s="141"/>
      <c r="HCF79" s="141"/>
      <c r="HCG79" s="141"/>
      <c r="HCH79" s="141"/>
      <c r="HCI79" s="141"/>
      <c r="HCJ79" s="141"/>
      <c r="HCK79" s="141"/>
      <c r="HCL79" s="141"/>
      <c r="HCM79" s="141"/>
      <c r="HCN79" s="141"/>
      <c r="HCO79" s="141"/>
      <c r="HCP79" s="141"/>
      <c r="HCQ79" s="141"/>
      <c r="HCR79" s="141"/>
      <c r="HCS79" s="141"/>
      <c r="HCT79" s="141"/>
      <c r="HCU79" s="141"/>
      <c r="HCV79" s="141"/>
      <c r="HCW79" s="141"/>
      <c r="HCX79" s="141"/>
      <c r="HCY79" s="141"/>
      <c r="HCZ79" s="141"/>
      <c r="HDA79" s="141"/>
      <c r="HDB79" s="141"/>
      <c r="HDC79" s="141"/>
      <c r="HDD79" s="141"/>
      <c r="HDE79" s="141"/>
      <c r="HDF79" s="141"/>
      <c r="HDG79" s="141"/>
      <c r="HDH79" s="141"/>
      <c r="HDI79" s="141"/>
      <c r="HDJ79" s="141"/>
      <c r="HDK79" s="141"/>
      <c r="HDL79" s="141"/>
      <c r="HDM79" s="141"/>
      <c r="HDN79" s="141"/>
      <c r="HDO79" s="141"/>
      <c r="HDP79" s="141"/>
      <c r="HDQ79" s="141"/>
      <c r="HDR79" s="141"/>
      <c r="HDS79" s="141"/>
      <c r="HDT79" s="141"/>
      <c r="HDU79" s="141"/>
      <c r="HDV79" s="141"/>
      <c r="HDW79" s="141"/>
      <c r="HDX79" s="141"/>
      <c r="HDY79" s="141"/>
      <c r="HDZ79" s="141"/>
      <c r="HEA79" s="141"/>
      <c r="HEB79" s="141"/>
      <c r="HEC79" s="141"/>
      <c r="HED79" s="141"/>
      <c r="HEE79" s="141"/>
      <c r="HEF79" s="141"/>
      <c r="HEG79" s="141"/>
      <c r="HEH79" s="141"/>
      <c r="HEI79" s="141"/>
      <c r="HEJ79" s="141"/>
      <c r="HEK79" s="141"/>
      <c r="HEL79" s="141"/>
      <c r="HEM79" s="141"/>
      <c r="HEN79" s="141"/>
      <c r="HEO79" s="141"/>
      <c r="HEP79" s="141"/>
      <c r="HEQ79" s="141"/>
      <c r="HER79" s="141"/>
      <c r="HES79" s="141"/>
      <c r="HET79" s="141"/>
      <c r="HEU79" s="141"/>
      <c r="HEV79" s="141"/>
      <c r="HEW79" s="141"/>
      <c r="HEX79" s="141"/>
      <c r="HEY79" s="141"/>
      <c r="HEZ79" s="141"/>
      <c r="HFA79" s="141"/>
      <c r="HFB79" s="141"/>
      <c r="HFC79" s="141"/>
      <c r="HFD79" s="141"/>
      <c r="HFE79" s="141"/>
      <c r="HFF79" s="141"/>
      <c r="HFG79" s="141"/>
      <c r="HFH79" s="141"/>
      <c r="HFI79" s="141"/>
      <c r="HFJ79" s="141"/>
      <c r="HFK79" s="141"/>
      <c r="HFL79" s="141"/>
      <c r="HFM79" s="141"/>
      <c r="HFN79" s="141"/>
      <c r="HFO79" s="141"/>
      <c r="HFP79" s="141"/>
      <c r="HFQ79" s="141"/>
      <c r="HFR79" s="141"/>
      <c r="HFS79" s="141"/>
      <c r="HFT79" s="141"/>
      <c r="HFU79" s="141"/>
      <c r="HFV79" s="141"/>
      <c r="HFW79" s="141"/>
      <c r="HFX79" s="141"/>
      <c r="HFY79" s="141"/>
      <c r="HFZ79" s="141"/>
      <c r="HGA79" s="141"/>
      <c r="HGB79" s="141"/>
      <c r="HGC79" s="141"/>
      <c r="HGD79" s="141"/>
      <c r="HGE79" s="141"/>
      <c r="HGF79" s="141"/>
      <c r="HGG79" s="141"/>
      <c r="HGH79" s="141"/>
      <c r="HGI79" s="141"/>
      <c r="HGJ79" s="141"/>
      <c r="HGK79" s="141"/>
      <c r="HGL79" s="141"/>
      <c r="HGM79" s="141"/>
      <c r="HGN79" s="141"/>
      <c r="HGO79" s="141"/>
      <c r="HGP79" s="141"/>
      <c r="HGQ79" s="141"/>
      <c r="HGR79" s="141"/>
      <c r="HGS79" s="141"/>
      <c r="HGT79" s="141"/>
      <c r="HGU79" s="141"/>
      <c r="HGV79" s="141"/>
      <c r="HGW79" s="141"/>
      <c r="HGX79" s="141"/>
      <c r="HGY79" s="141"/>
      <c r="HGZ79" s="141"/>
      <c r="HHA79" s="141"/>
      <c r="HHB79" s="141"/>
      <c r="HHC79" s="141"/>
      <c r="HHD79" s="141"/>
      <c r="HHE79" s="141"/>
      <c r="HHF79" s="141"/>
      <c r="HHG79" s="141"/>
      <c r="HHH79" s="141"/>
      <c r="HHI79" s="141"/>
      <c r="HHJ79" s="141"/>
      <c r="HHK79" s="141"/>
      <c r="HHL79" s="141"/>
      <c r="HHM79" s="141"/>
      <c r="HHN79" s="141"/>
      <c r="HHO79" s="141"/>
      <c r="HHP79" s="141"/>
      <c r="HHQ79" s="141"/>
      <c r="HHR79" s="141"/>
      <c r="HHS79" s="141"/>
      <c r="HHT79" s="141"/>
      <c r="HHU79" s="141"/>
      <c r="HHV79" s="141"/>
      <c r="HHW79" s="141"/>
      <c r="HHX79" s="141"/>
      <c r="HHY79" s="141"/>
      <c r="HHZ79" s="141"/>
      <c r="HIA79" s="141"/>
      <c r="HIB79" s="141"/>
      <c r="HIC79" s="141"/>
      <c r="HID79" s="141"/>
      <c r="HIE79" s="141"/>
      <c r="HIF79" s="141"/>
      <c r="HIG79" s="141"/>
      <c r="HIH79" s="141"/>
      <c r="HII79" s="141"/>
      <c r="HIJ79" s="141"/>
      <c r="HIK79" s="141"/>
      <c r="HIL79" s="141"/>
      <c r="HIM79" s="141"/>
      <c r="HIN79" s="141"/>
      <c r="HIO79" s="141"/>
      <c r="HIP79" s="141"/>
      <c r="HIQ79" s="141"/>
      <c r="HIR79" s="141"/>
      <c r="HIS79" s="141"/>
      <c r="HIT79" s="141"/>
      <c r="HIU79" s="141"/>
      <c r="HIV79" s="141"/>
      <c r="HIW79" s="141"/>
      <c r="HIX79" s="141"/>
      <c r="HIY79" s="141"/>
      <c r="HIZ79" s="141"/>
      <c r="HJA79" s="141"/>
      <c r="HJB79" s="141"/>
      <c r="HJC79" s="141"/>
      <c r="HJD79" s="141"/>
      <c r="HJE79" s="141"/>
      <c r="HJF79" s="141"/>
      <c r="HJG79" s="141"/>
      <c r="HJH79" s="141"/>
      <c r="HJI79" s="141"/>
      <c r="HJJ79" s="141"/>
      <c r="HJK79" s="141"/>
      <c r="HJL79" s="141"/>
      <c r="HJM79" s="141"/>
      <c r="HJN79" s="141"/>
      <c r="HJO79" s="141"/>
      <c r="HJP79" s="141"/>
      <c r="HJQ79" s="141"/>
      <c r="HJR79" s="141"/>
      <c r="HJS79" s="141"/>
      <c r="HJT79" s="141"/>
      <c r="HJU79" s="141"/>
      <c r="HJV79" s="141"/>
      <c r="HJW79" s="141"/>
      <c r="HJX79" s="141"/>
      <c r="HJY79" s="141"/>
      <c r="HJZ79" s="141"/>
      <c r="HKA79" s="141"/>
      <c r="HKB79" s="141"/>
      <c r="HKC79" s="141"/>
      <c r="HKD79" s="141"/>
      <c r="HKE79" s="141"/>
      <c r="HKF79" s="141"/>
      <c r="HKG79" s="141"/>
      <c r="HKH79" s="141"/>
      <c r="HKI79" s="141"/>
      <c r="HKJ79" s="141"/>
      <c r="HKK79" s="141"/>
      <c r="HKL79" s="141"/>
      <c r="HKM79" s="141"/>
      <c r="HKN79" s="141"/>
      <c r="HKO79" s="141"/>
      <c r="HKP79" s="141"/>
      <c r="HKQ79" s="141"/>
      <c r="HKR79" s="141"/>
      <c r="HKS79" s="141"/>
      <c r="HKT79" s="141"/>
      <c r="HKU79" s="141"/>
      <c r="HKV79" s="141"/>
      <c r="HKW79" s="141"/>
      <c r="HKX79" s="141"/>
      <c r="HKY79" s="141"/>
      <c r="HKZ79" s="141"/>
      <c r="HLA79" s="141"/>
      <c r="HLB79" s="141"/>
      <c r="HLC79" s="141"/>
      <c r="HLD79" s="141"/>
      <c r="HLE79" s="141"/>
      <c r="HLF79" s="141"/>
      <c r="HLG79" s="141"/>
      <c r="HLH79" s="141"/>
      <c r="HLI79" s="141"/>
      <c r="HLJ79" s="141"/>
      <c r="HLK79" s="141"/>
      <c r="HLL79" s="141"/>
      <c r="HLM79" s="141"/>
      <c r="HLN79" s="141"/>
      <c r="HLO79" s="141"/>
      <c r="HLP79" s="141"/>
      <c r="HLQ79" s="141"/>
      <c r="HLR79" s="141"/>
      <c r="HLS79" s="141"/>
      <c r="HLT79" s="141"/>
      <c r="HLU79" s="141"/>
      <c r="HLV79" s="141"/>
      <c r="HLW79" s="141"/>
      <c r="HLX79" s="141"/>
      <c r="HLY79" s="141"/>
      <c r="HLZ79" s="141"/>
      <c r="HMA79" s="141"/>
      <c r="HMB79" s="141"/>
      <c r="HMC79" s="141"/>
      <c r="HMD79" s="141"/>
      <c r="HME79" s="141"/>
      <c r="HMF79" s="141"/>
      <c r="HMG79" s="141"/>
      <c r="HMH79" s="141"/>
      <c r="HMI79" s="141"/>
      <c r="HMJ79" s="141"/>
      <c r="HMK79" s="141"/>
      <c r="HML79" s="141"/>
      <c r="HMM79" s="141"/>
      <c r="HMN79" s="141"/>
      <c r="HMO79" s="141"/>
      <c r="HMP79" s="141"/>
      <c r="HMQ79" s="141"/>
      <c r="HMR79" s="141"/>
      <c r="HMS79" s="141"/>
      <c r="HMT79" s="141"/>
      <c r="HMU79" s="141"/>
      <c r="HMV79" s="141"/>
      <c r="HMW79" s="141"/>
      <c r="HMX79" s="141"/>
      <c r="HMY79" s="141"/>
      <c r="HMZ79" s="141"/>
      <c r="HNA79" s="141"/>
      <c r="HNB79" s="141"/>
      <c r="HNC79" s="141"/>
      <c r="HND79" s="141"/>
      <c r="HNE79" s="141"/>
      <c r="HNF79" s="141"/>
      <c r="HNG79" s="141"/>
      <c r="HNH79" s="141"/>
      <c r="HNI79" s="141"/>
      <c r="HNJ79" s="141"/>
      <c r="HNK79" s="141"/>
      <c r="HNL79" s="141"/>
      <c r="HNM79" s="141"/>
      <c r="HNN79" s="141"/>
      <c r="HNO79" s="141"/>
      <c r="HNP79" s="141"/>
      <c r="HNQ79" s="141"/>
      <c r="HNR79" s="141"/>
      <c r="HNS79" s="141"/>
      <c r="HNT79" s="141"/>
      <c r="HNU79" s="141"/>
      <c r="HNV79" s="141"/>
      <c r="HNW79" s="141"/>
      <c r="HNX79" s="141"/>
      <c r="HNY79" s="141"/>
      <c r="HNZ79" s="141"/>
      <c r="HOA79" s="141"/>
      <c r="HOB79" s="141"/>
      <c r="HOC79" s="141"/>
      <c r="HOD79" s="141"/>
      <c r="HOE79" s="141"/>
      <c r="HOF79" s="141"/>
      <c r="HOG79" s="141"/>
      <c r="HOH79" s="141"/>
      <c r="HOI79" s="141"/>
      <c r="HOJ79" s="141"/>
      <c r="HOK79" s="141"/>
      <c r="HOL79" s="141"/>
      <c r="HOM79" s="141"/>
      <c r="HON79" s="141"/>
      <c r="HOO79" s="141"/>
      <c r="HOP79" s="141"/>
      <c r="HOQ79" s="141"/>
      <c r="HOR79" s="141"/>
      <c r="HOS79" s="141"/>
      <c r="HOT79" s="141"/>
      <c r="HOU79" s="141"/>
      <c r="HOV79" s="141"/>
      <c r="HOW79" s="141"/>
      <c r="HOX79" s="141"/>
      <c r="HOY79" s="141"/>
      <c r="HOZ79" s="141"/>
      <c r="HPA79" s="141"/>
      <c r="HPB79" s="141"/>
      <c r="HPC79" s="141"/>
      <c r="HPD79" s="141"/>
      <c r="HPE79" s="141"/>
      <c r="HPF79" s="141"/>
      <c r="HPG79" s="141"/>
      <c r="HPH79" s="141"/>
      <c r="HPI79" s="141"/>
      <c r="HPJ79" s="141"/>
      <c r="HPK79" s="141"/>
      <c r="HPL79" s="141"/>
      <c r="HPM79" s="141"/>
      <c r="HPN79" s="141"/>
      <c r="HPO79" s="141"/>
      <c r="HPP79" s="141"/>
      <c r="HPQ79" s="141"/>
      <c r="HPR79" s="141"/>
      <c r="HPS79" s="141"/>
      <c r="HPT79" s="141"/>
      <c r="HPU79" s="141"/>
      <c r="HPV79" s="141"/>
      <c r="HPW79" s="141"/>
      <c r="HPX79" s="141"/>
      <c r="HPY79" s="141"/>
      <c r="HPZ79" s="141"/>
      <c r="HQA79" s="141"/>
      <c r="HQB79" s="141"/>
      <c r="HQC79" s="141"/>
      <c r="HQD79" s="141"/>
      <c r="HQE79" s="141"/>
      <c r="HQF79" s="141"/>
      <c r="HQG79" s="141"/>
      <c r="HQH79" s="141"/>
      <c r="HQI79" s="141"/>
      <c r="HQJ79" s="141"/>
      <c r="HQK79" s="141"/>
      <c r="HQL79" s="141"/>
      <c r="HQM79" s="141"/>
      <c r="HQN79" s="141"/>
      <c r="HQO79" s="141"/>
      <c r="HQP79" s="141"/>
      <c r="HQQ79" s="141"/>
      <c r="HQR79" s="141"/>
      <c r="HQS79" s="141"/>
      <c r="HQT79" s="141"/>
      <c r="HQU79" s="141"/>
      <c r="HQV79" s="141"/>
      <c r="HQW79" s="141"/>
      <c r="HQX79" s="141"/>
      <c r="HQY79" s="141"/>
      <c r="HQZ79" s="141"/>
      <c r="HRA79" s="141"/>
      <c r="HRB79" s="141"/>
      <c r="HRC79" s="141"/>
      <c r="HRD79" s="141"/>
      <c r="HRE79" s="141"/>
      <c r="HRF79" s="141"/>
      <c r="HRG79" s="141"/>
      <c r="HRH79" s="141"/>
      <c r="HRI79" s="141"/>
      <c r="HRJ79" s="141"/>
      <c r="HRK79" s="141"/>
      <c r="HRL79" s="141"/>
      <c r="HRM79" s="141"/>
      <c r="HRN79" s="141"/>
      <c r="HRO79" s="141"/>
      <c r="HRP79" s="141"/>
      <c r="HRQ79" s="141"/>
      <c r="HRR79" s="141"/>
      <c r="HRS79" s="141"/>
      <c r="HRT79" s="141"/>
      <c r="HRU79" s="141"/>
      <c r="HRV79" s="141"/>
      <c r="HRW79" s="141"/>
      <c r="HRX79" s="141"/>
      <c r="HRY79" s="141"/>
      <c r="HRZ79" s="141"/>
      <c r="HSA79" s="141"/>
      <c r="HSB79" s="141"/>
      <c r="HSC79" s="141"/>
      <c r="HSD79" s="141"/>
      <c r="HSE79" s="141"/>
      <c r="HSF79" s="141"/>
      <c r="HSG79" s="141"/>
      <c r="HSH79" s="141"/>
      <c r="HSI79" s="141"/>
      <c r="HSJ79" s="141"/>
      <c r="HSK79" s="141"/>
      <c r="HSL79" s="141"/>
      <c r="HSM79" s="141"/>
      <c r="HSN79" s="141"/>
      <c r="HSO79" s="141"/>
      <c r="HSP79" s="141"/>
      <c r="HSQ79" s="141"/>
      <c r="HSR79" s="141"/>
      <c r="HSS79" s="141"/>
      <c r="HST79" s="141"/>
      <c r="HSU79" s="141"/>
      <c r="HSV79" s="141"/>
      <c r="HSW79" s="141"/>
      <c r="HSX79" s="141"/>
      <c r="HSY79" s="141"/>
      <c r="HSZ79" s="141"/>
      <c r="HTA79" s="141"/>
      <c r="HTB79" s="141"/>
      <c r="HTC79" s="141"/>
      <c r="HTD79" s="141"/>
      <c r="HTE79" s="141"/>
      <c r="HTF79" s="141"/>
      <c r="HTG79" s="141"/>
      <c r="HTH79" s="141"/>
      <c r="HTI79" s="141"/>
      <c r="HTJ79" s="141"/>
      <c r="HTK79" s="141"/>
      <c r="HTL79" s="141"/>
      <c r="HTM79" s="141"/>
      <c r="HTN79" s="141"/>
      <c r="HTO79" s="141"/>
      <c r="HTP79" s="141"/>
      <c r="HTQ79" s="141"/>
      <c r="HTR79" s="141"/>
      <c r="HTS79" s="141"/>
      <c r="HTT79" s="141"/>
      <c r="HTU79" s="141"/>
      <c r="HTV79" s="141"/>
      <c r="HTW79" s="141"/>
      <c r="HTX79" s="141"/>
      <c r="HTY79" s="141"/>
      <c r="HTZ79" s="141"/>
      <c r="HUA79" s="141"/>
      <c r="HUB79" s="141"/>
      <c r="HUC79" s="141"/>
      <c r="HUD79" s="141"/>
      <c r="HUE79" s="141"/>
      <c r="HUF79" s="141"/>
      <c r="HUG79" s="141"/>
      <c r="HUH79" s="141"/>
      <c r="HUI79" s="141"/>
      <c r="HUJ79" s="141"/>
      <c r="HUK79" s="141"/>
      <c r="HUL79" s="141"/>
      <c r="HUM79" s="141"/>
      <c r="HUN79" s="141"/>
      <c r="HUO79" s="141"/>
      <c r="HUP79" s="141"/>
      <c r="HUQ79" s="141"/>
      <c r="HUR79" s="141"/>
      <c r="HUS79" s="141"/>
      <c r="HUT79" s="141"/>
      <c r="HUU79" s="141"/>
      <c r="HUV79" s="141"/>
      <c r="HUW79" s="141"/>
      <c r="HUX79" s="141"/>
      <c r="HUY79" s="141"/>
      <c r="HUZ79" s="141"/>
      <c r="HVA79" s="141"/>
      <c r="HVB79" s="141"/>
      <c r="HVC79" s="141"/>
      <c r="HVD79" s="141"/>
      <c r="HVE79" s="141"/>
      <c r="HVF79" s="141"/>
      <c r="HVG79" s="141"/>
      <c r="HVH79" s="141"/>
      <c r="HVI79" s="141"/>
      <c r="HVJ79" s="141"/>
      <c r="HVK79" s="141"/>
      <c r="HVL79" s="141"/>
      <c r="HVM79" s="141"/>
      <c r="HVN79" s="141"/>
      <c r="HVO79" s="141"/>
      <c r="HVP79" s="141"/>
      <c r="HVQ79" s="141"/>
      <c r="HVR79" s="141"/>
      <c r="HVS79" s="141"/>
      <c r="HVT79" s="141"/>
      <c r="HVU79" s="141"/>
      <c r="HVV79" s="141"/>
      <c r="HVW79" s="141"/>
      <c r="HVX79" s="141"/>
      <c r="HVY79" s="141"/>
      <c r="HVZ79" s="141"/>
      <c r="HWA79" s="141"/>
      <c r="HWB79" s="141"/>
      <c r="HWC79" s="141"/>
      <c r="HWD79" s="141"/>
      <c r="HWE79" s="141"/>
      <c r="HWF79" s="141"/>
      <c r="HWG79" s="141"/>
      <c r="HWH79" s="141"/>
      <c r="HWI79" s="141"/>
      <c r="HWJ79" s="141"/>
      <c r="HWK79" s="141"/>
      <c r="HWL79" s="141"/>
      <c r="HWM79" s="141"/>
      <c r="HWN79" s="141"/>
      <c r="HWO79" s="141"/>
      <c r="HWP79" s="141"/>
      <c r="HWQ79" s="141"/>
      <c r="HWR79" s="141"/>
      <c r="HWS79" s="141"/>
      <c r="HWT79" s="141"/>
      <c r="HWU79" s="141"/>
      <c r="HWV79" s="141"/>
      <c r="HWW79" s="141"/>
      <c r="HWX79" s="141"/>
      <c r="HWY79" s="141"/>
      <c r="HWZ79" s="141"/>
      <c r="HXA79" s="141"/>
      <c r="HXB79" s="141"/>
      <c r="HXC79" s="141"/>
      <c r="HXD79" s="141"/>
      <c r="HXE79" s="141"/>
      <c r="HXF79" s="141"/>
      <c r="HXG79" s="141"/>
      <c r="HXH79" s="141"/>
      <c r="HXI79" s="141"/>
      <c r="HXJ79" s="141"/>
      <c r="HXK79" s="141"/>
      <c r="HXL79" s="141"/>
      <c r="HXM79" s="141"/>
      <c r="HXN79" s="141"/>
      <c r="HXO79" s="141"/>
      <c r="HXP79" s="141"/>
      <c r="HXQ79" s="141"/>
      <c r="HXR79" s="141"/>
      <c r="HXS79" s="141"/>
      <c r="HXT79" s="141"/>
      <c r="HXU79" s="141"/>
      <c r="HXV79" s="141"/>
      <c r="HXW79" s="141"/>
      <c r="HXX79" s="141"/>
      <c r="HXY79" s="141"/>
      <c r="HXZ79" s="141"/>
      <c r="HYA79" s="141"/>
      <c r="HYB79" s="141"/>
      <c r="HYC79" s="141"/>
      <c r="HYD79" s="141"/>
      <c r="HYE79" s="141"/>
      <c r="HYF79" s="141"/>
      <c r="HYG79" s="141"/>
      <c r="HYH79" s="141"/>
      <c r="HYI79" s="141"/>
      <c r="HYJ79" s="141"/>
      <c r="HYK79" s="141"/>
      <c r="HYL79" s="141"/>
      <c r="HYM79" s="141"/>
      <c r="HYN79" s="141"/>
      <c r="HYO79" s="141"/>
      <c r="HYP79" s="141"/>
      <c r="HYQ79" s="141"/>
      <c r="HYR79" s="141"/>
      <c r="HYS79" s="141"/>
      <c r="HYT79" s="141"/>
      <c r="HYU79" s="141"/>
      <c r="HYV79" s="141"/>
      <c r="HYW79" s="141"/>
      <c r="HYX79" s="141"/>
      <c r="HYY79" s="141"/>
      <c r="HYZ79" s="141"/>
      <c r="HZA79" s="141"/>
      <c r="HZB79" s="141"/>
      <c r="HZC79" s="141"/>
      <c r="HZD79" s="141"/>
      <c r="HZE79" s="141"/>
      <c r="HZF79" s="141"/>
      <c r="HZG79" s="141"/>
      <c r="HZH79" s="141"/>
      <c r="HZI79" s="141"/>
      <c r="HZJ79" s="141"/>
      <c r="HZK79" s="141"/>
      <c r="HZL79" s="141"/>
      <c r="HZM79" s="141"/>
      <c r="HZN79" s="141"/>
      <c r="HZO79" s="141"/>
      <c r="HZP79" s="141"/>
      <c r="HZQ79" s="141"/>
      <c r="HZR79" s="141"/>
      <c r="HZS79" s="141"/>
      <c r="HZT79" s="141"/>
      <c r="HZU79" s="141"/>
      <c r="HZV79" s="141"/>
      <c r="HZW79" s="141"/>
      <c r="HZX79" s="141"/>
      <c r="HZY79" s="141"/>
      <c r="HZZ79" s="141"/>
      <c r="IAA79" s="141"/>
      <c r="IAB79" s="141"/>
      <c r="IAC79" s="141"/>
      <c r="IAD79" s="141"/>
      <c r="IAE79" s="141"/>
      <c r="IAF79" s="141"/>
      <c r="IAG79" s="141"/>
      <c r="IAH79" s="141"/>
      <c r="IAI79" s="141"/>
      <c r="IAJ79" s="141"/>
      <c r="IAK79" s="141"/>
      <c r="IAL79" s="141"/>
      <c r="IAM79" s="141"/>
      <c r="IAN79" s="141"/>
      <c r="IAO79" s="141"/>
      <c r="IAP79" s="141"/>
      <c r="IAQ79" s="141"/>
      <c r="IAR79" s="141"/>
      <c r="IAS79" s="141"/>
      <c r="IAT79" s="141"/>
      <c r="IAU79" s="141"/>
      <c r="IAV79" s="141"/>
      <c r="IAW79" s="141"/>
      <c r="IAX79" s="141"/>
      <c r="IAY79" s="141"/>
      <c r="IAZ79" s="141"/>
      <c r="IBA79" s="141"/>
      <c r="IBB79" s="141"/>
      <c r="IBC79" s="141"/>
      <c r="IBD79" s="141"/>
      <c r="IBE79" s="141"/>
      <c r="IBF79" s="141"/>
      <c r="IBG79" s="141"/>
      <c r="IBH79" s="141"/>
      <c r="IBI79" s="141"/>
      <c r="IBJ79" s="141"/>
      <c r="IBK79" s="141"/>
      <c r="IBL79" s="141"/>
      <c r="IBM79" s="141"/>
      <c r="IBN79" s="141"/>
      <c r="IBO79" s="141"/>
      <c r="IBP79" s="141"/>
      <c r="IBQ79" s="141"/>
      <c r="IBR79" s="141"/>
      <c r="IBS79" s="141"/>
      <c r="IBT79" s="141"/>
      <c r="IBU79" s="141"/>
      <c r="IBV79" s="141"/>
      <c r="IBW79" s="141"/>
      <c r="IBX79" s="141"/>
      <c r="IBY79" s="141"/>
      <c r="IBZ79" s="141"/>
      <c r="ICA79" s="141"/>
      <c r="ICB79" s="141"/>
      <c r="ICC79" s="141"/>
      <c r="ICD79" s="141"/>
      <c r="ICE79" s="141"/>
      <c r="ICF79" s="141"/>
      <c r="ICG79" s="141"/>
      <c r="ICH79" s="141"/>
      <c r="ICI79" s="141"/>
      <c r="ICJ79" s="141"/>
      <c r="ICK79" s="141"/>
      <c r="ICL79" s="141"/>
      <c r="ICM79" s="141"/>
      <c r="ICN79" s="141"/>
      <c r="ICO79" s="141"/>
      <c r="ICP79" s="141"/>
      <c r="ICQ79" s="141"/>
      <c r="ICR79" s="141"/>
      <c r="ICS79" s="141"/>
      <c r="ICT79" s="141"/>
      <c r="ICU79" s="141"/>
      <c r="ICV79" s="141"/>
      <c r="ICW79" s="141"/>
      <c r="ICX79" s="141"/>
      <c r="ICY79" s="141"/>
      <c r="ICZ79" s="141"/>
      <c r="IDA79" s="141"/>
      <c r="IDB79" s="141"/>
      <c r="IDC79" s="141"/>
      <c r="IDD79" s="141"/>
      <c r="IDE79" s="141"/>
      <c r="IDF79" s="141"/>
      <c r="IDG79" s="141"/>
      <c r="IDH79" s="141"/>
      <c r="IDI79" s="141"/>
      <c r="IDJ79" s="141"/>
      <c r="IDK79" s="141"/>
      <c r="IDL79" s="141"/>
      <c r="IDM79" s="141"/>
      <c r="IDN79" s="141"/>
      <c r="IDO79" s="141"/>
      <c r="IDP79" s="141"/>
      <c r="IDQ79" s="141"/>
      <c r="IDR79" s="141"/>
      <c r="IDS79" s="141"/>
      <c r="IDT79" s="141"/>
      <c r="IDU79" s="141"/>
      <c r="IDV79" s="141"/>
      <c r="IDW79" s="141"/>
      <c r="IDX79" s="141"/>
      <c r="IDY79" s="141"/>
      <c r="IDZ79" s="141"/>
      <c r="IEA79" s="141"/>
      <c r="IEB79" s="141"/>
      <c r="IEC79" s="141"/>
      <c r="IED79" s="141"/>
      <c r="IEE79" s="141"/>
      <c r="IEF79" s="141"/>
      <c r="IEG79" s="141"/>
      <c r="IEH79" s="141"/>
      <c r="IEI79" s="141"/>
      <c r="IEJ79" s="141"/>
      <c r="IEK79" s="141"/>
      <c r="IEL79" s="141"/>
      <c r="IEM79" s="141"/>
      <c r="IEN79" s="141"/>
      <c r="IEO79" s="141"/>
      <c r="IEP79" s="141"/>
      <c r="IEQ79" s="141"/>
      <c r="IER79" s="141"/>
      <c r="IES79" s="141"/>
      <c r="IET79" s="141"/>
      <c r="IEU79" s="141"/>
      <c r="IEV79" s="141"/>
      <c r="IEW79" s="141"/>
      <c r="IEX79" s="141"/>
      <c r="IEY79" s="141"/>
      <c r="IEZ79" s="141"/>
      <c r="IFA79" s="141"/>
      <c r="IFB79" s="141"/>
      <c r="IFC79" s="141"/>
      <c r="IFD79" s="141"/>
      <c r="IFE79" s="141"/>
      <c r="IFF79" s="141"/>
      <c r="IFG79" s="141"/>
      <c r="IFH79" s="141"/>
      <c r="IFI79" s="141"/>
      <c r="IFJ79" s="141"/>
      <c r="IFK79" s="141"/>
      <c r="IFL79" s="141"/>
      <c r="IFM79" s="141"/>
      <c r="IFN79" s="141"/>
      <c r="IFO79" s="141"/>
      <c r="IFP79" s="141"/>
      <c r="IFQ79" s="141"/>
      <c r="IFR79" s="141"/>
      <c r="IFS79" s="141"/>
      <c r="IFT79" s="141"/>
      <c r="IFU79" s="141"/>
      <c r="IFV79" s="141"/>
      <c r="IFW79" s="141"/>
      <c r="IFX79" s="141"/>
      <c r="IFY79" s="141"/>
      <c r="IFZ79" s="141"/>
      <c r="IGA79" s="141"/>
      <c r="IGB79" s="141"/>
      <c r="IGC79" s="141"/>
      <c r="IGD79" s="141"/>
      <c r="IGE79" s="141"/>
      <c r="IGF79" s="141"/>
      <c r="IGG79" s="141"/>
      <c r="IGH79" s="141"/>
      <c r="IGI79" s="141"/>
      <c r="IGJ79" s="141"/>
      <c r="IGK79" s="141"/>
      <c r="IGL79" s="141"/>
      <c r="IGM79" s="141"/>
      <c r="IGN79" s="141"/>
      <c r="IGO79" s="141"/>
      <c r="IGP79" s="141"/>
      <c r="IGQ79" s="141"/>
      <c r="IGR79" s="141"/>
      <c r="IGS79" s="141"/>
      <c r="IGT79" s="141"/>
      <c r="IGU79" s="141"/>
      <c r="IGV79" s="141"/>
      <c r="IGW79" s="141"/>
      <c r="IGX79" s="141"/>
      <c r="IGY79" s="141"/>
      <c r="IGZ79" s="141"/>
      <c r="IHA79" s="141"/>
      <c r="IHB79" s="141"/>
      <c r="IHC79" s="141"/>
      <c r="IHD79" s="141"/>
      <c r="IHE79" s="141"/>
      <c r="IHF79" s="141"/>
      <c r="IHG79" s="141"/>
      <c r="IHH79" s="141"/>
      <c r="IHI79" s="141"/>
      <c r="IHJ79" s="141"/>
      <c r="IHK79" s="141"/>
      <c r="IHL79" s="141"/>
      <c r="IHM79" s="141"/>
      <c r="IHN79" s="141"/>
      <c r="IHO79" s="141"/>
      <c r="IHP79" s="141"/>
      <c r="IHQ79" s="141"/>
      <c r="IHR79" s="141"/>
      <c r="IHS79" s="141"/>
      <c r="IHT79" s="141"/>
      <c r="IHU79" s="141"/>
      <c r="IHV79" s="141"/>
      <c r="IHW79" s="141"/>
      <c r="IHX79" s="141"/>
      <c r="IHY79" s="141"/>
      <c r="IHZ79" s="141"/>
      <c r="IIA79" s="141"/>
      <c r="IIB79" s="141"/>
      <c r="IIC79" s="141"/>
      <c r="IID79" s="141"/>
      <c r="IIE79" s="141"/>
      <c r="IIF79" s="141"/>
      <c r="IIG79" s="141"/>
      <c r="IIH79" s="141"/>
      <c r="III79" s="141"/>
      <c r="IIJ79" s="141"/>
      <c r="IIK79" s="141"/>
      <c r="IIL79" s="141"/>
      <c r="IIM79" s="141"/>
      <c r="IIN79" s="141"/>
      <c r="IIO79" s="141"/>
      <c r="IIP79" s="141"/>
      <c r="IIQ79" s="141"/>
      <c r="IIR79" s="141"/>
      <c r="IIS79" s="141"/>
      <c r="IIT79" s="141"/>
      <c r="IIU79" s="141"/>
      <c r="IIV79" s="141"/>
      <c r="IIW79" s="141"/>
      <c r="IIX79" s="141"/>
      <c r="IIY79" s="141"/>
      <c r="IIZ79" s="141"/>
      <c r="IJA79" s="141"/>
      <c r="IJB79" s="141"/>
      <c r="IJC79" s="141"/>
      <c r="IJD79" s="141"/>
      <c r="IJE79" s="141"/>
      <c r="IJF79" s="141"/>
      <c r="IJG79" s="141"/>
      <c r="IJH79" s="141"/>
      <c r="IJI79" s="141"/>
      <c r="IJJ79" s="141"/>
      <c r="IJK79" s="141"/>
      <c r="IJL79" s="141"/>
      <c r="IJM79" s="141"/>
      <c r="IJN79" s="141"/>
      <c r="IJO79" s="141"/>
      <c r="IJP79" s="141"/>
      <c r="IJQ79" s="141"/>
      <c r="IJR79" s="141"/>
      <c r="IJS79" s="141"/>
      <c r="IJT79" s="141"/>
      <c r="IJU79" s="141"/>
      <c r="IJV79" s="141"/>
      <c r="IJW79" s="141"/>
      <c r="IJX79" s="141"/>
      <c r="IJY79" s="141"/>
      <c r="IJZ79" s="141"/>
      <c r="IKA79" s="141"/>
      <c r="IKB79" s="141"/>
      <c r="IKC79" s="141"/>
      <c r="IKD79" s="141"/>
      <c r="IKE79" s="141"/>
      <c r="IKF79" s="141"/>
      <c r="IKG79" s="141"/>
      <c r="IKH79" s="141"/>
      <c r="IKI79" s="141"/>
      <c r="IKJ79" s="141"/>
      <c r="IKK79" s="141"/>
      <c r="IKL79" s="141"/>
      <c r="IKM79" s="141"/>
      <c r="IKN79" s="141"/>
      <c r="IKO79" s="141"/>
      <c r="IKP79" s="141"/>
      <c r="IKQ79" s="141"/>
      <c r="IKR79" s="141"/>
      <c r="IKS79" s="141"/>
      <c r="IKT79" s="141"/>
      <c r="IKU79" s="141"/>
      <c r="IKV79" s="141"/>
      <c r="IKW79" s="141"/>
      <c r="IKX79" s="141"/>
      <c r="IKY79" s="141"/>
      <c r="IKZ79" s="141"/>
      <c r="ILA79" s="141"/>
      <c r="ILB79" s="141"/>
      <c r="ILC79" s="141"/>
      <c r="ILD79" s="141"/>
      <c r="ILE79" s="141"/>
      <c r="ILF79" s="141"/>
      <c r="ILG79" s="141"/>
      <c r="ILH79" s="141"/>
      <c r="ILI79" s="141"/>
      <c r="ILJ79" s="141"/>
      <c r="ILK79" s="141"/>
      <c r="ILL79" s="141"/>
      <c r="ILM79" s="141"/>
      <c r="ILN79" s="141"/>
      <c r="ILO79" s="141"/>
      <c r="ILP79" s="141"/>
      <c r="ILQ79" s="141"/>
      <c r="ILR79" s="141"/>
      <c r="ILS79" s="141"/>
      <c r="ILT79" s="141"/>
      <c r="ILU79" s="141"/>
      <c r="ILV79" s="141"/>
      <c r="ILW79" s="141"/>
      <c r="ILX79" s="141"/>
      <c r="ILY79" s="141"/>
      <c r="ILZ79" s="141"/>
      <c r="IMA79" s="141"/>
      <c r="IMB79" s="141"/>
      <c r="IMC79" s="141"/>
      <c r="IMD79" s="141"/>
      <c r="IME79" s="141"/>
      <c r="IMF79" s="141"/>
      <c r="IMG79" s="141"/>
      <c r="IMH79" s="141"/>
      <c r="IMI79" s="141"/>
      <c r="IMJ79" s="141"/>
      <c r="IMK79" s="141"/>
      <c r="IML79" s="141"/>
      <c r="IMM79" s="141"/>
      <c r="IMN79" s="141"/>
      <c r="IMO79" s="141"/>
      <c r="IMP79" s="141"/>
      <c r="IMQ79" s="141"/>
      <c r="IMR79" s="141"/>
      <c r="IMS79" s="141"/>
      <c r="IMT79" s="141"/>
      <c r="IMU79" s="141"/>
      <c r="IMV79" s="141"/>
      <c r="IMW79" s="141"/>
      <c r="IMX79" s="141"/>
      <c r="IMY79" s="141"/>
      <c r="IMZ79" s="141"/>
      <c r="INA79" s="141"/>
      <c r="INB79" s="141"/>
      <c r="INC79" s="141"/>
      <c r="IND79" s="141"/>
      <c r="INE79" s="141"/>
      <c r="INF79" s="141"/>
      <c r="ING79" s="141"/>
      <c r="INH79" s="141"/>
      <c r="INI79" s="141"/>
      <c r="INJ79" s="141"/>
      <c r="INK79" s="141"/>
      <c r="INL79" s="141"/>
      <c r="INM79" s="141"/>
      <c r="INN79" s="141"/>
      <c r="INO79" s="141"/>
      <c r="INP79" s="141"/>
      <c r="INQ79" s="141"/>
      <c r="INR79" s="141"/>
      <c r="INS79" s="141"/>
      <c r="INT79" s="141"/>
      <c r="INU79" s="141"/>
      <c r="INV79" s="141"/>
      <c r="INW79" s="141"/>
      <c r="INX79" s="141"/>
      <c r="INY79" s="141"/>
      <c r="INZ79" s="141"/>
      <c r="IOA79" s="141"/>
      <c r="IOB79" s="141"/>
      <c r="IOC79" s="141"/>
      <c r="IOD79" s="141"/>
      <c r="IOE79" s="141"/>
      <c r="IOF79" s="141"/>
      <c r="IOG79" s="141"/>
      <c r="IOH79" s="141"/>
      <c r="IOI79" s="141"/>
      <c r="IOJ79" s="141"/>
      <c r="IOK79" s="141"/>
      <c r="IOL79" s="141"/>
      <c r="IOM79" s="141"/>
      <c r="ION79" s="141"/>
      <c r="IOO79" s="141"/>
      <c r="IOP79" s="141"/>
      <c r="IOQ79" s="141"/>
      <c r="IOR79" s="141"/>
      <c r="IOS79" s="141"/>
      <c r="IOT79" s="141"/>
      <c r="IOU79" s="141"/>
      <c r="IOV79" s="141"/>
      <c r="IOW79" s="141"/>
      <c r="IOX79" s="141"/>
      <c r="IOY79" s="141"/>
      <c r="IOZ79" s="141"/>
      <c r="IPA79" s="141"/>
      <c r="IPB79" s="141"/>
      <c r="IPC79" s="141"/>
      <c r="IPD79" s="141"/>
      <c r="IPE79" s="141"/>
      <c r="IPF79" s="141"/>
      <c r="IPG79" s="141"/>
      <c r="IPH79" s="141"/>
      <c r="IPI79" s="141"/>
      <c r="IPJ79" s="141"/>
      <c r="IPK79" s="141"/>
      <c r="IPL79" s="141"/>
      <c r="IPM79" s="141"/>
      <c r="IPN79" s="141"/>
      <c r="IPO79" s="141"/>
      <c r="IPP79" s="141"/>
      <c r="IPQ79" s="141"/>
      <c r="IPR79" s="141"/>
      <c r="IPS79" s="141"/>
      <c r="IPT79" s="141"/>
      <c r="IPU79" s="141"/>
      <c r="IPV79" s="141"/>
      <c r="IPW79" s="141"/>
      <c r="IPX79" s="141"/>
      <c r="IPY79" s="141"/>
      <c r="IPZ79" s="141"/>
      <c r="IQA79" s="141"/>
      <c r="IQB79" s="141"/>
      <c r="IQC79" s="141"/>
      <c r="IQD79" s="141"/>
      <c r="IQE79" s="141"/>
      <c r="IQF79" s="141"/>
      <c r="IQG79" s="141"/>
      <c r="IQH79" s="141"/>
      <c r="IQI79" s="141"/>
      <c r="IQJ79" s="141"/>
      <c r="IQK79" s="141"/>
      <c r="IQL79" s="141"/>
      <c r="IQM79" s="141"/>
      <c r="IQN79" s="141"/>
      <c r="IQO79" s="141"/>
      <c r="IQP79" s="141"/>
      <c r="IQQ79" s="141"/>
      <c r="IQR79" s="141"/>
      <c r="IQS79" s="141"/>
      <c r="IQT79" s="141"/>
      <c r="IQU79" s="141"/>
      <c r="IQV79" s="141"/>
      <c r="IQW79" s="141"/>
      <c r="IQX79" s="141"/>
      <c r="IQY79" s="141"/>
      <c r="IQZ79" s="141"/>
      <c r="IRA79" s="141"/>
      <c r="IRB79" s="141"/>
      <c r="IRC79" s="141"/>
      <c r="IRD79" s="141"/>
      <c r="IRE79" s="141"/>
      <c r="IRF79" s="141"/>
      <c r="IRG79" s="141"/>
      <c r="IRH79" s="141"/>
      <c r="IRI79" s="141"/>
      <c r="IRJ79" s="141"/>
      <c r="IRK79" s="141"/>
      <c r="IRL79" s="141"/>
      <c r="IRM79" s="141"/>
      <c r="IRN79" s="141"/>
      <c r="IRO79" s="141"/>
      <c r="IRP79" s="141"/>
      <c r="IRQ79" s="141"/>
      <c r="IRR79" s="141"/>
      <c r="IRS79" s="141"/>
      <c r="IRT79" s="141"/>
      <c r="IRU79" s="141"/>
      <c r="IRV79" s="141"/>
      <c r="IRW79" s="141"/>
      <c r="IRX79" s="141"/>
      <c r="IRY79" s="141"/>
      <c r="IRZ79" s="141"/>
      <c r="ISA79" s="141"/>
      <c r="ISB79" s="141"/>
      <c r="ISC79" s="141"/>
      <c r="ISD79" s="141"/>
      <c r="ISE79" s="141"/>
      <c r="ISF79" s="141"/>
      <c r="ISG79" s="141"/>
      <c r="ISH79" s="141"/>
      <c r="ISI79" s="141"/>
      <c r="ISJ79" s="141"/>
      <c r="ISK79" s="141"/>
      <c r="ISL79" s="141"/>
      <c r="ISM79" s="141"/>
      <c r="ISN79" s="141"/>
      <c r="ISO79" s="141"/>
      <c r="ISP79" s="141"/>
      <c r="ISQ79" s="141"/>
      <c r="ISR79" s="141"/>
      <c r="ISS79" s="141"/>
      <c r="IST79" s="141"/>
      <c r="ISU79" s="141"/>
      <c r="ISV79" s="141"/>
      <c r="ISW79" s="141"/>
      <c r="ISX79" s="141"/>
      <c r="ISY79" s="141"/>
      <c r="ISZ79" s="141"/>
      <c r="ITA79" s="141"/>
      <c r="ITB79" s="141"/>
      <c r="ITC79" s="141"/>
      <c r="ITD79" s="141"/>
      <c r="ITE79" s="141"/>
      <c r="ITF79" s="141"/>
      <c r="ITG79" s="141"/>
      <c r="ITH79" s="141"/>
      <c r="ITI79" s="141"/>
      <c r="ITJ79" s="141"/>
      <c r="ITK79" s="141"/>
      <c r="ITL79" s="141"/>
      <c r="ITM79" s="141"/>
      <c r="ITN79" s="141"/>
      <c r="ITO79" s="141"/>
      <c r="ITP79" s="141"/>
      <c r="ITQ79" s="141"/>
      <c r="ITR79" s="141"/>
      <c r="ITS79" s="141"/>
      <c r="ITT79" s="141"/>
      <c r="ITU79" s="141"/>
      <c r="ITV79" s="141"/>
      <c r="ITW79" s="141"/>
      <c r="ITX79" s="141"/>
      <c r="ITY79" s="141"/>
      <c r="ITZ79" s="141"/>
      <c r="IUA79" s="141"/>
      <c r="IUB79" s="141"/>
      <c r="IUC79" s="141"/>
      <c r="IUD79" s="141"/>
      <c r="IUE79" s="141"/>
      <c r="IUF79" s="141"/>
      <c r="IUG79" s="141"/>
      <c r="IUH79" s="141"/>
      <c r="IUI79" s="141"/>
      <c r="IUJ79" s="141"/>
      <c r="IUK79" s="141"/>
      <c r="IUL79" s="141"/>
      <c r="IUM79" s="141"/>
      <c r="IUN79" s="141"/>
      <c r="IUO79" s="141"/>
      <c r="IUP79" s="141"/>
      <c r="IUQ79" s="141"/>
      <c r="IUR79" s="141"/>
      <c r="IUS79" s="141"/>
      <c r="IUT79" s="141"/>
      <c r="IUU79" s="141"/>
      <c r="IUV79" s="141"/>
      <c r="IUW79" s="141"/>
      <c r="IUX79" s="141"/>
      <c r="IUY79" s="141"/>
      <c r="IUZ79" s="141"/>
      <c r="IVA79" s="141"/>
      <c r="IVB79" s="141"/>
      <c r="IVC79" s="141"/>
      <c r="IVD79" s="141"/>
      <c r="IVE79" s="141"/>
      <c r="IVF79" s="141"/>
      <c r="IVG79" s="141"/>
      <c r="IVH79" s="141"/>
      <c r="IVI79" s="141"/>
      <c r="IVJ79" s="141"/>
      <c r="IVK79" s="141"/>
      <c r="IVL79" s="141"/>
      <c r="IVM79" s="141"/>
      <c r="IVN79" s="141"/>
      <c r="IVO79" s="141"/>
      <c r="IVP79" s="141"/>
      <c r="IVQ79" s="141"/>
      <c r="IVR79" s="141"/>
      <c r="IVS79" s="141"/>
      <c r="IVT79" s="141"/>
      <c r="IVU79" s="141"/>
      <c r="IVV79" s="141"/>
      <c r="IVW79" s="141"/>
      <c r="IVX79" s="141"/>
      <c r="IVY79" s="141"/>
      <c r="IVZ79" s="141"/>
      <c r="IWA79" s="141"/>
      <c r="IWB79" s="141"/>
      <c r="IWC79" s="141"/>
      <c r="IWD79" s="141"/>
      <c r="IWE79" s="141"/>
      <c r="IWF79" s="141"/>
      <c r="IWG79" s="141"/>
      <c r="IWH79" s="141"/>
      <c r="IWI79" s="141"/>
      <c r="IWJ79" s="141"/>
      <c r="IWK79" s="141"/>
      <c r="IWL79" s="141"/>
      <c r="IWM79" s="141"/>
      <c r="IWN79" s="141"/>
      <c r="IWO79" s="141"/>
      <c r="IWP79" s="141"/>
      <c r="IWQ79" s="141"/>
      <c r="IWR79" s="141"/>
      <c r="IWS79" s="141"/>
      <c r="IWT79" s="141"/>
      <c r="IWU79" s="141"/>
      <c r="IWV79" s="141"/>
      <c r="IWW79" s="141"/>
      <c r="IWX79" s="141"/>
      <c r="IWY79" s="141"/>
      <c r="IWZ79" s="141"/>
      <c r="IXA79" s="141"/>
      <c r="IXB79" s="141"/>
      <c r="IXC79" s="141"/>
      <c r="IXD79" s="141"/>
      <c r="IXE79" s="141"/>
      <c r="IXF79" s="141"/>
      <c r="IXG79" s="141"/>
      <c r="IXH79" s="141"/>
      <c r="IXI79" s="141"/>
      <c r="IXJ79" s="141"/>
      <c r="IXK79" s="141"/>
      <c r="IXL79" s="141"/>
      <c r="IXM79" s="141"/>
      <c r="IXN79" s="141"/>
      <c r="IXO79" s="141"/>
      <c r="IXP79" s="141"/>
      <c r="IXQ79" s="141"/>
      <c r="IXR79" s="141"/>
      <c r="IXS79" s="141"/>
      <c r="IXT79" s="141"/>
      <c r="IXU79" s="141"/>
      <c r="IXV79" s="141"/>
      <c r="IXW79" s="141"/>
      <c r="IXX79" s="141"/>
      <c r="IXY79" s="141"/>
      <c r="IXZ79" s="141"/>
      <c r="IYA79" s="141"/>
      <c r="IYB79" s="141"/>
      <c r="IYC79" s="141"/>
      <c r="IYD79" s="141"/>
      <c r="IYE79" s="141"/>
      <c r="IYF79" s="141"/>
      <c r="IYG79" s="141"/>
      <c r="IYH79" s="141"/>
      <c r="IYI79" s="141"/>
      <c r="IYJ79" s="141"/>
      <c r="IYK79" s="141"/>
      <c r="IYL79" s="141"/>
      <c r="IYM79" s="141"/>
      <c r="IYN79" s="141"/>
      <c r="IYO79" s="141"/>
      <c r="IYP79" s="141"/>
      <c r="IYQ79" s="141"/>
      <c r="IYR79" s="141"/>
      <c r="IYS79" s="141"/>
      <c r="IYT79" s="141"/>
      <c r="IYU79" s="141"/>
      <c r="IYV79" s="141"/>
      <c r="IYW79" s="141"/>
      <c r="IYX79" s="141"/>
      <c r="IYY79" s="141"/>
      <c r="IYZ79" s="141"/>
      <c r="IZA79" s="141"/>
      <c r="IZB79" s="141"/>
      <c r="IZC79" s="141"/>
      <c r="IZD79" s="141"/>
      <c r="IZE79" s="141"/>
      <c r="IZF79" s="141"/>
      <c r="IZG79" s="141"/>
      <c r="IZH79" s="141"/>
      <c r="IZI79" s="141"/>
      <c r="IZJ79" s="141"/>
      <c r="IZK79" s="141"/>
      <c r="IZL79" s="141"/>
      <c r="IZM79" s="141"/>
      <c r="IZN79" s="141"/>
      <c r="IZO79" s="141"/>
      <c r="IZP79" s="141"/>
      <c r="IZQ79" s="141"/>
      <c r="IZR79" s="141"/>
      <c r="IZS79" s="141"/>
      <c r="IZT79" s="141"/>
      <c r="IZU79" s="141"/>
      <c r="IZV79" s="141"/>
      <c r="IZW79" s="141"/>
      <c r="IZX79" s="141"/>
      <c r="IZY79" s="141"/>
      <c r="IZZ79" s="141"/>
      <c r="JAA79" s="141"/>
      <c r="JAB79" s="141"/>
      <c r="JAC79" s="141"/>
      <c r="JAD79" s="141"/>
      <c r="JAE79" s="141"/>
      <c r="JAF79" s="141"/>
      <c r="JAG79" s="141"/>
      <c r="JAH79" s="141"/>
      <c r="JAI79" s="141"/>
      <c r="JAJ79" s="141"/>
      <c r="JAK79" s="141"/>
      <c r="JAL79" s="141"/>
      <c r="JAM79" s="141"/>
      <c r="JAN79" s="141"/>
      <c r="JAO79" s="141"/>
      <c r="JAP79" s="141"/>
      <c r="JAQ79" s="141"/>
      <c r="JAR79" s="141"/>
      <c r="JAS79" s="141"/>
      <c r="JAT79" s="141"/>
      <c r="JAU79" s="141"/>
      <c r="JAV79" s="141"/>
      <c r="JAW79" s="141"/>
      <c r="JAX79" s="141"/>
      <c r="JAY79" s="141"/>
      <c r="JAZ79" s="141"/>
      <c r="JBA79" s="141"/>
      <c r="JBB79" s="141"/>
      <c r="JBC79" s="141"/>
      <c r="JBD79" s="141"/>
      <c r="JBE79" s="141"/>
      <c r="JBF79" s="141"/>
      <c r="JBG79" s="141"/>
      <c r="JBH79" s="141"/>
      <c r="JBI79" s="141"/>
      <c r="JBJ79" s="141"/>
      <c r="JBK79" s="141"/>
      <c r="JBL79" s="141"/>
      <c r="JBM79" s="141"/>
      <c r="JBN79" s="141"/>
      <c r="JBO79" s="141"/>
      <c r="JBP79" s="141"/>
      <c r="JBQ79" s="141"/>
      <c r="JBR79" s="141"/>
      <c r="JBS79" s="141"/>
      <c r="JBT79" s="141"/>
      <c r="JBU79" s="141"/>
      <c r="JBV79" s="141"/>
      <c r="JBW79" s="141"/>
      <c r="JBX79" s="141"/>
      <c r="JBY79" s="141"/>
      <c r="JBZ79" s="141"/>
      <c r="JCA79" s="141"/>
      <c r="JCB79" s="141"/>
      <c r="JCC79" s="141"/>
      <c r="JCD79" s="141"/>
      <c r="JCE79" s="141"/>
      <c r="JCF79" s="141"/>
      <c r="JCG79" s="141"/>
      <c r="JCH79" s="141"/>
      <c r="JCI79" s="141"/>
      <c r="JCJ79" s="141"/>
      <c r="JCK79" s="141"/>
      <c r="JCL79" s="141"/>
      <c r="JCM79" s="141"/>
      <c r="JCN79" s="141"/>
      <c r="JCO79" s="141"/>
      <c r="JCP79" s="141"/>
      <c r="JCQ79" s="141"/>
      <c r="JCR79" s="141"/>
      <c r="JCS79" s="141"/>
      <c r="JCT79" s="141"/>
      <c r="JCU79" s="141"/>
      <c r="JCV79" s="141"/>
      <c r="JCW79" s="141"/>
      <c r="JCX79" s="141"/>
      <c r="JCY79" s="141"/>
      <c r="JCZ79" s="141"/>
      <c r="JDA79" s="141"/>
      <c r="JDB79" s="141"/>
      <c r="JDC79" s="141"/>
      <c r="JDD79" s="141"/>
      <c r="JDE79" s="141"/>
      <c r="JDF79" s="141"/>
      <c r="JDG79" s="141"/>
      <c r="JDH79" s="141"/>
      <c r="JDI79" s="141"/>
      <c r="JDJ79" s="141"/>
      <c r="JDK79" s="141"/>
      <c r="JDL79" s="141"/>
      <c r="JDM79" s="141"/>
      <c r="JDN79" s="141"/>
      <c r="JDO79" s="141"/>
      <c r="JDP79" s="141"/>
      <c r="JDQ79" s="141"/>
      <c r="JDR79" s="141"/>
      <c r="JDS79" s="141"/>
      <c r="JDT79" s="141"/>
      <c r="JDU79" s="141"/>
      <c r="JDV79" s="141"/>
      <c r="JDW79" s="141"/>
      <c r="JDX79" s="141"/>
      <c r="JDY79" s="141"/>
      <c r="JDZ79" s="141"/>
      <c r="JEA79" s="141"/>
      <c r="JEB79" s="141"/>
      <c r="JEC79" s="141"/>
      <c r="JED79" s="141"/>
      <c r="JEE79" s="141"/>
      <c r="JEF79" s="141"/>
      <c r="JEG79" s="141"/>
      <c r="JEH79" s="141"/>
      <c r="JEI79" s="141"/>
      <c r="JEJ79" s="141"/>
      <c r="JEK79" s="141"/>
      <c r="JEL79" s="141"/>
      <c r="JEM79" s="141"/>
      <c r="JEN79" s="141"/>
      <c r="JEO79" s="141"/>
      <c r="JEP79" s="141"/>
      <c r="JEQ79" s="141"/>
      <c r="JER79" s="141"/>
      <c r="JES79" s="141"/>
      <c r="JET79" s="141"/>
      <c r="JEU79" s="141"/>
      <c r="JEV79" s="141"/>
      <c r="JEW79" s="141"/>
      <c r="JEX79" s="141"/>
      <c r="JEY79" s="141"/>
      <c r="JEZ79" s="141"/>
      <c r="JFA79" s="141"/>
      <c r="JFB79" s="141"/>
      <c r="JFC79" s="141"/>
      <c r="JFD79" s="141"/>
      <c r="JFE79" s="141"/>
      <c r="JFF79" s="141"/>
      <c r="JFG79" s="141"/>
      <c r="JFH79" s="141"/>
      <c r="JFI79" s="141"/>
      <c r="JFJ79" s="141"/>
      <c r="JFK79" s="141"/>
      <c r="JFL79" s="141"/>
      <c r="JFM79" s="141"/>
      <c r="JFN79" s="141"/>
      <c r="JFO79" s="141"/>
      <c r="JFP79" s="141"/>
      <c r="JFQ79" s="141"/>
      <c r="JFR79" s="141"/>
      <c r="JFS79" s="141"/>
      <c r="JFT79" s="141"/>
      <c r="JFU79" s="141"/>
      <c r="JFV79" s="141"/>
      <c r="JFW79" s="141"/>
      <c r="JFX79" s="141"/>
      <c r="JFY79" s="141"/>
      <c r="JFZ79" s="141"/>
      <c r="JGA79" s="141"/>
      <c r="JGB79" s="141"/>
      <c r="JGC79" s="141"/>
      <c r="JGD79" s="141"/>
      <c r="JGE79" s="141"/>
      <c r="JGF79" s="141"/>
      <c r="JGG79" s="141"/>
      <c r="JGH79" s="141"/>
      <c r="JGI79" s="141"/>
      <c r="JGJ79" s="141"/>
      <c r="JGK79" s="141"/>
      <c r="JGL79" s="141"/>
      <c r="JGM79" s="141"/>
      <c r="JGN79" s="141"/>
      <c r="JGO79" s="141"/>
      <c r="JGP79" s="141"/>
      <c r="JGQ79" s="141"/>
      <c r="JGR79" s="141"/>
      <c r="JGS79" s="141"/>
      <c r="JGT79" s="141"/>
      <c r="JGU79" s="141"/>
      <c r="JGV79" s="141"/>
      <c r="JGW79" s="141"/>
      <c r="JGX79" s="141"/>
      <c r="JGY79" s="141"/>
      <c r="JGZ79" s="141"/>
      <c r="JHA79" s="141"/>
      <c r="JHB79" s="141"/>
      <c r="JHC79" s="141"/>
      <c r="JHD79" s="141"/>
      <c r="JHE79" s="141"/>
      <c r="JHF79" s="141"/>
      <c r="JHG79" s="141"/>
      <c r="JHH79" s="141"/>
      <c r="JHI79" s="141"/>
      <c r="JHJ79" s="141"/>
      <c r="JHK79" s="141"/>
      <c r="JHL79" s="141"/>
      <c r="JHM79" s="141"/>
      <c r="JHN79" s="141"/>
      <c r="JHO79" s="141"/>
      <c r="JHP79" s="141"/>
      <c r="JHQ79" s="141"/>
      <c r="JHR79" s="141"/>
      <c r="JHS79" s="141"/>
      <c r="JHT79" s="141"/>
      <c r="JHU79" s="141"/>
      <c r="JHV79" s="141"/>
      <c r="JHW79" s="141"/>
      <c r="JHX79" s="141"/>
      <c r="JHY79" s="141"/>
      <c r="JHZ79" s="141"/>
      <c r="JIA79" s="141"/>
      <c r="JIB79" s="141"/>
      <c r="JIC79" s="141"/>
      <c r="JID79" s="141"/>
      <c r="JIE79" s="141"/>
      <c r="JIF79" s="141"/>
      <c r="JIG79" s="141"/>
      <c r="JIH79" s="141"/>
      <c r="JII79" s="141"/>
      <c r="JIJ79" s="141"/>
      <c r="JIK79" s="141"/>
      <c r="JIL79" s="141"/>
      <c r="JIM79" s="141"/>
      <c r="JIN79" s="141"/>
      <c r="JIO79" s="141"/>
      <c r="JIP79" s="141"/>
      <c r="JIQ79" s="141"/>
      <c r="JIR79" s="141"/>
      <c r="JIS79" s="141"/>
      <c r="JIT79" s="141"/>
      <c r="JIU79" s="141"/>
      <c r="JIV79" s="141"/>
      <c r="JIW79" s="141"/>
      <c r="JIX79" s="141"/>
      <c r="JIY79" s="141"/>
      <c r="JIZ79" s="141"/>
      <c r="JJA79" s="141"/>
      <c r="JJB79" s="141"/>
      <c r="JJC79" s="141"/>
      <c r="JJD79" s="141"/>
      <c r="JJE79" s="141"/>
      <c r="JJF79" s="141"/>
      <c r="JJG79" s="141"/>
      <c r="JJH79" s="141"/>
      <c r="JJI79" s="141"/>
      <c r="JJJ79" s="141"/>
      <c r="JJK79" s="141"/>
      <c r="JJL79" s="141"/>
      <c r="JJM79" s="141"/>
      <c r="JJN79" s="141"/>
      <c r="JJO79" s="141"/>
      <c r="JJP79" s="141"/>
      <c r="JJQ79" s="141"/>
      <c r="JJR79" s="141"/>
      <c r="JJS79" s="141"/>
      <c r="JJT79" s="141"/>
      <c r="JJU79" s="141"/>
      <c r="JJV79" s="141"/>
      <c r="JJW79" s="141"/>
      <c r="JJX79" s="141"/>
      <c r="JJY79" s="141"/>
      <c r="JJZ79" s="141"/>
      <c r="JKA79" s="141"/>
      <c r="JKB79" s="141"/>
      <c r="JKC79" s="141"/>
      <c r="JKD79" s="141"/>
      <c r="JKE79" s="141"/>
      <c r="JKF79" s="141"/>
      <c r="JKG79" s="141"/>
      <c r="JKH79" s="141"/>
      <c r="JKI79" s="141"/>
      <c r="JKJ79" s="141"/>
      <c r="JKK79" s="141"/>
      <c r="JKL79" s="141"/>
      <c r="JKM79" s="141"/>
      <c r="JKN79" s="141"/>
      <c r="JKO79" s="141"/>
      <c r="JKP79" s="141"/>
      <c r="JKQ79" s="141"/>
      <c r="JKR79" s="141"/>
      <c r="JKS79" s="141"/>
      <c r="JKT79" s="141"/>
      <c r="JKU79" s="141"/>
      <c r="JKV79" s="141"/>
      <c r="JKW79" s="141"/>
      <c r="JKX79" s="141"/>
      <c r="JKY79" s="141"/>
      <c r="JKZ79" s="141"/>
      <c r="JLA79" s="141"/>
      <c r="JLB79" s="141"/>
      <c r="JLC79" s="141"/>
      <c r="JLD79" s="141"/>
      <c r="JLE79" s="141"/>
      <c r="JLF79" s="141"/>
      <c r="JLG79" s="141"/>
      <c r="JLH79" s="141"/>
      <c r="JLI79" s="141"/>
      <c r="JLJ79" s="141"/>
      <c r="JLK79" s="141"/>
      <c r="JLL79" s="141"/>
      <c r="JLM79" s="141"/>
      <c r="JLN79" s="141"/>
      <c r="JLO79" s="141"/>
      <c r="JLP79" s="141"/>
      <c r="JLQ79" s="141"/>
      <c r="JLR79" s="141"/>
      <c r="JLS79" s="141"/>
      <c r="JLT79" s="141"/>
      <c r="JLU79" s="141"/>
      <c r="JLV79" s="141"/>
      <c r="JLW79" s="141"/>
      <c r="JLX79" s="141"/>
      <c r="JLY79" s="141"/>
      <c r="JLZ79" s="141"/>
      <c r="JMA79" s="141"/>
      <c r="JMB79" s="141"/>
      <c r="JMC79" s="141"/>
      <c r="JMD79" s="141"/>
      <c r="JME79" s="141"/>
      <c r="JMF79" s="141"/>
      <c r="JMG79" s="141"/>
      <c r="JMH79" s="141"/>
      <c r="JMI79" s="141"/>
      <c r="JMJ79" s="141"/>
      <c r="JMK79" s="141"/>
      <c r="JML79" s="141"/>
      <c r="JMM79" s="141"/>
      <c r="JMN79" s="141"/>
      <c r="JMO79" s="141"/>
      <c r="JMP79" s="141"/>
      <c r="JMQ79" s="141"/>
      <c r="JMR79" s="141"/>
      <c r="JMS79" s="141"/>
      <c r="JMT79" s="141"/>
      <c r="JMU79" s="141"/>
      <c r="JMV79" s="141"/>
      <c r="JMW79" s="141"/>
      <c r="JMX79" s="141"/>
      <c r="JMY79" s="141"/>
      <c r="JMZ79" s="141"/>
      <c r="JNA79" s="141"/>
      <c r="JNB79" s="141"/>
      <c r="JNC79" s="141"/>
      <c r="JND79" s="141"/>
      <c r="JNE79" s="141"/>
      <c r="JNF79" s="141"/>
      <c r="JNG79" s="141"/>
      <c r="JNH79" s="141"/>
      <c r="JNI79" s="141"/>
      <c r="JNJ79" s="141"/>
      <c r="JNK79" s="141"/>
      <c r="JNL79" s="141"/>
      <c r="JNM79" s="141"/>
      <c r="JNN79" s="141"/>
      <c r="JNO79" s="141"/>
      <c r="JNP79" s="141"/>
      <c r="JNQ79" s="141"/>
      <c r="JNR79" s="141"/>
      <c r="JNS79" s="141"/>
      <c r="JNT79" s="141"/>
      <c r="JNU79" s="141"/>
      <c r="JNV79" s="141"/>
      <c r="JNW79" s="141"/>
      <c r="JNX79" s="141"/>
      <c r="JNY79" s="141"/>
      <c r="JNZ79" s="141"/>
      <c r="JOA79" s="141"/>
      <c r="JOB79" s="141"/>
      <c r="JOC79" s="141"/>
      <c r="JOD79" s="141"/>
      <c r="JOE79" s="141"/>
      <c r="JOF79" s="141"/>
      <c r="JOG79" s="141"/>
      <c r="JOH79" s="141"/>
      <c r="JOI79" s="141"/>
      <c r="JOJ79" s="141"/>
      <c r="JOK79" s="141"/>
      <c r="JOL79" s="141"/>
      <c r="JOM79" s="141"/>
      <c r="JON79" s="141"/>
      <c r="JOO79" s="141"/>
      <c r="JOP79" s="141"/>
      <c r="JOQ79" s="141"/>
      <c r="JOR79" s="141"/>
      <c r="JOS79" s="141"/>
      <c r="JOT79" s="141"/>
      <c r="JOU79" s="141"/>
      <c r="JOV79" s="141"/>
      <c r="JOW79" s="141"/>
      <c r="JOX79" s="141"/>
      <c r="JOY79" s="141"/>
      <c r="JOZ79" s="141"/>
      <c r="JPA79" s="141"/>
      <c r="JPB79" s="141"/>
      <c r="JPC79" s="141"/>
      <c r="JPD79" s="141"/>
      <c r="JPE79" s="141"/>
      <c r="JPF79" s="141"/>
      <c r="JPG79" s="141"/>
      <c r="JPH79" s="141"/>
      <c r="JPI79" s="141"/>
      <c r="JPJ79" s="141"/>
      <c r="JPK79" s="141"/>
      <c r="JPL79" s="141"/>
      <c r="JPM79" s="141"/>
      <c r="JPN79" s="141"/>
      <c r="JPO79" s="141"/>
      <c r="JPP79" s="141"/>
      <c r="JPQ79" s="141"/>
      <c r="JPR79" s="141"/>
      <c r="JPS79" s="141"/>
      <c r="JPT79" s="141"/>
      <c r="JPU79" s="141"/>
      <c r="JPV79" s="141"/>
      <c r="JPW79" s="141"/>
      <c r="JPX79" s="141"/>
      <c r="JPY79" s="141"/>
      <c r="JPZ79" s="141"/>
      <c r="JQA79" s="141"/>
      <c r="JQB79" s="141"/>
      <c r="JQC79" s="141"/>
      <c r="JQD79" s="141"/>
      <c r="JQE79" s="141"/>
      <c r="JQF79" s="141"/>
      <c r="JQG79" s="141"/>
      <c r="JQH79" s="141"/>
      <c r="JQI79" s="141"/>
      <c r="JQJ79" s="141"/>
      <c r="JQK79" s="141"/>
      <c r="JQL79" s="141"/>
      <c r="JQM79" s="141"/>
      <c r="JQN79" s="141"/>
      <c r="JQO79" s="141"/>
      <c r="JQP79" s="141"/>
      <c r="JQQ79" s="141"/>
      <c r="JQR79" s="141"/>
      <c r="JQS79" s="141"/>
      <c r="JQT79" s="141"/>
      <c r="JQU79" s="141"/>
      <c r="JQV79" s="141"/>
      <c r="JQW79" s="141"/>
      <c r="JQX79" s="141"/>
      <c r="JQY79" s="141"/>
      <c r="JQZ79" s="141"/>
      <c r="JRA79" s="141"/>
      <c r="JRB79" s="141"/>
      <c r="JRC79" s="141"/>
      <c r="JRD79" s="141"/>
      <c r="JRE79" s="141"/>
      <c r="JRF79" s="141"/>
      <c r="JRG79" s="141"/>
      <c r="JRH79" s="141"/>
      <c r="JRI79" s="141"/>
      <c r="JRJ79" s="141"/>
      <c r="JRK79" s="141"/>
      <c r="JRL79" s="141"/>
      <c r="JRM79" s="141"/>
      <c r="JRN79" s="141"/>
      <c r="JRO79" s="141"/>
      <c r="JRP79" s="141"/>
      <c r="JRQ79" s="141"/>
      <c r="JRR79" s="141"/>
      <c r="JRS79" s="141"/>
      <c r="JRT79" s="141"/>
      <c r="JRU79" s="141"/>
      <c r="JRV79" s="141"/>
      <c r="JRW79" s="141"/>
      <c r="JRX79" s="141"/>
      <c r="JRY79" s="141"/>
      <c r="JRZ79" s="141"/>
      <c r="JSA79" s="141"/>
      <c r="JSB79" s="141"/>
      <c r="JSC79" s="141"/>
      <c r="JSD79" s="141"/>
      <c r="JSE79" s="141"/>
      <c r="JSF79" s="141"/>
      <c r="JSG79" s="141"/>
      <c r="JSH79" s="141"/>
      <c r="JSI79" s="141"/>
      <c r="JSJ79" s="141"/>
      <c r="JSK79" s="141"/>
      <c r="JSL79" s="141"/>
      <c r="JSM79" s="141"/>
      <c r="JSN79" s="141"/>
      <c r="JSO79" s="141"/>
      <c r="JSP79" s="141"/>
      <c r="JSQ79" s="141"/>
      <c r="JSR79" s="141"/>
      <c r="JSS79" s="141"/>
      <c r="JST79" s="141"/>
      <c r="JSU79" s="141"/>
      <c r="JSV79" s="141"/>
      <c r="JSW79" s="141"/>
      <c r="JSX79" s="141"/>
      <c r="JSY79" s="141"/>
      <c r="JSZ79" s="141"/>
      <c r="JTA79" s="141"/>
      <c r="JTB79" s="141"/>
      <c r="JTC79" s="141"/>
      <c r="JTD79" s="141"/>
      <c r="JTE79" s="141"/>
      <c r="JTF79" s="141"/>
      <c r="JTG79" s="141"/>
      <c r="JTH79" s="141"/>
      <c r="JTI79" s="141"/>
      <c r="JTJ79" s="141"/>
      <c r="JTK79" s="141"/>
      <c r="JTL79" s="141"/>
      <c r="JTM79" s="141"/>
      <c r="JTN79" s="141"/>
      <c r="JTO79" s="141"/>
      <c r="JTP79" s="141"/>
      <c r="JTQ79" s="141"/>
      <c r="JTR79" s="141"/>
      <c r="JTS79" s="141"/>
      <c r="JTT79" s="141"/>
      <c r="JTU79" s="141"/>
      <c r="JTV79" s="141"/>
      <c r="JTW79" s="141"/>
      <c r="JTX79" s="141"/>
      <c r="JTY79" s="141"/>
      <c r="JTZ79" s="141"/>
      <c r="JUA79" s="141"/>
      <c r="JUB79" s="141"/>
      <c r="JUC79" s="141"/>
      <c r="JUD79" s="141"/>
      <c r="JUE79" s="141"/>
      <c r="JUF79" s="141"/>
      <c r="JUG79" s="141"/>
      <c r="JUH79" s="141"/>
      <c r="JUI79" s="141"/>
      <c r="JUJ79" s="141"/>
      <c r="JUK79" s="141"/>
      <c r="JUL79" s="141"/>
      <c r="JUM79" s="141"/>
      <c r="JUN79" s="141"/>
      <c r="JUO79" s="141"/>
      <c r="JUP79" s="141"/>
      <c r="JUQ79" s="141"/>
      <c r="JUR79" s="141"/>
      <c r="JUS79" s="141"/>
      <c r="JUT79" s="141"/>
      <c r="JUU79" s="141"/>
      <c r="JUV79" s="141"/>
      <c r="JUW79" s="141"/>
      <c r="JUX79" s="141"/>
      <c r="JUY79" s="141"/>
      <c r="JUZ79" s="141"/>
      <c r="JVA79" s="141"/>
      <c r="JVB79" s="141"/>
      <c r="JVC79" s="141"/>
      <c r="JVD79" s="141"/>
      <c r="JVE79" s="141"/>
      <c r="JVF79" s="141"/>
      <c r="JVG79" s="141"/>
      <c r="JVH79" s="141"/>
      <c r="JVI79" s="141"/>
      <c r="JVJ79" s="141"/>
      <c r="JVK79" s="141"/>
      <c r="JVL79" s="141"/>
      <c r="JVM79" s="141"/>
      <c r="JVN79" s="141"/>
      <c r="JVO79" s="141"/>
      <c r="JVP79" s="141"/>
      <c r="JVQ79" s="141"/>
      <c r="JVR79" s="141"/>
      <c r="JVS79" s="141"/>
      <c r="JVT79" s="141"/>
      <c r="JVU79" s="141"/>
      <c r="JVV79" s="141"/>
      <c r="JVW79" s="141"/>
      <c r="JVX79" s="141"/>
      <c r="JVY79" s="141"/>
      <c r="JVZ79" s="141"/>
      <c r="JWA79" s="141"/>
      <c r="JWB79" s="141"/>
      <c r="JWC79" s="141"/>
      <c r="JWD79" s="141"/>
      <c r="JWE79" s="141"/>
      <c r="JWF79" s="141"/>
      <c r="JWG79" s="141"/>
      <c r="JWH79" s="141"/>
      <c r="JWI79" s="141"/>
      <c r="JWJ79" s="141"/>
      <c r="JWK79" s="141"/>
      <c r="JWL79" s="141"/>
      <c r="JWM79" s="141"/>
      <c r="JWN79" s="141"/>
      <c r="JWO79" s="141"/>
      <c r="JWP79" s="141"/>
      <c r="JWQ79" s="141"/>
      <c r="JWR79" s="141"/>
      <c r="JWS79" s="141"/>
      <c r="JWT79" s="141"/>
      <c r="JWU79" s="141"/>
      <c r="JWV79" s="141"/>
      <c r="JWW79" s="141"/>
      <c r="JWX79" s="141"/>
      <c r="JWY79" s="141"/>
      <c r="JWZ79" s="141"/>
      <c r="JXA79" s="141"/>
      <c r="JXB79" s="141"/>
      <c r="JXC79" s="141"/>
      <c r="JXD79" s="141"/>
      <c r="JXE79" s="141"/>
      <c r="JXF79" s="141"/>
      <c r="JXG79" s="141"/>
      <c r="JXH79" s="141"/>
      <c r="JXI79" s="141"/>
      <c r="JXJ79" s="141"/>
      <c r="JXK79" s="141"/>
      <c r="JXL79" s="141"/>
      <c r="JXM79" s="141"/>
      <c r="JXN79" s="141"/>
      <c r="JXO79" s="141"/>
      <c r="JXP79" s="141"/>
      <c r="JXQ79" s="141"/>
      <c r="JXR79" s="141"/>
      <c r="JXS79" s="141"/>
      <c r="JXT79" s="141"/>
      <c r="JXU79" s="141"/>
      <c r="JXV79" s="141"/>
      <c r="JXW79" s="141"/>
      <c r="JXX79" s="141"/>
      <c r="JXY79" s="141"/>
      <c r="JXZ79" s="141"/>
      <c r="JYA79" s="141"/>
      <c r="JYB79" s="141"/>
      <c r="JYC79" s="141"/>
      <c r="JYD79" s="141"/>
      <c r="JYE79" s="141"/>
      <c r="JYF79" s="141"/>
      <c r="JYG79" s="141"/>
      <c r="JYH79" s="141"/>
      <c r="JYI79" s="141"/>
      <c r="JYJ79" s="141"/>
      <c r="JYK79" s="141"/>
      <c r="JYL79" s="141"/>
      <c r="JYM79" s="141"/>
      <c r="JYN79" s="141"/>
      <c r="JYO79" s="141"/>
      <c r="JYP79" s="141"/>
      <c r="JYQ79" s="141"/>
      <c r="JYR79" s="141"/>
      <c r="JYS79" s="141"/>
      <c r="JYT79" s="141"/>
      <c r="JYU79" s="141"/>
      <c r="JYV79" s="141"/>
      <c r="JYW79" s="141"/>
      <c r="JYX79" s="141"/>
      <c r="JYY79" s="141"/>
      <c r="JYZ79" s="141"/>
      <c r="JZA79" s="141"/>
      <c r="JZB79" s="141"/>
      <c r="JZC79" s="141"/>
      <c r="JZD79" s="141"/>
      <c r="JZE79" s="141"/>
      <c r="JZF79" s="141"/>
      <c r="JZG79" s="141"/>
      <c r="JZH79" s="141"/>
      <c r="JZI79" s="141"/>
      <c r="JZJ79" s="141"/>
      <c r="JZK79" s="141"/>
      <c r="JZL79" s="141"/>
      <c r="JZM79" s="141"/>
      <c r="JZN79" s="141"/>
      <c r="JZO79" s="141"/>
      <c r="JZP79" s="141"/>
      <c r="JZQ79" s="141"/>
      <c r="JZR79" s="141"/>
      <c r="JZS79" s="141"/>
      <c r="JZT79" s="141"/>
      <c r="JZU79" s="141"/>
      <c r="JZV79" s="141"/>
      <c r="JZW79" s="141"/>
      <c r="JZX79" s="141"/>
      <c r="JZY79" s="141"/>
      <c r="JZZ79" s="141"/>
      <c r="KAA79" s="141"/>
      <c r="KAB79" s="141"/>
      <c r="KAC79" s="141"/>
      <c r="KAD79" s="141"/>
      <c r="KAE79" s="141"/>
      <c r="KAF79" s="141"/>
      <c r="KAG79" s="141"/>
      <c r="KAH79" s="141"/>
      <c r="KAI79" s="141"/>
      <c r="KAJ79" s="141"/>
      <c r="KAK79" s="141"/>
      <c r="KAL79" s="141"/>
      <c r="KAM79" s="141"/>
      <c r="KAN79" s="141"/>
      <c r="KAO79" s="141"/>
      <c r="KAP79" s="141"/>
      <c r="KAQ79" s="141"/>
      <c r="KAR79" s="141"/>
      <c r="KAS79" s="141"/>
      <c r="KAT79" s="141"/>
      <c r="KAU79" s="141"/>
      <c r="KAV79" s="141"/>
      <c r="KAW79" s="141"/>
      <c r="KAX79" s="141"/>
      <c r="KAY79" s="141"/>
      <c r="KAZ79" s="141"/>
      <c r="KBA79" s="141"/>
      <c r="KBB79" s="141"/>
      <c r="KBC79" s="141"/>
      <c r="KBD79" s="141"/>
      <c r="KBE79" s="141"/>
      <c r="KBF79" s="141"/>
      <c r="KBG79" s="141"/>
      <c r="KBH79" s="141"/>
      <c r="KBI79" s="141"/>
      <c r="KBJ79" s="141"/>
      <c r="KBK79" s="141"/>
      <c r="KBL79" s="141"/>
      <c r="KBM79" s="141"/>
      <c r="KBN79" s="141"/>
      <c r="KBO79" s="141"/>
      <c r="KBP79" s="141"/>
      <c r="KBQ79" s="141"/>
      <c r="KBR79" s="141"/>
      <c r="KBS79" s="141"/>
      <c r="KBT79" s="141"/>
      <c r="KBU79" s="141"/>
      <c r="KBV79" s="141"/>
      <c r="KBW79" s="141"/>
      <c r="KBX79" s="141"/>
      <c r="KBY79" s="141"/>
      <c r="KBZ79" s="141"/>
      <c r="KCA79" s="141"/>
      <c r="KCB79" s="141"/>
      <c r="KCC79" s="141"/>
      <c r="KCD79" s="141"/>
      <c r="KCE79" s="141"/>
      <c r="KCF79" s="141"/>
      <c r="KCG79" s="141"/>
      <c r="KCH79" s="141"/>
      <c r="KCI79" s="141"/>
      <c r="KCJ79" s="141"/>
      <c r="KCK79" s="141"/>
      <c r="KCL79" s="141"/>
      <c r="KCM79" s="141"/>
      <c r="KCN79" s="141"/>
      <c r="KCO79" s="141"/>
      <c r="KCP79" s="141"/>
      <c r="KCQ79" s="141"/>
      <c r="KCR79" s="141"/>
      <c r="KCS79" s="141"/>
      <c r="KCT79" s="141"/>
      <c r="KCU79" s="141"/>
      <c r="KCV79" s="141"/>
      <c r="KCW79" s="141"/>
      <c r="KCX79" s="141"/>
      <c r="KCY79" s="141"/>
      <c r="KCZ79" s="141"/>
      <c r="KDA79" s="141"/>
      <c r="KDB79" s="141"/>
      <c r="KDC79" s="141"/>
      <c r="KDD79" s="141"/>
      <c r="KDE79" s="141"/>
      <c r="KDF79" s="141"/>
      <c r="KDG79" s="141"/>
      <c r="KDH79" s="141"/>
      <c r="KDI79" s="141"/>
      <c r="KDJ79" s="141"/>
      <c r="KDK79" s="141"/>
      <c r="KDL79" s="141"/>
      <c r="KDM79" s="141"/>
      <c r="KDN79" s="141"/>
      <c r="KDO79" s="141"/>
      <c r="KDP79" s="141"/>
      <c r="KDQ79" s="141"/>
      <c r="KDR79" s="141"/>
      <c r="KDS79" s="141"/>
      <c r="KDT79" s="141"/>
      <c r="KDU79" s="141"/>
      <c r="KDV79" s="141"/>
      <c r="KDW79" s="141"/>
      <c r="KDX79" s="141"/>
      <c r="KDY79" s="141"/>
      <c r="KDZ79" s="141"/>
      <c r="KEA79" s="141"/>
      <c r="KEB79" s="141"/>
      <c r="KEC79" s="141"/>
      <c r="KED79" s="141"/>
      <c r="KEE79" s="141"/>
      <c r="KEF79" s="141"/>
      <c r="KEG79" s="141"/>
      <c r="KEH79" s="141"/>
      <c r="KEI79" s="141"/>
      <c r="KEJ79" s="141"/>
      <c r="KEK79" s="141"/>
      <c r="KEL79" s="141"/>
      <c r="KEM79" s="141"/>
      <c r="KEN79" s="141"/>
      <c r="KEO79" s="141"/>
      <c r="KEP79" s="141"/>
      <c r="KEQ79" s="141"/>
      <c r="KER79" s="141"/>
      <c r="KES79" s="141"/>
      <c r="KET79" s="141"/>
      <c r="KEU79" s="141"/>
      <c r="KEV79" s="141"/>
      <c r="KEW79" s="141"/>
      <c r="KEX79" s="141"/>
      <c r="KEY79" s="141"/>
      <c r="KEZ79" s="141"/>
      <c r="KFA79" s="141"/>
      <c r="KFB79" s="141"/>
      <c r="KFC79" s="141"/>
      <c r="KFD79" s="141"/>
      <c r="KFE79" s="141"/>
      <c r="KFF79" s="141"/>
      <c r="KFG79" s="141"/>
      <c r="KFH79" s="141"/>
      <c r="KFI79" s="141"/>
      <c r="KFJ79" s="141"/>
      <c r="KFK79" s="141"/>
      <c r="KFL79" s="141"/>
      <c r="KFM79" s="141"/>
      <c r="KFN79" s="141"/>
      <c r="KFO79" s="141"/>
      <c r="KFP79" s="141"/>
      <c r="KFQ79" s="141"/>
      <c r="KFR79" s="141"/>
      <c r="KFS79" s="141"/>
      <c r="KFT79" s="141"/>
      <c r="KFU79" s="141"/>
      <c r="KFV79" s="141"/>
      <c r="KFW79" s="141"/>
      <c r="KFX79" s="141"/>
      <c r="KFY79" s="141"/>
      <c r="KFZ79" s="141"/>
      <c r="KGA79" s="141"/>
      <c r="KGB79" s="141"/>
      <c r="KGC79" s="141"/>
      <c r="KGD79" s="141"/>
      <c r="KGE79" s="141"/>
      <c r="KGF79" s="141"/>
      <c r="KGG79" s="141"/>
      <c r="KGH79" s="141"/>
      <c r="KGI79" s="141"/>
      <c r="KGJ79" s="141"/>
      <c r="KGK79" s="141"/>
      <c r="KGL79" s="141"/>
      <c r="KGM79" s="141"/>
      <c r="KGN79" s="141"/>
      <c r="KGO79" s="141"/>
      <c r="KGP79" s="141"/>
      <c r="KGQ79" s="141"/>
      <c r="KGR79" s="141"/>
      <c r="KGS79" s="141"/>
      <c r="KGT79" s="141"/>
      <c r="KGU79" s="141"/>
      <c r="KGV79" s="141"/>
      <c r="KGW79" s="141"/>
      <c r="KGX79" s="141"/>
      <c r="KGY79" s="141"/>
      <c r="KGZ79" s="141"/>
      <c r="KHA79" s="141"/>
      <c r="KHB79" s="141"/>
      <c r="KHC79" s="141"/>
      <c r="KHD79" s="141"/>
      <c r="KHE79" s="141"/>
      <c r="KHF79" s="141"/>
      <c r="KHG79" s="141"/>
      <c r="KHH79" s="141"/>
      <c r="KHI79" s="141"/>
      <c r="KHJ79" s="141"/>
      <c r="KHK79" s="141"/>
      <c r="KHL79" s="141"/>
      <c r="KHM79" s="141"/>
      <c r="KHN79" s="141"/>
      <c r="KHO79" s="141"/>
      <c r="KHP79" s="141"/>
      <c r="KHQ79" s="141"/>
      <c r="KHR79" s="141"/>
      <c r="KHS79" s="141"/>
      <c r="KHT79" s="141"/>
      <c r="KHU79" s="141"/>
      <c r="KHV79" s="141"/>
      <c r="KHW79" s="141"/>
      <c r="KHX79" s="141"/>
      <c r="KHY79" s="141"/>
      <c r="KHZ79" s="141"/>
      <c r="KIA79" s="141"/>
      <c r="KIB79" s="141"/>
      <c r="KIC79" s="141"/>
      <c r="KID79" s="141"/>
      <c r="KIE79" s="141"/>
      <c r="KIF79" s="141"/>
      <c r="KIG79" s="141"/>
      <c r="KIH79" s="141"/>
      <c r="KII79" s="141"/>
      <c r="KIJ79" s="141"/>
      <c r="KIK79" s="141"/>
      <c r="KIL79" s="141"/>
      <c r="KIM79" s="141"/>
      <c r="KIN79" s="141"/>
      <c r="KIO79" s="141"/>
      <c r="KIP79" s="141"/>
      <c r="KIQ79" s="141"/>
      <c r="KIR79" s="141"/>
      <c r="KIS79" s="141"/>
      <c r="KIT79" s="141"/>
      <c r="KIU79" s="141"/>
      <c r="KIV79" s="141"/>
      <c r="KIW79" s="141"/>
      <c r="KIX79" s="141"/>
      <c r="KIY79" s="141"/>
      <c r="KIZ79" s="141"/>
      <c r="KJA79" s="141"/>
      <c r="KJB79" s="141"/>
      <c r="KJC79" s="141"/>
      <c r="KJD79" s="141"/>
      <c r="KJE79" s="141"/>
      <c r="KJF79" s="141"/>
      <c r="KJG79" s="141"/>
      <c r="KJH79" s="141"/>
      <c r="KJI79" s="141"/>
      <c r="KJJ79" s="141"/>
      <c r="KJK79" s="141"/>
      <c r="KJL79" s="141"/>
      <c r="KJM79" s="141"/>
      <c r="KJN79" s="141"/>
      <c r="KJO79" s="141"/>
      <c r="KJP79" s="141"/>
      <c r="KJQ79" s="141"/>
      <c r="KJR79" s="141"/>
      <c r="KJS79" s="141"/>
      <c r="KJT79" s="141"/>
      <c r="KJU79" s="141"/>
      <c r="KJV79" s="141"/>
      <c r="KJW79" s="141"/>
      <c r="KJX79" s="141"/>
      <c r="KJY79" s="141"/>
      <c r="KJZ79" s="141"/>
      <c r="KKA79" s="141"/>
      <c r="KKB79" s="141"/>
      <c r="KKC79" s="141"/>
      <c r="KKD79" s="141"/>
      <c r="KKE79" s="141"/>
      <c r="KKF79" s="141"/>
      <c r="KKG79" s="141"/>
      <c r="KKH79" s="141"/>
      <c r="KKI79" s="141"/>
      <c r="KKJ79" s="141"/>
      <c r="KKK79" s="141"/>
      <c r="KKL79" s="141"/>
      <c r="KKM79" s="141"/>
      <c r="KKN79" s="141"/>
      <c r="KKO79" s="141"/>
      <c r="KKP79" s="141"/>
      <c r="KKQ79" s="141"/>
      <c r="KKR79" s="141"/>
      <c r="KKS79" s="141"/>
      <c r="KKT79" s="141"/>
      <c r="KKU79" s="141"/>
      <c r="KKV79" s="141"/>
      <c r="KKW79" s="141"/>
      <c r="KKX79" s="141"/>
      <c r="KKY79" s="141"/>
      <c r="KKZ79" s="141"/>
      <c r="KLA79" s="141"/>
      <c r="KLB79" s="141"/>
      <c r="KLC79" s="141"/>
      <c r="KLD79" s="141"/>
      <c r="KLE79" s="141"/>
      <c r="KLF79" s="141"/>
      <c r="KLG79" s="141"/>
      <c r="KLH79" s="141"/>
      <c r="KLI79" s="141"/>
      <c r="KLJ79" s="141"/>
      <c r="KLK79" s="141"/>
      <c r="KLL79" s="141"/>
      <c r="KLM79" s="141"/>
      <c r="KLN79" s="141"/>
      <c r="KLO79" s="141"/>
      <c r="KLP79" s="141"/>
      <c r="KLQ79" s="141"/>
      <c r="KLR79" s="141"/>
      <c r="KLS79" s="141"/>
      <c r="KLT79" s="141"/>
      <c r="KLU79" s="141"/>
      <c r="KLV79" s="141"/>
      <c r="KLW79" s="141"/>
      <c r="KLX79" s="141"/>
      <c r="KLY79" s="141"/>
      <c r="KLZ79" s="141"/>
      <c r="KMA79" s="141"/>
      <c r="KMB79" s="141"/>
      <c r="KMC79" s="141"/>
      <c r="KMD79" s="141"/>
      <c r="KME79" s="141"/>
      <c r="KMF79" s="141"/>
      <c r="KMG79" s="141"/>
      <c r="KMH79" s="141"/>
      <c r="KMI79" s="141"/>
      <c r="KMJ79" s="141"/>
      <c r="KMK79" s="141"/>
      <c r="KML79" s="141"/>
      <c r="KMM79" s="141"/>
      <c r="KMN79" s="141"/>
      <c r="KMO79" s="141"/>
      <c r="KMP79" s="141"/>
      <c r="KMQ79" s="141"/>
      <c r="KMR79" s="141"/>
      <c r="KMS79" s="141"/>
      <c r="KMT79" s="141"/>
      <c r="KMU79" s="141"/>
      <c r="KMV79" s="141"/>
      <c r="KMW79" s="141"/>
      <c r="KMX79" s="141"/>
      <c r="KMY79" s="141"/>
      <c r="KMZ79" s="141"/>
      <c r="KNA79" s="141"/>
      <c r="KNB79" s="141"/>
      <c r="KNC79" s="141"/>
      <c r="KND79" s="141"/>
      <c r="KNE79" s="141"/>
      <c r="KNF79" s="141"/>
      <c r="KNG79" s="141"/>
      <c r="KNH79" s="141"/>
      <c r="KNI79" s="141"/>
      <c r="KNJ79" s="141"/>
      <c r="KNK79" s="141"/>
      <c r="KNL79" s="141"/>
      <c r="KNM79" s="141"/>
      <c r="KNN79" s="141"/>
      <c r="KNO79" s="141"/>
      <c r="KNP79" s="141"/>
      <c r="KNQ79" s="141"/>
      <c r="KNR79" s="141"/>
      <c r="KNS79" s="141"/>
      <c r="KNT79" s="141"/>
      <c r="KNU79" s="141"/>
      <c r="KNV79" s="141"/>
      <c r="KNW79" s="141"/>
      <c r="KNX79" s="141"/>
      <c r="KNY79" s="141"/>
      <c r="KNZ79" s="141"/>
      <c r="KOA79" s="141"/>
      <c r="KOB79" s="141"/>
      <c r="KOC79" s="141"/>
      <c r="KOD79" s="141"/>
      <c r="KOE79" s="141"/>
      <c r="KOF79" s="141"/>
      <c r="KOG79" s="141"/>
      <c r="KOH79" s="141"/>
      <c r="KOI79" s="141"/>
      <c r="KOJ79" s="141"/>
      <c r="KOK79" s="141"/>
      <c r="KOL79" s="141"/>
      <c r="KOM79" s="141"/>
      <c r="KON79" s="141"/>
      <c r="KOO79" s="141"/>
      <c r="KOP79" s="141"/>
      <c r="KOQ79" s="141"/>
      <c r="KOR79" s="141"/>
      <c r="KOS79" s="141"/>
      <c r="KOT79" s="141"/>
      <c r="KOU79" s="141"/>
      <c r="KOV79" s="141"/>
      <c r="KOW79" s="141"/>
      <c r="KOX79" s="141"/>
      <c r="KOY79" s="141"/>
      <c r="KOZ79" s="141"/>
      <c r="KPA79" s="141"/>
      <c r="KPB79" s="141"/>
      <c r="KPC79" s="141"/>
      <c r="KPD79" s="141"/>
      <c r="KPE79" s="141"/>
      <c r="KPF79" s="141"/>
      <c r="KPG79" s="141"/>
      <c r="KPH79" s="141"/>
      <c r="KPI79" s="141"/>
      <c r="KPJ79" s="141"/>
      <c r="KPK79" s="141"/>
      <c r="KPL79" s="141"/>
      <c r="KPM79" s="141"/>
      <c r="KPN79" s="141"/>
      <c r="KPO79" s="141"/>
      <c r="KPP79" s="141"/>
      <c r="KPQ79" s="141"/>
      <c r="KPR79" s="141"/>
      <c r="KPS79" s="141"/>
      <c r="KPT79" s="141"/>
      <c r="KPU79" s="141"/>
      <c r="KPV79" s="141"/>
      <c r="KPW79" s="141"/>
      <c r="KPX79" s="141"/>
      <c r="KPY79" s="141"/>
      <c r="KPZ79" s="141"/>
      <c r="KQA79" s="141"/>
      <c r="KQB79" s="141"/>
      <c r="KQC79" s="141"/>
      <c r="KQD79" s="141"/>
      <c r="KQE79" s="141"/>
      <c r="KQF79" s="141"/>
      <c r="KQG79" s="141"/>
      <c r="KQH79" s="141"/>
      <c r="KQI79" s="141"/>
      <c r="KQJ79" s="141"/>
      <c r="KQK79" s="141"/>
      <c r="KQL79" s="141"/>
      <c r="KQM79" s="141"/>
      <c r="KQN79" s="141"/>
      <c r="KQO79" s="141"/>
      <c r="KQP79" s="141"/>
      <c r="KQQ79" s="141"/>
      <c r="KQR79" s="141"/>
      <c r="KQS79" s="141"/>
      <c r="KQT79" s="141"/>
      <c r="KQU79" s="141"/>
      <c r="KQV79" s="141"/>
      <c r="KQW79" s="141"/>
      <c r="KQX79" s="141"/>
      <c r="KQY79" s="141"/>
      <c r="KQZ79" s="141"/>
      <c r="KRA79" s="141"/>
      <c r="KRB79" s="141"/>
      <c r="KRC79" s="141"/>
      <c r="KRD79" s="141"/>
      <c r="KRE79" s="141"/>
      <c r="KRF79" s="141"/>
      <c r="KRG79" s="141"/>
      <c r="KRH79" s="141"/>
      <c r="KRI79" s="141"/>
      <c r="KRJ79" s="141"/>
      <c r="KRK79" s="141"/>
      <c r="KRL79" s="141"/>
      <c r="KRM79" s="141"/>
      <c r="KRN79" s="141"/>
      <c r="KRO79" s="141"/>
      <c r="KRP79" s="141"/>
      <c r="KRQ79" s="141"/>
      <c r="KRR79" s="141"/>
      <c r="KRS79" s="141"/>
      <c r="KRT79" s="141"/>
      <c r="KRU79" s="141"/>
      <c r="KRV79" s="141"/>
      <c r="KRW79" s="141"/>
      <c r="KRX79" s="141"/>
      <c r="KRY79" s="141"/>
      <c r="KRZ79" s="141"/>
      <c r="KSA79" s="141"/>
      <c r="KSB79" s="141"/>
      <c r="KSC79" s="141"/>
      <c r="KSD79" s="141"/>
      <c r="KSE79" s="141"/>
      <c r="KSF79" s="141"/>
      <c r="KSG79" s="141"/>
      <c r="KSH79" s="141"/>
      <c r="KSI79" s="141"/>
      <c r="KSJ79" s="141"/>
      <c r="KSK79" s="141"/>
      <c r="KSL79" s="141"/>
      <c r="KSM79" s="141"/>
      <c r="KSN79" s="141"/>
      <c r="KSO79" s="141"/>
      <c r="KSP79" s="141"/>
      <c r="KSQ79" s="141"/>
      <c r="KSR79" s="141"/>
      <c r="KSS79" s="141"/>
      <c r="KST79" s="141"/>
      <c r="KSU79" s="141"/>
      <c r="KSV79" s="141"/>
      <c r="KSW79" s="141"/>
      <c r="KSX79" s="141"/>
      <c r="KSY79" s="141"/>
      <c r="KSZ79" s="141"/>
      <c r="KTA79" s="141"/>
      <c r="KTB79" s="141"/>
      <c r="KTC79" s="141"/>
      <c r="KTD79" s="141"/>
      <c r="KTE79" s="141"/>
      <c r="KTF79" s="141"/>
      <c r="KTG79" s="141"/>
      <c r="KTH79" s="141"/>
      <c r="KTI79" s="141"/>
      <c r="KTJ79" s="141"/>
      <c r="KTK79" s="141"/>
      <c r="KTL79" s="141"/>
      <c r="KTM79" s="141"/>
      <c r="KTN79" s="141"/>
      <c r="KTO79" s="141"/>
      <c r="KTP79" s="141"/>
      <c r="KTQ79" s="141"/>
      <c r="KTR79" s="141"/>
      <c r="KTS79" s="141"/>
      <c r="KTT79" s="141"/>
      <c r="KTU79" s="141"/>
      <c r="KTV79" s="141"/>
      <c r="KTW79" s="141"/>
      <c r="KTX79" s="141"/>
      <c r="KTY79" s="141"/>
      <c r="KTZ79" s="141"/>
      <c r="KUA79" s="141"/>
      <c r="KUB79" s="141"/>
      <c r="KUC79" s="141"/>
      <c r="KUD79" s="141"/>
      <c r="KUE79" s="141"/>
      <c r="KUF79" s="141"/>
      <c r="KUG79" s="141"/>
      <c r="KUH79" s="141"/>
      <c r="KUI79" s="141"/>
      <c r="KUJ79" s="141"/>
      <c r="KUK79" s="141"/>
      <c r="KUL79" s="141"/>
      <c r="KUM79" s="141"/>
      <c r="KUN79" s="141"/>
      <c r="KUO79" s="141"/>
      <c r="KUP79" s="141"/>
      <c r="KUQ79" s="141"/>
      <c r="KUR79" s="141"/>
      <c r="KUS79" s="141"/>
      <c r="KUT79" s="141"/>
      <c r="KUU79" s="141"/>
      <c r="KUV79" s="141"/>
      <c r="KUW79" s="141"/>
      <c r="KUX79" s="141"/>
      <c r="KUY79" s="141"/>
      <c r="KUZ79" s="141"/>
      <c r="KVA79" s="141"/>
      <c r="KVB79" s="141"/>
      <c r="KVC79" s="141"/>
      <c r="KVD79" s="141"/>
      <c r="KVE79" s="141"/>
      <c r="KVF79" s="141"/>
      <c r="KVG79" s="141"/>
      <c r="KVH79" s="141"/>
      <c r="KVI79" s="141"/>
      <c r="KVJ79" s="141"/>
      <c r="KVK79" s="141"/>
      <c r="KVL79" s="141"/>
      <c r="KVM79" s="141"/>
      <c r="KVN79" s="141"/>
      <c r="KVO79" s="141"/>
      <c r="KVP79" s="141"/>
      <c r="KVQ79" s="141"/>
      <c r="KVR79" s="141"/>
      <c r="KVS79" s="141"/>
      <c r="KVT79" s="141"/>
      <c r="KVU79" s="141"/>
      <c r="KVV79" s="141"/>
      <c r="KVW79" s="141"/>
      <c r="KVX79" s="141"/>
      <c r="KVY79" s="141"/>
      <c r="KVZ79" s="141"/>
      <c r="KWA79" s="141"/>
      <c r="KWB79" s="141"/>
      <c r="KWC79" s="141"/>
      <c r="KWD79" s="141"/>
      <c r="KWE79" s="141"/>
      <c r="KWF79" s="141"/>
      <c r="KWG79" s="141"/>
      <c r="KWH79" s="141"/>
      <c r="KWI79" s="141"/>
      <c r="KWJ79" s="141"/>
      <c r="KWK79" s="141"/>
      <c r="KWL79" s="141"/>
      <c r="KWM79" s="141"/>
      <c r="KWN79" s="141"/>
      <c r="KWO79" s="141"/>
      <c r="KWP79" s="141"/>
      <c r="KWQ79" s="141"/>
      <c r="KWR79" s="141"/>
      <c r="KWS79" s="141"/>
      <c r="KWT79" s="141"/>
      <c r="KWU79" s="141"/>
      <c r="KWV79" s="141"/>
      <c r="KWW79" s="141"/>
      <c r="KWX79" s="141"/>
      <c r="KWY79" s="141"/>
      <c r="KWZ79" s="141"/>
      <c r="KXA79" s="141"/>
      <c r="KXB79" s="141"/>
      <c r="KXC79" s="141"/>
      <c r="KXD79" s="141"/>
      <c r="KXE79" s="141"/>
      <c r="KXF79" s="141"/>
      <c r="KXG79" s="141"/>
      <c r="KXH79" s="141"/>
      <c r="KXI79" s="141"/>
      <c r="KXJ79" s="141"/>
      <c r="KXK79" s="141"/>
      <c r="KXL79" s="141"/>
      <c r="KXM79" s="141"/>
      <c r="KXN79" s="141"/>
      <c r="KXO79" s="141"/>
      <c r="KXP79" s="141"/>
      <c r="KXQ79" s="141"/>
      <c r="KXR79" s="141"/>
      <c r="KXS79" s="141"/>
      <c r="KXT79" s="141"/>
      <c r="KXU79" s="141"/>
      <c r="KXV79" s="141"/>
      <c r="KXW79" s="141"/>
      <c r="KXX79" s="141"/>
      <c r="KXY79" s="141"/>
      <c r="KXZ79" s="141"/>
      <c r="KYA79" s="141"/>
      <c r="KYB79" s="141"/>
      <c r="KYC79" s="141"/>
      <c r="KYD79" s="141"/>
      <c r="KYE79" s="141"/>
      <c r="KYF79" s="141"/>
      <c r="KYG79" s="141"/>
      <c r="KYH79" s="141"/>
      <c r="KYI79" s="141"/>
      <c r="KYJ79" s="141"/>
      <c r="KYK79" s="141"/>
      <c r="KYL79" s="141"/>
      <c r="KYM79" s="141"/>
      <c r="KYN79" s="141"/>
      <c r="KYO79" s="141"/>
      <c r="KYP79" s="141"/>
      <c r="KYQ79" s="141"/>
      <c r="KYR79" s="141"/>
      <c r="KYS79" s="141"/>
      <c r="KYT79" s="141"/>
      <c r="KYU79" s="141"/>
      <c r="KYV79" s="141"/>
      <c r="KYW79" s="141"/>
      <c r="KYX79" s="141"/>
      <c r="KYY79" s="141"/>
      <c r="KYZ79" s="141"/>
      <c r="KZA79" s="141"/>
      <c r="KZB79" s="141"/>
      <c r="KZC79" s="141"/>
      <c r="KZD79" s="141"/>
      <c r="KZE79" s="141"/>
      <c r="KZF79" s="141"/>
      <c r="KZG79" s="141"/>
      <c r="KZH79" s="141"/>
      <c r="KZI79" s="141"/>
      <c r="KZJ79" s="141"/>
      <c r="KZK79" s="141"/>
      <c r="KZL79" s="141"/>
      <c r="KZM79" s="141"/>
      <c r="KZN79" s="141"/>
      <c r="KZO79" s="141"/>
      <c r="KZP79" s="141"/>
      <c r="KZQ79" s="141"/>
      <c r="KZR79" s="141"/>
      <c r="KZS79" s="141"/>
      <c r="KZT79" s="141"/>
      <c r="KZU79" s="141"/>
      <c r="KZV79" s="141"/>
      <c r="KZW79" s="141"/>
      <c r="KZX79" s="141"/>
      <c r="KZY79" s="141"/>
      <c r="KZZ79" s="141"/>
      <c r="LAA79" s="141"/>
      <c r="LAB79" s="141"/>
      <c r="LAC79" s="141"/>
      <c r="LAD79" s="141"/>
      <c r="LAE79" s="141"/>
      <c r="LAF79" s="141"/>
      <c r="LAG79" s="141"/>
      <c r="LAH79" s="141"/>
      <c r="LAI79" s="141"/>
      <c r="LAJ79" s="141"/>
      <c r="LAK79" s="141"/>
      <c r="LAL79" s="141"/>
      <c r="LAM79" s="141"/>
      <c r="LAN79" s="141"/>
      <c r="LAO79" s="141"/>
      <c r="LAP79" s="141"/>
      <c r="LAQ79" s="141"/>
      <c r="LAR79" s="141"/>
      <c r="LAS79" s="141"/>
      <c r="LAT79" s="141"/>
      <c r="LAU79" s="141"/>
      <c r="LAV79" s="141"/>
      <c r="LAW79" s="141"/>
      <c r="LAX79" s="141"/>
      <c r="LAY79" s="141"/>
      <c r="LAZ79" s="141"/>
      <c r="LBA79" s="141"/>
      <c r="LBB79" s="141"/>
      <c r="LBC79" s="141"/>
      <c r="LBD79" s="141"/>
      <c r="LBE79" s="141"/>
      <c r="LBF79" s="141"/>
      <c r="LBG79" s="141"/>
      <c r="LBH79" s="141"/>
      <c r="LBI79" s="141"/>
      <c r="LBJ79" s="141"/>
      <c r="LBK79" s="141"/>
      <c r="LBL79" s="141"/>
      <c r="LBM79" s="141"/>
      <c r="LBN79" s="141"/>
      <c r="LBO79" s="141"/>
      <c r="LBP79" s="141"/>
      <c r="LBQ79" s="141"/>
      <c r="LBR79" s="141"/>
      <c r="LBS79" s="141"/>
      <c r="LBT79" s="141"/>
      <c r="LBU79" s="141"/>
      <c r="LBV79" s="141"/>
      <c r="LBW79" s="141"/>
      <c r="LBX79" s="141"/>
      <c r="LBY79" s="141"/>
      <c r="LBZ79" s="141"/>
      <c r="LCA79" s="141"/>
      <c r="LCB79" s="141"/>
      <c r="LCC79" s="141"/>
      <c r="LCD79" s="141"/>
      <c r="LCE79" s="141"/>
      <c r="LCF79" s="141"/>
      <c r="LCG79" s="141"/>
      <c r="LCH79" s="141"/>
      <c r="LCI79" s="141"/>
      <c r="LCJ79" s="141"/>
      <c r="LCK79" s="141"/>
      <c r="LCL79" s="141"/>
      <c r="LCM79" s="141"/>
      <c r="LCN79" s="141"/>
      <c r="LCO79" s="141"/>
      <c r="LCP79" s="141"/>
      <c r="LCQ79" s="141"/>
      <c r="LCR79" s="141"/>
      <c r="LCS79" s="141"/>
      <c r="LCT79" s="141"/>
      <c r="LCU79" s="141"/>
      <c r="LCV79" s="141"/>
      <c r="LCW79" s="141"/>
      <c r="LCX79" s="141"/>
      <c r="LCY79" s="141"/>
      <c r="LCZ79" s="141"/>
      <c r="LDA79" s="141"/>
      <c r="LDB79" s="141"/>
      <c r="LDC79" s="141"/>
      <c r="LDD79" s="141"/>
      <c r="LDE79" s="141"/>
      <c r="LDF79" s="141"/>
      <c r="LDG79" s="141"/>
      <c r="LDH79" s="141"/>
      <c r="LDI79" s="141"/>
      <c r="LDJ79" s="141"/>
      <c r="LDK79" s="141"/>
      <c r="LDL79" s="141"/>
      <c r="LDM79" s="141"/>
      <c r="LDN79" s="141"/>
      <c r="LDO79" s="141"/>
      <c r="LDP79" s="141"/>
      <c r="LDQ79" s="141"/>
      <c r="LDR79" s="141"/>
      <c r="LDS79" s="141"/>
      <c r="LDT79" s="141"/>
      <c r="LDU79" s="141"/>
      <c r="LDV79" s="141"/>
      <c r="LDW79" s="141"/>
      <c r="LDX79" s="141"/>
      <c r="LDY79" s="141"/>
      <c r="LDZ79" s="141"/>
      <c r="LEA79" s="141"/>
      <c r="LEB79" s="141"/>
      <c r="LEC79" s="141"/>
      <c r="LED79" s="141"/>
      <c r="LEE79" s="141"/>
      <c r="LEF79" s="141"/>
      <c r="LEG79" s="141"/>
      <c r="LEH79" s="141"/>
      <c r="LEI79" s="141"/>
      <c r="LEJ79" s="141"/>
      <c r="LEK79" s="141"/>
      <c r="LEL79" s="141"/>
      <c r="LEM79" s="141"/>
      <c r="LEN79" s="141"/>
      <c r="LEO79" s="141"/>
      <c r="LEP79" s="141"/>
      <c r="LEQ79" s="141"/>
      <c r="LER79" s="141"/>
      <c r="LES79" s="141"/>
      <c r="LET79" s="141"/>
      <c r="LEU79" s="141"/>
      <c r="LEV79" s="141"/>
      <c r="LEW79" s="141"/>
      <c r="LEX79" s="141"/>
      <c r="LEY79" s="141"/>
      <c r="LEZ79" s="141"/>
      <c r="LFA79" s="141"/>
      <c r="LFB79" s="141"/>
      <c r="LFC79" s="141"/>
      <c r="LFD79" s="141"/>
      <c r="LFE79" s="141"/>
      <c r="LFF79" s="141"/>
      <c r="LFG79" s="141"/>
      <c r="LFH79" s="141"/>
      <c r="LFI79" s="141"/>
      <c r="LFJ79" s="141"/>
      <c r="LFK79" s="141"/>
      <c r="LFL79" s="141"/>
      <c r="LFM79" s="141"/>
      <c r="LFN79" s="141"/>
      <c r="LFO79" s="141"/>
      <c r="LFP79" s="141"/>
      <c r="LFQ79" s="141"/>
      <c r="LFR79" s="141"/>
      <c r="LFS79" s="141"/>
      <c r="LFT79" s="141"/>
      <c r="LFU79" s="141"/>
      <c r="LFV79" s="141"/>
      <c r="LFW79" s="141"/>
      <c r="LFX79" s="141"/>
      <c r="LFY79" s="141"/>
      <c r="LFZ79" s="141"/>
      <c r="LGA79" s="141"/>
      <c r="LGB79" s="141"/>
      <c r="LGC79" s="141"/>
      <c r="LGD79" s="141"/>
      <c r="LGE79" s="141"/>
      <c r="LGF79" s="141"/>
      <c r="LGG79" s="141"/>
      <c r="LGH79" s="141"/>
      <c r="LGI79" s="141"/>
      <c r="LGJ79" s="141"/>
      <c r="LGK79" s="141"/>
      <c r="LGL79" s="141"/>
      <c r="LGM79" s="141"/>
      <c r="LGN79" s="141"/>
      <c r="LGO79" s="141"/>
      <c r="LGP79" s="141"/>
      <c r="LGQ79" s="141"/>
      <c r="LGR79" s="141"/>
      <c r="LGS79" s="141"/>
      <c r="LGT79" s="141"/>
      <c r="LGU79" s="141"/>
      <c r="LGV79" s="141"/>
      <c r="LGW79" s="141"/>
      <c r="LGX79" s="141"/>
      <c r="LGY79" s="141"/>
      <c r="LGZ79" s="141"/>
      <c r="LHA79" s="141"/>
      <c r="LHB79" s="141"/>
      <c r="LHC79" s="141"/>
      <c r="LHD79" s="141"/>
      <c r="LHE79" s="141"/>
      <c r="LHF79" s="141"/>
      <c r="LHG79" s="141"/>
      <c r="LHH79" s="141"/>
      <c r="LHI79" s="141"/>
      <c r="LHJ79" s="141"/>
      <c r="LHK79" s="141"/>
      <c r="LHL79" s="141"/>
      <c r="LHM79" s="141"/>
      <c r="LHN79" s="141"/>
      <c r="LHO79" s="141"/>
      <c r="LHP79" s="141"/>
      <c r="LHQ79" s="141"/>
      <c r="LHR79" s="141"/>
      <c r="LHS79" s="141"/>
      <c r="LHT79" s="141"/>
      <c r="LHU79" s="141"/>
      <c r="LHV79" s="141"/>
      <c r="LHW79" s="141"/>
      <c r="LHX79" s="141"/>
      <c r="LHY79" s="141"/>
      <c r="LHZ79" s="141"/>
      <c r="LIA79" s="141"/>
      <c r="LIB79" s="141"/>
      <c r="LIC79" s="141"/>
      <c r="LID79" s="141"/>
      <c r="LIE79" s="141"/>
      <c r="LIF79" s="141"/>
      <c r="LIG79" s="141"/>
      <c r="LIH79" s="141"/>
      <c r="LII79" s="141"/>
      <c r="LIJ79" s="141"/>
      <c r="LIK79" s="141"/>
      <c r="LIL79" s="141"/>
      <c r="LIM79" s="141"/>
      <c r="LIN79" s="141"/>
      <c r="LIO79" s="141"/>
      <c r="LIP79" s="141"/>
      <c r="LIQ79" s="141"/>
      <c r="LIR79" s="141"/>
      <c r="LIS79" s="141"/>
      <c r="LIT79" s="141"/>
      <c r="LIU79" s="141"/>
      <c r="LIV79" s="141"/>
      <c r="LIW79" s="141"/>
      <c r="LIX79" s="141"/>
      <c r="LIY79" s="141"/>
      <c r="LIZ79" s="141"/>
      <c r="LJA79" s="141"/>
      <c r="LJB79" s="141"/>
      <c r="LJC79" s="141"/>
      <c r="LJD79" s="141"/>
      <c r="LJE79" s="141"/>
      <c r="LJF79" s="141"/>
      <c r="LJG79" s="141"/>
      <c r="LJH79" s="141"/>
      <c r="LJI79" s="141"/>
      <c r="LJJ79" s="141"/>
      <c r="LJK79" s="141"/>
      <c r="LJL79" s="141"/>
      <c r="LJM79" s="141"/>
      <c r="LJN79" s="141"/>
      <c r="LJO79" s="141"/>
      <c r="LJP79" s="141"/>
      <c r="LJQ79" s="141"/>
      <c r="LJR79" s="141"/>
      <c r="LJS79" s="141"/>
      <c r="LJT79" s="141"/>
      <c r="LJU79" s="141"/>
      <c r="LJV79" s="141"/>
      <c r="LJW79" s="141"/>
      <c r="LJX79" s="141"/>
      <c r="LJY79" s="141"/>
      <c r="LJZ79" s="141"/>
      <c r="LKA79" s="141"/>
      <c r="LKB79" s="141"/>
      <c r="LKC79" s="141"/>
      <c r="LKD79" s="141"/>
      <c r="LKE79" s="141"/>
      <c r="LKF79" s="141"/>
      <c r="LKG79" s="141"/>
      <c r="LKH79" s="141"/>
      <c r="LKI79" s="141"/>
      <c r="LKJ79" s="141"/>
      <c r="LKK79" s="141"/>
      <c r="LKL79" s="141"/>
      <c r="LKM79" s="141"/>
      <c r="LKN79" s="141"/>
      <c r="LKO79" s="141"/>
      <c r="LKP79" s="141"/>
      <c r="LKQ79" s="141"/>
      <c r="LKR79" s="141"/>
      <c r="LKS79" s="141"/>
      <c r="LKT79" s="141"/>
      <c r="LKU79" s="141"/>
      <c r="LKV79" s="141"/>
      <c r="LKW79" s="141"/>
      <c r="LKX79" s="141"/>
      <c r="LKY79" s="141"/>
      <c r="LKZ79" s="141"/>
      <c r="LLA79" s="141"/>
      <c r="LLB79" s="141"/>
      <c r="LLC79" s="141"/>
      <c r="LLD79" s="141"/>
      <c r="LLE79" s="141"/>
      <c r="LLF79" s="141"/>
      <c r="LLG79" s="141"/>
      <c r="LLH79" s="141"/>
      <c r="LLI79" s="141"/>
      <c r="LLJ79" s="141"/>
      <c r="LLK79" s="141"/>
      <c r="LLL79" s="141"/>
      <c r="LLM79" s="141"/>
      <c r="LLN79" s="141"/>
      <c r="LLO79" s="141"/>
      <c r="LLP79" s="141"/>
      <c r="LLQ79" s="141"/>
      <c r="LLR79" s="141"/>
      <c r="LLS79" s="141"/>
      <c r="LLT79" s="141"/>
      <c r="LLU79" s="141"/>
      <c r="LLV79" s="141"/>
      <c r="LLW79" s="141"/>
      <c r="LLX79" s="141"/>
      <c r="LLY79" s="141"/>
      <c r="LLZ79" s="141"/>
      <c r="LMA79" s="141"/>
      <c r="LMB79" s="141"/>
      <c r="LMC79" s="141"/>
      <c r="LMD79" s="141"/>
      <c r="LME79" s="141"/>
      <c r="LMF79" s="141"/>
      <c r="LMG79" s="141"/>
      <c r="LMH79" s="141"/>
      <c r="LMI79" s="141"/>
      <c r="LMJ79" s="141"/>
      <c r="LMK79" s="141"/>
      <c r="LML79" s="141"/>
      <c r="LMM79" s="141"/>
      <c r="LMN79" s="141"/>
      <c r="LMO79" s="141"/>
      <c r="LMP79" s="141"/>
      <c r="LMQ79" s="141"/>
      <c r="LMR79" s="141"/>
      <c r="LMS79" s="141"/>
      <c r="LMT79" s="141"/>
      <c r="LMU79" s="141"/>
      <c r="LMV79" s="141"/>
      <c r="LMW79" s="141"/>
      <c r="LMX79" s="141"/>
      <c r="LMY79" s="141"/>
      <c r="LMZ79" s="141"/>
      <c r="LNA79" s="141"/>
      <c r="LNB79" s="141"/>
      <c r="LNC79" s="141"/>
      <c r="LND79" s="141"/>
      <c r="LNE79" s="141"/>
      <c r="LNF79" s="141"/>
      <c r="LNG79" s="141"/>
      <c r="LNH79" s="141"/>
      <c r="LNI79" s="141"/>
      <c r="LNJ79" s="141"/>
      <c r="LNK79" s="141"/>
      <c r="LNL79" s="141"/>
      <c r="LNM79" s="141"/>
      <c r="LNN79" s="141"/>
      <c r="LNO79" s="141"/>
      <c r="LNP79" s="141"/>
      <c r="LNQ79" s="141"/>
      <c r="LNR79" s="141"/>
      <c r="LNS79" s="141"/>
      <c r="LNT79" s="141"/>
      <c r="LNU79" s="141"/>
      <c r="LNV79" s="141"/>
      <c r="LNW79" s="141"/>
      <c r="LNX79" s="141"/>
      <c r="LNY79" s="141"/>
      <c r="LNZ79" s="141"/>
      <c r="LOA79" s="141"/>
      <c r="LOB79" s="141"/>
      <c r="LOC79" s="141"/>
      <c r="LOD79" s="141"/>
      <c r="LOE79" s="141"/>
      <c r="LOF79" s="141"/>
      <c r="LOG79" s="141"/>
      <c r="LOH79" s="141"/>
      <c r="LOI79" s="141"/>
      <c r="LOJ79" s="141"/>
      <c r="LOK79" s="141"/>
      <c r="LOL79" s="141"/>
      <c r="LOM79" s="141"/>
      <c r="LON79" s="141"/>
      <c r="LOO79" s="141"/>
      <c r="LOP79" s="141"/>
      <c r="LOQ79" s="141"/>
      <c r="LOR79" s="141"/>
      <c r="LOS79" s="141"/>
      <c r="LOT79" s="141"/>
      <c r="LOU79" s="141"/>
      <c r="LOV79" s="141"/>
      <c r="LOW79" s="141"/>
      <c r="LOX79" s="141"/>
      <c r="LOY79" s="141"/>
      <c r="LOZ79" s="141"/>
      <c r="LPA79" s="141"/>
      <c r="LPB79" s="141"/>
      <c r="LPC79" s="141"/>
      <c r="LPD79" s="141"/>
      <c r="LPE79" s="141"/>
      <c r="LPF79" s="141"/>
      <c r="LPG79" s="141"/>
      <c r="LPH79" s="141"/>
      <c r="LPI79" s="141"/>
      <c r="LPJ79" s="141"/>
      <c r="LPK79" s="141"/>
      <c r="LPL79" s="141"/>
      <c r="LPM79" s="141"/>
      <c r="LPN79" s="141"/>
      <c r="LPO79" s="141"/>
      <c r="LPP79" s="141"/>
      <c r="LPQ79" s="141"/>
      <c r="LPR79" s="141"/>
      <c r="LPS79" s="141"/>
      <c r="LPT79" s="141"/>
      <c r="LPU79" s="141"/>
      <c r="LPV79" s="141"/>
      <c r="LPW79" s="141"/>
      <c r="LPX79" s="141"/>
      <c r="LPY79" s="141"/>
      <c r="LPZ79" s="141"/>
      <c r="LQA79" s="141"/>
      <c r="LQB79" s="141"/>
      <c r="LQC79" s="141"/>
      <c r="LQD79" s="141"/>
      <c r="LQE79" s="141"/>
      <c r="LQF79" s="141"/>
      <c r="LQG79" s="141"/>
      <c r="LQH79" s="141"/>
      <c r="LQI79" s="141"/>
      <c r="LQJ79" s="141"/>
      <c r="LQK79" s="141"/>
      <c r="LQL79" s="141"/>
      <c r="LQM79" s="141"/>
      <c r="LQN79" s="141"/>
      <c r="LQO79" s="141"/>
      <c r="LQP79" s="141"/>
      <c r="LQQ79" s="141"/>
      <c r="LQR79" s="141"/>
      <c r="LQS79" s="141"/>
      <c r="LQT79" s="141"/>
      <c r="LQU79" s="141"/>
      <c r="LQV79" s="141"/>
      <c r="LQW79" s="141"/>
      <c r="LQX79" s="141"/>
      <c r="LQY79" s="141"/>
      <c r="LQZ79" s="141"/>
      <c r="LRA79" s="141"/>
      <c r="LRB79" s="141"/>
      <c r="LRC79" s="141"/>
      <c r="LRD79" s="141"/>
      <c r="LRE79" s="141"/>
      <c r="LRF79" s="141"/>
      <c r="LRG79" s="141"/>
      <c r="LRH79" s="141"/>
      <c r="LRI79" s="141"/>
      <c r="LRJ79" s="141"/>
      <c r="LRK79" s="141"/>
      <c r="LRL79" s="141"/>
      <c r="LRM79" s="141"/>
      <c r="LRN79" s="141"/>
      <c r="LRO79" s="141"/>
      <c r="LRP79" s="141"/>
      <c r="LRQ79" s="141"/>
      <c r="LRR79" s="141"/>
      <c r="LRS79" s="141"/>
      <c r="LRT79" s="141"/>
      <c r="LRU79" s="141"/>
      <c r="LRV79" s="141"/>
      <c r="LRW79" s="141"/>
      <c r="LRX79" s="141"/>
      <c r="LRY79" s="141"/>
      <c r="LRZ79" s="141"/>
      <c r="LSA79" s="141"/>
      <c r="LSB79" s="141"/>
      <c r="LSC79" s="141"/>
      <c r="LSD79" s="141"/>
      <c r="LSE79" s="141"/>
      <c r="LSF79" s="141"/>
      <c r="LSG79" s="141"/>
      <c r="LSH79" s="141"/>
      <c r="LSI79" s="141"/>
      <c r="LSJ79" s="141"/>
      <c r="LSK79" s="141"/>
      <c r="LSL79" s="141"/>
      <c r="LSM79" s="141"/>
      <c r="LSN79" s="141"/>
      <c r="LSO79" s="141"/>
      <c r="LSP79" s="141"/>
      <c r="LSQ79" s="141"/>
      <c r="LSR79" s="141"/>
      <c r="LSS79" s="141"/>
      <c r="LST79" s="141"/>
      <c r="LSU79" s="141"/>
      <c r="LSV79" s="141"/>
      <c r="LSW79" s="141"/>
      <c r="LSX79" s="141"/>
      <c r="LSY79" s="141"/>
      <c r="LSZ79" s="141"/>
      <c r="LTA79" s="141"/>
      <c r="LTB79" s="141"/>
      <c r="LTC79" s="141"/>
      <c r="LTD79" s="141"/>
      <c r="LTE79" s="141"/>
      <c r="LTF79" s="141"/>
      <c r="LTG79" s="141"/>
      <c r="LTH79" s="141"/>
      <c r="LTI79" s="141"/>
      <c r="LTJ79" s="141"/>
      <c r="LTK79" s="141"/>
      <c r="LTL79" s="141"/>
      <c r="LTM79" s="141"/>
      <c r="LTN79" s="141"/>
      <c r="LTO79" s="141"/>
      <c r="LTP79" s="141"/>
      <c r="LTQ79" s="141"/>
      <c r="LTR79" s="141"/>
      <c r="LTS79" s="141"/>
      <c r="LTT79" s="141"/>
      <c r="LTU79" s="141"/>
      <c r="LTV79" s="141"/>
      <c r="LTW79" s="141"/>
      <c r="LTX79" s="141"/>
      <c r="LTY79" s="141"/>
      <c r="LTZ79" s="141"/>
      <c r="LUA79" s="141"/>
      <c r="LUB79" s="141"/>
      <c r="LUC79" s="141"/>
      <c r="LUD79" s="141"/>
      <c r="LUE79" s="141"/>
      <c r="LUF79" s="141"/>
      <c r="LUG79" s="141"/>
      <c r="LUH79" s="141"/>
      <c r="LUI79" s="141"/>
      <c r="LUJ79" s="141"/>
      <c r="LUK79" s="141"/>
      <c r="LUL79" s="141"/>
      <c r="LUM79" s="141"/>
      <c r="LUN79" s="141"/>
      <c r="LUO79" s="141"/>
      <c r="LUP79" s="141"/>
      <c r="LUQ79" s="141"/>
      <c r="LUR79" s="141"/>
      <c r="LUS79" s="141"/>
      <c r="LUT79" s="141"/>
      <c r="LUU79" s="141"/>
      <c r="LUV79" s="141"/>
      <c r="LUW79" s="141"/>
      <c r="LUX79" s="141"/>
      <c r="LUY79" s="141"/>
      <c r="LUZ79" s="141"/>
      <c r="LVA79" s="141"/>
      <c r="LVB79" s="141"/>
      <c r="LVC79" s="141"/>
      <c r="LVD79" s="141"/>
      <c r="LVE79" s="141"/>
      <c r="LVF79" s="141"/>
      <c r="LVG79" s="141"/>
      <c r="LVH79" s="141"/>
      <c r="LVI79" s="141"/>
      <c r="LVJ79" s="141"/>
      <c r="LVK79" s="141"/>
      <c r="LVL79" s="141"/>
      <c r="LVM79" s="141"/>
      <c r="LVN79" s="141"/>
      <c r="LVO79" s="141"/>
      <c r="LVP79" s="141"/>
      <c r="LVQ79" s="141"/>
      <c r="LVR79" s="141"/>
      <c r="LVS79" s="141"/>
      <c r="LVT79" s="141"/>
      <c r="LVU79" s="141"/>
      <c r="LVV79" s="141"/>
      <c r="LVW79" s="141"/>
      <c r="LVX79" s="141"/>
      <c r="LVY79" s="141"/>
      <c r="LVZ79" s="141"/>
      <c r="LWA79" s="141"/>
      <c r="LWB79" s="141"/>
      <c r="LWC79" s="141"/>
      <c r="LWD79" s="141"/>
      <c r="LWE79" s="141"/>
      <c r="LWF79" s="141"/>
      <c r="LWG79" s="141"/>
      <c r="LWH79" s="141"/>
      <c r="LWI79" s="141"/>
      <c r="LWJ79" s="141"/>
      <c r="LWK79" s="141"/>
      <c r="LWL79" s="141"/>
      <c r="LWM79" s="141"/>
      <c r="LWN79" s="141"/>
      <c r="LWO79" s="141"/>
      <c r="LWP79" s="141"/>
      <c r="LWQ79" s="141"/>
      <c r="LWR79" s="141"/>
      <c r="LWS79" s="141"/>
      <c r="LWT79" s="141"/>
      <c r="LWU79" s="141"/>
      <c r="LWV79" s="141"/>
      <c r="LWW79" s="141"/>
      <c r="LWX79" s="141"/>
      <c r="LWY79" s="141"/>
      <c r="LWZ79" s="141"/>
      <c r="LXA79" s="141"/>
      <c r="LXB79" s="141"/>
      <c r="LXC79" s="141"/>
      <c r="LXD79" s="141"/>
      <c r="LXE79" s="141"/>
      <c r="LXF79" s="141"/>
      <c r="LXG79" s="141"/>
      <c r="LXH79" s="141"/>
      <c r="LXI79" s="141"/>
      <c r="LXJ79" s="141"/>
      <c r="LXK79" s="141"/>
      <c r="LXL79" s="141"/>
      <c r="LXM79" s="141"/>
      <c r="LXN79" s="141"/>
      <c r="LXO79" s="141"/>
      <c r="LXP79" s="141"/>
      <c r="LXQ79" s="141"/>
      <c r="LXR79" s="141"/>
      <c r="LXS79" s="141"/>
      <c r="LXT79" s="141"/>
      <c r="LXU79" s="141"/>
      <c r="LXV79" s="141"/>
      <c r="LXW79" s="141"/>
      <c r="LXX79" s="141"/>
      <c r="LXY79" s="141"/>
      <c r="LXZ79" s="141"/>
      <c r="LYA79" s="141"/>
      <c r="LYB79" s="141"/>
      <c r="LYC79" s="141"/>
      <c r="LYD79" s="141"/>
      <c r="LYE79" s="141"/>
      <c r="LYF79" s="141"/>
      <c r="LYG79" s="141"/>
      <c r="LYH79" s="141"/>
      <c r="LYI79" s="141"/>
      <c r="LYJ79" s="141"/>
      <c r="LYK79" s="141"/>
      <c r="LYL79" s="141"/>
      <c r="LYM79" s="141"/>
      <c r="LYN79" s="141"/>
      <c r="LYO79" s="141"/>
      <c r="LYP79" s="141"/>
      <c r="LYQ79" s="141"/>
      <c r="LYR79" s="141"/>
      <c r="LYS79" s="141"/>
      <c r="LYT79" s="141"/>
      <c r="LYU79" s="141"/>
      <c r="LYV79" s="141"/>
      <c r="LYW79" s="141"/>
      <c r="LYX79" s="141"/>
      <c r="LYY79" s="141"/>
      <c r="LYZ79" s="141"/>
      <c r="LZA79" s="141"/>
      <c r="LZB79" s="141"/>
      <c r="LZC79" s="141"/>
      <c r="LZD79" s="141"/>
      <c r="LZE79" s="141"/>
      <c r="LZF79" s="141"/>
      <c r="LZG79" s="141"/>
      <c r="LZH79" s="141"/>
      <c r="LZI79" s="141"/>
      <c r="LZJ79" s="141"/>
      <c r="LZK79" s="141"/>
      <c r="LZL79" s="141"/>
      <c r="LZM79" s="141"/>
      <c r="LZN79" s="141"/>
      <c r="LZO79" s="141"/>
      <c r="LZP79" s="141"/>
      <c r="LZQ79" s="141"/>
      <c r="LZR79" s="141"/>
      <c r="LZS79" s="141"/>
      <c r="LZT79" s="141"/>
      <c r="LZU79" s="141"/>
      <c r="LZV79" s="141"/>
      <c r="LZW79" s="141"/>
      <c r="LZX79" s="141"/>
      <c r="LZY79" s="141"/>
      <c r="LZZ79" s="141"/>
      <c r="MAA79" s="141"/>
      <c r="MAB79" s="141"/>
      <c r="MAC79" s="141"/>
      <c r="MAD79" s="141"/>
      <c r="MAE79" s="141"/>
      <c r="MAF79" s="141"/>
      <c r="MAG79" s="141"/>
      <c r="MAH79" s="141"/>
      <c r="MAI79" s="141"/>
      <c r="MAJ79" s="141"/>
      <c r="MAK79" s="141"/>
      <c r="MAL79" s="141"/>
      <c r="MAM79" s="141"/>
      <c r="MAN79" s="141"/>
      <c r="MAO79" s="141"/>
      <c r="MAP79" s="141"/>
      <c r="MAQ79" s="141"/>
      <c r="MAR79" s="141"/>
      <c r="MAS79" s="141"/>
      <c r="MAT79" s="141"/>
      <c r="MAU79" s="141"/>
      <c r="MAV79" s="141"/>
      <c r="MAW79" s="141"/>
      <c r="MAX79" s="141"/>
      <c r="MAY79" s="141"/>
      <c r="MAZ79" s="141"/>
      <c r="MBA79" s="141"/>
      <c r="MBB79" s="141"/>
      <c r="MBC79" s="141"/>
      <c r="MBD79" s="141"/>
      <c r="MBE79" s="141"/>
      <c r="MBF79" s="141"/>
      <c r="MBG79" s="141"/>
      <c r="MBH79" s="141"/>
      <c r="MBI79" s="141"/>
      <c r="MBJ79" s="141"/>
      <c r="MBK79" s="141"/>
      <c r="MBL79" s="141"/>
      <c r="MBM79" s="141"/>
      <c r="MBN79" s="141"/>
      <c r="MBO79" s="141"/>
      <c r="MBP79" s="141"/>
      <c r="MBQ79" s="141"/>
      <c r="MBR79" s="141"/>
      <c r="MBS79" s="141"/>
      <c r="MBT79" s="141"/>
      <c r="MBU79" s="141"/>
      <c r="MBV79" s="141"/>
      <c r="MBW79" s="141"/>
      <c r="MBX79" s="141"/>
      <c r="MBY79" s="141"/>
      <c r="MBZ79" s="141"/>
      <c r="MCA79" s="141"/>
      <c r="MCB79" s="141"/>
      <c r="MCC79" s="141"/>
      <c r="MCD79" s="141"/>
      <c r="MCE79" s="141"/>
      <c r="MCF79" s="141"/>
      <c r="MCG79" s="141"/>
      <c r="MCH79" s="141"/>
      <c r="MCI79" s="141"/>
      <c r="MCJ79" s="141"/>
      <c r="MCK79" s="141"/>
      <c r="MCL79" s="141"/>
      <c r="MCM79" s="141"/>
      <c r="MCN79" s="141"/>
      <c r="MCO79" s="141"/>
      <c r="MCP79" s="141"/>
      <c r="MCQ79" s="141"/>
      <c r="MCR79" s="141"/>
      <c r="MCS79" s="141"/>
      <c r="MCT79" s="141"/>
      <c r="MCU79" s="141"/>
      <c r="MCV79" s="141"/>
      <c r="MCW79" s="141"/>
      <c r="MCX79" s="141"/>
      <c r="MCY79" s="141"/>
      <c r="MCZ79" s="141"/>
      <c r="MDA79" s="141"/>
      <c r="MDB79" s="141"/>
      <c r="MDC79" s="141"/>
      <c r="MDD79" s="141"/>
      <c r="MDE79" s="141"/>
      <c r="MDF79" s="141"/>
      <c r="MDG79" s="141"/>
      <c r="MDH79" s="141"/>
      <c r="MDI79" s="141"/>
      <c r="MDJ79" s="141"/>
      <c r="MDK79" s="141"/>
      <c r="MDL79" s="141"/>
      <c r="MDM79" s="141"/>
      <c r="MDN79" s="141"/>
      <c r="MDO79" s="141"/>
      <c r="MDP79" s="141"/>
      <c r="MDQ79" s="141"/>
      <c r="MDR79" s="141"/>
      <c r="MDS79" s="141"/>
      <c r="MDT79" s="141"/>
      <c r="MDU79" s="141"/>
      <c r="MDV79" s="141"/>
      <c r="MDW79" s="141"/>
      <c r="MDX79" s="141"/>
      <c r="MDY79" s="141"/>
      <c r="MDZ79" s="141"/>
      <c r="MEA79" s="141"/>
      <c r="MEB79" s="141"/>
      <c r="MEC79" s="141"/>
      <c r="MED79" s="141"/>
      <c r="MEE79" s="141"/>
      <c r="MEF79" s="141"/>
      <c r="MEG79" s="141"/>
      <c r="MEH79" s="141"/>
      <c r="MEI79" s="141"/>
      <c r="MEJ79" s="141"/>
      <c r="MEK79" s="141"/>
      <c r="MEL79" s="141"/>
      <c r="MEM79" s="141"/>
      <c r="MEN79" s="141"/>
      <c r="MEO79" s="141"/>
      <c r="MEP79" s="141"/>
      <c r="MEQ79" s="141"/>
      <c r="MER79" s="141"/>
      <c r="MES79" s="141"/>
      <c r="MET79" s="141"/>
      <c r="MEU79" s="141"/>
      <c r="MEV79" s="141"/>
      <c r="MEW79" s="141"/>
      <c r="MEX79" s="141"/>
      <c r="MEY79" s="141"/>
      <c r="MEZ79" s="141"/>
      <c r="MFA79" s="141"/>
      <c r="MFB79" s="141"/>
      <c r="MFC79" s="141"/>
      <c r="MFD79" s="141"/>
      <c r="MFE79" s="141"/>
      <c r="MFF79" s="141"/>
      <c r="MFG79" s="141"/>
      <c r="MFH79" s="141"/>
      <c r="MFI79" s="141"/>
      <c r="MFJ79" s="141"/>
      <c r="MFK79" s="141"/>
      <c r="MFL79" s="141"/>
      <c r="MFM79" s="141"/>
      <c r="MFN79" s="141"/>
      <c r="MFO79" s="141"/>
      <c r="MFP79" s="141"/>
      <c r="MFQ79" s="141"/>
      <c r="MFR79" s="141"/>
      <c r="MFS79" s="141"/>
      <c r="MFT79" s="141"/>
      <c r="MFU79" s="141"/>
      <c r="MFV79" s="141"/>
      <c r="MFW79" s="141"/>
      <c r="MFX79" s="141"/>
      <c r="MFY79" s="141"/>
      <c r="MFZ79" s="141"/>
      <c r="MGA79" s="141"/>
      <c r="MGB79" s="141"/>
      <c r="MGC79" s="141"/>
      <c r="MGD79" s="141"/>
      <c r="MGE79" s="141"/>
      <c r="MGF79" s="141"/>
      <c r="MGG79" s="141"/>
      <c r="MGH79" s="141"/>
      <c r="MGI79" s="141"/>
      <c r="MGJ79" s="141"/>
      <c r="MGK79" s="141"/>
      <c r="MGL79" s="141"/>
      <c r="MGM79" s="141"/>
      <c r="MGN79" s="141"/>
      <c r="MGO79" s="141"/>
      <c r="MGP79" s="141"/>
      <c r="MGQ79" s="141"/>
      <c r="MGR79" s="141"/>
      <c r="MGS79" s="141"/>
      <c r="MGT79" s="141"/>
      <c r="MGU79" s="141"/>
      <c r="MGV79" s="141"/>
      <c r="MGW79" s="141"/>
      <c r="MGX79" s="141"/>
      <c r="MGY79" s="141"/>
      <c r="MGZ79" s="141"/>
      <c r="MHA79" s="141"/>
      <c r="MHB79" s="141"/>
      <c r="MHC79" s="141"/>
      <c r="MHD79" s="141"/>
      <c r="MHE79" s="141"/>
      <c r="MHF79" s="141"/>
      <c r="MHG79" s="141"/>
      <c r="MHH79" s="141"/>
      <c r="MHI79" s="141"/>
      <c r="MHJ79" s="141"/>
      <c r="MHK79" s="141"/>
      <c r="MHL79" s="141"/>
      <c r="MHM79" s="141"/>
      <c r="MHN79" s="141"/>
      <c r="MHO79" s="141"/>
      <c r="MHP79" s="141"/>
      <c r="MHQ79" s="141"/>
      <c r="MHR79" s="141"/>
      <c r="MHS79" s="141"/>
      <c r="MHT79" s="141"/>
      <c r="MHU79" s="141"/>
      <c r="MHV79" s="141"/>
      <c r="MHW79" s="141"/>
      <c r="MHX79" s="141"/>
      <c r="MHY79" s="141"/>
      <c r="MHZ79" s="141"/>
      <c r="MIA79" s="141"/>
      <c r="MIB79" s="141"/>
      <c r="MIC79" s="141"/>
      <c r="MID79" s="141"/>
      <c r="MIE79" s="141"/>
      <c r="MIF79" s="141"/>
      <c r="MIG79" s="141"/>
      <c r="MIH79" s="141"/>
      <c r="MII79" s="141"/>
      <c r="MIJ79" s="141"/>
      <c r="MIK79" s="141"/>
      <c r="MIL79" s="141"/>
      <c r="MIM79" s="141"/>
      <c r="MIN79" s="141"/>
      <c r="MIO79" s="141"/>
      <c r="MIP79" s="141"/>
      <c r="MIQ79" s="141"/>
      <c r="MIR79" s="141"/>
      <c r="MIS79" s="141"/>
      <c r="MIT79" s="141"/>
      <c r="MIU79" s="141"/>
      <c r="MIV79" s="141"/>
      <c r="MIW79" s="141"/>
      <c r="MIX79" s="141"/>
      <c r="MIY79" s="141"/>
      <c r="MIZ79" s="141"/>
      <c r="MJA79" s="141"/>
      <c r="MJB79" s="141"/>
      <c r="MJC79" s="141"/>
      <c r="MJD79" s="141"/>
      <c r="MJE79" s="141"/>
      <c r="MJF79" s="141"/>
      <c r="MJG79" s="141"/>
      <c r="MJH79" s="141"/>
      <c r="MJI79" s="141"/>
      <c r="MJJ79" s="141"/>
      <c r="MJK79" s="141"/>
      <c r="MJL79" s="141"/>
      <c r="MJM79" s="141"/>
      <c r="MJN79" s="141"/>
      <c r="MJO79" s="141"/>
      <c r="MJP79" s="141"/>
      <c r="MJQ79" s="141"/>
      <c r="MJR79" s="141"/>
      <c r="MJS79" s="141"/>
      <c r="MJT79" s="141"/>
      <c r="MJU79" s="141"/>
      <c r="MJV79" s="141"/>
      <c r="MJW79" s="141"/>
      <c r="MJX79" s="141"/>
      <c r="MJY79" s="141"/>
      <c r="MJZ79" s="141"/>
      <c r="MKA79" s="141"/>
      <c r="MKB79" s="141"/>
      <c r="MKC79" s="141"/>
      <c r="MKD79" s="141"/>
      <c r="MKE79" s="141"/>
      <c r="MKF79" s="141"/>
      <c r="MKG79" s="141"/>
      <c r="MKH79" s="141"/>
      <c r="MKI79" s="141"/>
      <c r="MKJ79" s="141"/>
      <c r="MKK79" s="141"/>
      <c r="MKL79" s="141"/>
      <c r="MKM79" s="141"/>
      <c r="MKN79" s="141"/>
      <c r="MKO79" s="141"/>
      <c r="MKP79" s="141"/>
      <c r="MKQ79" s="141"/>
      <c r="MKR79" s="141"/>
      <c r="MKS79" s="141"/>
      <c r="MKT79" s="141"/>
      <c r="MKU79" s="141"/>
      <c r="MKV79" s="141"/>
      <c r="MKW79" s="141"/>
      <c r="MKX79" s="141"/>
      <c r="MKY79" s="141"/>
      <c r="MKZ79" s="141"/>
      <c r="MLA79" s="141"/>
      <c r="MLB79" s="141"/>
      <c r="MLC79" s="141"/>
      <c r="MLD79" s="141"/>
      <c r="MLE79" s="141"/>
      <c r="MLF79" s="141"/>
      <c r="MLG79" s="141"/>
      <c r="MLH79" s="141"/>
      <c r="MLI79" s="141"/>
      <c r="MLJ79" s="141"/>
      <c r="MLK79" s="141"/>
      <c r="MLL79" s="141"/>
      <c r="MLM79" s="141"/>
      <c r="MLN79" s="141"/>
      <c r="MLO79" s="141"/>
      <c r="MLP79" s="141"/>
      <c r="MLQ79" s="141"/>
      <c r="MLR79" s="141"/>
      <c r="MLS79" s="141"/>
      <c r="MLT79" s="141"/>
      <c r="MLU79" s="141"/>
      <c r="MLV79" s="141"/>
      <c r="MLW79" s="141"/>
      <c r="MLX79" s="141"/>
      <c r="MLY79" s="141"/>
      <c r="MLZ79" s="141"/>
      <c r="MMA79" s="141"/>
      <c r="MMB79" s="141"/>
      <c r="MMC79" s="141"/>
      <c r="MMD79" s="141"/>
      <c r="MME79" s="141"/>
      <c r="MMF79" s="141"/>
      <c r="MMG79" s="141"/>
      <c r="MMH79" s="141"/>
      <c r="MMI79" s="141"/>
      <c r="MMJ79" s="141"/>
      <c r="MMK79" s="141"/>
      <c r="MML79" s="141"/>
      <c r="MMM79" s="141"/>
      <c r="MMN79" s="141"/>
      <c r="MMO79" s="141"/>
      <c r="MMP79" s="141"/>
      <c r="MMQ79" s="141"/>
      <c r="MMR79" s="141"/>
      <c r="MMS79" s="141"/>
      <c r="MMT79" s="141"/>
      <c r="MMU79" s="141"/>
      <c r="MMV79" s="141"/>
      <c r="MMW79" s="141"/>
      <c r="MMX79" s="141"/>
      <c r="MMY79" s="141"/>
      <c r="MMZ79" s="141"/>
      <c r="MNA79" s="141"/>
      <c r="MNB79" s="141"/>
      <c r="MNC79" s="141"/>
      <c r="MND79" s="141"/>
      <c r="MNE79" s="141"/>
      <c r="MNF79" s="141"/>
      <c r="MNG79" s="141"/>
      <c r="MNH79" s="141"/>
      <c r="MNI79" s="141"/>
      <c r="MNJ79" s="141"/>
      <c r="MNK79" s="141"/>
      <c r="MNL79" s="141"/>
      <c r="MNM79" s="141"/>
      <c r="MNN79" s="141"/>
      <c r="MNO79" s="141"/>
      <c r="MNP79" s="141"/>
      <c r="MNQ79" s="141"/>
      <c r="MNR79" s="141"/>
      <c r="MNS79" s="141"/>
      <c r="MNT79" s="141"/>
      <c r="MNU79" s="141"/>
      <c r="MNV79" s="141"/>
      <c r="MNW79" s="141"/>
      <c r="MNX79" s="141"/>
      <c r="MNY79" s="141"/>
      <c r="MNZ79" s="141"/>
      <c r="MOA79" s="141"/>
      <c r="MOB79" s="141"/>
      <c r="MOC79" s="141"/>
      <c r="MOD79" s="141"/>
      <c r="MOE79" s="141"/>
      <c r="MOF79" s="141"/>
      <c r="MOG79" s="141"/>
      <c r="MOH79" s="141"/>
      <c r="MOI79" s="141"/>
      <c r="MOJ79" s="141"/>
      <c r="MOK79" s="141"/>
      <c r="MOL79" s="141"/>
      <c r="MOM79" s="141"/>
      <c r="MON79" s="141"/>
      <c r="MOO79" s="141"/>
      <c r="MOP79" s="141"/>
      <c r="MOQ79" s="141"/>
      <c r="MOR79" s="141"/>
      <c r="MOS79" s="141"/>
      <c r="MOT79" s="141"/>
      <c r="MOU79" s="141"/>
      <c r="MOV79" s="141"/>
      <c r="MOW79" s="141"/>
      <c r="MOX79" s="141"/>
      <c r="MOY79" s="141"/>
      <c r="MOZ79" s="141"/>
      <c r="MPA79" s="141"/>
      <c r="MPB79" s="141"/>
      <c r="MPC79" s="141"/>
      <c r="MPD79" s="141"/>
      <c r="MPE79" s="141"/>
      <c r="MPF79" s="141"/>
      <c r="MPG79" s="141"/>
      <c r="MPH79" s="141"/>
      <c r="MPI79" s="141"/>
      <c r="MPJ79" s="141"/>
      <c r="MPK79" s="141"/>
      <c r="MPL79" s="141"/>
      <c r="MPM79" s="141"/>
      <c r="MPN79" s="141"/>
      <c r="MPO79" s="141"/>
      <c r="MPP79" s="141"/>
      <c r="MPQ79" s="141"/>
      <c r="MPR79" s="141"/>
      <c r="MPS79" s="141"/>
      <c r="MPT79" s="141"/>
      <c r="MPU79" s="141"/>
      <c r="MPV79" s="141"/>
      <c r="MPW79" s="141"/>
      <c r="MPX79" s="141"/>
      <c r="MPY79" s="141"/>
      <c r="MPZ79" s="141"/>
      <c r="MQA79" s="141"/>
      <c r="MQB79" s="141"/>
      <c r="MQC79" s="141"/>
      <c r="MQD79" s="141"/>
      <c r="MQE79" s="141"/>
      <c r="MQF79" s="141"/>
      <c r="MQG79" s="141"/>
      <c r="MQH79" s="141"/>
      <c r="MQI79" s="141"/>
      <c r="MQJ79" s="141"/>
      <c r="MQK79" s="141"/>
      <c r="MQL79" s="141"/>
      <c r="MQM79" s="141"/>
      <c r="MQN79" s="141"/>
      <c r="MQO79" s="141"/>
      <c r="MQP79" s="141"/>
      <c r="MQQ79" s="141"/>
      <c r="MQR79" s="141"/>
      <c r="MQS79" s="141"/>
      <c r="MQT79" s="141"/>
      <c r="MQU79" s="141"/>
      <c r="MQV79" s="141"/>
      <c r="MQW79" s="141"/>
      <c r="MQX79" s="141"/>
      <c r="MQY79" s="141"/>
      <c r="MQZ79" s="141"/>
      <c r="MRA79" s="141"/>
      <c r="MRB79" s="141"/>
      <c r="MRC79" s="141"/>
      <c r="MRD79" s="141"/>
      <c r="MRE79" s="141"/>
      <c r="MRF79" s="141"/>
      <c r="MRG79" s="141"/>
      <c r="MRH79" s="141"/>
      <c r="MRI79" s="141"/>
      <c r="MRJ79" s="141"/>
      <c r="MRK79" s="141"/>
      <c r="MRL79" s="141"/>
      <c r="MRM79" s="141"/>
      <c r="MRN79" s="141"/>
      <c r="MRO79" s="141"/>
      <c r="MRP79" s="141"/>
      <c r="MRQ79" s="141"/>
      <c r="MRR79" s="141"/>
      <c r="MRS79" s="141"/>
      <c r="MRT79" s="141"/>
      <c r="MRU79" s="141"/>
      <c r="MRV79" s="141"/>
      <c r="MRW79" s="141"/>
      <c r="MRX79" s="141"/>
      <c r="MRY79" s="141"/>
      <c r="MRZ79" s="141"/>
      <c r="MSA79" s="141"/>
      <c r="MSB79" s="141"/>
      <c r="MSC79" s="141"/>
      <c r="MSD79" s="141"/>
      <c r="MSE79" s="141"/>
      <c r="MSF79" s="141"/>
      <c r="MSG79" s="141"/>
      <c r="MSH79" s="141"/>
      <c r="MSI79" s="141"/>
      <c r="MSJ79" s="141"/>
      <c r="MSK79" s="141"/>
      <c r="MSL79" s="141"/>
      <c r="MSM79" s="141"/>
      <c r="MSN79" s="141"/>
      <c r="MSO79" s="141"/>
      <c r="MSP79" s="141"/>
      <c r="MSQ79" s="141"/>
      <c r="MSR79" s="141"/>
      <c r="MSS79" s="141"/>
      <c r="MST79" s="141"/>
      <c r="MSU79" s="141"/>
      <c r="MSV79" s="141"/>
      <c r="MSW79" s="141"/>
      <c r="MSX79" s="141"/>
      <c r="MSY79" s="141"/>
      <c r="MSZ79" s="141"/>
      <c r="MTA79" s="141"/>
      <c r="MTB79" s="141"/>
      <c r="MTC79" s="141"/>
      <c r="MTD79" s="141"/>
      <c r="MTE79" s="141"/>
      <c r="MTF79" s="141"/>
      <c r="MTG79" s="141"/>
      <c r="MTH79" s="141"/>
      <c r="MTI79" s="141"/>
      <c r="MTJ79" s="141"/>
      <c r="MTK79" s="141"/>
      <c r="MTL79" s="141"/>
      <c r="MTM79" s="141"/>
      <c r="MTN79" s="141"/>
      <c r="MTO79" s="141"/>
      <c r="MTP79" s="141"/>
      <c r="MTQ79" s="141"/>
      <c r="MTR79" s="141"/>
      <c r="MTS79" s="141"/>
      <c r="MTT79" s="141"/>
      <c r="MTU79" s="141"/>
      <c r="MTV79" s="141"/>
      <c r="MTW79" s="141"/>
      <c r="MTX79" s="141"/>
      <c r="MTY79" s="141"/>
      <c r="MTZ79" s="141"/>
      <c r="MUA79" s="141"/>
      <c r="MUB79" s="141"/>
      <c r="MUC79" s="141"/>
      <c r="MUD79" s="141"/>
      <c r="MUE79" s="141"/>
      <c r="MUF79" s="141"/>
      <c r="MUG79" s="141"/>
      <c r="MUH79" s="141"/>
      <c r="MUI79" s="141"/>
      <c r="MUJ79" s="141"/>
      <c r="MUK79" s="141"/>
      <c r="MUL79" s="141"/>
      <c r="MUM79" s="141"/>
      <c r="MUN79" s="141"/>
      <c r="MUO79" s="141"/>
      <c r="MUP79" s="141"/>
      <c r="MUQ79" s="141"/>
      <c r="MUR79" s="141"/>
      <c r="MUS79" s="141"/>
      <c r="MUT79" s="141"/>
      <c r="MUU79" s="141"/>
      <c r="MUV79" s="141"/>
      <c r="MUW79" s="141"/>
      <c r="MUX79" s="141"/>
      <c r="MUY79" s="141"/>
      <c r="MUZ79" s="141"/>
      <c r="MVA79" s="141"/>
      <c r="MVB79" s="141"/>
      <c r="MVC79" s="141"/>
      <c r="MVD79" s="141"/>
      <c r="MVE79" s="141"/>
      <c r="MVF79" s="141"/>
      <c r="MVG79" s="141"/>
      <c r="MVH79" s="141"/>
      <c r="MVI79" s="141"/>
      <c r="MVJ79" s="141"/>
      <c r="MVK79" s="141"/>
      <c r="MVL79" s="141"/>
      <c r="MVM79" s="141"/>
      <c r="MVN79" s="141"/>
      <c r="MVO79" s="141"/>
      <c r="MVP79" s="141"/>
      <c r="MVQ79" s="141"/>
      <c r="MVR79" s="141"/>
      <c r="MVS79" s="141"/>
      <c r="MVT79" s="141"/>
      <c r="MVU79" s="141"/>
      <c r="MVV79" s="141"/>
      <c r="MVW79" s="141"/>
      <c r="MVX79" s="141"/>
      <c r="MVY79" s="141"/>
      <c r="MVZ79" s="141"/>
      <c r="MWA79" s="141"/>
      <c r="MWB79" s="141"/>
      <c r="MWC79" s="141"/>
      <c r="MWD79" s="141"/>
      <c r="MWE79" s="141"/>
      <c r="MWF79" s="141"/>
      <c r="MWG79" s="141"/>
      <c r="MWH79" s="141"/>
      <c r="MWI79" s="141"/>
      <c r="MWJ79" s="141"/>
      <c r="MWK79" s="141"/>
      <c r="MWL79" s="141"/>
      <c r="MWM79" s="141"/>
      <c r="MWN79" s="141"/>
      <c r="MWO79" s="141"/>
      <c r="MWP79" s="141"/>
      <c r="MWQ79" s="141"/>
      <c r="MWR79" s="141"/>
      <c r="MWS79" s="141"/>
      <c r="MWT79" s="141"/>
      <c r="MWU79" s="141"/>
      <c r="MWV79" s="141"/>
      <c r="MWW79" s="141"/>
      <c r="MWX79" s="141"/>
      <c r="MWY79" s="141"/>
      <c r="MWZ79" s="141"/>
      <c r="MXA79" s="141"/>
      <c r="MXB79" s="141"/>
      <c r="MXC79" s="141"/>
      <c r="MXD79" s="141"/>
      <c r="MXE79" s="141"/>
      <c r="MXF79" s="141"/>
      <c r="MXG79" s="141"/>
      <c r="MXH79" s="141"/>
      <c r="MXI79" s="141"/>
      <c r="MXJ79" s="141"/>
      <c r="MXK79" s="141"/>
      <c r="MXL79" s="141"/>
      <c r="MXM79" s="141"/>
      <c r="MXN79" s="141"/>
      <c r="MXO79" s="141"/>
      <c r="MXP79" s="141"/>
      <c r="MXQ79" s="141"/>
      <c r="MXR79" s="141"/>
      <c r="MXS79" s="141"/>
      <c r="MXT79" s="141"/>
      <c r="MXU79" s="141"/>
      <c r="MXV79" s="141"/>
      <c r="MXW79" s="141"/>
      <c r="MXX79" s="141"/>
      <c r="MXY79" s="141"/>
      <c r="MXZ79" s="141"/>
      <c r="MYA79" s="141"/>
      <c r="MYB79" s="141"/>
      <c r="MYC79" s="141"/>
      <c r="MYD79" s="141"/>
      <c r="MYE79" s="141"/>
      <c r="MYF79" s="141"/>
      <c r="MYG79" s="141"/>
      <c r="MYH79" s="141"/>
      <c r="MYI79" s="141"/>
      <c r="MYJ79" s="141"/>
      <c r="MYK79" s="141"/>
      <c r="MYL79" s="141"/>
      <c r="MYM79" s="141"/>
      <c r="MYN79" s="141"/>
      <c r="MYO79" s="141"/>
      <c r="MYP79" s="141"/>
      <c r="MYQ79" s="141"/>
      <c r="MYR79" s="141"/>
      <c r="MYS79" s="141"/>
      <c r="MYT79" s="141"/>
      <c r="MYU79" s="141"/>
      <c r="MYV79" s="141"/>
      <c r="MYW79" s="141"/>
      <c r="MYX79" s="141"/>
      <c r="MYY79" s="141"/>
      <c r="MYZ79" s="141"/>
      <c r="MZA79" s="141"/>
      <c r="MZB79" s="141"/>
      <c r="MZC79" s="141"/>
      <c r="MZD79" s="141"/>
      <c r="MZE79" s="141"/>
      <c r="MZF79" s="141"/>
      <c r="MZG79" s="141"/>
      <c r="MZH79" s="141"/>
      <c r="MZI79" s="141"/>
      <c r="MZJ79" s="141"/>
      <c r="MZK79" s="141"/>
      <c r="MZL79" s="141"/>
      <c r="MZM79" s="141"/>
      <c r="MZN79" s="141"/>
      <c r="MZO79" s="141"/>
      <c r="MZP79" s="141"/>
      <c r="MZQ79" s="141"/>
      <c r="MZR79" s="141"/>
      <c r="MZS79" s="141"/>
      <c r="MZT79" s="141"/>
      <c r="MZU79" s="141"/>
      <c r="MZV79" s="141"/>
      <c r="MZW79" s="141"/>
      <c r="MZX79" s="141"/>
      <c r="MZY79" s="141"/>
      <c r="MZZ79" s="141"/>
      <c r="NAA79" s="141"/>
      <c r="NAB79" s="141"/>
      <c r="NAC79" s="141"/>
      <c r="NAD79" s="141"/>
      <c r="NAE79" s="141"/>
      <c r="NAF79" s="141"/>
      <c r="NAG79" s="141"/>
      <c r="NAH79" s="141"/>
      <c r="NAI79" s="141"/>
      <c r="NAJ79" s="141"/>
      <c r="NAK79" s="141"/>
      <c r="NAL79" s="141"/>
      <c r="NAM79" s="141"/>
      <c r="NAN79" s="141"/>
      <c r="NAO79" s="141"/>
      <c r="NAP79" s="141"/>
      <c r="NAQ79" s="141"/>
      <c r="NAR79" s="141"/>
      <c r="NAS79" s="141"/>
      <c r="NAT79" s="141"/>
      <c r="NAU79" s="141"/>
      <c r="NAV79" s="141"/>
      <c r="NAW79" s="141"/>
      <c r="NAX79" s="141"/>
      <c r="NAY79" s="141"/>
      <c r="NAZ79" s="141"/>
      <c r="NBA79" s="141"/>
      <c r="NBB79" s="141"/>
      <c r="NBC79" s="141"/>
      <c r="NBD79" s="141"/>
      <c r="NBE79" s="141"/>
      <c r="NBF79" s="141"/>
      <c r="NBG79" s="141"/>
      <c r="NBH79" s="141"/>
      <c r="NBI79" s="141"/>
      <c r="NBJ79" s="141"/>
      <c r="NBK79" s="141"/>
      <c r="NBL79" s="141"/>
      <c r="NBM79" s="141"/>
      <c r="NBN79" s="141"/>
      <c r="NBO79" s="141"/>
      <c r="NBP79" s="141"/>
      <c r="NBQ79" s="141"/>
      <c r="NBR79" s="141"/>
      <c r="NBS79" s="141"/>
      <c r="NBT79" s="141"/>
      <c r="NBU79" s="141"/>
      <c r="NBV79" s="141"/>
      <c r="NBW79" s="141"/>
      <c r="NBX79" s="141"/>
      <c r="NBY79" s="141"/>
      <c r="NBZ79" s="141"/>
      <c r="NCA79" s="141"/>
      <c r="NCB79" s="141"/>
      <c r="NCC79" s="141"/>
      <c r="NCD79" s="141"/>
      <c r="NCE79" s="141"/>
      <c r="NCF79" s="141"/>
      <c r="NCG79" s="141"/>
      <c r="NCH79" s="141"/>
      <c r="NCI79" s="141"/>
      <c r="NCJ79" s="141"/>
      <c r="NCK79" s="141"/>
      <c r="NCL79" s="141"/>
      <c r="NCM79" s="141"/>
      <c r="NCN79" s="141"/>
      <c r="NCO79" s="141"/>
      <c r="NCP79" s="141"/>
      <c r="NCQ79" s="141"/>
      <c r="NCR79" s="141"/>
      <c r="NCS79" s="141"/>
      <c r="NCT79" s="141"/>
      <c r="NCU79" s="141"/>
      <c r="NCV79" s="141"/>
      <c r="NCW79" s="141"/>
      <c r="NCX79" s="141"/>
      <c r="NCY79" s="141"/>
      <c r="NCZ79" s="141"/>
      <c r="NDA79" s="141"/>
      <c r="NDB79" s="141"/>
      <c r="NDC79" s="141"/>
      <c r="NDD79" s="141"/>
      <c r="NDE79" s="141"/>
      <c r="NDF79" s="141"/>
      <c r="NDG79" s="141"/>
      <c r="NDH79" s="141"/>
      <c r="NDI79" s="141"/>
      <c r="NDJ79" s="141"/>
      <c r="NDK79" s="141"/>
      <c r="NDL79" s="141"/>
      <c r="NDM79" s="141"/>
      <c r="NDN79" s="141"/>
      <c r="NDO79" s="141"/>
      <c r="NDP79" s="141"/>
      <c r="NDQ79" s="141"/>
      <c r="NDR79" s="141"/>
      <c r="NDS79" s="141"/>
      <c r="NDT79" s="141"/>
      <c r="NDU79" s="141"/>
      <c r="NDV79" s="141"/>
      <c r="NDW79" s="141"/>
      <c r="NDX79" s="141"/>
      <c r="NDY79" s="141"/>
      <c r="NDZ79" s="141"/>
      <c r="NEA79" s="141"/>
      <c r="NEB79" s="141"/>
      <c r="NEC79" s="141"/>
      <c r="NED79" s="141"/>
      <c r="NEE79" s="141"/>
      <c r="NEF79" s="141"/>
      <c r="NEG79" s="141"/>
      <c r="NEH79" s="141"/>
      <c r="NEI79" s="141"/>
      <c r="NEJ79" s="141"/>
      <c r="NEK79" s="141"/>
      <c r="NEL79" s="141"/>
      <c r="NEM79" s="141"/>
      <c r="NEN79" s="141"/>
      <c r="NEO79" s="141"/>
      <c r="NEP79" s="141"/>
      <c r="NEQ79" s="141"/>
      <c r="NER79" s="141"/>
      <c r="NES79" s="141"/>
      <c r="NET79" s="141"/>
      <c r="NEU79" s="141"/>
      <c r="NEV79" s="141"/>
      <c r="NEW79" s="141"/>
      <c r="NEX79" s="141"/>
      <c r="NEY79" s="141"/>
      <c r="NEZ79" s="141"/>
      <c r="NFA79" s="141"/>
      <c r="NFB79" s="141"/>
      <c r="NFC79" s="141"/>
      <c r="NFD79" s="141"/>
      <c r="NFE79" s="141"/>
      <c r="NFF79" s="141"/>
      <c r="NFG79" s="141"/>
      <c r="NFH79" s="141"/>
      <c r="NFI79" s="141"/>
      <c r="NFJ79" s="141"/>
      <c r="NFK79" s="141"/>
      <c r="NFL79" s="141"/>
      <c r="NFM79" s="141"/>
      <c r="NFN79" s="141"/>
      <c r="NFO79" s="141"/>
      <c r="NFP79" s="141"/>
      <c r="NFQ79" s="141"/>
      <c r="NFR79" s="141"/>
      <c r="NFS79" s="141"/>
      <c r="NFT79" s="141"/>
      <c r="NFU79" s="141"/>
      <c r="NFV79" s="141"/>
      <c r="NFW79" s="141"/>
      <c r="NFX79" s="141"/>
      <c r="NFY79" s="141"/>
      <c r="NFZ79" s="141"/>
      <c r="NGA79" s="141"/>
      <c r="NGB79" s="141"/>
      <c r="NGC79" s="141"/>
      <c r="NGD79" s="141"/>
      <c r="NGE79" s="141"/>
      <c r="NGF79" s="141"/>
      <c r="NGG79" s="141"/>
      <c r="NGH79" s="141"/>
      <c r="NGI79" s="141"/>
      <c r="NGJ79" s="141"/>
      <c r="NGK79" s="141"/>
      <c r="NGL79" s="141"/>
      <c r="NGM79" s="141"/>
      <c r="NGN79" s="141"/>
      <c r="NGO79" s="141"/>
      <c r="NGP79" s="141"/>
      <c r="NGQ79" s="141"/>
      <c r="NGR79" s="141"/>
      <c r="NGS79" s="141"/>
      <c r="NGT79" s="141"/>
      <c r="NGU79" s="141"/>
      <c r="NGV79" s="141"/>
      <c r="NGW79" s="141"/>
      <c r="NGX79" s="141"/>
      <c r="NGY79" s="141"/>
      <c r="NGZ79" s="141"/>
      <c r="NHA79" s="141"/>
      <c r="NHB79" s="141"/>
      <c r="NHC79" s="141"/>
      <c r="NHD79" s="141"/>
      <c r="NHE79" s="141"/>
      <c r="NHF79" s="141"/>
      <c r="NHG79" s="141"/>
      <c r="NHH79" s="141"/>
      <c r="NHI79" s="141"/>
      <c r="NHJ79" s="141"/>
      <c r="NHK79" s="141"/>
      <c r="NHL79" s="141"/>
      <c r="NHM79" s="141"/>
      <c r="NHN79" s="141"/>
      <c r="NHO79" s="141"/>
      <c r="NHP79" s="141"/>
      <c r="NHQ79" s="141"/>
      <c r="NHR79" s="141"/>
      <c r="NHS79" s="141"/>
      <c r="NHT79" s="141"/>
      <c r="NHU79" s="141"/>
      <c r="NHV79" s="141"/>
      <c r="NHW79" s="141"/>
      <c r="NHX79" s="141"/>
      <c r="NHY79" s="141"/>
      <c r="NHZ79" s="141"/>
      <c r="NIA79" s="141"/>
      <c r="NIB79" s="141"/>
      <c r="NIC79" s="141"/>
      <c r="NID79" s="141"/>
      <c r="NIE79" s="141"/>
      <c r="NIF79" s="141"/>
      <c r="NIG79" s="141"/>
      <c r="NIH79" s="141"/>
      <c r="NII79" s="141"/>
      <c r="NIJ79" s="141"/>
      <c r="NIK79" s="141"/>
      <c r="NIL79" s="141"/>
      <c r="NIM79" s="141"/>
      <c r="NIN79" s="141"/>
      <c r="NIO79" s="141"/>
      <c r="NIP79" s="141"/>
      <c r="NIQ79" s="141"/>
      <c r="NIR79" s="141"/>
      <c r="NIS79" s="141"/>
      <c r="NIT79" s="141"/>
      <c r="NIU79" s="141"/>
      <c r="NIV79" s="141"/>
      <c r="NIW79" s="141"/>
      <c r="NIX79" s="141"/>
      <c r="NIY79" s="141"/>
      <c r="NIZ79" s="141"/>
      <c r="NJA79" s="141"/>
      <c r="NJB79" s="141"/>
      <c r="NJC79" s="141"/>
      <c r="NJD79" s="141"/>
      <c r="NJE79" s="141"/>
      <c r="NJF79" s="141"/>
      <c r="NJG79" s="141"/>
      <c r="NJH79" s="141"/>
      <c r="NJI79" s="141"/>
      <c r="NJJ79" s="141"/>
      <c r="NJK79" s="141"/>
      <c r="NJL79" s="141"/>
      <c r="NJM79" s="141"/>
      <c r="NJN79" s="141"/>
      <c r="NJO79" s="141"/>
      <c r="NJP79" s="141"/>
      <c r="NJQ79" s="141"/>
      <c r="NJR79" s="141"/>
      <c r="NJS79" s="141"/>
      <c r="NJT79" s="141"/>
      <c r="NJU79" s="141"/>
      <c r="NJV79" s="141"/>
      <c r="NJW79" s="141"/>
      <c r="NJX79" s="141"/>
      <c r="NJY79" s="141"/>
      <c r="NJZ79" s="141"/>
      <c r="NKA79" s="141"/>
      <c r="NKB79" s="141"/>
      <c r="NKC79" s="141"/>
      <c r="NKD79" s="141"/>
      <c r="NKE79" s="141"/>
      <c r="NKF79" s="141"/>
      <c r="NKG79" s="141"/>
      <c r="NKH79" s="141"/>
      <c r="NKI79" s="141"/>
      <c r="NKJ79" s="141"/>
      <c r="NKK79" s="141"/>
      <c r="NKL79" s="141"/>
      <c r="NKM79" s="141"/>
      <c r="NKN79" s="141"/>
      <c r="NKO79" s="141"/>
      <c r="NKP79" s="141"/>
      <c r="NKQ79" s="141"/>
      <c r="NKR79" s="141"/>
      <c r="NKS79" s="141"/>
      <c r="NKT79" s="141"/>
      <c r="NKU79" s="141"/>
      <c r="NKV79" s="141"/>
      <c r="NKW79" s="141"/>
      <c r="NKX79" s="141"/>
      <c r="NKY79" s="141"/>
      <c r="NKZ79" s="141"/>
      <c r="NLA79" s="141"/>
      <c r="NLB79" s="141"/>
      <c r="NLC79" s="141"/>
      <c r="NLD79" s="141"/>
      <c r="NLE79" s="141"/>
      <c r="NLF79" s="141"/>
      <c r="NLG79" s="141"/>
      <c r="NLH79" s="141"/>
      <c r="NLI79" s="141"/>
      <c r="NLJ79" s="141"/>
      <c r="NLK79" s="141"/>
      <c r="NLL79" s="141"/>
      <c r="NLM79" s="141"/>
      <c r="NLN79" s="141"/>
      <c r="NLO79" s="141"/>
      <c r="NLP79" s="141"/>
      <c r="NLQ79" s="141"/>
      <c r="NLR79" s="141"/>
      <c r="NLS79" s="141"/>
      <c r="NLT79" s="141"/>
      <c r="NLU79" s="141"/>
      <c r="NLV79" s="141"/>
      <c r="NLW79" s="141"/>
      <c r="NLX79" s="141"/>
      <c r="NLY79" s="141"/>
      <c r="NLZ79" s="141"/>
      <c r="NMA79" s="141"/>
      <c r="NMB79" s="141"/>
      <c r="NMC79" s="141"/>
      <c r="NMD79" s="141"/>
      <c r="NME79" s="141"/>
      <c r="NMF79" s="141"/>
      <c r="NMG79" s="141"/>
      <c r="NMH79" s="141"/>
      <c r="NMI79" s="141"/>
      <c r="NMJ79" s="141"/>
      <c r="NMK79" s="141"/>
      <c r="NML79" s="141"/>
      <c r="NMM79" s="141"/>
      <c r="NMN79" s="141"/>
      <c r="NMO79" s="141"/>
      <c r="NMP79" s="141"/>
      <c r="NMQ79" s="141"/>
      <c r="NMR79" s="141"/>
      <c r="NMS79" s="141"/>
      <c r="NMT79" s="141"/>
      <c r="NMU79" s="141"/>
      <c r="NMV79" s="141"/>
      <c r="NMW79" s="141"/>
      <c r="NMX79" s="141"/>
      <c r="NMY79" s="141"/>
      <c r="NMZ79" s="141"/>
      <c r="NNA79" s="141"/>
      <c r="NNB79" s="141"/>
      <c r="NNC79" s="141"/>
      <c r="NND79" s="141"/>
      <c r="NNE79" s="141"/>
      <c r="NNF79" s="141"/>
      <c r="NNG79" s="141"/>
      <c r="NNH79" s="141"/>
      <c r="NNI79" s="141"/>
      <c r="NNJ79" s="141"/>
      <c r="NNK79" s="141"/>
      <c r="NNL79" s="141"/>
      <c r="NNM79" s="141"/>
      <c r="NNN79" s="141"/>
      <c r="NNO79" s="141"/>
      <c r="NNP79" s="141"/>
      <c r="NNQ79" s="141"/>
      <c r="NNR79" s="141"/>
      <c r="NNS79" s="141"/>
      <c r="NNT79" s="141"/>
      <c r="NNU79" s="141"/>
      <c r="NNV79" s="141"/>
      <c r="NNW79" s="141"/>
      <c r="NNX79" s="141"/>
      <c r="NNY79" s="141"/>
      <c r="NNZ79" s="141"/>
      <c r="NOA79" s="141"/>
      <c r="NOB79" s="141"/>
      <c r="NOC79" s="141"/>
      <c r="NOD79" s="141"/>
      <c r="NOE79" s="141"/>
      <c r="NOF79" s="141"/>
      <c r="NOG79" s="141"/>
      <c r="NOH79" s="141"/>
      <c r="NOI79" s="141"/>
      <c r="NOJ79" s="141"/>
      <c r="NOK79" s="141"/>
      <c r="NOL79" s="141"/>
      <c r="NOM79" s="141"/>
      <c r="NON79" s="141"/>
      <c r="NOO79" s="141"/>
      <c r="NOP79" s="141"/>
      <c r="NOQ79" s="141"/>
      <c r="NOR79" s="141"/>
      <c r="NOS79" s="141"/>
      <c r="NOT79" s="141"/>
      <c r="NOU79" s="141"/>
      <c r="NOV79" s="141"/>
      <c r="NOW79" s="141"/>
      <c r="NOX79" s="141"/>
      <c r="NOY79" s="141"/>
      <c r="NOZ79" s="141"/>
      <c r="NPA79" s="141"/>
      <c r="NPB79" s="141"/>
      <c r="NPC79" s="141"/>
      <c r="NPD79" s="141"/>
      <c r="NPE79" s="141"/>
      <c r="NPF79" s="141"/>
      <c r="NPG79" s="141"/>
      <c r="NPH79" s="141"/>
      <c r="NPI79" s="141"/>
      <c r="NPJ79" s="141"/>
      <c r="NPK79" s="141"/>
      <c r="NPL79" s="141"/>
      <c r="NPM79" s="141"/>
      <c r="NPN79" s="141"/>
      <c r="NPO79" s="141"/>
      <c r="NPP79" s="141"/>
      <c r="NPQ79" s="141"/>
      <c r="NPR79" s="141"/>
      <c r="NPS79" s="141"/>
      <c r="NPT79" s="141"/>
      <c r="NPU79" s="141"/>
      <c r="NPV79" s="141"/>
      <c r="NPW79" s="141"/>
      <c r="NPX79" s="141"/>
      <c r="NPY79" s="141"/>
      <c r="NPZ79" s="141"/>
      <c r="NQA79" s="141"/>
      <c r="NQB79" s="141"/>
      <c r="NQC79" s="141"/>
      <c r="NQD79" s="141"/>
      <c r="NQE79" s="141"/>
      <c r="NQF79" s="141"/>
      <c r="NQG79" s="141"/>
      <c r="NQH79" s="141"/>
      <c r="NQI79" s="141"/>
      <c r="NQJ79" s="141"/>
      <c r="NQK79" s="141"/>
      <c r="NQL79" s="141"/>
      <c r="NQM79" s="141"/>
      <c r="NQN79" s="141"/>
      <c r="NQO79" s="141"/>
      <c r="NQP79" s="141"/>
      <c r="NQQ79" s="141"/>
      <c r="NQR79" s="141"/>
      <c r="NQS79" s="141"/>
      <c r="NQT79" s="141"/>
      <c r="NQU79" s="141"/>
      <c r="NQV79" s="141"/>
      <c r="NQW79" s="141"/>
      <c r="NQX79" s="141"/>
      <c r="NQY79" s="141"/>
      <c r="NQZ79" s="141"/>
      <c r="NRA79" s="141"/>
      <c r="NRB79" s="141"/>
      <c r="NRC79" s="141"/>
      <c r="NRD79" s="141"/>
      <c r="NRE79" s="141"/>
      <c r="NRF79" s="141"/>
      <c r="NRG79" s="141"/>
      <c r="NRH79" s="141"/>
      <c r="NRI79" s="141"/>
      <c r="NRJ79" s="141"/>
      <c r="NRK79" s="141"/>
      <c r="NRL79" s="141"/>
      <c r="NRM79" s="141"/>
      <c r="NRN79" s="141"/>
      <c r="NRO79" s="141"/>
      <c r="NRP79" s="141"/>
      <c r="NRQ79" s="141"/>
      <c r="NRR79" s="141"/>
      <c r="NRS79" s="141"/>
      <c r="NRT79" s="141"/>
      <c r="NRU79" s="141"/>
      <c r="NRV79" s="141"/>
      <c r="NRW79" s="141"/>
      <c r="NRX79" s="141"/>
      <c r="NRY79" s="141"/>
      <c r="NRZ79" s="141"/>
      <c r="NSA79" s="141"/>
      <c r="NSB79" s="141"/>
      <c r="NSC79" s="141"/>
      <c r="NSD79" s="141"/>
      <c r="NSE79" s="141"/>
      <c r="NSF79" s="141"/>
      <c r="NSG79" s="141"/>
      <c r="NSH79" s="141"/>
      <c r="NSI79" s="141"/>
      <c r="NSJ79" s="141"/>
      <c r="NSK79" s="141"/>
      <c r="NSL79" s="141"/>
      <c r="NSM79" s="141"/>
      <c r="NSN79" s="141"/>
      <c r="NSO79" s="141"/>
      <c r="NSP79" s="141"/>
      <c r="NSQ79" s="141"/>
      <c r="NSR79" s="141"/>
      <c r="NSS79" s="141"/>
      <c r="NST79" s="141"/>
      <c r="NSU79" s="141"/>
      <c r="NSV79" s="141"/>
      <c r="NSW79" s="141"/>
      <c r="NSX79" s="141"/>
      <c r="NSY79" s="141"/>
      <c r="NSZ79" s="141"/>
      <c r="NTA79" s="141"/>
      <c r="NTB79" s="141"/>
      <c r="NTC79" s="141"/>
      <c r="NTD79" s="141"/>
      <c r="NTE79" s="141"/>
      <c r="NTF79" s="141"/>
      <c r="NTG79" s="141"/>
      <c r="NTH79" s="141"/>
      <c r="NTI79" s="141"/>
      <c r="NTJ79" s="141"/>
      <c r="NTK79" s="141"/>
      <c r="NTL79" s="141"/>
      <c r="NTM79" s="141"/>
      <c r="NTN79" s="141"/>
      <c r="NTO79" s="141"/>
      <c r="NTP79" s="141"/>
      <c r="NTQ79" s="141"/>
      <c r="NTR79" s="141"/>
      <c r="NTS79" s="141"/>
      <c r="NTT79" s="141"/>
      <c r="NTU79" s="141"/>
      <c r="NTV79" s="141"/>
      <c r="NTW79" s="141"/>
      <c r="NTX79" s="141"/>
      <c r="NTY79" s="141"/>
      <c r="NTZ79" s="141"/>
      <c r="NUA79" s="141"/>
      <c r="NUB79" s="141"/>
      <c r="NUC79" s="141"/>
      <c r="NUD79" s="141"/>
      <c r="NUE79" s="141"/>
      <c r="NUF79" s="141"/>
      <c r="NUG79" s="141"/>
      <c r="NUH79" s="141"/>
      <c r="NUI79" s="141"/>
      <c r="NUJ79" s="141"/>
      <c r="NUK79" s="141"/>
      <c r="NUL79" s="141"/>
      <c r="NUM79" s="141"/>
      <c r="NUN79" s="141"/>
      <c r="NUO79" s="141"/>
      <c r="NUP79" s="141"/>
      <c r="NUQ79" s="141"/>
      <c r="NUR79" s="141"/>
      <c r="NUS79" s="141"/>
      <c r="NUT79" s="141"/>
      <c r="NUU79" s="141"/>
      <c r="NUV79" s="141"/>
      <c r="NUW79" s="141"/>
      <c r="NUX79" s="141"/>
      <c r="NUY79" s="141"/>
      <c r="NUZ79" s="141"/>
      <c r="NVA79" s="141"/>
      <c r="NVB79" s="141"/>
      <c r="NVC79" s="141"/>
      <c r="NVD79" s="141"/>
      <c r="NVE79" s="141"/>
      <c r="NVF79" s="141"/>
      <c r="NVG79" s="141"/>
      <c r="NVH79" s="141"/>
      <c r="NVI79" s="141"/>
      <c r="NVJ79" s="141"/>
      <c r="NVK79" s="141"/>
      <c r="NVL79" s="141"/>
      <c r="NVM79" s="141"/>
      <c r="NVN79" s="141"/>
      <c r="NVO79" s="141"/>
      <c r="NVP79" s="141"/>
      <c r="NVQ79" s="141"/>
      <c r="NVR79" s="141"/>
      <c r="NVS79" s="141"/>
      <c r="NVT79" s="141"/>
      <c r="NVU79" s="141"/>
      <c r="NVV79" s="141"/>
      <c r="NVW79" s="141"/>
      <c r="NVX79" s="141"/>
      <c r="NVY79" s="141"/>
      <c r="NVZ79" s="141"/>
      <c r="NWA79" s="141"/>
      <c r="NWB79" s="141"/>
      <c r="NWC79" s="141"/>
      <c r="NWD79" s="141"/>
      <c r="NWE79" s="141"/>
      <c r="NWF79" s="141"/>
      <c r="NWG79" s="141"/>
      <c r="NWH79" s="141"/>
      <c r="NWI79" s="141"/>
      <c r="NWJ79" s="141"/>
      <c r="NWK79" s="141"/>
      <c r="NWL79" s="141"/>
      <c r="NWM79" s="141"/>
      <c r="NWN79" s="141"/>
      <c r="NWO79" s="141"/>
      <c r="NWP79" s="141"/>
      <c r="NWQ79" s="141"/>
      <c r="NWR79" s="141"/>
      <c r="NWS79" s="141"/>
      <c r="NWT79" s="141"/>
      <c r="NWU79" s="141"/>
      <c r="NWV79" s="141"/>
      <c r="NWW79" s="141"/>
      <c r="NWX79" s="141"/>
      <c r="NWY79" s="141"/>
      <c r="NWZ79" s="141"/>
      <c r="NXA79" s="141"/>
      <c r="NXB79" s="141"/>
      <c r="NXC79" s="141"/>
      <c r="NXD79" s="141"/>
      <c r="NXE79" s="141"/>
      <c r="NXF79" s="141"/>
      <c r="NXG79" s="141"/>
      <c r="NXH79" s="141"/>
      <c r="NXI79" s="141"/>
      <c r="NXJ79" s="141"/>
      <c r="NXK79" s="141"/>
      <c r="NXL79" s="141"/>
      <c r="NXM79" s="141"/>
      <c r="NXN79" s="141"/>
      <c r="NXO79" s="141"/>
      <c r="NXP79" s="141"/>
      <c r="NXQ79" s="141"/>
      <c r="NXR79" s="141"/>
      <c r="NXS79" s="141"/>
      <c r="NXT79" s="141"/>
      <c r="NXU79" s="141"/>
      <c r="NXV79" s="141"/>
      <c r="NXW79" s="141"/>
      <c r="NXX79" s="141"/>
      <c r="NXY79" s="141"/>
      <c r="NXZ79" s="141"/>
      <c r="NYA79" s="141"/>
      <c r="NYB79" s="141"/>
      <c r="NYC79" s="141"/>
      <c r="NYD79" s="141"/>
      <c r="NYE79" s="141"/>
      <c r="NYF79" s="141"/>
      <c r="NYG79" s="141"/>
      <c r="NYH79" s="141"/>
      <c r="NYI79" s="141"/>
      <c r="NYJ79" s="141"/>
      <c r="NYK79" s="141"/>
      <c r="NYL79" s="141"/>
      <c r="NYM79" s="141"/>
      <c r="NYN79" s="141"/>
      <c r="NYO79" s="141"/>
      <c r="NYP79" s="141"/>
      <c r="NYQ79" s="141"/>
      <c r="NYR79" s="141"/>
      <c r="NYS79" s="141"/>
      <c r="NYT79" s="141"/>
      <c r="NYU79" s="141"/>
      <c r="NYV79" s="141"/>
      <c r="NYW79" s="141"/>
      <c r="NYX79" s="141"/>
      <c r="NYY79" s="141"/>
      <c r="NYZ79" s="141"/>
      <c r="NZA79" s="141"/>
      <c r="NZB79" s="141"/>
      <c r="NZC79" s="141"/>
      <c r="NZD79" s="141"/>
      <c r="NZE79" s="141"/>
      <c r="NZF79" s="141"/>
      <c r="NZG79" s="141"/>
      <c r="NZH79" s="141"/>
      <c r="NZI79" s="141"/>
      <c r="NZJ79" s="141"/>
      <c r="NZK79" s="141"/>
      <c r="NZL79" s="141"/>
      <c r="NZM79" s="141"/>
      <c r="NZN79" s="141"/>
      <c r="NZO79" s="141"/>
      <c r="NZP79" s="141"/>
      <c r="NZQ79" s="141"/>
      <c r="NZR79" s="141"/>
      <c r="NZS79" s="141"/>
      <c r="NZT79" s="141"/>
      <c r="NZU79" s="141"/>
      <c r="NZV79" s="141"/>
      <c r="NZW79" s="141"/>
      <c r="NZX79" s="141"/>
      <c r="NZY79" s="141"/>
      <c r="NZZ79" s="141"/>
      <c r="OAA79" s="141"/>
      <c r="OAB79" s="141"/>
      <c r="OAC79" s="141"/>
      <c r="OAD79" s="141"/>
      <c r="OAE79" s="141"/>
      <c r="OAF79" s="141"/>
      <c r="OAG79" s="141"/>
      <c r="OAH79" s="141"/>
      <c r="OAI79" s="141"/>
      <c r="OAJ79" s="141"/>
      <c r="OAK79" s="141"/>
      <c r="OAL79" s="141"/>
      <c r="OAM79" s="141"/>
      <c r="OAN79" s="141"/>
      <c r="OAO79" s="141"/>
      <c r="OAP79" s="141"/>
      <c r="OAQ79" s="141"/>
      <c r="OAR79" s="141"/>
      <c r="OAS79" s="141"/>
      <c r="OAT79" s="141"/>
      <c r="OAU79" s="141"/>
      <c r="OAV79" s="141"/>
      <c r="OAW79" s="141"/>
      <c r="OAX79" s="141"/>
      <c r="OAY79" s="141"/>
      <c r="OAZ79" s="141"/>
      <c r="OBA79" s="141"/>
      <c r="OBB79" s="141"/>
      <c r="OBC79" s="141"/>
      <c r="OBD79" s="141"/>
      <c r="OBE79" s="141"/>
      <c r="OBF79" s="141"/>
      <c r="OBG79" s="141"/>
      <c r="OBH79" s="141"/>
      <c r="OBI79" s="141"/>
      <c r="OBJ79" s="141"/>
      <c r="OBK79" s="141"/>
      <c r="OBL79" s="141"/>
      <c r="OBM79" s="141"/>
      <c r="OBN79" s="141"/>
      <c r="OBO79" s="141"/>
      <c r="OBP79" s="141"/>
      <c r="OBQ79" s="141"/>
      <c r="OBR79" s="141"/>
      <c r="OBS79" s="141"/>
      <c r="OBT79" s="141"/>
      <c r="OBU79" s="141"/>
      <c r="OBV79" s="141"/>
      <c r="OBW79" s="141"/>
      <c r="OBX79" s="141"/>
      <c r="OBY79" s="141"/>
      <c r="OBZ79" s="141"/>
      <c r="OCA79" s="141"/>
      <c r="OCB79" s="141"/>
      <c r="OCC79" s="141"/>
      <c r="OCD79" s="141"/>
      <c r="OCE79" s="141"/>
      <c r="OCF79" s="141"/>
      <c r="OCG79" s="141"/>
      <c r="OCH79" s="141"/>
      <c r="OCI79" s="141"/>
      <c r="OCJ79" s="141"/>
      <c r="OCK79" s="141"/>
      <c r="OCL79" s="141"/>
      <c r="OCM79" s="141"/>
      <c r="OCN79" s="141"/>
      <c r="OCO79" s="141"/>
      <c r="OCP79" s="141"/>
      <c r="OCQ79" s="141"/>
      <c r="OCR79" s="141"/>
      <c r="OCS79" s="141"/>
      <c r="OCT79" s="141"/>
      <c r="OCU79" s="141"/>
      <c r="OCV79" s="141"/>
      <c r="OCW79" s="141"/>
      <c r="OCX79" s="141"/>
      <c r="OCY79" s="141"/>
      <c r="OCZ79" s="141"/>
      <c r="ODA79" s="141"/>
      <c r="ODB79" s="141"/>
      <c r="ODC79" s="141"/>
      <c r="ODD79" s="141"/>
      <c r="ODE79" s="141"/>
      <c r="ODF79" s="141"/>
      <c r="ODG79" s="141"/>
      <c r="ODH79" s="141"/>
      <c r="ODI79" s="141"/>
      <c r="ODJ79" s="141"/>
      <c r="ODK79" s="141"/>
      <c r="ODL79" s="141"/>
      <c r="ODM79" s="141"/>
      <c r="ODN79" s="141"/>
      <c r="ODO79" s="141"/>
      <c r="ODP79" s="141"/>
      <c r="ODQ79" s="141"/>
      <c r="ODR79" s="141"/>
      <c r="ODS79" s="141"/>
      <c r="ODT79" s="141"/>
      <c r="ODU79" s="141"/>
      <c r="ODV79" s="141"/>
      <c r="ODW79" s="141"/>
      <c r="ODX79" s="141"/>
      <c r="ODY79" s="141"/>
      <c r="ODZ79" s="141"/>
      <c r="OEA79" s="141"/>
      <c r="OEB79" s="141"/>
      <c r="OEC79" s="141"/>
      <c r="OED79" s="141"/>
      <c r="OEE79" s="141"/>
      <c r="OEF79" s="141"/>
      <c r="OEG79" s="141"/>
      <c r="OEH79" s="141"/>
      <c r="OEI79" s="141"/>
      <c r="OEJ79" s="141"/>
      <c r="OEK79" s="141"/>
      <c r="OEL79" s="141"/>
      <c r="OEM79" s="141"/>
      <c r="OEN79" s="141"/>
      <c r="OEO79" s="141"/>
      <c r="OEP79" s="141"/>
      <c r="OEQ79" s="141"/>
      <c r="OER79" s="141"/>
      <c r="OES79" s="141"/>
      <c r="OET79" s="141"/>
      <c r="OEU79" s="141"/>
      <c r="OEV79" s="141"/>
      <c r="OEW79" s="141"/>
      <c r="OEX79" s="141"/>
      <c r="OEY79" s="141"/>
      <c r="OEZ79" s="141"/>
      <c r="OFA79" s="141"/>
      <c r="OFB79" s="141"/>
      <c r="OFC79" s="141"/>
      <c r="OFD79" s="141"/>
      <c r="OFE79" s="141"/>
      <c r="OFF79" s="141"/>
      <c r="OFG79" s="141"/>
      <c r="OFH79" s="141"/>
      <c r="OFI79" s="141"/>
      <c r="OFJ79" s="141"/>
      <c r="OFK79" s="141"/>
      <c r="OFL79" s="141"/>
      <c r="OFM79" s="141"/>
      <c r="OFN79" s="141"/>
      <c r="OFO79" s="141"/>
      <c r="OFP79" s="141"/>
      <c r="OFQ79" s="141"/>
      <c r="OFR79" s="141"/>
      <c r="OFS79" s="141"/>
      <c r="OFT79" s="141"/>
      <c r="OFU79" s="141"/>
      <c r="OFV79" s="141"/>
      <c r="OFW79" s="141"/>
      <c r="OFX79" s="141"/>
      <c r="OFY79" s="141"/>
      <c r="OFZ79" s="141"/>
      <c r="OGA79" s="141"/>
      <c r="OGB79" s="141"/>
      <c r="OGC79" s="141"/>
      <c r="OGD79" s="141"/>
      <c r="OGE79" s="141"/>
      <c r="OGF79" s="141"/>
      <c r="OGG79" s="141"/>
      <c r="OGH79" s="141"/>
      <c r="OGI79" s="141"/>
      <c r="OGJ79" s="141"/>
      <c r="OGK79" s="141"/>
      <c r="OGL79" s="141"/>
      <c r="OGM79" s="141"/>
      <c r="OGN79" s="141"/>
      <c r="OGO79" s="141"/>
      <c r="OGP79" s="141"/>
      <c r="OGQ79" s="141"/>
      <c r="OGR79" s="141"/>
      <c r="OGS79" s="141"/>
      <c r="OGT79" s="141"/>
      <c r="OGU79" s="141"/>
      <c r="OGV79" s="141"/>
      <c r="OGW79" s="141"/>
      <c r="OGX79" s="141"/>
      <c r="OGY79" s="141"/>
      <c r="OGZ79" s="141"/>
      <c r="OHA79" s="141"/>
      <c r="OHB79" s="141"/>
      <c r="OHC79" s="141"/>
      <c r="OHD79" s="141"/>
      <c r="OHE79" s="141"/>
      <c r="OHF79" s="141"/>
      <c r="OHG79" s="141"/>
      <c r="OHH79" s="141"/>
      <c r="OHI79" s="141"/>
      <c r="OHJ79" s="141"/>
      <c r="OHK79" s="141"/>
      <c r="OHL79" s="141"/>
      <c r="OHM79" s="141"/>
      <c r="OHN79" s="141"/>
      <c r="OHO79" s="141"/>
      <c r="OHP79" s="141"/>
      <c r="OHQ79" s="141"/>
      <c r="OHR79" s="141"/>
      <c r="OHS79" s="141"/>
      <c r="OHT79" s="141"/>
      <c r="OHU79" s="141"/>
      <c r="OHV79" s="141"/>
      <c r="OHW79" s="141"/>
      <c r="OHX79" s="141"/>
      <c r="OHY79" s="141"/>
      <c r="OHZ79" s="141"/>
      <c r="OIA79" s="141"/>
      <c r="OIB79" s="141"/>
      <c r="OIC79" s="141"/>
      <c r="OID79" s="141"/>
      <c r="OIE79" s="141"/>
      <c r="OIF79" s="141"/>
      <c r="OIG79" s="141"/>
      <c r="OIH79" s="141"/>
      <c r="OII79" s="141"/>
      <c r="OIJ79" s="141"/>
      <c r="OIK79" s="141"/>
      <c r="OIL79" s="141"/>
      <c r="OIM79" s="141"/>
      <c r="OIN79" s="141"/>
      <c r="OIO79" s="141"/>
      <c r="OIP79" s="141"/>
      <c r="OIQ79" s="141"/>
      <c r="OIR79" s="141"/>
      <c r="OIS79" s="141"/>
      <c r="OIT79" s="141"/>
      <c r="OIU79" s="141"/>
      <c r="OIV79" s="141"/>
      <c r="OIW79" s="141"/>
      <c r="OIX79" s="141"/>
      <c r="OIY79" s="141"/>
      <c r="OIZ79" s="141"/>
      <c r="OJA79" s="141"/>
      <c r="OJB79" s="141"/>
      <c r="OJC79" s="141"/>
      <c r="OJD79" s="141"/>
      <c r="OJE79" s="141"/>
      <c r="OJF79" s="141"/>
      <c r="OJG79" s="141"/>
      <c r="OJH79" s="141"/>
      <c r="OJI79" s="141"/>
      <c r="OJJ79" s="141"/>
      <c r="OJK79" s="141"/>
      <c r="OJL79" s="141"/>
      <c r="OJM79" s="141"/>
      <c r="OJN79" s="141"/>
      <c r="OJO79" s="141"/>
      <c r="OJP79" s="141"/>
      <c r="OJQ79" s="141"/>
      <c r="OJR79" s="141"/>
      <c r="OJS79" s="141"/>
      <c r="OJT79" s="141"/>
      <c r="OJU79" s="141"/>
      <c r="OJV79" s="141"/>
      <c r="OJW79" s="141"/>
      <c r="OJX79" s="141"/>
      <c r="OJY79" s="141"/>
      <c r="OJZ79" s="141"/>
      <c r="OKA79" s="141"/>
      <c r="OKB79" s="141"/>
      <c r="OKC79" s="141"/>
      <c r="OKD79" s="141"/>
      <c r="OKE79" s="141"/>
      <c r="OKF79" s="141"/>
      <c r="OKG79" s="141"/>
      <c r="OKH79" s="141"/>
      <c r="OKI79" s="141"/>
      <c r="OKJ79" s="141"/>
      <c r="OKK79" s="141"/>
      <c r="OKL79" s="141"/>
      <c r="OKM79" s="141"/>
      <c r="OKN79" s="141"/>
      <c r="OKO79" s="141"/>
      <c r="OKP79" s="141"/>
      <c r="OKQ79" s="141"/>
      <c r="OKR79" s="141"/>
      <c r="OKS79" s="141"/>
      <c r="OKT79" s="141"/>
      <c r="OKU79" s="141"/>
      <c r="OKV79" s="141"/>
      <c r="OKW79" s="141"/>
      <c r="OKX79" s="141"/>
      <c r="OKY79" s="141"/>
      <c r="OKZ79" s="141"/>
      <c r="OLA79" s="141"/>
      <c r="OLB79" s="141"/>
      <c r="OLC79" s="141"/>
      <c r="OLD79" s="141"/>
      <c r="OLE79" s="141"/>
      <c r="OLF79" s="141"/>
      <c r="OLG79" s="141"/>
      <c r="OLH79" s="141"/>
      <c r="OLI79" s="141"/>
      <c r="OLJ79" s="141"/>
      <c r="OLK79" s="141"/>
      <c r="OLL79" s="141"/>
      <c r="OLM79" s="141"/>
      <c r="OLN79" s="141"/>
      <c r="OLO79" s="141"/>
      <c r="OLP79" s="141"/>
      <c r="OLQ79" s="141"/>
      <c r="OLR79" s="141"/>
      <c r="OLS79" s="141"/>
      <c r="OLT79" s="141"/>
      <c r="OLU79" s="141"/>
      <c r="OLV79" s="141"/>
      <c r="OLW79" s="141"/>
      <c r="OLX79" s="141"/>
      <c r="OLY79" s="141"/>
      <c r="OLZ79" s="141"/>
      <c r="OMA79" s="141"/>
      <c r="OMB79" s="141"/>
      <c r="OMC79" s="141"/>
      <c r="OMD79" s="141"/>
      <c r="OME79" s="141"/>
      <c r="OMF79" s="141"/>
      <c r="OMG79" s="141"/>
      <c r="OMH79" s="141"/>
      <c r="OMI79" s="141"/>
      <c r="OMJ79" s="141"/>
      <c r="OMK79" s="141"/>
      <c r="OML79" s="141"/>
      <c r="OMM79" s="141"/>
      <c r="OMN79" s="141"/>
      <c r="OMO79" s="141"/>
      <c r="OMP79" s="141"/>
      <c r="OMQ79" s="141"/>
      <c r="OMR79" s="141"/>
      <c r="OMS79" s="141"/>
      <c r="OMT79" s="141"/>
      <c r="OMU79" s="141"/>
      <c r="OMV79" s="141"/>
      <c r="OMW79" s="141"/>
      <c r="OMX79" s="141"/>
      <c r="OMY79" s="141"/>
      <c r="OMZ79" s="141"/>
      <c r="ONA79" s="141"/>
      <c r="ONB79" s="141"/>
      <c r="ONC79" s="141"/>
      <c r="OND79" s="141"/>
      <c r="ONE79" s="141"/>
      <c r="ONF79" s="141"/>
      <c r="ONG79" s="141"/>
      <c r="ONH79" s="141"/>
      <c r="ONI79" s="141"/>
      <c r="ONJ79" s="141"/>
      <c r="ONK79" s="141"/>
      <c r="ONL79" s="141"/>
      <c r="ONM79" s="141"/>
      <c r="ONN79" s="141"/>
      <c r="ONO79" s="141"/>
      <c r="ONP79" s="141"/>
      <c r="ONQ79" s="141"/>
      <c r="ONR79" s="141"/>
      <c r="ONS79" s="141"/>
      <c r="ONT79" s="141"/>
      <c r="ONU79" s="141"/>
      <c r="ONV79" s="141"/>
      <c r="ONW79" s="141"/>
      <c r="ONX79" s="141"/>
      <c r="ONY79" s="141"/>
      <c r="ONZ79" s="141"/>
      <c r="OOA79" s="141"/>
      <c r="OOB79" s="141"/>
      <c r="OOC79" s="141"/>
      <c r="OOD79" s="141"/>
      <c r="OOE79" s="141"/>
      <c r="OOF79" s="141"/>
      <c r="OOG79" s="141"/>
      <c r="OOH79" s="141"/>
      <c r="OOI79" s="141"/>
      <c r="OOJ79" s="141"/>
      <c r="OOK79" s="141"/>
      <c r="OOL79" s="141"/>
      <c r="OOM79" s="141"/>
      <c r="OON79" s="141"/>
      <c r="OOO79" s="141"/>
      <c r="OOP79" s="141"/>
      <c r="OOQ79" s="141"/>
      <c r="OOR79" s="141"/>
      <c r="OOS79" s="141"/>
      <c r="OOT79" s="141"/>
      <c r="OOU79" s="141"/>
      <c r="OOV79" s="141"/>
      <c r="OOW79" s="141"/>
      <c r="OOX79" s="141"/>
      <c r="OOY79" s="141"/>
      <c r="OOZ79" s="141"/>
      <c r="OPA79" s="141"/>
      <c r="OPB79" s="141"/>
      <c r="OPC79" s="141"/>
      <c r="OPD79" s="141"/>
      <c r="OPE79" s="141"/>
      <c r="OPF79" s="141"/>
      <c r="OPG79" s="141"/>
      <c r="OPH79" s="141"/>
      <c r="OPI79" s="141"/>
      <c r="OPJ79" s="141"/>
      <c r="OPK79" s="141"/>
      <c r="OPL79" s="141"/>
      <c r="OPM79" s="141"/>
      <c r="OPN79" s="141"/>
      <c r="OPO79" s="141"/>
      <c r="OPP79" s="141"/>
      <c r="OPQ79" s="141"/>
      <c r="OPR79" s="141"/>
      <c r="OPS79" s="141"/>
      <c r="OPT79" s="141"/>
      <c r="OPU79" s="141"/>
      <c r="OPV79" s="141"/>
      <c r="OPW79" s="141"/>
      <c r="OPX79" s="141"/>
      <c r="OPY79" s="141"/>
      <c r="OPZ79" s="141"/>
      <c r="OQA79" s="141"/>
      <c r="OQB79" s="141"/>
      <c r="OQC79" s="141"/>
      <c r="OQD79" s="141"/>
      <c r="OQE79" s="141"/>
      <c r="OQF79" s="141"/>
      <c r="OQG79" s="141"/>
      <c r="OQH79" s="141"/>
      <c r="OQI79" s="141"/>
      <c r="OQJ79" s="141"/>
      <c r="OQK79" s="141"/>
      <c r="OQL79" s="141"/>
      <c r="OQM79" s="141"/>
      <c r="OQN79" s="141"/>
      <c r="OQO79" s="141"/>
      <c r="OQP79" s="141"/>
      <c r="OQQ79" s="141"/>
      <c r="OQR79" s="141"/>
      <c r="OQS79" s="141"/>
      <c r="OQT79" s="141"/>
      <c r="OQU79" s="141"/>
      <c r="OQV79" s="141"/>
      <c r="OQW79" s="141"/>
      <c r="OQX79" s="141"/>
      <c r="OQY79" s="141"/>
      <c r="OQZ79" s="141"/>
      <c r="ORA79" s="141"/>
      <c r="ORB79" s="141"/>
      <c r="ORC79" s="141"/>
      <c r="ORD79" s="141"/>
      <c r="ORE79" s="141"/>
      <c r="ORF79" s="141"/>
      <c r="ORG79" s="141"/>
      <c r="ORH79" s="141"/>
      <c r="ORI79" s="141"/>
      <c r="ORJ79" s="141"/>
      <c r="ORK79" s="141"/>
      <c r="ORL79" s="141"/>
      <c r="ORM79" s="141"/>
      <c r="ORN79" s="141"/>
      <c r="ORO79" s="141"/>
      <c r="ORP79" s="141"/>
      <c r="ORQ79" s="141"/>
      <c r="ORR79" s="141"/>
      <c r="ORS79" s="141"/>
      <c r="ORT79" s="141"/>
      <c r="ORU79" s="141"/>
      <c r="ORV79" s="141"/>
      <c r="ORW79" s="141"/>
      <c r="ORX79" s="141"/>
      <c r="ORY79" s="141"/>
      <c r="ORZ79" s="141"/>
      <c r="OSA79" s="141"/>
      <c r="OSB79" s="141"/>
      <c r="OSC79" s="141"/>
      <c r="OSD79" s="141"/>
      <c r="OSE79" s="141"/>
      <c r="OSF79" s="141"/>
      <c r="OSG79" s="141"/>
      <c r="OSH79" s="141"/>
      <c r="OSI79" s="141"/>
      <c r="OSJ79" s="141"/>
      <c r="OSK79" s="141"/>
      <c r="OSL79" s="141"/>
      <c r="OSM79" s="141"/>
      <c r="OSN79" s="141"/>
      <c r="OSO79" s="141"/>
      <c r="OSP79" s="141"/>
      <c r="OSQ79" s="141"/>
      <c r="OSR79" s="141"/>
      <c r="OSS79" s="141"/>
      <c r="OST79" s="141"/>
      <c r="OSU79" s="141"/>
      <c r="OSV79" s="141"/>
      <c r="OSW79" s="141"/>
      <c r="OSX79" s="141"/>
      <c r="OSY79" s="141"/>
      <c r="OSZ79" s="141"/>
      <c r="OTA79" s="141"/>
      <c r="OTB79" s="141"/>
      <c r="OTC79" s="141"/>
      <c r="OTD79" s="141"/>
      <c r="OTE79" s="141"/>
      <c r="OTF79" s="141"/>
      <c r="OTG79" s="141"/>
      <c r="OTH79" s="141"/>
      <c r="OTI79" s="141"/>
      <c r="OTJ79" s="141"/>
      <c r="OTK79" s="141"/>
      <c r="OTL79" s="141"/>
      <c r="OTM79" s="141"/>
      <c r="OTN79" s="141"/>
      <c r="OTO79" s="141"/>
      <c r="OTP79" s="141"/>
      <c r="OTQ79" s="141"/>
      <c r="OTR79" s="141"/>
      <c r="OTS79" s="141"/>
      <c r="OTT79" s="141"/>
      <c r="OTU79" s="141"/>
      <c r="OTV79" s="141"/>
      <c r="OTW79" s="141"/>
      <c r="OTX79" s="141"/>
      <c r="OTY79" s="141"/>
      <c r="OTZ79" s="141"/>
      <c r="OUA79" s="141"/>
      <c r="OUB79" s="141"/>
      <c r="OUC79" s="141"/>
      <c r="OUD79" s="141"/>
      <c r="OUE79" s="141"/>
      <c r="OUF79" s="141"/>
      <c r="OUG79" s="141"/>
      <c r="OUH79" s="141"/>
      <c r="OUI79" s="141"/>
      <c r="OUJ79" s="141"/>
      <c r="OUK79" s="141"/>
      <c r="OUL79" s="141"/>
      <c r="OUM79" s="141"/>
      <c r="OUN79" s="141"/>
      <c r="OUO79" s="141"/>
      <c r="OUP79" s="141"/>
      <c r="OUQ79" s="141"/>
      <c r="OUR79" s="141"/>
      <c r="OUS79" s="141"/>
      <c r="OUT79" s="141"/>
      <c r="OUU79" s="141"/>
      <c r="OUV79" s="141"/>
      <c r="OUW79" s="141"/>
      <c r="OUX79" s="141"/>
      <c r="OUY79" s="141"/>
      <c r="OUZ79" s="141"/>
      <c r="OVA79" s="141"/>
      <c r="OVB79" s="141"/>
      <c r="OVC79" s="141"/>
      <c r="OVD79" s="141"/>
      <c r="OVE79" s="141"/>
      <c r="OVF79" s="141"/>
      <c r="OVG79" s="141"/>
      <c r="OVH79" s="141"/>
      <c r="OVI79" s="141"/>
      <c r="OVJ79" s="141"/>
      <c r="OVK79" s="141"/>
      <c r="OVL79" s="141"/>
      <c r="OVM79" s="141"/>
      <c r="OVN79" s="141"/>
      <c r="OVO79" s="141"/>
      <c r="OVP79" s="141"/>
      <c r="OVQ79" s="141"/>
      <c r="OVR79" s="141"/>
      <c r="OVS79" s="141"/>
      <c r="OVT79" s="141"/>
      <c r="OVU79" s="141"/>
      <c r="OVV79" s="141"/>
      <c r="OVW79" s="141"/>
      <c r="OVX79" s="141"/>
      <c r="OVY79" s="141"/>
      <c r="OVZ79" s="141"/>
      <c r="OWA79" s="141"/>
      <c r="OWB79" s="141"/>
      <c r="OWC79" s="141"/>
      <c r="OWD79" s="141"/>
      <c r="OWE79" s="141"/>
      <c r="OWF79" s="141"/>
      <c r="OWG79" s="141"/>
      <c r="OWH79" s="141"/>
      <c r="OWI79" s="141"/>
      <c r="OWJ79" s="141"/>
      <c r="OWK79" s="141"/>
      <c r="OWL79" s="141"/>
      <c r="OWM79" s="141"/>
      <c r="OWN79" s="141"/>
      <c r="OWO79" s="141"/>
      <c r="OWP79" s="141"/>
      <c r="OWQ79" s="141"/>
      <c r="OWR79" s="141"/>
      <c r="OWS79" s="141"/>
      <c r="OWT79" s="141"/>
      <c r="OWU79" s="141"/>
      <c r="OWV79" s="141"/>
      <c r="OWW79" s="141"/>
      <c r="OWX79" s="141"/>
      <c r="OWY79" s="141"/>
      <c r="OWZ79" s="141"/>
      <c r="OXA79" s="141"/>
      <c r="OXB79" s="141"/>
      <c r="OXC79" s="141"/>
      <c r="OXD79" s="141"/>
      <c r="OXE79" s="141"/>
      <c r="OXF79" s="141"/>
      <c r="OXG79" s="141"/>
      <c r="OXH79" s="141"/>
      <c r="OXI79" s="141"/>
      <c r="OXJ79" s="141"/>
      <c r="OXK79" s="141"/>
      <c r="OXL79" s="141"/>
      <c r="OXM79" s="141"/>
      <c r="OXN79" s="141"/>
      <c r="OXO79" s="141"/>
      <c r="OXP79" s="141"/>
      <c r="OXQ79" s="141"/>
      <c r="OXR79" s="141"/>
      <c r="OXS79" s="141"/>
      <c r="OXT79" s="141"/>
      <c r="OXU79" s="141"/>
      <c r="OXV79" s="141"/>
      <c r="OXW79" s="141"/>
      <c r="OXX79" s="141"/>
      <c r="OXY79" s="141"/>
      <c r="OXZ79" s="141"/>
      <c r="OYA79" s="141"/>
      <c r="OYB79" s="141"/>
      <c r="OYC79" s="141"/>
      <c r="OYD79" s="141"/>
      <c r="OYE79" s="141"/>
      <c r="OYF79" s="141"/>
      <c r="OYG79" s="141"/>
      <c r="OYH79" s="141"/>
      <c r="OYI79" s="141"/>
      <c r="OYJ79" s="141"/>
      <c r="OYK79" s="141"/>
      <c r="OYL79" s="141"/>
      <c r="OYM79" s="141"/>
      <c r="OYN79" s="141"/>
      <c r="OYO79" s="141"/>
      <c r="OYP79" s="141"/>
      <c r="OYQ79" s="141"/>
      <c r="OYR79" s="141"/>
      <c r="OYS79" s="141"/>
      <c r="OYT79" s="141"/>
      <c r="OYU79" s="141"/>
      <c r="OYV79" s="141"/>
      <c r="OYW79" s="141"/>
      <c r="OYX79" s="141"/>
      <c r="OYY79" s="141"/>
      <c r="OYZ79" s="141"/>
      <c r="OZA79" s="141"/>
      <c r="OZB79" s="141"/>
      <c r="OZC79" s="141"/>
      <c r="OZD79" s="141"/>
      <c r="OZE79" s="141"/>
      <c r="OZF79" s="141"/>
      <c r="OZG79" s="141"/>
      <c r="OZH79" s="141"/>
      <c r="OZI79" s="141"/>
      <c r="OZJ79" s="141"/>
      <c r="OZK79" s="141"/>
      <c r="OZL79" s="141"/>
      <c r="OZM79" s="141"/>
      <c r="OZN79" s="141"/>
      <c r="OZO79" s="141"/>
      <c r="OZP79" s="141"/>
      <c r="OZQ79" s="141"/>
      <c r="OZR79" s="141"/>
      <c r="OZS79" s="141"/>
      <c r="OZT79" s="141"/>
      <c r="OZU79" s="141"/>
      <c r="OZV79" s="141"/>
      <c r="OZW79" s="141"/>
      <c r="OZX79" s="141"/>
      <c r="OZY79" s="141"/>
      <c r="OZZ79" s="141"/>
      <c r="PAA79" s="141"/>
      <c r="PAB79" s="141"/>
      <c r="PAC79" s="141"/>
      <c r="PAD79" s="141"/>
      <c r="PAE79" s="141"/>
      <c r="PAF79" s="141"/>
      <c r="PAG79" s="141"/>
      <c r="PAH79" s="141"/>
      <c r="PAI79" s="141"/>
      <c r="PAJ79" s="141"/>
      <c r="PAK79" s="141"/>
      <c r="PAL79" s="141"/>
      <c r="PAM79" s="141"/>
      <c r="PAN79" s="141"/>
      <c r="PAO79" s="141"/>
      <c r="PAP79" s="141"/>
      <c r="PAQ79" s="141"/>
      <c r="PAR79" s="141"/>
      <c r="PAS79" s="141"/>
      <c r="PAT79" s="141"/>
      <c r="PAU79" s="141"/>
      <c r="PAV79" s="141"/>
      <c r="PAW79" s="141"/>
      <c r="PAX79" s="141"/>
      <c r="PAY79" s="141"/>
      <c r="PAZ79" s="141"/>
      <c r="PBA79" s="141"/>
      <c r="PBB79" s="141"/>
      <c r="PBC79" s="141"/>
      <c r="PBD79" s="141"/>
      <c r="PBE79" s="141"/>
      <c r="PBF79" s="141"/>
      <c r="PBG79" s="141"/>
      <c r="PBH79" s="141"/>
      <c r="PBI79" s="141"/>
      <c r="PBJ79" s="141"/>
      <c r="PBK79" s="141"/>
      <c r="PBL79" s="141"/>
      <c r="PBM79" s="141"/>
      <c r="PBN79" s="141"/>
      <c r="PBO79" s="141"/>
      <c r="PBP79" s="141"/>
      <c r="PBQ79" s="141"/>
      <c r="PBR79" s="141"/>
      <c r="PBS79" s="141"/>
      <c r="PBT79" s="141"/>
      <c r="PBU79" s="141"/>
      <c r="PBV79" s="141"/>
      <c r="PBW79" s="141"/>
      <c r="PBX79" s="141"/>
      <c r="PBY79" s="141"/>
      <c r="PBZ79" s="141"/>
      <c r="PCA79" s="141"/>
      <c r="PCB79" s="141"/>
      <c r="PCC79" s="141"/>
      <c r="PCD79" s="141"/>
      <c r="PCE79" s="141"/>
      <c r="PCF79" s="141"/>
      <c r="PCG79" s="141"/>
      <c r="PCH79" s="141"/>
      <c r="PCI79" s="141"/>
      <c r="PCJ79" s="141"/>
      <c r="PCK79" s="141"/>
      <c r="PCL79" s="141"/>
      <c r="PCM79" s="141"/>
      <c r="PCN79" s="141"/>
      <c r="PCO79" s="141"/>
      <c r="PCP79" s="141"/>
      <c r="PCQ79" s="141"/>
      <c r="PCR79" s="141"/>
      <c r="PCS79" s="141"/>
      <c r="PCT79" s="141"/>
      <c r="PCU79" s="141"/>
      <c r="PCV79" s="141"/>
      <c r="PCW79" s="141"/>
      <c r="PCX79" s="141"/>
      <c r="PCY79" s="141"/>
      <c r="PCZ79" s="141"/>
      <c r="PDA79" s="141"/>
      <c r="PDB79" s="141"/>
      <c r="PDC79" s="141"/>
      <c r="PDD79" s="141"/>
      <c r="PDE79" s="141"/>
      <c r="PDF79" s="141"/>
      <c r="PDG79" s="141"/>
      <c r="PDH79" s="141"/>
      <c r="PDI79" s="141"/>
      <c r="PDJ79" s="141"/>
      <c r="PDK79" s="141"/>
      <c r="PDL79" s="141"/>
      <c r="PDM79" s="141"/>
      <c r="PDN79" s="141"/>
      <c r="PDO79" s="141"/>
      <c r="PDP79" s="141"/>
      <c r="PDQ79" s="141"/>
      <c r="PDR79" s="141"/>
      <c r="PDS79" s="141"/>
      <c r="PDT79" s="141"/>
      <c r="PDU79" s="141"/>
      <c r="PDV79" s="141"/>
      <c r="PDW79" s="141"/>
      <c r="PDX79" s="141"/>
      <c r="PDY79" s="141"/>
      <c r="PDZ79" s="141"/>
      <c r="PEA79" s="141"/>
      <c r="PEB79" s="141"/>
      <c r="PEC79" s="141"/>
      <c r="PED79" s="141"/>
      <c r="PEE79" s="141"/>
      <c r="PEF79" s="141"/>
      <c r="PEG79" s="141"/>
      <c r="PEH79" s="141"/>
      <c r="PEI79" s="141"/>
      <c r="PEJ79" s="141"/>
      <c r="PEK79" s="141"/>
      <c r="PEL79" s="141"/>
      <c r="PEM79" s="141"/>
      <c r="PEN79" s="141"/>
      <c r="PEO79" s="141"/>
      <c r="PEP79" s="141"/>
      <c r="PEQ79" s="141"/>
      <c r="PER79" s="141"/>
      <c r="PES79" s="141"/>
      <c r="PET79" s="141"/>
      <c r="PEU79" s="141"/>
      <c r="PEV79" s="141"/>
      <c r="PEW79" s="141"/>
      <c r="PEX79" s="141"/>
      <c r="PEY79" s="141"/>
      <c r="PEZ79" s="141"/>
      <c r="PFA79" s="141"/>
      <c r="PFB79" s="141"/>
      <c r="PFC79" s="141"/>
      <c r="PFD79" s="141"/>
      <c r="PFE79" s="141"/>
      <c r="PFF79" s="141"/>
      <c r="PFG79" s="141"/>
      <c r="PFH79" s="141"/>
      <c r="PFI79" s="141"/>
      <c r="PFJ79" s="141"/>
      <c r="PFK79" s="141"/>
      <c r="PFL79" s="141"/>
      <c r="PFM79" s="141"/>
      <c r="PFN79" s="141"/>
      <c r="PFO79" s="141"/>
      <c r="PFP79" s="141"/>
      <c r="PFQ79" s="141"/>
      <c r="PFR79" s="141"/>
      <c r="PFS79" s="141"/>
      <c r="PFT79" s="141"/>
      <c r="PFU79" s="141"/>
      <c r="PFV79" s="141"/>
      <c r="PFW79" s="141"/>
      <c r="PFX79" s="141"/>
      <c r="PFY79" s="141"/>
      <c r="PFZ79" s="141"/>
      <c r="PGA79" s="141"/>
      <c r="PGB79" s="141"/>
      <c r="PGC79" s="141"/>
      <c r="PGD79" s="141"/>
      <c r="PGE79" s="141"/>
      <c r="PGF79" s="141"/>
      <c r="PGG79" s="141"/>
      <c r="PGH79" s="141"/>
      <c r="PGI79" s="141"/>
      <c r="PGJ79" s="141"/>
      <c r="PGK79" s="141"/>
      <c r="PGL79" s="141"/>
      <c r="PGM79" s="141"/>
      <c r="PGN79" s="141"/>
      <c r="PGO79" s="141"/>
      <c r="PGP79" s="141"/>
      <c r="PGQ79" s="141"/>
      <c r="PGR79" s="141"/>
      <c r="PGS79" s="141"/>
      <c r="PGT79" s="141"/>
      <c r="PGU79" s="141"/>
      <c r="PGV79" s="141"/>
      <c r="PGW79" s="141"/>
      <c r="PGX79" s="141"/>
      <c r="PGY79" s="141"/>
      <c r="PGZ79" s="141"/>
      <c r="PHA79" s="141"/>
      <c r="PHB79" s="141"/>
      <c r="PHC79" s="141"/>
      <c r="PHD79" s="141"/>
      <c r="PHE79" s="141"/>
      <c r="PHF79" s="141"/>
      <c r="PHG79" s="141"/>
      <c r="PHH79" s="141"/>
      <c r="PHI79" s="141"/>
      <c r="PHJ79" s="141"/>
      <c r="PHK79" s="141"/>
      <c r="PHL79" s="141"/>
      <c r="PHM79" s="141"/>
      <c r="PHN79" s="141"/>
      <c r="PHO79" s="141"/>
      <c r="PHP79" s="141"/>
      <c r="PHQ79" s="141"/>
      <c r="PHR79" s="141"/>
      <c r="PHS79" s="141"/>
      <c r="PHT79" s="141"/>
      <c r="PHU79" s="141"/>
      <c r="PHV79" s="141"/>
      <c r="PHW79" s="141"/>
      <c r="PHX79" s="141"/>
      <c r="PHY79" s="141"/>
      <c r="PHZ79" s="141"/>
      <c r="PIA79" s="141"/>
      <c r="PIB79" s="141"/>
      <c r="PIC79" s="141"/>
      <c r="PID79" s="141"/>
      <c r="PIE79" s="141"/>
      <c r="PIF79" s="141"/>
      <c r="PIG79" s="141"/>
      <c r="PIH79" s="141"/>
      <c r="PII79" s="141"/>
      <c r="PIJ79" s="141"/>
      <c r="PIK79" s="141"/>
      <c r="PIL79" s="141"/>
      <c r="PIM79" s="141"/>
      <c r="PIN79" s="141"/>
      <c r="PIO79" s="141"/>
      <c r="PIP79" s="141"/>
      <c r="PIQ79" s="141"/>
      <c r="PIR79" s="141"/>
      <c r="PIS79" s="141"/>
      <c r="PIT79" s="141"/>
      <c r="PIU79" s="141"/>
      <c r="PIV79" s="141"/>
      <c r="PIW79" s="141"/>
      <c r="PIX79" s="141"/>
      <c r="PIY79" s="141"/>
      <c r="PIZ79" s="141"/>
      <c r="PJA79" s="141"/>
      <c r="PJB79" s="141"/>
      <c r="PJC79" s="141"/>
      <c r="PJD79" s="141"/>
      <c r="PJE79" s="141"/>
      <c r="PJF79" s="141"/>
      <c r="PJG79" s="141"/>
      <c r="PJH79" s="141"/>
      <c r="PJI79" s="141"/>
      <c r="PJJ79" s="141"/>
      <c r="PJK79" s="141"/>
      <c r="PJL79" s="141"/>
      <c r="PJM79" s="141"/>
      <c r="PJN79" s="141"/>
      <c r="PJO79" s="141"/>
      <c r="PJP79" s="141"/>
      <c r="PJQ79" s="141"/>
      <c r="PJR79" s="141"/>
      <c r="PJS79" s="141"/>
      <c r="PJT79" s="141"/>
      <c r="PJU79" s="141"/>
      <c r="PJV79" s="141"/>
      <c r="PJW79" s="141"/>
      <c r="PJX79" s="141"/>
      <c r="PJY79" s="141"/>
      <c r="PJZ79" s="141"/>
      <c r="PKA79" s="141"/>
      <c r="PKB79" s="141"/>
      <c r="PKC79" s="141"/>
      <c r="PKD79" s="141"/>
      <c r="PKE79" s="141"/>
      <c r="PKF79" s="141"/>
      <c r="PKG79" s="141"/>
      <c r="PKH79" s="141"/>
      <c r="PKI79" s="141"/>
      <c r="PKJ79" s="141"/>
      <c r="PKK79" s="141"/>
      <c r="PKL79" s="141"/>
      <c r="PKM79" s="141"/>
      <c r="PKN79" s="141"/>
      <c r="PKO79" s="141"/>
      <c r="PKP79" s="141"/>
      <c r="PKQ79" s="141"/>
      <c r="PKR79" s="141"/>
      <c r="PKS79" s="141"/>
      <c r="PKT79" s="141"/>
      <c r="PKU79" s="141"/>
      <c r="PKV79" s="141"/>
      <c r="PKW79" s="141"/>
      <c r="PKX79" s="141"/>
      <c r="PKY79" s="141"/>
      <c r="PKZ79" s="141"/>
      <c r="PLA79" s="141"/>
      <c r="PLB79" s="141"/>
      <c r="PLC79" s="141"/>
      <c r="PLD79" s="141"/>
      <c r="PLE79" s="141"/>
      <c r="PLF79" s="141"/>
      <c r="PLG79" s="141"/>
      <c r="PLH79" s="141"/>
      <c r="PLI79" s="141"/>
      <c r="PLJ79" s="141"/>
      <c r="PLK79" s="141"/>
      <c r="PLL79" s="141"/>
      <c r="PLM79" s="141"/>
      <c r="PLN79" s="141"/>
      <c r="PLO79" s="141"/>
      <c r="PLP79" s="141"/>
      <c r="PLQ79" s="141"/>
      <c r="PLR79" s="141"/>
      <c r="PLS79" s="141"/>
      <c r="PLT79" s="141"/>
      <c r="PLU79" s="141"/>
      <c r="PLV79" s="141"/>
      <c r="PLW79" s="141"/>
      <c r="PLX79" s="141"/>
      <c r="PLY79" s="141"/>
      <c r="PLZ79" s="141"/>
      <c r="PMA79" s="141"/>
      <c r="PMB79" s="141"/>
      <c r="PMC79" s="141"/>
      <c r="PMD79" s="141"/>
      <c r="PME79" s="141"/>
      <c r="PMF79" s="141"/>
      <c r="PMG79" s="141"/>
      <c r="PMH79" s="141"/>
      <c r="PMI79" s="141"/>
      <c r="PMJ79" s="141"/>
      <c r="PMK79" s="141"/>
      <c r="PML79" s="141"/>
      <c r="PMM79" s="141"/>
      <c r="PMN79" s="141"/>
      <c r="PMO79" s="141"/>
      <c r="PMP79" s="141"/>
      <c r="PMQ79" s="141"/>
      <c r="PMR79" s="141"/>
      <c r="PMS79" s="141"/>
      <c r="PMT79" s="141"/>
      <c r="PMU79" s="141"/>
      <c r="PMV79" s="141"/>
      <c r="PMW79" s="141"/>
      <c r="PMX79" s="141"/>
      <c r="PMY79" s="141"/>
      <c r="PMZ79" s="141"/>
      <c r="PNA79" s="141"/>
      <c r="PNB79" s="141"/>
      <c r="PNC79" s="141"/>
      <c r="PND79" s="141"/>
      <c r="PNE79" s="141"/>
      <c r="PNF79" s="141"/>
      <c r="PNG79" s="141"/>
      <c r="PNH79" s="141"/>
      <c r="PNI79" s="141"/>
      <c r="PNJ79" s="141"/>
      <c r="PNK79" s="141"/>
      <c r="PNL79" s="141"/>
      <c r="PNM79" s="141"/>
      <c r="PNN79" s="141"/>
      <c r="PNO79" s="141"/>
      <c r="PNP79" s="141"/>
      <c r="PNQ79" s="141"/>
      <c r="PNR79" s="141"/>
      <c r="PNS79" s="141"/>
      <c r="PNT79" s="141"/>
      <c r="PNU79" s="141"/>
      <c r="PNV79" s="141"/>
      <c r="PNW79" s="141"/>
      <c r="PNX79" s="141"/>
      <c r="PNY79" s="141"/>
      <c r="PNZ79" s="141"/>
      <c r="POA79" s="141"/>
      <c r="POB79" s="141"/>
      <c r="POC79" s="141"/>
      <c r="POD79" s="141"/>
      <c r="POE79" s="141"/>
      <c r="POF79" s="141"/>
      <c r="POG79" s="141"/>
      <c r="POH79" s="141"/>
      <c r="POI79" s="141"/>
      <c r="POJ79" s="141"/>
      <c r="POK79" s="141"/>
      <c r="POL79" s="141"/>
      <c r="POM79" s="141"/>
      <c r="PON79" s="141"/>
      <c r="POO79" s="141"/>
      <c r="POP79" s="141"/>
      <c r="POQ79" s="141"/>
      <c r="POR79" s="141"/>
      <c r="POS79" s="141"/>
      <c r="POT79" s="141"/>
      <c r="POU79" s="141"/>
      <c r="POV79" s="141"/>
      <c r="POW79" s="141"/>
      <c r="POX79" s="141"/>
      <c r="POY79" s="141"/>
      <c r="POZ79" s="141"/>
      <c r="PPA79" s="141"/>
      <c r="PPB79" s="141"/>
      <c r="PPC79" s="141"/>
      <c r="PPD79" s="141"/>
      <c r="PPE79" s="141"/>
      <c r="PPF79" s="141"/>
      <c r="PPG79" s="141"/>
      <c r="PPH79" s="141"/>
      <c r="PPI79" s="141"/>
      <c r="PPJ79" s="141"/>
      <c r="PPK79" s="141"/>
      <c r="PPL79" s="141"/>
      <c r="PPM79" s="141"/>
      <c r="PPN79" s="141"/>
      <c r="PPO79" s="141"/>
      <c r="PPP79" s="141"/>
      <c r="PPQ79" s="141"/>
      <c r="PPR79" s="141"/>
      <c r="PPS79" s="141"/>
      <c r="PPT79" s="141"/>
      <c r="PPU79" s="141"/>
      <c r="PPV79" s="141"/>
      <c r="PPW79" s="141"/>
      <c r="PPX79" s="141"/>
      <c r="PPY79" s="141"/>
      <c r="PPZ79" s="141"/>
      <c r="PQA79" s="141"/>
      <c r="PQB79" s="141"/>
      <c r="PQC79" s="141"/>
      <c r="PQD79" s="141"/>
      <c r="PQE79" s="141"/>
      <c r="PQF79" s="141"/>
      <c r="PQG79" s="141"/>
      <c r="PQH79" s="141"/>
      <c r="PQI79" s="141"/>
      <c r="PQJ79" s="141"/>
      <c r="PQK79" s="141"/>
      <c r="PQL79" s="141"/>
      <c r="PQM79" s="141"/>
      <c r="PQN79" s="141"/>
      <c r="PQO79" s="141"/>
      <c r="PQP79" s="141"/>
      <c r="PQQ79" s="141"/>
      <c r="PQR79" s="141"/>
      <c r="PQS79" s="141"/>
      <c r="PQT79" s="141"/>
      <c r="PQU79" s="141"/>
      <c r="PQV79" s="141"/>
      <c r="PQW79" s="141"/>
      <c r="PQX79" s="141"/>
      <c r="PQY79" s="141"/>
      <c r="PQZ79" s="141"/>
      <c r="PRA79" s="141"/>
      <c r="PRB79" s="141"/>
      <c r="PRC79" s="141"/>
      <c r="PRD79" s="141"/>
      <c r="PRE79" s="141"/>
      <c r="PRF79" s="141"/>
      <c r="PRG79" s="141"/>
      <c r="PRH79" s="141"/>
      <c r="PRI79" s="141"/>
      <c r="PRJ79" s="141"/>
      <c r="PRK79" s="141"/>
      <c r="PRL79" s="141"/>
      <c r="PRM79" s="141"/>
      <c r="PRN79" s="141"/>
      <c r="PRO79" s="141"/>
      <c r="PRP79" s="141"/>
      <c r="PRQ79" s="141"/>
      <c r="PRR79" s="141"/>
      <c r="PRS79" s="141"/>
      <c r="PRT79" s="141"/>
      <c r="PRU79" s="141"/>
      <c r="PRV79" s="141"/>
      <c r="PRW79" s="141"/>
      <c r="PRX79" s="141"/>
      <c r="PRY79" s="141"/>
      <c r="PRZ79" s="141"/>
      <c r="PSA79" s="141"/>
      <c r="PSB79" s="141"/>
      <c r="PSC79" s="141"/>
      <c r="PSD79" s="141"/>
      <c r="PSE79" s="141"/>
      <c r="PSF79" s="141"/>
      <c r="PSG79" s="141"/>
      <c r="PSH79" s="141"/>
      <c r="PSI79" s="141"/>
      <c r="PSJ79" s="141"/>
      <c r="PSK79" s="141"/>
      <c r="PSL79" s="141"/>
      <c r="PSM79" s="141"/>
      <c r="PSN79" s="141"/>
      <c r="PSO79" s="141"/>
      <c r="PSP79" s="141"/>
      <c r="PSQ79" s="141"/>
      <c r="PSR79" s="141"/>
      <c r="PSS79" s="141"/>
      <c r="PST79" s="141"/>
      <c r="PSU79" s="141"/>
      <c r="PSV79" s="141"/>
      <c r="PSW79" s="141"/>
      <c r="PSX79" s="141"/>
      <c r="PSY79" s="141"/>
      <c r="PSZ79" s="141"/>
      <c r="PTA79" s="141"/>
      <c r="PTB79" s="141"/>
      <c r="PTC79" s="141"/>
      <c r="PTD79" s="141"/>
      <c r="PTE79" s="141"/>
      <c r="PTF79" s="141"/>
      <c r="PTG79" s="141"/>
      <c r="PTH79" s="141"/>
      <c r="PTI79" s="141"/>
      <c r="PTJ79" s="141"/>
      <c r="PTK79" s="141"/>
      <c r="PTL79" s="141"/>
      <c r="PTM79" s="141"/>
      <c r="PTN79" s="141"/>
      <c r="PTO79" s="141"/>
      <c r="PTP79" s="141"/>
      <c r="PTQ79" s="141"/>
      <c r="PTR79" s="141"/>
      <c r="PTS79" s="141"/>
      <c r="PTT79" s="141"/>
      <c r="PTU79" s="141"/>
      <c r="PTV79" s="141"/>
      <c r="PTW79" s="141"/>
      <c r="PTX79" s="141"/>
      <c r="PTY79" s="141"/>
      <c r="PTZ79" s="141"/>
      <c r="PUA79" s="141"/>
      <c r="PUB79" s="141"/>
      <c r="PUC79" s="141"/>
      <c r="PUD79" s="141"/>
      <c r="PUE79" s="141"/>
      <c r="PUF79" s="141"/>
      <c r="PUG79" s="141"/>
      <c r="PUH79" s="141"/>
      <c r="PUI79" s="141"/>
      <c r="PUJ79" s="141"/>
      <c r="PUK79" s="141"/>
      <c r="PUL79" s="141"/>
      <c r="PUM79" s="141"/>
      <c r="PUN79" s="141"/>
      <c r="PUO79" s="141"/>
      <c r="PUP79" s="141"/>
      <c r="PUQ79" s="141"/>
      <c r="PUR79" s="141"/>
      <c r="PUS79" s="141"/>
      <c r="PUT79" s="141"/>
      <c r="PUU79" s="141"/>
      <c r="PUV79" s="141"/>
      <c r="PUW79" s="141"/>
      <c r="PUX79" s="141"/>
      <c r="PUY79" s="141"/>
      <c r="PUZ79" s="141"/>
      <c r="PVA79" s="141"/>
      <c r="PVB79" s="141"/>
      <c r="PVC79" s="141"/>
      <c r="PVD79" s="141"/>
      <c r="PVE79" s="141"/>
      <c r="PVF79" s="141"/>
      <c r="PVG79" s="141"/>
      <c r="PVH79" s="141"/>
      <c r="PVI79" s="141"/>
      <c r="PVJ79" s="141"/>
      <c r="PVK79" s="141"/>
      <c r="PVL79" s="141"/>
      <c r="PVM79" s="141"/>
      <c r="PVN79" s="141"/>
      <c r="PVO79" s="141"/>
      <c r="PVP79" s="141"/>
      <c r="PVQ79" s="141"/>
      <c r="PVR79" s="141"/>
      <c r="PVS79" s="141"/>
      <c r="PVT79" s="141"/>
      <c r="PVU79" s="141"/>
      <c r="PVV79" s="141"/>
      <c r="PVW79" s="141"/>
      <c r="PVX79" s="141"/>
      <c r="PVY79" s="141"/>
      <c r="PVZ79" s="141"/>
      <c r="PWA79" s="141"/>
      <c r="PWB79" s="141"/>
      <c r="PWC79" s="141"/>
      <c r="PWD79" s="141"/>
      <c r="PWE79" s="141"/>
      <c r="PWF79" s="141"/>
      <c r="PWG79" s="141"/>
      <c r="PWH79" s="141"/>
      <c r="PWI79" s="141"/>
      <c r="PWJ79" s="141"/>
      <c r="PWK79" s="141"/>
      <c r="PWL79" s="141"/>
      <c r="PWM79" s="141"/>
      <c r="PWN79" s="141"/>
      <c r="PWO79" s="141"/>
      <c r="PWP79" s="141"/>
      <c r="PWQ79" s="141"/>
      <c r="PWR79" s="141"/>
      <c r="PWS79" s="141"/>
      <c r="PWT79" s="141"/>
      <c r="PWU79" s="141"/>
      <c r="PWV79" s="141"/>
      <c r="PWW79" s="141"/>
      <c r="PWX79" s="141"/>
      <c r="PWY79" s="141"/>
      <c r="PWZ79" s="141"/>
      <c r="PXA79" s="141"/>
      <c r="PXB79" s="141"/>
      <c r="PXC79" s="141"/>
      <c r="PXD79" s="141"/>
      <c r="PXE79" s="141"/>
      <c r="PXF79" s="141"/>
      <c r="PXG79" s="141"/>
      <c r="PXH79" s="141"/>
      <c r="PXI79" s="141"/>
      <c r="PXJ79" s="141"/>
      <c r="PXK79" s="141"/>
      <c r="PXL79" s="141"/>
      <c r="PXM79" s="141"/>
      <c r="PXN79" s="141"/>
      <c r="PXO79" s="141"/>
      <c r="PXP79" s="141"/>
      <c r="PXQ79" s="141"/>
      <c r="PXR79" s="141"/>
      <c r="PXS79" s="141"/>
      <c r="PXT79" s="141"/>
      <c r="PXU79" s="141"/>
      <c r="PXV79" s="141"/>
      <c r="PXW79" s="141"/>
      <c r="PXX79" s="141"/>
      <c r="PXY79" s="141"/>
      <c r="PXZ79" s="141"/>
      <c r="PYA79" s="141"/>
      <c r="PYB79" s="141"/>
      <c r="PYC79" s="141"/>
      <c r="PYD79" s="141"/>
      <c r="PYE79" s="141"/>
      <c r="PYF79" s="141"/>
      <c r="PYG79" s="141"/>
      <c r="PYH79" s="141"/>
      <c r="PYI79" s="141"/>
      <c r="PYJ79" s="141"/>
      <c r="PYK79" s="141"/>
      <c r="PYL79" s="141"/>
      <c r="PYM79" s="141"/>
      <c r="PYN79" s="141"/>
      <c r="PYO79" s="141"/>
      <c r="PYP79" s="141"/>
      <c r="PYQ79" s="141"/>
      <c r="PYR79" s="141"/>
      <c r="PYS79" s="141"/>
      <c r="PYT79" s="141"/>
      <c r="PYU79" s="141"/>
      <c r="PYV79" s="141"/>
      <c r="PYW79" s="141"/>
      <c r="PYX79" s="141"/>
      <c r="PYY79" s="141"/>
      <c r="PYZ79" s="141"/>
      <c r="PZA79" s="141"/>
      <c r="PZB79" s="141"/>
      <c r="PZC79" s="141"/>
      <c r="PZD79" s="141"/>
      <c r="PZE79" s="141"/>
      <c r="PZF79" s="141"/>
      <c r="PZG79" s="141"/>
      <c r="PZH79" s="141"/>
      <c r="PZI79" s="141"/>
      <c r="PZJ79" s="141"/>
      <c r="PZK79" s="141"/>
      <c r="PZL79" s="141"/>
      <c r="PZM79" s="141"/>
      <c r="PZN79" s="141"/>
      <c r="PZO79" s="141"/>
      <c r="PZP79" s="141"/>
      <c r="PZQ79" s="141"/>
      <c r="PZR79" s="141"/>
      <c r="PZS79" s="141"/>
      <c r="PZT79" s="141"/>
      <c r="PZU79" s="141"/>
      <c r="PZV79" s="141"/>
      <c r="PZW79" s="141"/>
      <c r="PZX79" s="141"/>
      <c r="PZY79" s="141"/>
      <c r="PZZ79" s="141"/>
      <c r="QAA79" s="141"/>
      <c r="QAB79" s="141"/>
      <c r="QAC79" s="141"/>
      <c r="QAD79" s="141"/>
      <c r="QAE79" s="141"/>
      <c r="QAF79" s="141"/>
      <c r="QAG79" s="141"/>
      <c r="QAH79" s="141"/>
      <c r="QAI79" s="141"/>
      <c r="QAJ79" s="141"/>
      <c r="QAK79" s="141"/>
      <c r="QAL79" s="141"/>
      <c r="QAM79" s="141"/>
      <c r="QAN79" s="141"/>
      <c r="QAO79" s="141"/>
      <c r="QAP79" s="141"/>
      <c r="QAQ79" s="141"/>
      <c r="QAR79" s="141"/>
      <c r="QAS79" s="141"/>
      <c r="QAT79" s="141"/>
      <c r="QAU79" s="141"/>
      <c r="QAV79" s="141"/>
      <c r="QAW79" s="141"/>
      <c r="QAX79" s="141"/>
      <c r="QAY79" s="141"/>
      <c r="QAZ79" s="141"/>
      <c r="QBA79" s="141"/>
      <c r="QBB79" s="141"/>
      <c r="QBC79" s="141"/>
      <c r="QBD79" s="141"/>
      <c r="QBE79" s="141"/>
      <c r="QBF79" s="141"/>
      <c r="QBG79" s="141"/>
      <c r="QBH79" s="141"/>
      <c r="QBI79" s="141"/>
      <c r="QBJ79" s="141"/>
      <c r="QBK79" s="141"/>
      <c r="QBL79" s="141"/>
      <c r="QBM79" s="141"/>
      <c r="QBN79" s="141"/>
      <c r="QBO79" s="141"/>
      <c r="QBP79" s="141"/>
      <c r="QBQ79" s="141"/>
      <c r="QBR79" s="141"/>
      <c r="QBS79" s="141"/>
      <c r="QBT79" s="141"/>
      <c r="QBU79" s="141"/>
      <c r="QBV79" s="141"/>
      <c r="QBW79" s="141"/>
      <c r="QBX79" s="141"/>
      <c r="QBY79" s="141"/>
      <c r="QBZ79" s="141"/>
      <c r="QCA79" s="141"/>
      <c r="QCB79" s="141"/>
      <c r="QCC79" s="141"/>
      <c r="QCD79" s="141"/>
      <c r="QCE79" s="141"/>
      <c r="QCF79" s="141"/>
      <c r="QCG79" s="141"/>
      <c r="QCH79" s="141"/>
      <c r="QCI79" s="141"/>
      <c r="QCJ79" s="141"/>
      <c r="QCK79" s="141"/>
      <c r="QCL79" s="141"/>
      <c r="QCM79" s="141"/>
      <c r="QCN79" s="141"/>
      <c r="QCO79" s="141"/>
      <c r="QCP79" s="141"/>
      <c r="QCQ79" s="141"/>
      <c r="QCR79" s="141"/>
      <c r="QCS79" s="141"/>
      <c r="QCT79" s="141"/>
      <c r="QCU79" s="141"/>
      <c r="QCV79" s="141"/>
      <c r="QCW79" s="141"/>
      <c r="QCX79" s="141"/>
      <c r="QCY79" s="141"/>
      <c r="QCZ79" s="141"/>
      <c r="QDA79" s="141"/>
      <c r="QDB79" s="141"/>
      <c r="QDC79" s="141"/>
      <c r="QDD79" s="141"/>
      <c r="QDE79" s="141"/>
      <c r="QDF79" s="141"/>
      <c r="QDG79" s="141"/>
      <c r="QDH79" s="141"/>
      <c r="QDI79" s="141"/>
      <c r="QDJ79" s="141"/>
      <c r="QDK79" s="141"/>
      <c r="QDL79" s="141"/>
      <c r="QDM79" s="141"/>
      <c r="QDN79" s="141"/>
      <c r="QDO79" s="141"/>
      <c r="QDP79" s="141"/>
      <c r="QDQ79" s="141"/>
      <c r="QDR79" s="141"/>
      <c r="QDS79" s="141"/>
      <c r="QDT79" s="141"/>
      <c r="QDU79" s="141"/>
      <c r="QDV79" s="141"/>
      <c r="QDW79" s="141"/>
      <c r="QDX79" s="141"/>
      <c r="QDY79" s="141"/>
      <c r="QDZ79" s="141"/>
      <c r="QEA79" s="141"/>
      <c r="QEB79" s="141"/>
      <c r="QEC79" s="141"/>
      <c r="QED79" s="141"/>
      <c r="QEE79" s="141"/>
      <c r="QEF79" s="141"/>
      <c r="QEG79" s="141"/>
      <c r="QEH79" s="141"/>
      <c r="QEI79" s="141"/>
      <c r="QEJ79" s="141"/>
      <c r="QEK79" s="141"/>
      <c r="QEL79" s="141"/>
      <c r="QEM79" s="141"/>
      <c r="QEN79" s="141"/>
      <c r="QEO79" s="141"/>
      <c r="QEP79" s="141"/>
      <c r="QEQ79" s="141"/>
      <c r="QER79" s="141"/>
      <c r="QES79" s="141"/>
      <c r="QET79" s="141"/>
      <c r="QEU79" s="141"/>
      <c r="QEV79" s="141"/>
      <c r="QEW79" s="141"/>
      <c r="QEX79" s="141"/>
      <c r="QEY79" s="141"/>
      <c r="QEZ79" s="141"/>
      <c r="QFA79" s="141"/>
      <c r="QFB79" s="141"/>
      <c r="QFC79" s="141"/>
      <c r="QFD79" s="141"/>
      <c r="QFE79" s="141"/>
      <c r="QFF79" s="141"/>
      <c r="QFG79" s="141"/>
      <c r="QFH79" s="141"/>
      <c r="QFI79" s="141"/>
      <c r="QFJ79" s="141"/>
      <c r="QFK79" s="141"/>
      <c r="QFL79" s="141"/>
      <c r="QFM79" s="141"/>
      <c r="QFN79" s="141"/>
      <c r="QFO79" s="141"/>
      <c r="QFP79" s="141"/>
      <c r="QFQ79" s="141"/>
      <c r="QFR79" s="141"/>
      <c r="QFS79" s="141"/>
      <c r="QFT79" s="141"/>
      <c r="QFU79" s="141"/>
      <c r="QFV79" s="141"/>
      <c r="QFW79" s="141"/>
      <c r="QFX79" s="141"/>
      <c r="QFY79" s="141"/>
      <c r="QFZ79" s="141"/>
      <c r="QGA79" s="141"/>
      <c r="QGB79" s="141"/>
      <c r="QGC79" s="141"/>
      <c r="QGD79" s="141"/>
      <c r="QGE79" s="141"/>
      <c r="QGF79" s="141"/>
      <c r="QGG79" s="141"/>
      <c r="QGH79" s="141"/>
      <c r="QGI79" s="141"/>
      <c r="QGJ79" s="141"/>
      <c r="QGK79" s="141"/>
      <c r="QGL79" s="141"/>
      <c r="QGM79" s="141"/>
      <c r="QGN79" s="141"/>
      <c r="QGO79" s="141"/>
      <c r="QGP79" s="141"/>
      <c r="QGQ79" s="141"/>
      <c r="QGR79" s="141"/>
      <c r="QGS79" s="141"/>
      <c r="QGT79" s="141"/>
      <c r="QGU79" s="141"/>
      <c r="QGV79" s="141"/>
      <c r="QGW79" s="141"/>
      <c r="QGX79" s="141"/>
      <c r="QGY79" s="141"/>
      <c r="QGZ79" s="141"/>
      <c r="QHA79" s="141"/>
      <c r="QHB79" s="141"/>
      <c r="QHC79" s="141"/>
      <c r="QHD79" s="141"/>
      <c r="QHE79" s="141"/>
      <c r="QHF79" s="141"/>
      <c r="QHG79" s="141"/>
      <c r="QHH79" s="141"/>
      <c r="QHI79" s="141"/>
      <c r="QHJ79" s="141"/>
      <c r="QHK79" s="141"/>
      <c r="QHL79" s="141"/>
      <c r="QHM79" s="141"/>
      <c r="QHN79" s="141"/>
      <c r="QHO79" s="141"/>
      <c r="QHP79" s="141"/>
      <c r="QHQ79" s="141"/>
      <c r="QHR79" s="141"/>
      <c r="QHS79" s="141"/>
      <c r="QHT79" s="141"/>
      <c r="QHU79" s="141"/>
      <c r="QHV79" s="141"/>
      <c r="QHW79" s="141"/>
      <c r="QHX79" s="141"/>
      <c r="QHY79" s="141"/>
      <c r="QHZ79" s="141"/>
      <c r="QIA79" s="141"/>
      <c r="QIB79" s="141"/>
      <c r="QIC79" s="141"/>
      <c r="QID79" s="141"/>
      <c r="QIE79" s="141"/>
      <c r="QIF79" s="141"/>
      <c r="QIG79" s="141"/>
      <c r="QIH79" s="141"/>
      <c r="QII79" s="141"/>
      <c r="QIJ79" s="141"/>
      <c r="QIK79" s="141"/>
      <c r="QIL79" s="141"/>
      <c r="QIM79" s="141"/>
      <c r="QIN79" s="141"/>
      <c r="QIO79" s="141"/>
      <c r="QIP79" s="141"/>
      <c r="QIQ79" s="141"/>
      <c r="QIR79" s="141"/>
      <c r="QIS79" s="141"/>
      <c r="QIT79" s="141"/>
      <c r="QIU79" s="141"/>
      <c r="QIV79" s="141"/>
      <c r="QIW79" s="141"/>
      <c r="QIX79" s="141"/>
      <c r="QIY79" s="141"/>
      <c r="QIZ79" s="141"/>
      <c r="QJA79" s="141"/>
      <c r="QJB79" s="141"/>
      <c r="QJC79" s="141"/>
      <c r="QJD79" s="141"/>
      <c r="QJE79" s="141"/>
      <c r="QJF79" s="141"/>
      <c r="QJG79" s="141"/>
      <c r="QJH79" s="141"/>
      <c r="QJI79" s="141"/>
      <c r="QJJ79" s="141"/>
      <c r="QJK79" s="141"/>
      <c r="QJL79" s="141"/>
      <c r="QJM79" s="141"/>
      <c r="QJN79" s="141"/>
      <c r="QJO79" s="141"/>
      <c r="QJP79" s="141"/>
      <c r="QJQ79" s="141"/>
      <c r="QJR79" s="141"/>
      <c r="QJS79" s="141"/>
      <c r="QJT79" s="141"/>
      <c r="QJU79" s="141"/>
      <c r="QJV79" s="141"/>
      <c r="QJW79" s="141"/>
      <c r="QJX79" s="141"/>
      <c r="QJY79" s="141"/>
      <c r="QJZ79" s="141"/>
      <c r="QKA79" s="141"/>
      <c r="QKB79" s="141"/>
      <c r="QKC79" s="141"/>
      <c r="QKD79" s="141"/>
      <c r="QKE79" s="141"/>
      <c r="QKF79" s="141"/>
      <c r="QKG79" s="141"/>
      <c r="QKH79" s="141"/>
      <c r="QKI79" s="141"/>
      <c r="QKJ79" s="141"/>
      <c r="QKK79" s="141"/>
      <c r="QKL79" s="141"/>
      <c r="QKM79" s="141"/>
      <c r="QKN79" s="141"/>
      <c r="QKO79" s="141"/>
      <c r="QKP79" s="141"/>
      <c r="QKQ79" s="141"/>
      <c r="QKR79" s="141"/>
      <c r="QKS79" s="141"/>
      <c r="QKT79" s="141"/>
      <c r="QKU79" s="141"/>
      <c r="QKV79" s="141"/>
      <c r="QKW79" s="141"/>
      <c r="QKX79" s="141"/>
      <c r="QKY79" s="141"/>
      <c r="QKZ79" s="141"/>
      <c r="QLA79" s="141"/>
      <c r="QLB79" s="141"/>
      <c r="QLC79" s="141"/>
      <c r="QLD79" s="141"/>
      <c r="QLE79" s="141"/>
      <c r="QLF79" s="141"/>
      <c r="QLG79" s="141"/>
      <c r="QLH79" s="141"/>
      <c r="QLI79" s="141"/>
      <c r="QLJ79" s="141"/>
      <c r="QLK79" s="141"/>
      <c r="QLL79" s="141"/>
      <c r="QLM79" s="141"/>
      <c r="QLN79" s="141"/>
      <c r="QLO79" s="141"/>
      <c r="QLP79" s="141"/>
      <c r="QLQ79" s="141"/>
      <c r="QLR79" s="141"/>
      <c r="QLS79" s="141"/>
      <c r="QLT79" s="141"/>
      <c r="QLU79" s="141"/>
      <c r="QLV79" s="141"/>
      <c r="QLW79" s="141"/>
      <c r="QLX79" s="141"/>
      <c r="QLY79" s="141"/>
      <c r="QLZ79" s="141"/>
      <c r="QMA79" s="141"/>
      <c r="QMB79" s="141"/>
      <c r="QMC79" s="141"/>
      <c r="QMD79" s="141"/>
      <c r="QME79" s="141"/>
      <c r="QMF79" s="141"/>
      <c r="QMG79" s="141"/>
      <c r="QMH79" s="141"/>
      <c r="QMI79" s="141"/>
      <c r="QMJ79" s="141"/>
      <c r="QMK79" s="141"/>
      <c r="QML79" s="141"/>
      <c r="QMM79" s="141"/>
      <c r="QMN79" s="141"/>
      <c r="QMO79" s="141"/>
      <c r="QMP79" s="141"/>
      <c r="QMQ79" s="141"/>
      <c r="QMR79" s="141"/>
      <c r="QMS79" s="141"/>
      <c r="QMT79" s="141"/>
      <c r="QMU79" s="141"/>
      <c r="QMV79" s="141"/>
      <c r="QMW79" s="141"/>
      <c r="QMX79" s="141"/>
      <c r="QMY79" s="141"/>
      <c r="QMZ79" s="141"/>
      <c r="QNA79" s="141"/>
      <c r="QNB79" s="141"/>
      <c r="QNC79" s="141"/>
      <c r="QND79" s="141"/>
      <c r="QNE79" s="141"/>
      <c r="QNF79" s="141"/>
      <c r="QNG79" s="141"/>
      <c r="QNH79" s="141"/>
      <c r="QNI79" s="141"/>
      <c r="QNJ79" s="141"/>
      <c r="QNK79" s="141"/>
      <c r="QNL79" s="141"/>
      <c r="QNM79" s="141"/>
      <c r="QNN79" s="141"/>
      <c r="QNO79" s="141"/>
      <c r="QNP79" s="141"/>
      <c r="QNQ79" s="141"/>
      <c r="QNR79" s="141"/>
      <c r="QNS79" s="141"/>
      <c r="QNT79" s="141"/>
      <c r="QNU79" s="141"/>
      <c r="QNV79" s="141"/>
      <c r="QNW79" s="141"/>
      <c r="QNX79" s="141"/>
      <c r="QNY79" s="141"/>
      <c r="QNZ79" s="141"/>
      <c r="QOA79" s="141"/>
      <c r="QOB79" s="141"/>
      <c r="QOC79" s="141"/>
      <c r="QOD79" s="141"/>
      <c r="QOE79" s="141"/>
      <c r="QOF79" s="141"/>
      <c r="QOG79" s="141"/>
      <c r="QOH79" s="141"/>
      <c r="QOI79" s="141"/>
      <c r="QOJ79" s="141"/>
      <c r="QOK79" s="141"/>
      <c r="QOL79" s="141"/>
      <c r="QOM79" s="141"/>
      <c r="QON79" s="141"/>
      <c r="QOO79" s="141"/>
      <c r="QOP79" s="141"/>
      <c r="QOQ79" s="141"/>
      <c r="QOR79" s="141"/>
      <c r="QOS79" s="141"/>
      <c r="QOT79" s="141"/>
      <c r="QOU79" s="141"/>
      <c r="QOV79" s="141"/>
      <c r="QOW79" s="141"/>
      <c r="QOX79" s="141"/>
      <c r="QOY79" s="141"/>
      <c r="QOZ79" s="141"/>
      <c r="QPA79" s="141"/>
      <c r="QPB79" s="141"/>
      <c r="QPC79" s="141"/>
      <c r="QPD79" s="141"/>
      <c r="QPE79" s="141"/>
      <c r="QPF79" s="141"/>
      <c r="QPG79" s="141"/>
      <c r="QPH79" s="141"/>
      <c r="QPI79" s="141"/>
      <c r="QPJ79" s="141"/>
      <c r="QPK79" s="141"/>
      <c r="QPL79" s="141"/>
      <c r="QPM79" s="141"/>
      <c r="QPN79" s="141"/>
      <c r="QPO79" s="141"/>
      <c r="QPP79" s="141"/>
      <c r="QPQ79" s="141"/>
      <c r="QPR79" s="141"/>
      <c r="QPS79" s="141"/>
      <c r="QPT79" s="141"/>
      <c r="QPU79" s="141"/>
      <c r="QPV79" s="141"/>
      <c r="QPW79" s="141"/>
      <c r="QPX79" s="141"/>
      <c r="QPY79" s="141"/>
      <c r="QPZ79" s="141"/>
      <c r="QQA79" s="141"/>
      <c r="QQB79" s="141"/>
      <c r="QQC79" s="141"/>
      <c r="QQD79" s="141"/>
      <c r="QQE79" s="141"/>
      <c r="QQF79" s="141"/>
      <c r="QQG79" s="141"/>
      <c r="QQH79" s="141"/>
      <c r="QQI79" s="141"/>
      <c r="QQJ79" s="141"/>
      <c r="QQK79" s="141"/>
      <c r="QQL79" s="141"/>
      <c r="QQM79" s="141"/>
      <c r="QQN79" s="141"/>
      <c r="QQO79" s="141"/>
      <c r="QQP79" s="141"/>
      <c r="QQQ79" s="141"/>
      <c r="QQR79" s="141"/>
      <c r="QQS79" s="141"/>
      <c r="QQT79" s="141"/>
      <c r="QQU79" s="141"/>
      <c r="QQV79" s="141"/>
      <c r="QQW79" s="141"/>
      <c r="QQX79" s="141"/>
      <c r="QQY79" s="141"/>
      <c r="QQZ79" s="141"/>
      <c r="QRA79" s="141"/>
      <c r="QRB79" s="141"/>
      <c r="QRC79" s="141"/>
      <c r="QRD79" s="141"/>
      <c r="QRE79" s="141"/>
      <c r="QRF79" s="141"/>
      <c r="QRG79" s="141"/>
      <c r="QRH79" s="141"/>
      <c r="QRI79" s="141"/>
      <c r="QRJ79" s="141"/>
      <c r="QRK79" s="141"/>
      <c r="QRL79" s="141"/>
      <c r="QRM79" s="141"/>
      <c r="QRN79" s="141"/>
      <c r="QRO79" s="141"/>
      <c r="QRP79" s="141"/>
      <c r="QRQ79" s="141"/>
      <c r="QRR79" s="141"/>
      <c r="QRS79" s="141"/>
      <c r="QRT79" s="141"/>
      <c r="QRU79" s="141"/>
      <c r="QRV79" s="141"/>
      <c r="QRW79" s="141"/>
      <c r="QRX79" s="141"/>
      <c r="QRY79" s="141"/>
      <c r="QRZ79" s="141"/>
      <c r="QSA79" s="141"/>
      <c r="QSB79" s="141"/>
      <c r="QSC79" s="141"/>
      <c r="QSD79" s="141"/>
      <c r="QSE79" s="141"/>
      <c r="QSF79" s="141"/>
      <c r="QSG79" s="141"/>
      <c r="QSH79" s="141"/>
      <c r="QSI79" s="141"/>
      <c r="QSJ79" s="141"/>
      <c r="QSK79" s="141"/>
      <c r="QSL79" s="141"/>
      <c r="QSM79" s="141"/>
      <c r="QSN79" s="141"/>
      <c r="QSO79" s="141"/>
      <c r="QSP79" s="141"/>
      <c r="QSQ79" s="141"/>
      <c r="QSR79" s="141"/>
      <c r="QSS79" s="141"/>
      <c r="QST79" s="141"/>
      <c r="QSU79" s="141"/>
      <c r="QSV79" s="141"/>
      <c r="QSW79" s="141"/>
      <c r="QSX79" s="141"/>
      <c r="QSY79" s="141"/>
      <c r="QSZ79" s="141"/>
      <c r="QTA79" s="141"/>
      <c r="QTB79" s="141"/>
      <c r="QTC79" s="141"/>
      <c r="QTD79" s="141"/>
      <c r="QTE79" s="141"/>
      <c r="QTF79" s="141"/>
      <c r="QTG79" s="141"/>
      <c r="QTH79" s="141"/>
      <c r="QTI79" s="141"/>
      <c r="QTJ79" s="141"/>
      <c r="QTK79" s="141"/>
      <c r="QTL79" s="141"/>
      <c r="QTM79" s="141"/>
      <c r="QTN79" s="141"/>
      <c r="QTO79" s="141"/>
      <c r="QTP79" s="141"/>
      <c r="QTQ79" s="141"/>
      <c r="QTR79" s="141"/>
      <c r="QTS79" s="141"/>
      <c r="QTT79" s="141"/>
      <c r="QTU79" s="141"/>
      <c r="QTV79" s="141"/>
      <c r="QTW79" s="141"/>
      <c r="QTX79" s="141"/>
      <c r="QTY79" s="141"/>
      <c r="QTZ79" s="141"/>
      <c r="QUA79" s="141"/>
      <c r="QUB79" s="141"/>
      <c r="QUC79" s="141"/>
      <c r="QUD79" s="141"/>
      <c r="QUE79" s="141"/>
      <c r="QUF79" s="141"/>
      <c r="QUG79" s="141"/>
      <c r="QUH79" s="141"/>
      <c r="QUI79" s="141"/>
      <c r="QUJ79" s="141"/>
      <c r="QUK79" s="141"/>
      <c r="QUL79" s="141"/>
      <c r="QUM79" s="141"/>
      <c r="QUN79" s="141"/>
      <c r="QUO79" s="141"/>
      <c r="QUP79" s="141"/>
      <c r="QUQ79" s="141"/>
      <c r="QUR79" s="141"/>
      <c r="QUS79" s="141"/>
      <c r="QUT79" s="141"/>
      <c r="QUU79" s="141"/>
      <c r="QUV79" s="141"/>
      <c r="QUW79" s="141"/>
      <c r="QUX79" s="141"/>
      <c r="QUY79" s="141"/>
      <c r="QUZ79" s="141"/>
      <c r="QVA79" s="141"/>
      <c r="QVB79" s="141"/>
      <c r="QVC79" s="141"/>
      <c r="QVD79" s="141"/>
      <c r="QVE79" s="141"/>
      <c r="QVF79" s="141"/>
      <c r="QVG79" s="141"/>
      <c r="QVH79" s="141"/>
      <c r="QVI79" s="141"/>
      <c r="QVJ79" s="141"/>
      <c r="QVK79" s="141"/>
      <c r="QVL79" s="141"/>
      <c r="QVM79" s="141"/>
      <c r="QVN79" s="141"/>
      <c r="QVO79" s="141"/>
      <c r="QVP79" s="141"/>
      <c r="QVQ79" s="141"/>
      <c r="QVR79" s="141"/>
      <c r="QVS79" s="141"/>
      <c r="QVT79" s="141"/>
      <c r="QVU79" s="141"/>
      <c r="QVV79" s="141"/>
      <c r="QVW79" s="141"/>
      <c r="QVX79" s="141"/>
      <c r="QVY79" s="141"/>
      <c r="QVZ79" s="141"/>
      <c r="QWA79" s="141"/>
      <c r="QWB79" s="141"/>
      <c r="QWC79" s="141"/>
      <c r="QWD79" s="141"/>
      <c r="QWE79" s="141"/>
      <c r="QWF79" s="141"/>
      <c r="QWG79" s="141"/>
      <c r="QWH79" s="141"/>
      <c r="QWI79" s="141"/>
      <c r="QWJ79" s="141"/>
      <c r="QWK79" s="141"/>
      <c r="QWL79" s="141"/>
      <c r="QWM79" s="141"/>
      <c r="QWN79" s="141"/>
      <c r="QWO79" s="141"/>
      <c r="QWP79" s="141"/>
      <c r="QWQ79" s="141"/>
      <c r="QWR79" s="141"/>
      <c r="QWS79" s="141"/>
      <c r="QWT79" s="141"/>
      <c r="QWU79" s="141"/>
      <c r="QWV79" s="141"/>
      <c r="QWW79" s="141"/>
      <c r="QWX79" s="141"/>
      <c r="QWY79" s="141"/>
      <c r="QWZ79" s="141"/>
      <c r="QXA79" s="141"/>
      <c r="QXB79" s="141"/>
      <c r="QXC79" s="141"/>
      <c r="QXD79" s="141"/>
      <c r="QXE79" s="141"/>
      <c r="QXF79" s="141"/>
      <c r="QXG79" s="141"/>
      <c r="QXH79" s="141"/>
      <c r="QXI79" s="141"/>
      <c r="QXJ79" s="141"/>
      <c r="QXK79" s="141"/>
      <c r="QXL79" s="141"/>
      <c r="QXM79" s="141"/>
      <c r="QXN79" s="141"/>
      <c r="QXO79" s="141"/>
      <c r="QXP79" s="141"/>
      <c r="QXQ79" s="141"/>
      <c r="QXR79" s="141"/>
      <c r="QXS79" s="141"/>
      <c r="QXT79" s="141"/>
      <c r="QXU79" s="141"/>
      <c r="QXV79" s="141"/>
      <c r="QXW79" s="141"/>
      <c r="QXX79" s="141"/>
      <c r="QXY79" s="141"/>
      <c r="QXZ79" s="141"/>
      <c r="QYA79" s="141"/>
      <c r="QYB79" s="141"/>
      <c r="QYC79" s="141"/>
      <c r="QYD79" s="141"/>
      <c r="QYE79" s="141"/>
      <c r="QYF79" s="141"/>
      <c r="QYG79" s="141"/>
      <c r="QYH79" s="141"/>
      <c r="QYI79" s="141"/>
      <c r="QYJ79" s="141"/>
      <c r="QYK79" s="141"/>
      <c r="QYL79" s="141"/>
      <c r="QYM79" s="141"/>
      <c r="QYN79" s="141"/>
      <c r="QYO79" s="141"/>
      <c r="QYP79" s="141"/>
      <c r="QYQ79" s="141"/>
      <c r="QYR79" s="141"/>
      <c r="QYS79" s="141"/>
      <c r="QYT79" s="141"/>
      <c r="QYU79" s="141"/>
      <c r="QYV79" s="141"/>
      <c r="QYW79" s="141"/>
      <c r="QYX79" s="141"/>
      <c r="QYY79" s="141"/>
      <c r="QYZ79" s="141"/>
      <c r="QZA79" s="141"/>
      <c r="QZB79" s="141"/>
      <c r="QZC79" s="141"/>
      <c r="QZD79" s="141"/>
      <c r="QZE79" s="141"/>
      <c r="QZF79" s="141"/>
      <c r="QZG79" s="141"/>
      <c r="QZH79" s="141"/>
      <c r="QZI79" s="141"/>
      <c r="QZJ79" s="141"/>
      <c r="QZK79" s="141"/>
      <c r="QZL79" s="141"/>
      <c r="QZM79" s="141"/>
      <c r="QZN79" s="141"/>
      <c r="QZO79" s="141"/>
      <c r="QZP79" s="141"/>
      <c r="QZQ79" s="141"/>
      <c r="QZR79" s="141"/>
      <c r="QZS79" s="141"/>
      <c r="QZT79" s="141"/>
      <c r="QZU79" s="141"/>
      <c r="QZV79" s="141"/>
      <c r="QZW79" s="141"/>
      <c r="QZX79" s="141"/>
      <c r="QZY79" s="141"/>
      <c r="QZZ79" s="141"/>
      <c r="RAA79" s="141"/>
      <c r="RAB79" s="141"/>
      <c r="RAC79" s="141"/>
      <c r="RAD79" s="141"/>
      <c r="RAE79" s="141"/>
      <c r="RAF79" s="141"/>
      <c r="RAG79" s="141"/>
      <c r="RAH79" s="141"/>
      <c r="RAI79" s="141"/>
      <c r="RAJ79" s="141"/>
      <c r="RAK79" s="141"/>
      <c r="RAL79" s="141"/>
      <c r="RAM79" s="141"/>
      <c r="RAN79" s="141"/>
      <c r="RAO79" s="141"/>
      <c r="RAP79" s="141"/>
      <c r="RAQ79" s="141"/>
      <c r="RAR79" s="141"/>
      <c r="RAS79" s="141"/>
      <c r="RAT79" s="141"/>
      <c r="RAU79" s="141"/>
      <c r="RAV79" s="141"/>
      <c r="RAW79" s="141"/>
      <c r="RAX79" s="141"/>
      <c r="RAY79" s="141"/>
      <c r="RAZ79" s="141"/>
      <c r="RBA79" s="141"/>
      <c r="RBB79" s="141"/>
      <c r="RBC79" s="141"/>
      <c r="RBD79" s="141"/>
      <c r="RBE79" s="141"/>
      <c r="RBF79" s="141"/>
      <c r="RBG79" s="141"/>
      <c r="RBH79" s="141"/>
      <c r="RBI79" s="141"/>
      <c r="RBJ79" s="141"/>
      <c r="RBK79" s="141"/>
      <c r="RBL79" s="141"/>
      <c r="RBM79" s="141"/>
      <c r="RBN79" s="141"/>
      <c r="RBO79" s="141"/>
      <c r="RBP79" s="141"/>
      <c r="RBQ79" s="141"/>
      <c r="RBR79" s="141"/>
      <c r="RBS79" s="141"/>
      <c r="RBT79" s="141"/>
      <c r="RBU79" s="141"/>
      <c r="RBV79" s="141"/>
      <c r="RBW79" s="141"/>
      <c r="RBX79" s="141"/>
      <c r="RBY79" s="141"/>
      <c r="RBZ79" s="141"/>
      <c r="RCA79" s="141"/>
      <c r="RCB79" s="141"/>
      <c r="RCC79" s="141"/>
      <c r="RCD79" s="141"/>
      <c r="RCE79" s="141"/>
      <c r="RCF79" s="141"/>
      <c r="RCG79" s="141"/>
      <c r="RCH79" s="141"/>
      <c r="RCI79" s="141"/>
      <c r="RCJ79" s="141"/>
      <c r="RCK79" s="141"/>
      <c r="RCL79" s="141"/>
      <c r="RCM79" s="141"/>
      <c r="RCN79" s="141"/>
      <c r="RCO79" s="141"/>
      <c r="RCP79" s="141"/>
      <c r="RCQ79" s="141"/>
      <c r="RCR79" s="141"/>
      <c r="RCS79" s="141"/>
      <c r="RCT79" s="141"/>
      <c r="RCU79" s="141"/>
      <c r="RCV79" s="141"/>
      <c r="RCW79" s="141"/>
      <c r="RCX79" s="141"/>
      <c r="RCY79" s="141"/>
      <c r="RCZ79" s="141"/>
      <c r="RDA79" s="141"/>
      <c r="RDB79" s="141"/>
      <c r="RDC79" s="141"/>
      <c r="RDD79" s="141"/>
      <c r="RDE79" s="141"/>
      <c r="RDF79" s="141"/>
      <c r="RDG79" s="141"/>
      <c r="RDH79" s="141"/>
      <c r="RDI79" s="141"/>
      <c r="RDJ79" s="141"/>
      <c r="RDK79" s="141"/>
      <c r="RDL79" s="141"/>
      <c r="RDM79" s="141"/>
      <c r="RDN79" s="141"/>
      <c r="RDO79" s="141"/>
      <c r="RDP79" s="141"/>
      <c r="RDQ79" s="141"/>
      <c r="RDR79" s="141"/>
      <c r="RDS79" s="141"/>
      <c r="RDT79" s="141"/>
      <c r="RDU79" s="141"/>
      <c r="RDV79" s="141"/>
      <c r="RDW79" s="141"/>
      <c r="RDX79" s="141"/>
      <c r="RDY79" s="141"/>
      <c r="RDZ79" s="141"/>
      <c r="REA79" s="141"/>
      <c r="REB79" s="141"/>
      <c r="REC79" s="141"/>
      <c r="RED79" s="141"/>
      <c r="REE79" s="141"/>
      <c r="REF79" s="141"/>
      <c r="REG79" s="141"/>
      <c r="REH79" s="141"/>
      <c r="REI79" s="141"/>
      <c r="REJ79" s="141"/>
      <c r="REK79" s="141"/>
      <c r="REL79" s="141"/>
      <c r="REM79" s="141"/>
      <c r="REN79" s="141"/>
      <c r="REO79" s="141"/>
      <c r="REP79" s="141"/>
      <c r="REQ79" s="141"/>
      <c r="RER79" s="141"/>
      <c r="RES79" s="141"/>
      <c r="RET79" s="141"/>
      <c r="REU79" s="141"/>
      <c r="REV79" s="141"/>
      <c r="REW79" s="141"/>
      <c r="REX79" s="141"/>
      <c r="REY79" s="141"/>
      <c r="REZ79" s="141"/>
      <c r="RFA79" s="141"/>
      <c r="RFB79" s="141"/>
      <c r="RFC79" s="141"/>
      <c r="RFD79" s="141"/>
      <c r="RFE79" s="141"/>
      <c r="RFF79" s="141"/>
      <c r="RFG79" s="141"/>
      <c r="RFH79" s="141"/>
      <c r="RFI79" s="141"/>
      <c r="RFJ79" s="141"/>
      <c r="RFK79" s="141"/>
      <c r="RFL79" s="141"/>
      <c r="RFM79" s="141"/>
      <c r="RFN79" s="141"/>
      <c r="RFO79" s="141"/>
      <c r="RFP79" s="141"/>
      <c r="RFQ79" s="141"/>
      <c r="RFR79" s="141"/>
      <c r="RFS79" s="141"/>
      <c r="RFT79" s="141"/>
      <c r="RFU79" s="141"/>
      <c r="RFV79" s="141"/>
      <c r="RFW79" s="141"/>
      <c r="RFX79" s="141"/>
      <c r="RFY79" s="141"/>
      <c r="RFZ79" s="141"/>
      <c r="RGA79" s="141"/>
      <c r="RGB79" s="141"/>
      <c r="RGC79" s="141"/>
      <c r="RGD79" s="141"/>
      <c r="RGE79" s="141"/>
      <c r="RGF79" s="141"/>
      <c r="RGG79" s="141"/>
      <c r="RGH79" s="141"/>
      <c r="RGI79" s="141"/>
      <c r="RGJ79" s="141"/>
      <c r="RGK79" s="141"/>
      <c r="RGL79" s="141"/>
      <c r="RGM79" s="141"/>
      <c r="RGN79" s="141"/>
      <c r="RGO79" s="141"/>
      <c r="RGP79" s="141"/>
      <c r="RGQ79" s="141"/>
      <c r="RGR79" s="141"/>
      <c r="RGS79" s="141"/>
      <c r="RGT79" s="141"/>
      <c r="RGU79" s="141"/>
      <c r="RGV79" s="141"/>
      <c r="RGW79" s="141"/>
      <c r="RGX79" s="141"/>
      <c r="RGY79" s="141"/>
      <c r="RGZ79" s="141"/>
      <c r="RHA79" s="141"/>
      <c r="RHB79" s="141"/>
      <c r="RHC79" s="141"/>
      <c r="RHD79" s="141"/>
      <c r="RHE79" s="141"/>
      <c r="RHF79" s="141"/>
      <c r="RHG79" s="141"/>
      <c r="RHH79" s="141"/>
      <c r="RHI79" s="141"/>
      <c r="RHJ79" s="141"/>
      <c r="RHK79" s="141"/>
      <c r="RHL79" s="141"/>
      <c r="RHM79" s="141"/>
      <c r="RHN79" s="141"/>
      <c r="RHO79" s="141"/>
      <c r="RHP79" s="141"/>
      <c r="RHQ79" s="141"/>
      <c r="RHR79" s="141"/>
      <c r="RHS79" s="141"/>
      <c r="RHT79" s="141"/>
      <c r="RHU79" s="141"/>
      <c r="RHV79" s="141"/>
      <c r="RHW79" s="141"/>
      <c r="RHX79" s="141"/>
      <c r="RHY79" s="141"/>
      <c r="RHZ79" s="141"/>
      <c r="RIA79" s="141"/>
      <c r="RIB79" s="141"/>
      <c r="RIC79" s="141"/>
      <c r="RID79" s="141"/>
      <c r="RIE79" s="141"/>
      <c r="RIF79" s="141"/>
      <c r="RIG79" s="141"/>
      <c r="RIH79" s="141"/>
      <c r="RII79" s="141"/>
      <c r="RIJ79" s="141"/>
      <c r="RIK79" s="141"/>
      <c r="RIL79" s="141"/>
      <c r="RIM79" s="141"/>
      <c r="RIN79" s="141"/>
      <c r="RIO79" s="141"/>
      <c r="RIP79" s="141"/>
      <c r="RIQ79" s="141"/>
      <c r="RIR79" s="141"/>
      <c r="RIS79" s="141"/>
      <c r="RIT79" s="141"/>
      <c r="RIU79" s="141"/>
      <c r="RIV79" s="141"/>
      <c r="RIW79" s="141"/>
      <c r="RIX79" s="141"/>
      <c r="RIY79" s="141"/>
      <c r="RIZ79" s="141"/>
      <c r="RJA79" s="141"/>
      <c r="RJB79" s="141"/>
      <c r="RJC79" s="141"/>
      <c r="RJD79" s="141"/>
      <c r="RJE79" s="141"/>
      <c r="RJF79" s="141"/>
      <c r="RJG79" s="141"/>
      <c r="RJH79" s="141"/>
      <c r="RJI79" s="141"/>
      <c r="RJJ79" s="141"/>
      <c r="RJK79" s="141"/>
      <c r="RJL79" s="141"/>
      <c r="RJM79" s="141"/>
      <c r="RJN79" s="141"/>
      <c r="RJO79" s="141"/>
      <c r="RJP79" s="141"/>
      <c r="RJQ79" s="141"/>
      <c r="RJR79" s="141"/>
      <c r="RJS79" s="141"/>
      <c r="RJT79" s="141"/>
      <c r="RJU79" s="141"/>
      <c r="RJV79" s="141"/>
      <c r="RJW79" s="141"/>
      <c r="RJX79" s="141"/>
      <c r="RJY79" s="141"/>
      <c r="RJZ79" s="141"/>
      <c r="RKA79" s="141"/>
      <c r="RKB79" s="141"/>
      <c r="RKC79" s="141"/>
      <c r="RKD79" s="141"/>
      <c r="RKE79" s="141"/>
      <c r="RKF79" s="141"/>
      <c r="RKG79" s="141"/>
      <c r="RKH79" s="141"/>
      <c r="RKI79" s="141"/>
      <c r="RKJ79" s="141"/>
      <c r="RKK79" s="141"/>
      <c r="RKL79" s="141"/>
      <c r="RKM79" s="141"/>
      <c r="RKN79" s="141"/>
      <c r="RKO79" s="141"/>
      <c r="RKP79" s="141"/>
      <c r="RKQ79" s="141"/>
      <c r="RKR79" s="141"/>
      <c r="RKS79" s="141"/>
      <c r="RKT79" s="141"/>
      <c r="RKU79" s="141"/>
      <c r="RKV79" s="141"/>
      <c r="RKW79" s="141"/>
      <c r="RKX79" s="141"/>
      <c r="RKY79" s="141"/>
      <c r="RKZ79" s="141"/>
      <c r="RLA79" s="141"/>
      <c r="RLB79" s="141"/>
      <c r="RLC79" s="141"/>
      <c r="RLD79" s="141"/>
      <c r="RLE79" s="141"/>
      <c r="RLF79" s="141"/>
      <c r="RLG79" s="141"/>
      <c r="RLH79" s="141"/>
      <c r="RLI79" s="141"/>
      <c r="RLJ79" s="141"/>
      <c r="RLK79" s="141"/>
      <c r="RLL79" s="141"/>
      <c r="RLM79" s="141"/>
      <c r="RLN79" s="141"/>
      <c r="RLO79" s="141"/>
      <c r="RLP79" s="141"/>
      <c r="RLQ79" s="141"/>
      <c r="RLR79" s="141"/>
      <c r="RLS79" s="141"/>
      <c r="RLT79" s="141"/>
      <c r="RLU79" s="141"/>
      <c r="RLV79" s="141"/>
      <c r="RLW79" s="141"/>
      <c r="RLX79" s="141"/>
      <c r="RLY79" s="141"/>
      <c r="RLZ79" s="141"/>
      <c r="RMA79" s="141"/>
      <c r="RMB79" s="141"/>
      <c r="RMC79" s="141"/>
      <c r="RMD79" s="141"/>
      <c r="RME79" s="141"/>
      <c r="RMF79" s="141"/>
      <c r="RMG79" s="141"/>
      <c r="RMH79" s="141"/>
      <c r="RMI79" s="141"/>
      <c r="RMJ79" s="141"/>
      <c r="RMK79" s="141"/>
      <c r="RML79" s="141"/>
      <c r="RMM79" s="141"/>
      <c r="RMN79" s="141"/>
      <c r="RMO79" s="141"/>
      <c r="RMP79" s="141"/>
      <c r="RMQ79" s="141"/>
      <c r="RMR79" s="141"/>
      <c r="RMS79" s="141"/>
      <c r="RMT79" s="141"/>
      <c r="RMU79" s="141"/>
      <c r="RMV79" s="141"/>
      <c r="RMW79" s="141"/>
      <c r="RMX79" s="141"/>
      <c r="RMY79" s="141"/>
      <c r="RMZ79" s="141"/>
      <c r="RNA79" s="141"/>
      <c r="RNB79" s="141"/>
      <c r="RNC79" s="141"/>
      <c r="RND79" s="141"/>
      <c r="RNE79" s="141"/>
      <c r="RNF79" s="141"/>
      <c r="RNG79" s="141"/>
      <c r="RNH79" s="141"/>
      <c r="RNI79" s="141"/>
      <c r="RNJ79" s="141"/>
      <c r="RNK79" s="141"/>
      <c r="RNL79" s="141"/>
      <c r="RNM79" s="141"/>
      <c r="RNN79" s="141"/>
      <c r="RNO79" s="141"/>
      <c r="RNP79" s="141"/>
      <c r="RNQ79" s="141"/>
      <c r="RNR79" s="141"/>
      <c r="RNS79" s="141"/>
      <c r="RNT79" s="141"/>
      <c r="RNU79" s="141"/>
      <c r="RNV79" s="141"/>
      <c r="RNW79" s="141"/>
      <c r="RNX79" s="141"/>
      <c r="RNY79" s="141"/>
      <c r="RNZ79" s="141"/>
      <c r="ROA79" s="141"/>
      <c r="ROB79" s="141"/>
      <c r="ROC79" s="141"/>
      <c r="ROD79" s="141"/>
      <c r="ROE79" s="141"/>
      <c r="ROF79" s="141"/>
      <c r="ROG79" s="141"/>
      <c r="ROH79" s="141"/>
      <c r="ROI79" s="141"/>
      <c r="ROJ79" s="141"/>
      <c r="ROK79" s="141"/>
      <c r="ROL79" s="141"/>
      <c r="ROM79" s="141"/>
      <c r="RON79" s="141"/>
      <c r="ROO79" s="141"/>
      <c r="ROP79" s="141"/>
      <c r="ROQ79" s="141"/>
      <c r="ROR79" s="141"/>
      <c r="ROS79" s="141"/>
      <c r="ROT79" s="141"/>
      <c r="ROU79" s="141"/>
      <c r="ROV79" s="141"/>
      <c r="ROW79" s="141"/>
      <c r="ROX79" s="141"/>
      <c r="ROY79" s="141"/>
      <c r="ROZ79" s="141"/>
      <c r="RPA79" s="141"/>
      <c r="RPB79" s="141"/>
      <c r="RPC79" s="141"/>
      <c r="RPD79" s="141"/>
      <c r="RPE79" s="141"/>
      <c r="RPF79" s="141"/>
      <c r="RPG79" s="141"/>
      <c r="RPH79" s="141"/>
      <c r="RPI79" s="141"/>
      <c r="RPJ79" s="141"/>
      <c r="RPK79" s="141"/>
      <c r="RPL79" s="141"/>
      <c r="RPM79" s="141"/>
      <c r="RPN79" s="141"/>
      <c r="RPO79" s="141"/>
      <c r="RPP79" s="141"/>
      <c r="RPQ79" s="141"/>
      <c r="RPR79" s="141"/>
      <c r="RPS79" s="141"/>
      <c r="RPT79" s="141"/>
      <c r="RPU79" s="141"/>
      <c r="RPV79" s="141"/>
      <c r="RPW79" s="141"/>
      <c r="RPX79" s="141"/>
      <c r="RPY79" s="141"/>
      <c r="RPZ79" s="141"/>
      <c r="RQA79" s="141"/>
      <c r="RQB79" s="141"/>
      <c r="RQC79" s="141"/>
      <c r="RQD79" s="141"/>
      <c r="RQE79" s="141"/>
      <c r="RQF79" s="141"/>
      <c r="RQG79" s="141"/>
      <c r="RQH79" s="141"/>
      <c r="RQI79" s="141"/>
      <c r="RQJ79" s="141"/>
      <c r="RQK79" s="141"/>
      <c r="RQL79" s="141"/>
      <c r="RQM79" s="141"/>
      <c r="RQN79" s="141"/>
      <c r="RQO79" s="141"/>
      <c r="RQP79" s="141"/>
      <c r="RQQ79" s="141"/>
      <c r="RQR79" s="141"/>
      <c r="RQS79" s="141"/>
      <c r="RQT79" s="141"/>
      <c r="RQU79" s="141"/>
      <c r="RQV79" s="141"/>
      <c r="RQW79" s="141"/>
      <c r="RQX79" s="141"/>
      <c r="RQY79" s="141"/>
      <c r="RQZ79" s="141"/>
      <c r="RRA79" s="141"/>
      <c r="RRB79" s="141"/>
      <c r="RRC79" s="141"/>
      <c r="RRD79" s="141"/>
      <c r="RRE79" s="141"/>
      <c r="RRF79" s="141"/>
      <c r="RRG79" s="141"/>
      <c r="RRH79" s="141"/>
      <c r="RRI79" s="141"/>
      <c r="RRJ79" s="141"/>
      <c r="RRK79" s="141"/>
      <c r="RRL79" s="141"/>
      <c r="RRM79" s="141"/>
      <c r="RRN79" s="141"/>
      <c r="RRO79" s="141"/>
      <c r="RRP79" s="141"/>
      <c r="RRQ79" s="141"/>
      <c r="RRR79" s="141"/>
      <c r="RRS79" s="141"/>
      <c r="RRT79" s="141"/>
      <c r="RRU79" s="141"/>
      <c r="RRV79" s="141"/>
      <c r="RRW79" s="141"/>
      <c r="RRX79" s="141"/>
      <c r="RRY79" s="141"/>
      <c r="RRZ79" s="141"/>
      <c r="RSA79" s="141"/>
      <c r="RSB79" s="141"/>
      <c r="RSC79" s="141"/>
      <c r="RSD79" s="141"/>
      <c r="RSE79" s="141"/>
      <c r="RSF79" s="141"/>
      <c r="RSG79" s="141"/>
      <c r="RSH79" s="141"/>
      <c r="RSI79" s="141"/>
      <c r="RSJ79" s="141"/>
      <c r="RSK79" s="141"/>
      <c r="RSL79" s="141"/>
      <c r="RSM79" s="141"/>
      <c r="RSN79" s="141"/>
      <c r="RSO79" s="141"/>
      <c r="RSP79" s="141"/>
      <c r="RSQ79" s="141"/>
      <c r="RSR79" s="141"/>
      <c r="RSS79" s="141"/>
      <c r="RST79" s="141"/>
      <c r="RSU79" s="141"/>
      <c r="RSV79" s="141"/>
      <c r="RSW79" s="141"/>
      <c r="RSX79" s="141"/>
      <c r="RSY79" s="141"/>
      <c r="RSZ79" s="141"/>
      <c r="RTA79" s="141"/>
      <c r="RTB79" s="141"/>
      <c r="RTC79" s="141"/>
      <c r="RTD79" s="141"/>
      <c r="RTE79" s="141"/>
      <c r="RTF79" s="141"/>
      <c r="RTG79" s="141"/>
      <c r="RTH79" s="141"/>
      <c r="RTI79" s="141"/>
      <c r="RTJ79" s="141"/>
      <c r="RTK79" s="141"/>
      <c r="RTL79" s="141"/>
      <c r="RTM79" s="141"/>
      <c r="RTN79" s="141"/>
      <c r="RTO79" s="141"/>
      <c r="RTP79" s="141"/>
      <c r="RTQ79" s="141"/>
      <c r="RTR79" s="141"/>
      <c r="RTS79" s="141"/>
      <c r="RTT79" s="141"/>
      <c r="RTU79" s="141"/>
      <c r="RTV79" s="141"/>
      <c r="RTW79" s="141"/>
      <c r="RTX79" s="141"/>
      <c r="RTY79" s="141"/>
      <c r="RTZ79" s="141"/>
      <c r="RUA79" s="141"/>
      <c r="RUB79" s="141"/>
      <c r="RUC79" s="141"/>
      <c r="RUD79" s="141"/>
      <c r="RUE79" s="141"/>
      <c r="RUF79" s="141"/>
      <c r="RUG79" s="141"/>
      <c r="RUH79" s="141"/>
      <c r="RUI79" s="141"/>
      <c r="RUJ79" s="141"/>
      <c r="RUK79" s="141"/>
      <c r="RUL79" s="141"/>
      <c r="RUM79" s="141"/>
      <c r="RUN79" s="141"/>
      <c r="RUO79" s="141"/>
      <c r="RUP79" s="141"/>
      <c r="RUQ79" s="141"/>
      <c r="RUR79" s="141"/>
      <c r="RUS79" s="141"/>
      <c r="RUT79" s="141"/>
      <c r="RUU79" s="141"/>
      <c r="RUV79" s="141"/>
      <c r="RUW79" s="141"/>
      <c r="RUX79" s="141"/>
      <c r="RUY79" s="141"/>
      <c r="RUZ79" s="141"/>
      <c r="RVA79" s="141"/>
      <c r="RVB79" s="141"/>
      <c r="RVC79" s="141"/>
      <c r="RVD79" s="141"/>
      <c r="RVE79" s="141"/>
      <c r="RVF79" s="141"/>
      <c r="RVG79" s="141"/>
      <c r="RVH79" s="141"/>
      <c r="RVI79" s="141"/>
      <c r="RVJ79" s="141"/>
      <c r="RVK79" s="141"/>
      <c r="RVL79" s="141"/>
      <c r="RVM79" s="141"/>
      <c r="RVN79" s="141"/>
      <c r="RVO79" s="141"/>
      <c r="RVP79" s="141"/>
      <c r="RVQ79" s="141"/>
      <c r="RVR79" s="141"/>
      <c r="RVS79" s="141"/>
      <c r="RVT79" s="141"/>
      <c r="RVU79" s="141"/>
      <c r="RVV79" s="141"/>
      <c r="RVW79" s="141"/>
      <c r="RVX79" s="141"/>
      <c r="RVY79" s="141"/>
      <c r="RVZ79" s="141"/>
      <c r="RWA79" s="141"/>
      <c r="RWB79" s="141"/>
      <c r="RWC79" s="141"/>
      <c r="RWD79" s="141"/>
      <c r="RWE79" s="141"/>
      <c r="RWF79" s="141"/>
      <c r="RWG79" s="141"/>
      <c r="RWH79" s="141"/>
      <c r="RWI79" s="141"/>
      <c r="RWJ79" s="141"/>
      <c r="RWK79" s="141"/>
      <c r="RWL79" s="141"/>
      <c r="RWM79" s="141"/>
      <c r="RWN79" s="141"/>
      <c r="RWO79" s="141"/>
      <c r="RWP79" s="141"/>
      <c r="RWQ79" s="141"/>
      <c r="RWR79" s="141"/>
      <c r="RWS79" s="141"/>
      <c r="RWT79" s="141"/>
      <c r="RWU79" s="141"/>
      <c r="RWV79" s="141"/>
      <c r="RWW79" s="141"/>
      <c r="RWX79" s="141"/>
      <c r="RWY79" s="141"/>
      <c r="RWZ79" s="141"/>
      <c r="RXA79" s="141"/>
      <c r="RXB79" s="141"/>
      <c r="RXC79" s="141"/>
      <c r="RXD79" s="141"/>
      <c r="RXE79" s="141"/>
      <c r="RXF79" s="141"/>
      <c r="RXG79" s="141"/>
      <c r="RXH79" s="141"/>
      <c r="RXI79" s="141"/>
      <c r="RXJ79" s="141"/>
      <c r="RXK79" s="141"/>
      <c r="RXL79" s="141"/>
      <c r="RXM79" s="141"/>
      <c r="RXN79" s="141"/>
      <c r="RXO79" s="141"/>
      <c r="RXP79" s="141"/>
      <c r="RXQ79" s="141"/>
      <c r="RXR79" s="141"/>
      <c r="RXS79" s="141"/>
      <c r="RXT79" s="141"/>
      <c r="RXU79" s="141"/>
      <c r="RXV79" s="141"/>
      <c r="RXW79" s="141"/>
      <c r="RXX79" s="141"/>
      <c r="RXY79" s="141"/>
      <c r="RXZ79" s="141"/>
      <c r="RYA79" s="141"/>
      <c r="RYB79" s="141"/>
      <c r="RYC79" s="141"/>
      <c r="RYD79" s="141"/>
      <c r="RYE79" s="141"/>
      <c r="RYF79" s="141"/>
      <c r="RYG79" s="141"/>
      <c r="RYH79" s="141"/>
      <c r="RYI79" s="141"/>
      <c r="RYJ79" s="141"/>
      <c r="RYK79" s="141"/>
      <c r="RYL79" s="141"/>
      <c r="RYM79" s="141"/>
      <c r="RYN79" s="141"/>
      <c r="RYO79" s="141"/>
      <c r="RYP79" s="141"/>
      <c r="RYQ79" s="141"/>
      <c r="RYR79" s="141"/>
      <c r="RYS79" s="141"/>
      <c r="RYT79" s="141"/>
      <c r="RYU79" s="141"/>
      <c r="RYV79" s="141"/>
      <c r="RYW79" s="141"/>
      <c r="RYX79" s="141"/>
      <c r="RYY79" s="141"/>
      <c r="RYZ79" s="141"/>
      <c r="RZA79" s="141"/>
      <c r="RZB79" s="141"/>
      <c r="RZC79" s="141"/>
      <c r="RZD79" s="141"/>
      <c r="RZE79" s="141"/>
      <c r="RZF79" s="141"/>
      <c r="RZG79" s="141"/>
      <c r="RZH79" s="141"/>
      <c r="RZI79" s="141"/>
      <c r="RZJ79" s="141"/>
      <c r="RZK79" s="141"/>
      <c r="RZL79" s="141"/>
      <c r="RZM79" s="141"/>
      <c r="RZN79" s="141"/>
      <c r="RZO79" s="141"/>
      <c r="RZP79" s="141"/>
      <c r="RZQ79" s="141"/>
      <c r="RZR79" s="141"/>
      <c r="RZS79" s="141"/>
      <c r="RZT79" s="141"/>
      <c r="RZU79" s="141"/>
      <c r="RZV79" s="141"/>
      <c r="RZW79" s="141"/>
      <c r="RZX79" s="141"/>
      <c r="RZY79" s="141"/>
      <c r="RZZ79" s="141"/>
      <c r="SAA79" s="141"/>
      <c r="SAB79" s="141"/>
      <c r="SAC79" s="141"/>
      <c r="SAD79" s="141"/>
      <c r="SAE79" s="141"/>
      <c r="SAF79" s="141"/>
      <c r="SAG79" s="141"/>
      <c r="SAH79" s="141"/>
      <c r="SAI79" s="141"/>
      <c r="SAJ79" s="141"/>
      <c r="SAK79" s="141"/>
      <c r="SAL79" s="141"/>
      <c r="SAM79" s="141"/>
      <c r="SAN79" s="141"/>
      <c r="SAO79" s="141"/>
      <c r="SAP79" s="141"/>
      <c r="SAQ79" s="141"/>
      <c r="SAR79" s="141"/>
      <c r="SAS79" s="141"/>
      <c r="SAT79" s="141"/>
      <c r="SAU79" s="141"/>
      <c r="SAV79" s="141"/>
      <c r="SAW79" s="141"/>
      <c r="SAX79" s="141"/>
      <c r="SAY79" s="141"/>
      <c r="SAZ79" s="141"/>
      <c r="SBA79" s="141"/>
      <c r="SBB79" s="141"/>
      <c r="SBC79" s="141"/>
      <c r="SBD79" s="141"/>
      <c r="SBE79" s="141"/>
      <c r="SBF79" s="141"/>
      <c r="SBG79" s="141"/>
      <c r="SBH79" s="141"/>
      <c r="SBI79" s="141"/>
      <c r="SBJ79" s="141"/>
      <c r="SBK79" s="141"/>
      <c r="SBL79" s="141"/>
      <c r="SBM79" s="141"/>
      <c r="SBN79" s="141"/>
      <c r="SBO79" s="141"/>
      <c r="SBP79" s="141"/>
      <c r="SBQ79" s="141"/>
      <c r="SBR79" s="141"/>
      <c r="SBS79" s="141"/>
      <c r="SBT79" s="141"/>
      <c r="SBU79" s="141"/>
      <c r="SBV79" s="141"/>
      <c r="SBW79" s="141"/>
      <c r="SBX79" s="141"/>
      <c r="SBY79" s="141"/>
      <c r="SBZ79" s="141"/>
      <c r="SCA79" s="141"/>
      <c r="SCB79" s="141"/>
      <c r="SCC79" s="141"/>
      <c r="SCD79" s="141"/>
      <c r="SCE79" s="141"/>
      <c r="SCF79" s="141"/>
      <c r="SCG79" s="141"/>
      <c r="SCH79" s="141"/>
      <c r="SCI79" s="141"/>
      <c r="SCJ79" s="141"/>
      <c r="SCK79" s="141"/>
      <c r="SCL79" s="141"/>
      <c r="SCM79" s="141"/>
      <c r="SCN79" s="141"/>
      <c r="SCO79" s="141"/>
      <c r="SCP79" s="141"/>
      <c r="SCQ79" s="141"/>
      <c r="SCR79" s="141"/>
      <c r="SCS79" s="141"/>
      <c r="SCT79" s="141"/>
      <c r="SCU79" s="141"/>
      <c r="SCV79" s="141"/>
      <c r="SCW79" s="141"/>
      <c r="SCX79" s="141"/>
      <c r="SCY79" s="141"/>
      <c r="SCZ79" s="141"/>
      <c r="SDA79" s="141"/>
      <c r="SDB79" s="141"/>
      <c r="SDC79" s="141"/>
      <c r="SDD79" s="141"/>
      <c r="SDE79" s="141"/>
      <c r="SDF79" s="141"/>
      <c r="SDG79" s="141"/>
      <c r="SDH79" s="141"/>
      <c r="SDI79" s="141"/>
      <c r="SDJ79" s="141"/>
      <c r="SDK79" s="141"/>
      <c r="SDL79" s="141"/>
      <c r="SDM79" s="141"/>
      <c r="SDN79" s="141"/>
      <c r="SDO79" s="141"/>
      <c r="SDP79" s="141"/>
      <c r="SDQ79" s="141"/>
      <c r="SDR79" s="141"/>
      <c r="SDS79" s="141"/>
      <c r="SDT79" s="141"/>
      <c r="SDU79" s="141"/>
      <c r="SDV79" s="141"/>
      <c r="SDW79" s="141"/>
      <c r="SDX79" s="141"/>
      <c r="SDY79" s="141"/>
      <c r="SDZ79" s="141"/>
      <c r="SEA79" s="141"/>
      <c r="SEB79" s="141"/>
      <c r="SEC79" s="141"/>
      <c r="SED79" s="141"/>
      <c r="SEE79" s="141"/>
      <c r="SEF79" s="141"/>
      <c r="SEG79" s="141"/>
      <c r="SEH79" s="141"/>
      <c r="SEI79" s="141"/>
      <c r="SEJ79" s="141"/>
      <c r="SEK79" s="141"/>
      <c r="SEL79" s="141"/>
      <c r="SEM79" s="141"/>
      <c r="SEN79" s="141"/>
      <c r="SEO79" s="141"/>
      <c r="SEP79" s="141"/>
      <c r="SEQ79" s="141"/>
      <c r="SER79" s="141"/>
      <c r="SES79" s="141"/>
      <c r="SET79" s="141"/>
      <c r="SEU79" s="141"/>
      <c r="SEV79" s="141"/>
      <c r="SEW79" s="141"/>
      <c r="SEX79" s="141"/>
      <c r="SEY79" s="141"/>
      <c r="SEZ79" s="141"/>
      <c r="SFA79" s="141"/>
      <c r="SFB79" s="141"/>
      <c r="SFC79" s="141"/>
      <c r="SFD79" s="141"/>
      <c r="SFE79" s="141"/>
      <c r="SFF79" s="141"/>
      <c r="SFG79" s="141"/>
      <c r="SFH79" s="141"/>
      <c r="SFI79" s="141"/>
      <c r="SFJ79" s="141"/>
      <c r="SFK79" s="141"/>
      <c r="SFL79" s="141"/>
      <c r="SFM79" s="141"/>
      <c r="SFN79" s="141"/>
      <c r="SFO79" s="141"/>
      <c r="SFP79" s="141"/>
      <c r="SFQ79" s="141"/>
      <c r="SFR79" s="141"/>
      <c r="SFS79" s="141"/>
      <c r="SFT79" s="141"/>
      <c r="SFU79" s="141"/>
      <c r="SFV79" s="141"/>
      <c r="SFW79" s="141"/>
      <c r="SFX79" s="141"/>
      <c r="SFY79" s="141"/>
      <c r="SFZ79" s="141"/>
      <c r="SGA79" s="141"/>
      <c r="SGB79" s="141"/>
      <c r="SGC79" s="141"/>
      <c r="SGD79" s="141"/>
      <c r="SGE79" s="141"/>
      <c r="SGF79" s="141"/>
      <c r="SGG79" s="141"/>
      <c r="SGH79" s="141"/>
      <c r="SGI79" s="141"/>
      <c r="SGJ79" s="141"/>
      <c r="SGK79" s="141"/>
      <c r="SGL79" s="141"/>
      <c r="SGM79" s="141"/>
      <c r="SGN79" s="141"/>
      <c r="SGO79" s="141"/>
      <c r="SGP79" s="141"/>
      <c r="SGQ79" s="141"/>
      <c r="SGR79" s="141"/>
      <c r="SGS79" s="141"/>
      <c r="SGT79" s="141"/>
      <c r="SGU79" s="141"/>
      <c r="SGV79" s="141"/>
      <c r="SGW79" s="141"/>
      <c r="SGX79" s="141"/>
      <c r="SGY79" s="141"/>
      <c r="SGZ79" s="141"/>
      <c r="SHA79" s="141"/>
      <c r="SHB79" s="141"/>
      <c r="SHC79" s="141"/>
      <c r="SHD79" s="141"/>
      <c r="SHE79" s="141"/>
      <c r="SHF79" s="141"/>
      <c r="SHG79" s="141"/>
      <c r="SHH79" s="141"/>
      <c r="SHI79" s="141"/>
      <c r="SHJ79" s="141"/>
      <c r="SHK79" s="141"/>
      <c r="SHL79" s="141"/>
      <c r="SHM79" s="141"/>
      <c r="SHN79" s="141"/>
      <c r="SHO79" s="141"/>
      <c r="SHP79" s="141"/>
      <c r="SHQ79" s="141"/>
      <c r="SHR79" s="141"/>
      <c r="SHS79" s="141"/>
      <c r="SHT79" s="141"/>
      <c r="SHU79" s="141"/>
      <c r="SHV79" s="141"/>
      <c r="SHW79" s="141"/>
      <c r="SHX79" s="141"/>
      <c r="SHY79" s="141"/>
      <c r="SHZ79" s="141"/>
      <c r="SIA79" s="141"/>
      <c r="SIB79" s="141"/>
      <c r="SIC79" s="141"/>
      <c r="SID79" s="141"/>
      <c r="SIE79" s="141"/>
      <c r="SIF79" s="141"/>
      <c r="SIG79" s="141"/>
      <c r="SIH79" s="141"/>
      <c r="SII79" s="141"/>
      <c r="SIJ79" s="141"/>
      <c r="SIK79" s="141"/>
      <c r="SIL79" s="141"/>
      <c r="SIM79" s="141"/>
      <c r="SIN79" s="141"/>
      <c r="SIO79" s="141"/>
      <c r="SIP79" s="141"/>
      <c r="SIQ79" s="141"/>
      <c r="SIR79" s="141"/>
      <c r="SIS79" s="141"/>
      <c r="SIT79" s="141"/>
      <c r="SIU79" s="141"/>
      <c r="SIV79" s="141"/>
      <c r="SIW79" s="141"/>
      <c r="SIX79" s="141"/>
      <c r="SIY79" s="141"/>
      <c r="SIZ79" s="141"/>
      <c r="SJA79" s="141"/>
      <c r="SJB79" s="141"/>
      <c r="SJC79" s="141"/>
      <c r="SJD79" s="141"/>
      <c r="SJE79" s="141"/>
      <c r="SJF79" s="141"/>
      <c r="SJG79" s="141"/>
      <c r="SJH79" s="141"/>
      <c r="SJI79" s="141"/>
      <c r="SJJ79" s="141"/>
      <c r="SJK79" s="141"/>
      <c r="SJL79" s="141"/>
      <c r="SJM79" s="141"/>
      <c r="SJN79" s="141"/>
      <c r="SJO79" s="141"/>
      <c r="SJP79" s="141"/>
      <c r="SJQ79" s="141"/>
      <c r="SJR79" s="141"/>
      <c r="SJS79" s="141"/>
      <c r="SJT79" s="141"/>
      <c r="SJU79" s="141"/>
      <c r="SJV79" s="141"/>
      <c r="SJW79" s="141"/>
      <c r="SJX79" s="141"/>
      <c r="SJY79" s="141"/>
      <c r="SJZ79" s="141"/>
      <c r="SKA79" s="141"/>
      <c r="SKB79" s="141"/>
      <c r="SKC79" s="141"/>
      <c r="SKD79" s="141"/>
      <c r="SKE79" s="141"/>
      <c r="SKF79" s="141"/>
      <c r="SKG79" s="141"/>
      <c r="SKH79" s="141"/>
      <c r="SKI79" s="141"/>
      <c r="SKJ79" s="141"/>
      <c r="SKK79" s="141"/>
      <c r="SKL79" s="141"/>
      <c r="SKM79" s="141"/>
      <c r="SKN79" s="141"/>
      <c r="SKO79" s="141"/>
      <c r="SKP79" s="141"/>
      <c r="SKQ79" s="141"/>
      <c r="SKR79" s="141"/>
      <c r="SKS79" s="141"/>
      <c r="SKT79" s="141"/>
      <c r="SKU79" s="141"/>
      <c r="SKV79" s="141"/>
      <c r="SKW79" s="141"/>
      <c r="SKX79" s="141"/>
      <c r="SKY79" s="141"/>
      <c r="SKZ79" s="141"/>
      <c r="SLA79" s="141"/>
      <c r="SLB79" s="141"/>
      <c r="SLC79" s="141"/>
      <c r="SLD79" s="141"/>
      <c r="SLE79" s="141"/>
      <c r="SLF79" s="141"/>
      <c r="SLG79" s="141"/>
      <c r="SLH79" s="141"/>
      <c r="SLI79" s="141"/>
      <c r="SLJ79" s="141"/>
      <c r="SLK79" s="141"/>
      <c r="SLL79" s="141"/>
      <c r="SLM79" s="141"/>
      <c r="SLN79" s="141"/>
      <c r="SLO79" s="141"/>
      <c r="SLP79" s="141"/>
      <c r="SLQ79" s="141"/>
      <c r="SLR79" s="141"/>
      <c r="SLS79" s="141"/>
      <c r="SLT79" s="141"/>
      <c r="SLU79" s="141"/>
      <c r="SLV79" s="141"/>
      <c r="SLW79" s="141"/>
      <c r="SLX79" s="141"/>
      <c r="SLY79" s="141"/>
      <c r="SLZ79" s="141"/>
      <c r="SMA79" s="141"/>
      <c r="SMB79" s="141"/>
      <c r="SMC79" s="141"/>
      <c r="SMD79" s="141"/>
      <c r="SME79" s="141"/>
      <c r="SMF79" s="141"/>
      <c r="SMG79" s="141"/>
      <c r="SMH79" s="141"/>
      <c r="SMI79" s="141"/>
      <c r="SMJ79" s="141"/>
      <c r="SMK79" s="141"/>
      <c r="SML79" s="141"/>
      <c r="SMM79" s="141"/>
      <c r="SMN79" s="141"/>
      <c r="SMO79" s="141"/>
      <c r="SMP79" s="141"/>
      <c r="SMQ79" s="141"/>
      <c r="SMR79" s="141"/>
      <c r="SMS79" s="141"/>
      <c r="SMT79" s="141"/>
      <c r="SMU79" s="141"/>
      <c r="SMV79" s="141"/>
      <c r="SMW79" s="141"/>
      <c r="SMX79" s="141"/>
      <c r="SMY79" s="141"/>
      <c r="SMZ79" s="141"/>
      <c r="SNA79" s="141"/>
      <c r="SNB79" s="141"/>
      <c r="SNC79" s="141"/>
      <c r="SND79" s="141"/>
      <c r="SNE79" s="141"/>
      <c r="SNF79" s="141"/>
      <c r="SNG79" s="141"/>
      <c r="SNH79" s="141"/>
      <c r="SNI79" s="141"/>
      <c r="SNJ79" s="141"/>
      <c r="SNK79" s="141"/>
      <c r="SNL79" s="141"/>
      <c r="SNM79" s="141"/>
      <c r="SNN79" s="141"/>
      <c r="SNO79" s="141"/>
      <c r="SNP79" s="141"/>
      <c r="SNQ79" s="141"/>
      <c r="SNR79" s="141"/>
      <c r="SNS79" s="141"/>
      <c r="SNT79" s="141"/>
      <c r="SNU79" s="141"/>
      <c r="SNV79" s="141"/>
      <c r="SNW79" s="141"/>
      <c r="SNX79" s="141"/>
      <c r="SNY79" s="141"/>
      <c r="SNZ79" s="141"/>
      <c r="SOA79" s="141"/>
      <c r="SOB79" s="141"/>
      <c r="SOC79" s="141"/>
      <c r="SOD79" s="141"/>
      <c r="SOE79" s="141"/>
      <c r="SOF79" s="141"/>
      <c r="SOG79" s="141"/>
      <c r="SOH79" s="141"/>
      <c r="SOI79" s="141"/>
      <c r="SOJ79" s="141"/>
      <c r="SOK79" s="141"/>
      <c r="SOL79" s="141"/>
      <c r="SOM79" s="141"/>
      <c r="SON79" s="141"/>
      <c r="SOO79" s="141"/>
      <c r="SOP79" s="141"/>
      <c r="SOQ79" s="141"/>
      <c r="SOR79" s="141"/>
      <c r="SOS79" s="141"/>
      <c r="SOT79" s="141"/>
      <c r="SOU79" s="141"/>
      <c r="SOV79" s="141"/>
      <c r="SOW79" s="141"/>
      <c r="SOX79" s="141"/>
      <c r="SOY79" s="141"/>
      <c r="SOZ79" s="141"/>
      <c r="SPA79" s="141"/>
      <c r="SPB79" s="141"/>
      <c r="SPC79" s="141"/>
      <c r="SPD79" s="141"/>
      <c r="SPE79" s="141"/>
      <c r="SPF79" s="141"/>
      <c r="SPG79" s="141"/>
      <c r="SPH79" s="141"/>
      <c r="SPI79" s="141"/>
      <c r="SPJ79" s="141"/>
      <c r="SPK79" s="141"/>
      <c r="SPL79" s="141"/>
      <c r="SPM79" s="141"/>
      <c r="SPN79" s="141"/>
      <c r="SPO79" s="141"/>
      <c r="SPP79" s="141"/>
      <c r="SPQ79" s="141"/>
      <c r="SPR79" s="141"/>
      <c r="SPS79" s="141"/>
      <c r="SPT79" s="141"/>
      <c r="SPU79" s="141"/>
      <c r="SPV79" s="141"/>
      <c r="SPW79" s="141"/>
      <c r="SPX79" s="141"/>
      <c r="SPY79" s="141"/>
      <c r="SPZ79" s="141"/>
      <c r="SQA79" s="141"/>
      <c r="SQB79" s="141"/>
      <c r="SQC79" s="141"/>
      <c r="SQD79" s="141"/>
      <c r="SQE79" s="141"/>
      <c r="SQF79" s="141"/>
      <c r="SQG79" s="141"/>
      <c r="SQH79" s="141"/>
      <c r="SQI79" s="141"/>
      <c r="SQJ79" s="141"/>
      <c r="SQK79" s="141"/>
      <c r="SQL79" s="141"/>
      <c r="SQM79" s="141"/>
      <c r="SQN79" s="141"/>
      <c r="SQO79" s="141"/>
      <c r="SQP79" s="141"/>
      <c r="SQQ79" s="141"/>
      <c r="SQR79" s="141"/>
      <c r="SQS79" s="141"/>
      <c r="SQT79" s="141"/>
      <c r="SQU79" s="141"/>
      <c r="SQV79" s="141"/>
      <c r="SQW79" s="141"/>
      <c r="SQX79" s="141"/>
      <c r="SQY79" s="141"/>
      <c r="SQZ79" s="141"/>
      <c r="SRA79" s="141"/>
      <c r="SRB79" s="141"/>
      <c r="SRC79" s="141"/>
      <c r="SRD79" s="141"/>
      <c r="SRE79" s="141"/>
      <c r="SRF79" s="141"/>
      <c r="SRG79" s="141"/>
      <c r="SRH79" s="141"/>
      <c r="SRI79" s="141"/>
      <c r="SRJ79" s="141"/>
      <c r="SRK79" s="141"/>
      <c r="SRL79" s="141"/>
      <c r="SRM79" s="141"/>
      <c r="SRN79" s="141"/>
      <c r="SRO79" s="141"/>
      <c r="SRP79" s="141"/>
      <c r="SRQ79" s="141"/>
      <c r="SRR79" s="141"/>
      <c r="SRS79" s="141"/>
      <c r="SRT79" s="141"/>
      <c r="SRU79" s="141"/>
      <c r="SRV79" s="141"/>
      <c r="SRW79" s="141"/>
      <c r="SRX79" s="141"/>
      <c r="SRY79" s="141"/>
      <c r="SRZ79" s="141"/>
      <c r="SSA79" s="141"/>
      <c r="SSB79" s="141"/>
      <c r="SSC79" s="141"/>
      <c r="SSD79" s="141"/>
      <c r="SSE79" s="141"/>
      <c r="SSF79" s="141"/>
      <c r="SSG79" s="141"/>
      <c r="SSH79" s="141"/>
      <c r="SSI79" s="141"/>
      <c r="SSJ79" s="141"/>
      <c r="SSK79" s="141"/>
      <c r="SSL79" s="141"/>
      <c r="SSM79" s="141"/>
      <c r="SSN79" s="141"/>
      <c r="SSO79" s="141"/>
      <c r="SSP79" s="141"/>
      <c r="SSQ79" s="141"/>
      <c r="SSR79" s="141"/>
      <c r="SSS79" s="141"/>
      <c r="SST79" s="141"/>
      <c r="SSU79" s="141"/>
      <c r="SSV79" s="141"/>
      <c r="SSW79" s="141"/>
      <c r="SSX79" s="141"/>
      <c r="SSY79" s="141"/>
      <c r="SSZ79" s="141"/>
      <c r="STA79" s="141"/>
      <c r="STB79" s="141"/>
      <c r="STC79" s="141"/>
      <c r="STD79" s="141"/>
      <c r="STE79" s="141"/>
      <c r="STF79" s="141"/>
      <c r="STG79" s="141"/>
      <c r="STH79" s="141"/>
      <c r="STI79" s="141"/>
      <c r="STJ79" s="141"/>
      <c r="STK79" s="141"/>
      <c r="STL79" s="141"/>
      <c r="STM79" s="141"/>
      <c r="STN79" s="141"/>
      <c r="STO79" s="141"/>
      <c r="STP79" s="141"/>
      <c r="STQ79" s="141"/>
      <c r="STR79" s="141"/>
      <c r="STS79" s="141"/>
      <c r="STT79" s="141"/>
      <c r="STU79" s="141"/>
      <c r="STV79" s="141"/>
      <c r="STW79" s="141"/>
      <c r="STX79" s="141"/>
      <c r="STY79" s="141"/>
      <c r="STZ79" s="141"/>
      <c r="SUA79" s="141"/>
      <c r="SUB79" s="141"/>
      <c r="SUC79" s="141"/>
      <c r="SUD79" s="141"/>
      <c r="SUE79" s="141"/>
      <c r="SUF79" s="141"/>
      <c r="SUG79" s="141"/>
      <c r="SUH79" s="141"/>
      <c r="SUI79" s="141"/>
      <c r="SUJ79" s="141"/>
      <c r="SUK79" s="141"/>
      <c r="SUL79" s="141"/>
      <c r="SUM79" s="141"/>
      <c r="SUN79" s="141"/>
      <c r="SUO79" s="141"/>
      <c r="SUP79" s="141"/>
      <c r="SUQ79" s="141"/>
      <c r="SUR79" s="141"/>
      <c r="SUS79" s="141"/>
      <c r="SUT79" s="141"/>
      <c r="SUU79" s="141"/>
      <c r="SUV79" s="141"/>
      <c r="SUW79" s="141"/>
      <c r="SUX79" s="141"/>
      <c r="SUY79" s="141"/>
      <c r="SUZ79" s="141"/>
      <c r="SVA79" s="141"/>
      <c r="SVB79" s="141"/>
      <c r="SVC79" s="141"/>
      <c r="SVD79" s="141"/>
      <c r="SVE79" s="141"/>
      <c r="SVF79" s="141"/>
      <c r="SVG79" s="141"/>
      <c r="SVH79" s="141"/>
      <c r="SVI79" s="141"/>
      <c r="SVJ79" s="141"/>
      <c r="SVK79" s="141"/>
      <c r="SVL79" s="141"/>
      <c r="SVM79" s="141"/>
      <c r="SVN79" s="141"/>
      <c r="SVO79" s="141"/>
      <c r="SVP79" s="141"/>
      <c r="SVQ79" s="141"/>
      <c r="SVR79" s="141"/>
      <c r="SVS79" s="141"/>
      <c r="SVT79" s="141"/>
      <c r="SVU79" s="141"/>
      <c r="SVV79" s="141"/>
      <c r="SVW79" s="141"/>
      <c r="SVX79" s="141"/>
      <c r="SVY79" s="141"/>
      <c r="SVZ79" s="141"/>
      <c r="SWA79" s="141"/>
      <c r="SWB79" s="141"/>
      <c r="SWC79" s="141"/>
      <c r="SWD79" s="141"/>
      <c r="SWE79" s="141"/>
      <c r="SWF79" s="141"/>
      <c r="SWG79" s="141"/>
      <c r="SWH79" s="141"/>
      <c r="SWI79" s="141"/>
      <c r="SWJ79" s="141"/>
      <c r="SWK79" s="141"/>
      <c r="SWL79" s="141"/>
      <c r="SWM79" s="141"/>
      <c r="SWN79" s="141"/>
      <c r="SWO79" s="141"/>
      <c r="SWP79" s="141"/>
      <c r="SWQ79" s="141"/>
      <c r="SWR79" s="141"/>
      <c r="SWS79" s="141"/>
      <c r="SWT79" s="141"/>
      <c r="SWU79" s="141"/>
      <c r="SWV79" s="141"/>
      <c r="SWW79" s="141"/>
      <c r="SWX79" s="141"/>
      <c r="SWY79" s="141"/>
      <c r="SWZ79" s="141"/>
      <c r="SXA79" s="141"/>
      <c r="SXB79" s="141"/>
      <c r="SXC79" s="141"/>
      <c r="SXD79" s="141"/>
      <c r="SXE79" s="141"/>
      <c r="SXF79" s="141"/>
      <c r="SXG79" s="141"/>
      <c r="SXH79" s="141"/>
      <c r="SXI79" s="141"/>
      <c r="SXJ79" s="141"/>
      <c r="SXK79" s="141"/>
      <c r="SXL79" s="141"/>
      <c r="SXM79" s="141"/>
      <c r="SXN79" s="141"/>
      <c r="SXO79" s="141"/>
      <c r="SXP79" s="141"/>
      <c r="SXQ79" s="141"/>
      <c r="SXR79" s="141"/>
      <c r="SXS79" s="141"/>
      <c r="SXT79" s="141"/>
      <c r="SXU79" s="141"/>
      <c r="SXV79" s="141"/>
      <c r="SXW79" s="141"/>
      <c r="SXX79" s="141"/>
      <c r="SXY79" s="141"/>
      <c r="SXZ79" s="141"/>
      <c r="SYA79" s="141"/>
      <c r="SYB79" s="141"/>
      <c r="SYC79" s="141"/>
      <c r="SYD79" s="141"/>
      <c r="SYE79" s="141"/>
      <c r="SYF79" s="141"/>
      <c r="SYG79" s="141"/>
      <c r="SYH79" s="141"/>
      <c r="SYI79" s="141"/>
      <c r="SYJ79" s="141"/>
      <c r="SYK79" s="141"/>
      <c r="SYL79" s="141"/>
      <c r="SYM79" s="141"/>
      <c r="SYN79" s="141"/>
      <c r="SYO79" s="141"/>
      <c r="SYP79" s="141"/>
      <c r="SYQ79" s="141"/>
      <c r="SYR79" s="141"/>
      <c r="SYS79" s="141"/>
      <c r="SYT79" s="141"/>
      <c r="SYU79" s="141"/>
      <c r="SYV79" s="141"/>
      <c r="SYW79" s="141"/>
      <c r="SYX79" s="141"/>
      <c r="SYY79" s="141"/>
      <c r="SYZ79" s="141"/>
      <c r="SZA79" s="141"/>
      <c r="SZB79" s="141"/>
      <c r="SZC79" s="141"/>
      <c r="SZD79" s="141"/>
      <c r="SZE79" s="141"/>
      <c r="SZF79" s="141"/>
      <c r="SZG79" s="141"/>
      <c r="SZH79" s="141"/>
      <c r="SZI79" s="141"/>
      <c r="SZJ79" s="141"/>
      <c r="SZK79" s="141"/>
      <c r="SZL79" s="141"/>
      <c r="SZM79" s="141"/>
      <c r="SZN79" s="141"/>
      <c r="SZO79" s="141"/>
      <c r="SZP79" s="141"/>
      <c r="SZQ79" s="141"/>
      <c r="SZR79" s="141"/>
      <c r="SZS79" s="141"/>
      <c r="SZT79" s="141"/>
      <c r="SZU79" s="141"/>
      <c r="SZV79" s="141"/>
      <c r="SZW79" s="141"/>
      <c r="SZX79" s="141"/>
      <c r="SZY79" s="141"/>
      <c r="SZZ79" s="141"/>
      <c r="TAA79" s="141"/>
      <c r="TAB79" s="141"/>
      <c r="TAC79" s="141"/>
      <c r="TAD79" s="141"/>
      <c r="TAE79" s="141"/>
      <c r="TAF79" s="141"/>
      <c r="TAG79" s="141"/>
      <c r="TAH79" s="141"/>
      <c r="TAI79" s="141"/>
      <c r="TAJ79" s="141"/>
      <c r="TAK79" s="141"/>
      <c r="TAL79" s="141"/>
      <c r="TAM79" s="141"/>
      <c r="TAN79" s="141"/>
      <c r="TAO79" s="141"/>
      <c r="TAP79" s="141"/>
      <c r="TAQ79" s="141"/>
      <c r="TAR79" s="141"/>
      <c r="TAS79" s="141"/>
      <c r="TAT79" s="141"/>
      <c r="TAU79" s="141"/>
      <c r="TAV79" s="141"/>
      <c r="TAW79" s="141"/>
      <c r="TAX79" s="141"/>
      <c r="TAY79" s="141"/>
      <c r="TAZ79" s="141"/>
      <c r="TBA79" s="141"/>
      <c r="TBB79" s="141"/>
      <c r="TBC79" s="141"/>
      <c r="TBD79" s="141"/>
      <c r="TBE79" s="141"/>
      <c r="TBF79" s="141"/>
      <c r="TBG79" s="141"/>
      <c r="TBH79" s="141"/>
      <c r="TBI79" s="141"/>
      <c r="TBJ79" s="141"/>
      <c r="TBK79" s="141"/>
      <c r="TBL79" s="141"/>
      <c r="TBM79" s="141"/>
      <c r="TBN79" s="141"/>
      <c r="TBO79" s="141"/>
      <c r="TBP79" s="141"/>
      <c r="TBQ79" s="141"/>
      <c r="TBR79" s="141"/>
      <c r="TBS79" s="141"/>
      <c r="TBT79" s="141"/>
      <c r="TBU79" s="141"/>
      <c r="TBV79" s="141"/>
      <c r="TBW79" s="141"/>
      <c r="TBX79" s="141"/>
      <c r="TBY79" s="141"/>
      <c r="TBZ79" s="141"/>
      <c r="TCA79" s="141"/>
      <c r="TCB79" s="141"/>
      <c r="TCC79" s="141"/>
      <c r="TCD79" s="141"/>
      <c r="TCE79" s="141"/>
      <c r="TCF79" s="141"/>
      <c r="TCG79" s="141"/>
      <c r="TCH79" s="141"/>
      <c r="TCI79" s="141"/>
      <c r="TCJ79" s="141"/>
      <c r="TCK79" s="141"/>
      <c r="TCL79" s="141"/>
      <c r="TCM79" s="141"/>
      <c r="TCN79" s="141"/>
      <c r="TCO79" s="141"/>
      <c r="TCP79" s="141"/>
      <c r="TCQ79" s="141"/>
      <c r="TCR79" s="141"/>
      <c r="TCS79" s="141"/>
      <c r="TCT79" s="141"/>
      <c r="TCU79" s="141"/>
      <c r="TCV79" s="141"/>
      <c r="TCW79" s="141"/>
      <c r="TCX79" s="141"/>
      <c r="TCY79" s="141"/>
      <c r="TCZ79" s="141"/>
      <c r="TDA79" s="141"/>
      <c r="TDB79" s="141"/>
      <c r="TDC79" s="141"/>
      <c r="TDD79" s="141"/>
      <c r="TDE79" s="141"/>
      <c r="TDF79" s="141"/>
      <c r="TDG79" s="141"/>
      <c r="TDH79" s="141"/>
      <c r="TDI79" s="141"/>
      <c r="TDJ79" s="141"/>
      <c r="TDK79" s="141"/>
      <c r="TDL79" s="141"/>
      <c r="TDM79" s="141"/>
      <c r="TDN79" s="141"/>
      <c r="TDO79" s="141"/>
      <c r="TDP79" s="141"/>
      <c r="TDQ79" s="141"/>
      <c r="TDR79" s="141"/>
      <c r="TDS79" s="141"/>
      <c r="TDT79" s="141"/>
      <c r="TDU79" s="141"/>
      <c r="TDV79" s="141"/>
      <c r="TDW79" s="141"/>
      <c r="TDX79" s="141"/>
      <c r="TDY79" s="141"/>
      <c r="TDZ79" s="141"/>
      <c r="TEA79" s="141"/>
      <c r="TEB79" s="141"/>
      <c r="TEC79" s="141"/>
      <c r="TED79" s="141"/>
      <c r="TEE79" s="141"/>
      <c r="TEF79" s="141"/>
      <c r="TEG79" s="141"/>
      <c r="TEH79" s="141"/>
      <c r="TEI79" s="141"/>
      <c r="TEJ79" s="141"/>
      <c r="TEK79" s="141"/>
      <c r="TEL79" s="141"/>
      <c r="TEM79" s="141"/>
      <c r="TEN79" s="141"/>
      <c r="TEO79" s="141"/>
      <c r="TEP79" s="141"/>
      <c r="TEQ79" s="141"/>
      <c r="TER79" s="141"/>
      <c r="TES79" s="141"/>
      <c r="TET79" s="141"/>
      <c r="TEU79" s="141"/>
      <c r="TEV79" s="141"/>
      <c r="TEW79" s="141"/>
      <c r="TEX79" s="141"/>
      <c r="TEY79" s="141"/>
      <c r="TEZ79" s="141"/>
      <c r="TFA79" s="141"/>
      <c r="TFB79" s="141"/>
      <c r="TFC79" s="141"/>
      <c r="TFD79" s="141"/>
      <c r="TFE79" s="141"/>
      <c r="TFF79" s="141"/>
      <c r="TFG79" s="141"/>
      <c r="TFH79" s="141"/>
      <c r="TFI79" s="141"/>
      <c r="TFJ79" s="141"/>
      <c r="TFK79" s="141"/>
      <c r="TFL79" s="141"/>
      <c r="TFM79" s="141"/>
      <c r="TFN79" s="141"/>
      <c r="TFO79" s="141"/>
      <c r="TFP79" s="141"/>
      <c r="TFQ79" s="141"/>
      <c r="TFR79" s="141"/>
      <c r="TFS79" s="141"/>
      <c r="TFT79" s="141"/>
      <c r="TFU79" s="141"/>
      <c r="TFV79" s="141"/>
      <c r="TFW79" s="141"/>
      <c r="TFX79" s="141"/>
      <c r="TFY79" s="141"/>
      <c r="TFZ79" s="141"/>
      <c r="TGA79" s="141"/>
      <c r="TGB79" s="141"/>
      <c r="TGC79" s="141"/>
      <c r="TGD79" s="141"/>
      <c r="TGE79" s="141"/>
      <c r="TGF79" s="141"/>
      <c r="TGG79" s="141"/>
      <c r="TGH79" s="141"/>
      <c r="TGI79" s="141"/>
      <c r="TGJ79" s="141"/>
      <c r="TGK79" s="141"/>
      <c r="TGL79" s="141"/>
      <c r="TGM79" s="141"/>
      <c r="TGN79" s="141"/>
      <c r="TGO79" s="141"/>
      <c r="TGP79" s="141"/>
      <c r="TGQ79" s="141"/>
      <c r="TGR79" s="141"/>
      <c r="TGS79" s="141"/>
      <c r="TGT79" s="141"/>
      <c r="TGU79" s="141"/>
      <c r="TGV79" s="141"/>
      <c r="TGW79" s="141"/>
      <c r="TGX79" s="141"/>
      <c r="TGY79" s="141"/>
      <c r="TGZ79" s="141"/>
      <c r="THA79" s="141"/>
      <c r="THB79" s="141"/>
      <c r="THC79" s="141"/>
      <c r="THD79" s="141"/>
      <c r="THE79" s="141"/>
      <c r="THF79" s="141"/>
      <c r="THG79" s="141"/>
      <c r="THH79" s="141"/>
      <c r="THI79" s="141"/>
      <c r="THJ79" s="141"/>
      <c r="THK79" s="141"/>
      <c r="THL79" s="141"/>
      <c r="THM79" s="141"/>
      <c r="THN79" s="141"/>
      <c r="THO79" s="141"/>
      <c r="THP79" s="141"/>
      <c r="THQ79" s="141"/>
      <c r="THR79" s="141"/>
      <c r="THS79" s="141"/>
      <c r="THT79" s="141"/>
      <c r="THU79" s="141"/>
      <c r="THV79" s="141"/>
      <c r="THW79" s="141"/>
      <c r="THX79" s="141"/>
      <c r="THY79" s="141"/>
      <c r="THZ79" s="141"/>
      <c r="TIA79" s="141"/>
      <c r="TIB79" s="141"/>
      <c r="TIC79" s="141"/>
      <c r="TID79" s="141"/>
      <c r="TIE79" s="141"/>
      <c r="TIF79" s="141"/>
      <c r="TIG79" s="141"/>
      <c r="TIH79" s="141"/>
      <c r="TII79" s="141"/>
      <c r="TIJ79" s="141"/>
      <c r="TIK79" s="141"/>
      <c r="TIL79" s="141"/>
      <c r="TIM79" s="141"/>
      <c r="TIN79" s="141"/>
      <c r="TIO79" s="141"/>
      <c r="TIP79" s="141"/>
      <c r="TIQ79" s="141"/>
      <c r="TIR79" s="141"/>
      <c r="TIS79" s="141"/>
      <c r="TIT79" s="141"/>
      <c r="TIU79" s="141"/>
      <c r="TIV79" s="141"/>
      <c r="TIW79" s="141"/>
      <c r="TIX79" s="141"/>
      <c r="TIY79" s="141"/>
      <c r="TIZ79" s="141"/>
      <c r="TJA79" s="141"/>
      <c r="TJB79" s="141"/>
      <c r="TJC79" s="141"/>
      <c r="TJD79" s="141"/>
      <c r="TJE79" s="141"/>
      <c r="TJF79" s="141"/>
      <c r="TJG79" s="141"/>
      <c r="TJH79" s="141"/>
      <c r="TJI79" s="141"/>
      <c r="TJJ79" s="141"/>
      <c r="TJK79" s="141"/>
      <c r="TJL79" s="141"/>
      <c r="TJM79" s="141"/>
      <c r="TJN79" s="141"/>
      <c r="TJO79" s="141"/>
      <c r="TJP79" s="141"/>
      <c r="TJQ79" s="141"/>
      <c r="TJR79" s="141"/>
      <c r="TJS79" s="141"/>
      <c r="TJT79" s="141"/>
      <c r="TJU79" s="141"/>
      <c r="TJV79" s="141"/>
      <c r="TJW79" s="141"/>
      <c r="TJX79" s="141"/>
      <c r="TJY79" s="141"/>
      <c r="TJZ79" s="141"/>
      <c r="TKA79" s="141"/>
      <c r="TKB79" s="141"/>
      <c r="TKC79" s="141"/>
      <c r="TKD79" s="141"/>
      <c r="TKE79" s="141"/>
      <c r="TKF79" s="141"/>
      <c r="TKG79" s="141"/>
      <c r="TKH79" s="141"/>
      <c r="TKI79" s="141"/>
      <c r="TKJ79" s="141"/>
      <c r="TKK79" s="141"/>
      <c r="TKL79" s="141"/>
      <c r="TKM79" s="141"/>
      <c r="TKN79" s="141"/>
      <c r="TKO79" s="141"/>
      <c r="TKP79" s="141"/>
      <c r="TKQ79" s="141"/>
      <c r="TKR79" s="141"/>
      <c r="TKS79" s="141"/>
      <c r="TKT79" s="141"/>
      <c r="TKU79" s="141"/>
      <c r="TKV79" s="141"/>
      <c r="TKW79" s="141"/>
      <c r="TKX79" s="141"/>
      <c r="TKY79" s="141"/>
      <c r="TKZ79" s="141"/>
      <c r="TLA79" s="141"/>
      <c r="TLB79" s="141"/>
      <c r="TLC79" s="141"/>
      <c r="TLD79" s="141"/>
      <c r="TLE79" s="141"/>
      <c r="TLF79" s="141"/>
      <c r="TLG79" s="141"/>
      <c r="TLH79" s="141"/>
      <c r="TLI79" s="141"/>
      <c r="TLJ79" s="141"/>
      <c r="TLK79" s="141"/>
      <c r="TLL79" s="141"/>
      <c r="TLM79" s="141"/>
      <c r="TLN79" s="141"/>
      <c r="TLO79" s="141"/>
      <c r="TLP79" s="141"/>
      <c r="TLQ79" s="141"/>
      <c r="TLR79" s="141"/>
      <c r="TLS79" s="141"/>
      <c r="TLT79" s="141"/>
      <c r="TLU79" s="141"/>
      <c r="TLV79" s="141"/>
      <c r="TLW79" s="141"/>
      <c r="TLX79" s="141"/>
      <c r="TLY79" s="141"/>
      <c r="TLZ79" s="141"/>
      <c r="TMA79" s="141"/>
      <c r="TMB79" s="141"/>
      <c r="TMC79" s="141"/>
      <c r="TMD79" s="141"/>
      <c r="TME79" s="141"/>
      <c r="TMF79" s="141"/>
      <c r="TMG79" s="141"/>
      <c r="TMH79" s="141"/>
      <c r="TMI79" s="141"/>
      <c r="TMJ79" s="141"/>
      <c r="TMK79" s="141"/>
      <c r="TML79" s="141"/>
      <c r="TMM79" s="141"/>
      <c r="TMN79" s="141"/>
      <c r="TMO79" s="141"/>
      <c r="TMP79" s="141"/>
      <c r="TMQ79" s="141"/>
      <c r="TMR79" s="141"/>
      <c r="TMS79" s="141"/>
      <c r="TMT79" s="141"/>
      <c r="TMU79" s="141"/>
      <c r="TMV79" s="141"/>
      <c r="TMW79" s="141"/>
      <c r="TMX79" s="141"/>
      <c r="TMY79" s="141"/>
      <c r="TMZ79" s="141"/>
      <c r="TNA79" s="141"/>
      <c r="TNB79" s="141"/>
      <c r="TNC79" s="141"/>
      <c r="TND79" s="141"/>
      <c r="TNE79" s="141"/>
      <c r="TNF79" s="141"/>
      <c r="TNG79" s="141"/>
      <c r="TNH79" s="141"/>
      <c r="TNI79" s="141"/>
      <c r="TNJ79" s="141"/>
      <c r="TNK79" s="141"/>
      <c r="TNL79" s="141"/>
      <c r="TNM79" s="141"/>
      <c r="TNN79" s="141"/>
      <c r="TNO79" s="141"/>
      <c r="TNP79" s="141"/>
      <c r="TNQ79" s="141"/>
      <c r="TNR79" s="141"/>
      <c r="TNS79" s="141"/>
      <c r="TNT79" s="141"/>
      <c r="TNU79" s="141"/>
      <c r="TNV79" s="141"/>
      <c r="TNW79" s="141"/>
      <c r="TNX79" s="141"/>
      <c r="TNY79" s="141"/>
      <c r="TNZ79" s="141"/>
      <c r="TOA79" s="141"/>
      <c r="TOB79" s="141"/>
      <c r="TOC79" s="141"/>
      <c r="TOD79" s="141"/>
      <c r="TOE79" s="141"/>
      <c r="TOF79" s="141"/>
      <c r="TOG79" s="141"/>
      <c r="TOH79" s="141"/>
      <c r="TOI79" s="141"/>
      <c r="TOJ79" s="141"/>
      <c r="TOK79" s="141"/>
      <c r="TOL79" s="141"/>
      <c r="TOM79" s="141"/>
      <c r="TON79" s="141"/>
      <c r="TOO79" s="141"/>
      <c r="TOP79" s="141"/>
      <c r="TOQ79" s="141"/>
      <c r="TOR79" s="141"/>
      <c r="TOS79" s="141"/>
      <c r="TOT79" s="141"/>
      <c r="TOU79" s="141"/>
      <c r="TOV79" s="141"/>
      <c r="TOW79" s="141"/>
      <c r="TOX79" s="141"/>
      <c r="TOY79" s="141"/>
      <c r="TOZ79" s="141"/>
      <c r="TPA79" s="141"/>
      <c r="TPB79" s="141"/>
      <c r="TPC79" s="141"/>
      <c r="TPD79" s="141"/>
      <c r="TPE79" s="141"/>
      <c r="TPF79" s="141"/>
      <c r="TPG79" s="141"/>
      <c r="TPH79" s="141"/>
      <c r="TPI79" s="141"/>
      <c r="TPJ79" s="141"/>
      <c r="TPK79" s="141"/>
      <c r="TPL79" s="141"/>
      <c r="TPM79" s="141"/>
      <c r="TPN79" s="141"/>
      <c r="TPO79" s="141"/>
      <c r="TPP79" s="141"/>
      <c r="TPQ79" s="141"/>
      <c r="TPR79" s="141"/>
      <c r="TPS79" s="141"/>
      <c r="TPT79" s="141"/>
      <c r="TPU79" s="141"/>
      <c r="TPV79" s="141"/>
      <c r="TPW79" s="141"/>
      <c r="TPX79" s="141"/>
      <c r="TPY79" s="141"/>
      <c r="TPZ79" s="141"/>
      <c r="TQA79" s="141"/>
      <c r="TQB79" s="141"/>
      <c r="TQC79" s="141"/>
      <c r="TQD79" s="141"/>
      <c r="TQE79" s="141"/>
      <c r="TQF79" s="141"/>
      <c r="TQG79" s="141"/>
      <c r="TQH79" s="141"/>
      <c r="TQI79" s="141"/>
      <c r="TQJ79" s="141"/>
      <c r="TQK79" s="141"/>
      <c r="TQL79" s="141"/>
      <c r="TQM79" s="141"/>
      <c r="TQN79" s="141"/>
      <c r="TQO79" s="141"/>
      <c r="TQP79" s="141"/>
      <c r="TQQ79" s="141"/>
      <c r="TQR79" s="141"/>
      <c r="TQS79" s="141"/>
      <c r="TQT79" s="141"/>
      <c r="TQU79" s="141"/>
      <c r="TQV79" s="141"/>
      <c r="TQW79" s="141"/>
      <c r="TQX79" s="141"/>
      <c r="TQY79" s="141"/>
      <c r="TQZ79" s="141"/>
      <c r="TRA79" s="141"/>
      <c r="TRB79" s="141"/>
      <c r="TRC79" s="141"/>
      <c r="TRD79" s="141"/>
      <c r="TRE79" s="141"/>
      <c r="TRF79" s="141"/>
      <c r="TRG79" s="141"/>
      <c r="TRH79" s="141"/>
      <c r="TRI79" s="141"/>
      <c r="TRJ79" s="141"/>
      <c r="TRK79" s="141"/>
      <c r="TRL79" s="141"/>
      <c r="TRM79" s="141"/>
      <c r="TRN79" s="141"/>
      <c r="TRO79" s="141"/>
      <c r="TRP79" s="141"/>
      <c r="TRQ79" s="141"/>
      <c r="TRR79" s="141"/>
      <c r="TRS79" s="141"/>
      <c r="TRT79" s="141"/>
      <c r="TRU79" s="141"/>
      <c r="TRV79" s="141"/>
      <c r="TRW79" s="141"/>
      <c r="TRX79" s="141"/>
      <c r="TRY79" s="141"/>
      <c r="TRZ79" s="141"/>
      <c r="TSA79" s="141"/>
      <c r="TSB79" s="141"/>
      <c r="TSC79" s="141"/>
      <c r="TSD79" s="141"/>
      <c r="TSE79" s="141"/>
      <c r="TSF79" s="141"/>
      <c r="TSG79" s="141"/>
      <c r="TSH79" s="141"/>
      <c r="TSI79" s="141"/>
      <c r="TSJ79" s="141"/>
      <c r="TSK79" s="141"/>
      <c r="TSL79" s="141"/>
      <c r="TSM79" s="141"/>
      <c r="TSN79" s="141"/>
      <c r="TSO79" s="141"/>
      <c r="TSP79" s="141"/>
      <c r="TSQ79" s="141"/>
      <c r="TSR79" s="141"/>
      <c r="TSS79" s="141"/>
      <c r="TST79" s="141"/>
      <c r="TSU79" s="141"/>
      <c r="TSV79" s="141"/>
      <c r="TSW79" s="141"/>
      <c r="TSX79" s="141"/>
      <c r="TSY79" s="141"/>
      <c r="TSZ79" s="141"/>
      <c r="TTA79" s="141"/>
      <c r="TTB79" s="141"/>
      <c r="TTC79" s="141"/>
      <c r="TTD79" s="141"/>
      <c r="TTE79" s="141"/>
      <c r="TTF79" s="141"/>
      <c r="TTG79" s="141"/>
      <c r="TTH79" s="141"/>
      <c r="TTI79" s="141"/>
      <c r="TTJ79" s="141"/>
      <c r="TTK79" s="141"/>
      <c r="TTL79" s="141"/>
      <c r="TTM79" s="141"/>
      <c r="TTN79" s="141"/>
      <c r="TTO79" s="141"/>
      <c r="TTP79" s="141"/>
      <c r="TTQ79" s="141"/>
      <c r="TTR79" s="141"/>
      <c r="TTS79" s="141"/>
      <c r="TTT79" s="141"/>
      <c r="TTU79" s="141"/>
      <c r="TTV79" s="141"/>
      <c r="TTW79" s="141"/>
      <c r="TTX79" s="141"/>
      <c r="TTY79" s="141"/>
      <c r="TTZ79" s="141"/>
      <c r="TUA79" s="141"/>
      <c r="TUB79" s="141"/>
      <c r="TUC79" s="141"/>
      <c r="TUD79" s="141"/>
      <c r="TUE79" s="141"/>
      <c r="TUF79" s="141"/>
      <c r="TUG79" s="141"/>
      <c r="TUH79" s="141"/>
      <c r="TUI79" s="141"/>
      <c r="TUJ79" s="141"/>
      <c r="TUK79" s="141"/>
      <c r="TUL79" s="141"/>
      <c r="TUM79" s="141"/>
      <c r="TUN79" s="141"/>
      <c r="TUO79" s="141"/>
      <c r="TUP79" s="141"/>
      <c r="TUQ79" s="141"/>
      <c r="TUR79" s="141"/>
      <c r="TUS79" s="141"/>
      <c r="TUT79" s="141"/>
      <c r="TUU79" s="141"/>
      <c r="TUV79" s="141"/>
      <c r="TUW79" s="141"/>
      <c r="TUX79" s="141"/>
      <c r="TUY79" s="141"/>
      <c r="TUZ79" s="141"/>
      <c r="TVA79" s="141"/>
      <c r="TVB79" s="141"/>
      <c r="TVC79" s="141"/>
      <c r="TVD79" s="141"/>
      <c r="TVE79" s="141"/>
      <c r="TVF79" s="141"/>
      <c r="TVG79" s="141"/>
      <c r="TVH79" s="141"/>
      <c r="TVI79" s="141"/>
      <c r="TVJ79" s="141"/>
      <c r="TVK79" s="141"/>
      <c r="TVL79" s="141"/>
      <c r="TVM79" s="141"/>
      <c r="TVN79" s="141"/>
      <c r="TVO79" s="141"/>
      <c r="TVP79" s="141"/>
      <c r="TVQ79" s="141"/>
      <c r="TVR79" s="141"/>
      <c r="TVS79" s="141"/>
      <c r="TVT79" s="141"/>
      <c r="TVU79" s="141"/>
      <c r="TVV79" s="141"/>
      <c r="TVW79" s="141"/>
      <c r="TVX79" s="141"/>
      <c r="TVY79" s="141"/>
      <c r="TVZ79" s="141"/>
      <c r="TWA79" s="141"/>
      <c r="TWB79" s="141"/>
      <c r="TWC79" s="141"/>
      <c r="TWD79" s="141"/>
      <c r="TWE79" s="141"/>
      <c r="TWF79" s="141"/>
      <c r="TWG79" s="141"/>
      <c r="TWH79" s="141"/>
      <c r="TWI79" s="141"/>
      <c r="TWJ79" s="141"/>
      <c r="TWK79" s="141"/>
      <c r="TWL79" s="141"/>
      <c r="TWM79" s="141"/>
      <c r="TWN79" s="141"/>
      <c r="TWO79" s="141"/>
      <c r="TWP79" s="141"/>
      <c r="TWQ79" s="141"/>
      <c r="TWR79" s="141"/>
      <c r="TWS79" s="141"/>
      <c r="TWT79" s="141"/>
      <c r="TWU79" s="141"/>
      <c r="TWV79" s="141"/>
      <c r="TWW79" s="141"/>
      <c r="TWX79" s="141"/>
      <c r="TWY79" s="141"/>
      <c r="TWZ79" s="141"/>
      <c r="TXA79" s="141"/>
      <c r="TXB79" s="141"/>
      <c r="TXC79" s="141"/>
      <c r="TXD79" s="141"/>
      <c r="TXE79" s="141"/>
      <c r="TXF79" s="141"/>
      <c r="TXG79" s="141"/>
      <c r="TXH79" s="141"/>
      <c r="TXI79" s="141"/>
      <c r="TXJ79" s="141"/>
      <c r="TXK79" s="141"/>
      <c r="TXL79" s="141"/>
      <c r="TXM79" s="141"/>
      <c r="TXN79" s="141"/>
      <c r="TXO79" s="141"/>
      <c r="TXP79" s="141"/>
      <c r="TXQ79" s="141"/>
      <c r="TXR79" s="141"/>
      <c r="TXS79" s="141"/>
      <c r="TXT79" s="141"/>
      <c r="TXU79" s="141"/>
      <c r="TXV79" s="141"/>
      <c r="TXW79" s="141"/>
      <c r="TXX79" s="141"/>
      <c r="TXY79" s="141"/>
      <c r="TXZ79" s="141"/>
      <c r="TYA79" s="141"/>
      <c r="TYB79" s="141"/>
      <c r="TYC79" s="141"/>
      <c r="TYD79" s="141"/>
      <c r="TYE79" s="141"/>
      <c r="TYF79" s="141"/>
      <c r="TYG79" s="141"/>
      <c r="TYH79" s="141"/>
      <c r="TYI79" s="141"/>
      <c r="TYJ79" s="141"/>
      <c r="TYK79" s="141"/>
      <c r="TYL79" s="141"/>
      <c r="TYM79" s="141"/>
      <c r="TYN79" s="141"/>
      <c r="TYO79" s="141"/>
      <c r="TYP79" s="141"/>
      <c r="TYQ79" s="141"/>
      <c r="TYR79" s="141"/>
      <c r="TYS79" s="141"/>
      <c r="TYT79" s="141"/>
      <c r="TYU79" s="141"/>
      <c r="TYV79" s="141"/>
      <c r="TYW79" s="141"/>
      <c r="TYX79" s="141"/>
      <c r="TYY79" s="141"/>
      <c r="TYZ79" s="141"/>
      <c r="TZA79" s="141"/>
      <c r="TZB79" s="141"/>
      <c r="TZC79" s="141"/>
      <c r="TZD79" s="141"/>
      <c r="TZE79" s="141"/>
      <c r="TZF79" s="141"/>
      <c r="TZG79" s="141"/>
      <c r="TZH79" s="141"/>
      <c r="TZI79" s="141"/>
      <c r="TZJ79" s="141"/>
      <c r="TZK79" s="141"/>
      <c r="TZL79" s="141"/>
      <c r="TZM79" s="141"/>
      <c r="TZN79" s="141"/>
      <c r="TZO79" s="141"/>
      <c r="TZP79" s="141"/>
      <c r="TZQ79" s="141"/>
      <c r="TZR79" s="141"/>
      <c r="TZS79" s="141"/>
      <c r="TZT79" s="141"/>
      <c r="TZU79" s="141"/>
      <c r="TZV79" s="141"/>
      <c r="TZW79" s="141"/>
      <c r="TZX79" s="141"/>
      <c r="TZY79" s="141"/>
      <c r="TZZ79" s="141"/>
      <c r="UAA79" s="141"/>
      <c r="UAB79" s="141"/>
      <c r="UAC79" s="141"/>
      <c r="UAD79" s="141"/>
      <c r="UAE79" s="141"/>
      <c r="UAF79" s="141"/>
      <c r="UAG79" s="141"/>
      <c r="UAH79" s="141"/>
      <c r="UAI79" s="141"/>
      <c r="UAJ79" s="141"/>
      <c r="UAK79" s="141"/>
      <c r="UAL79" s="141"/>
      <c r="UAM79" s="141"/>
      <c r="UAN79" s="141"/>
      <c r="UAO79" s="141"/>
      <c r="UAP79" s="141"/>
      <c r="UAQ79" s="141"/>
      <c r="UAR79" s="141"/>
      <c r="UAS79" s="141"/>
      <c r="UAT79" s="141"/>
      <c r="UAU79" s="141"/>
      <c r="UAV79" s="141"/>
      <c r="UAW79" s="141"/>
      <c r="UAX79" s="141"/>
      <c r="UAY79" s="141"/>
      <c r="UAZ79" s="141"/>
      <c r="UBA79" s="141"/>
      <c r="UBB79" s="141"/>
      <c r="UBC79" s="141"/>
      <c r="UBD79" s="141"/>
      <c r="UBE79" s="141"/>
      <c r="UBF79" s="141"/>
      <c r="UBG79" s="141"/>
      <c r="UBH79" s="141"/>
      <c r="UBI79" s="141"/>
      <c r="UBJ79" s="141"/>
      <c r="UBK79" s="141"/>
      <c r="UBL79" s="141"/>
      <c r="UBM79" s="141"/>
      <c r="UBN79" s="141"/>
      <c r="UBO79" s="141"/>
      <c r="UBP79" s="141"/>
      <c r="UBQ79" s="141"/>
      <c r="UBR79" s="141"/>
      <c r="UBS79" s="141"/>
      <c r="UBT79" s="141"/>
      <c r="UBU79" s="141"/>
      <c r="UBV79" s="141"/>
      <c r="UBW79" s="141"/>
      <c r="UBX79" s="141"/>
      <c r="UBY79" s="141"/>
      <c r="UBZ79" s="141"/>
      <c r="UCA79" s="141"/>
      <c r="UCB79" s="141"/>
      <c r="UCC79" s="141"/>
      <c r="UCD79" s="141"/>
      <c r="UCE79" s="141"/>
      <c r="UCF79" s="141"/>
      <c r="UCG79" s="141"/>
      <c r="UCH79" s="141"/>
      <c r="UCI79" s="141"/>
      <c r="UCJ79" s="141"/>
      <c r="UCK79" s="141"/>
      <c r="UCL79" s="141"/>
      <c r="UCM79" s="141"/>
      <c r="UCN79" s="141"/>
      <c r="UCO79" s="141"/>
      <c r="UCP79" s="141"/>
      <c r="UCQ79" s="141"/>
      <c r="UCR79" s="141"/>
      <c r="UCS79" s="141"/>
      <c r="UCT79" s="141"/>
      <c r="UCU79" s="141"/>
      <c r="UCV79" s="141"/>
      <c r="UCW79" s="141"/>
      <c r="UCX79" s="141"/>
      <c r="UCY79" s="141"/>
      <c r="UCZ79" s="141"/>
      <c r="UDA79" s="141"/>
      <c r="UDB79" s="141"/>
      <c r="UDC79" s="141"/>
      <c r="UDD79" s="141"/>
      <c r="UDE79" s="141"/>
      <c r="UDF79" s="141"/>
      <c r="UDG79" s="141"/>
      <c r="UDH79" s="141"/>
      <c r="UDI79" s="141"/>
      <c r="UDJ79" s="141"/>
      <c r="UDK79" s="141"/>
      <c r="UDL79" s="141"/>
      <c r="UDM79" s="141"/>
      <c r="UDN79" s="141"/>
      <c r="UDO79" s="141"/>
      <c r="UDP79" s="141"/>
      <c r="UDQ79" s="141"/>
      <c r="UDR79" s="141"/>
      <c r="UDS79" s="141"/>
      <c r="UDT79" s="141"/>
      <c r="UDU79" s="141"/>
      <c r="UDV79" s="141"/>
      <c r="UDW79" s="141"/>
      <c r="UDX79" s="141"/>
      <c r="UDY79" s="141"/>
      <c r="UDZ79" s="141"/>
      <c r="UEA79" s="141"/>
      <c r="UEB79" s="141"/>
      <c r="UEC79" s="141"/>
      <c r="UED79" s="141"/>
      <c r="UEE79" s="141"/>
      <c r="UEF79" s="141"/>
      <c r="UEG79" s="141"/>
      <c r="UEH79" s="141"/>
      <c r="UEI79" s="141"/>
      <c r="UEJ79" s="141"/>
      <c r="UEK79" s="141"/>
      <c r="UEL79" s="141"/>
      <c r="UEM79" s="141"/>
      <c r="UEN79" s="141"/>
      <c r="UEO79" s="141"/>
      <c r="UEP79" s="141"/>
      <c r="UEQ79" s="141"/>
      <c r="UER79" s="141"/>
      <c r="UES79" s="141"/>
      <c r="UET79" s="141"/>
      <c r="UEU79" s="141"/>
      <c r="UEV79" s="141"/>
      <c r="UEW79" s="141"/>
      <c r="UEX79" s="141"/>
      <c r="UEY79" s="141"/>
      <c r="UEZ79" s="141"/>
      <c r="UFA79" s="141"/>
      <c r="UFB79" s="141"/>
      <c r="UFC79" s="141"/>
      <c r="UFD79" s="141"/>
      <c r="UFE79" s="141"/>
      <c r="UFF79" s="141"/>
      <c r="UFG79" s="141"/>
      <c r="UFH79" s="141"/>
      <c r="UFI79" s="141"/>
      <c r="UFJ79" s="141"/>
      <c r="UFK79" s="141"/>
      <c r="UFL79" s="141"/>
      <c r="UFM79" s="141"/>
      <c r="UFN79" s="141"/>
      <c r="UFO79" s="141"/>
      <c r="UFP79" s="141"/>
      <c r="UFQ79" s="141"/>
      <c r="UFR79" s="141"/>
      <c r="UFS79" s="141"/>
      <c r="UFT79" s="141"/>
      <c r="UFU79" s="141"/>
      <c r="UFV79" s="141"/>
      <c r="UFW79" s="141"/>
      <c r="UFX79" s="141"/>
      <c r="UFY79" s="141"/>
      <c r="UFZ79" s="141"/>
      <c r="UGA79" s="141"/>
      <c r="UGB79" s="141"/>
      <c r="UGC79" s="141"/>
      <c r="UGD79" s="141"/>
      <c r="UGE79" s="141"/>
      <c r="UGF79" s="141"/>
      <c r="UGG79" s="141"/>
      <c r="UGH79" s="141"/>
      <c r="UGI79" s="141"/>
      <c r="UGJ79" s="141"/>
      <c r="UGK79" s="141"/>
      <c r="UGL79" s="141"/>
      <c r="UGM79" s="141"/>
      <c r="UGN79" s="141"/>
      <c r="UGO79" s="141"/>
      <c r="UGP79" s="141"/>
      <c r="UGQ79" s="141"/>
      <c r="UGR79" s="141"/>
      <c r="UGS79" s="141"/>
      <c r="UGT79" s="141"/>
      <c r="UGU79" s="141"/>
      <c r="UGV79" s="141"/>
      <c r="UGW79" s="141"/>
      <c r="UGX79" s="141"/>
      <c r="UGY79" s="141"/>
      <c r="UGZ79" s="141"/>
      <c r="UHA79" s="141"/>
      <c r="UHB79" s="141"/>
      <c r="UHC79" s="141"/>
      <c r="UHD79" s="141"/>
      <c r="UHE79" s="141"/>
      <c r="UHF79" s="141"/>
      <c r="UHG79" s="141"/>
      <c r="UHH79" s="141"/>
      <c r="UHI79" s="141"/>
      <c r="UHJ79" s="141"/>
      <c r="UHK79" s="141"/>
      <c r="UHL79" s="141"/>
      <c r="UHM79" s="141"/>
      <c r="UHN79" s="141"/>
      <c r="UHO79" s="141"/>
      <c r="UHP79" s="141"/>
      <c r="UHQ79" s="141"/>
      <c r="UHR79" s="141"/>
      <c r="UHS79" s="141"/>
      <c r="UHT79" s="141"/>
      <c r="UHU79" s="141"/>
      <c r="UHV79" s="141"/>
      <c r="UHW79" s="141"/>
      <c r="UHX79" s="141"/>
      <c r="UHY79" s="141"/>
      <c r="UHZ79" s="141"/>
      <c r="UIA79" s="141"/>
      <c r="UIB79" s="141"/>
      <c r="UIC79" s="141"/>
      <c r="UID79" s="141"/>
      <c r="UIE79" s="141"/>
      <c r="UIF79" s="141"/>
      <c r="UIG79" s="141"/>
      <c r="UIH79" s="141"/>
      <c r="UII79" s="141"/>
      <c r="UIJ79" s="141"/>
      <c r="UIK79" s="141"/>
      <c r="UIL79" s="141"/>
      <c r="UIM79" s="141"/>
      <c r="UIN79" s="141"/>
      <c r="UIO79" s="141"/>
      <c r="UIP79" s="141"/>
      <c r="UIQ79" s="141"/>
      <c r="UIR79" s="141"/>
      <c r="UIS79" s="141"/>
      <c r="UIT79" s="141"/>
      <c r="UIU79" s="141"/>
      <c r="UIV79" s="141"/>
      <c r="UIW79" s="141"/>
      <c r="UIX79" s="141"/>
      <c r="UIY79" s="141"/>
      <c r="UIZ79" s="141"/>
      <c r="UJA79" s="141"/>
      <c r="UJB79" s="141"/>
      <c r="UJC79" s="141"/>
      <c r="UJD79" s="141"/>
      <c r="UJE79" s="141"/>
      <c r="UJF79" s="141"/>
      <c r="UJG79" s="141"/>
      <c r="UJH79" s="141"/>
      <c r="UJI79" s="141"/>
      <c r="UJJ79" s="141"/>
      <c r="UJK79" s="141"/>
      <c r="UJL79" s="141"/>
      <c r="UJM79" s="141"/>
      <c r="UJN79" s="141"/>
      <c r="UJO79" s="141"/>
      <c r="UJP79" s="141"/>
      <c r="UJQ79" s="141"/>
      <c r="UJR79" s="141"/>
      <c r="UJS79" s="141"/>
      <c r="UJT79" s="141"/>
      <c r="UJU79" s="141"/>
      <c r="UJV79" s="141"/>
      <c r="UJW79" s="141"/>
      <c r="UJX79" s="141"/>
      <c r="UJY79" s="141"/>
      <c r="UJZ79" s="141"/>
      <c r="UKA79" s="141"/>
      <c r="UKB79" s="141"/>
      <c r="UKC79" s="141"/>
      <c r="UKD79" s="141"/>
      <c r="UKE79" s="141"/>
      <c r="UKF79" s="141"/>
      <c r="UKG79" s="141"/>
      <c r="UKH79" s="141"/>
      <c r="UKI79" s="141"/>
      <c r="UKJ79" s="141"/>
      <c r="UKK79" s="141"/>
      <c r="UKL79" s="141"/>
      <c r="UKM79" s="141"/>
      <c r="UKN79" s="141"/>
      <c r="UKO79" s="141"/>
      <c r="UKP79" s="141"/>
      <c r="UKQ79" s="141"/>
      <c r="UKR79" s="141"/>
      <c r="UKS79" s="141"/>
      <c r="UKT79" s="141"/>
      <c r="UKU79" s="141"/>
      <c r="UKV79" s="141"/>
      <c r="UKW79" s="141"/>
      <c r="UKX79" s="141"/>
      <c r="UKY79" s="141"/>
      <c r="UKZ79" s="141"/>
      <c r="ULA79" s="141"/>
      <c r="ULB79" s="141"/>
      <c r="ULC79" s="141"/>
      <c r="ULD79" s="141"/>
      <c r="ULE79" s="141"/>
      <c r="ULF79" s="141"/>
      <c r="ULG79" s="141"/>
      <c r="ULH79" s="141"/>
      <c r="ULI79" s="141"/>
      <c r="ULJ79" s="141"/>
      <c r="ULK79" s="141"/>
      <c r="ULL79" s="141"/>
      <c r="ULM79" s="141"/>
      <c r="ULN79" s="141"/>
      <c r="ULO79" s="141"/>
      <c r="ULP79" s="141"/>
      <c r="ULQ79" s="141"/>
      <c r="ULR79" s="141"/>
      <c r="ULS79" s="141"/>
      <c r="ULT79" s="141"/>
      <c r="ULU79" s="141"/>
      <c r="ULV79" s="141"/>
      <c r="ULW79" s="141"/>
      <c r="ULX79" s="141"/>
      <c r="ULY79" s="141"/>
      <c r="ULZ79" s="141"/>
      <c r="UMA79" s="141"/>
      <c r="UMB79" s="141"/>
      <c r="UMC79" s="141"/>
      <c r="UMD79" s="141"/>
      <c r="UME79" s="141"/>
      <c r="UMF79" s="141"/>
      <c r="UMG79" s="141"/>
      <c r="UMH79" s="141"/>
      <c r="UMI79" s="141"/>
      <c r="UMJ79" s="141"/>
      <c r="UMK79" s="141"/>
      <c r="UML79" s="141"/>
      <c r="UMM79" s="141"/>
      <c r="UMN79" s="141"/>
      <c r="UMO79" s="141"/>
      <c r="UMP79" s="141"/>
      <c r="UMQ79" s="141"/>
      <c r="UMR79" s="141"/>
      <c r="UMS79" s="141"/>
      <c r="UMT79" s="141"/>
      <c r="UMU79" s="141"/>
      <c r="UMV79" s="141"/>
      <c r="UMW79" s="141"/>
      <c r="UMX79" s="141"/>
      <c r="UMY79" s="141"/>
      <c r="UMZ79" s="141"/>
      <c r="UNA79" s="141"/>
      <c r="UNB79" s="141"/>
      <c r="UNC79" s="141"/>
      <c r="UND79" s="141"/>
      <c r="UNE79" s="141"/>
      <c r="UNF79" s="141"/>
      <c r="UNG79" s="141"/>
      <c r="UNH79" s="141"/>
      <c r="UNI79" s="141"/>
      <c r="UNJ79" s="141"/>
      <c r="UNK79" s="141"/>
      <c r="UNL79" s="141"/>
      <c r="UNM79" s="141"/>
      <c r="UNN79" s="141"/>
      <c r="UNO79" s="141"/>
      <c r="UNP79" s="141"/>
      <c r="UNQ79" s="141"/>
      <c r="UNR79" s="141"/>
      <c r="UNS79" s="141"/>
      <c r="UNT79" s="141"/>
      <c r="UNU79" s="141"/>
      <c r="UNV79" s="141"/>
      <c r="UNW79" s="141"/>
      <c r="UNX79" s="141"/>
      <c r="UNY79" s="141"/>
      <c r="UNZ79" s="141"/>
      <c r="UOA79" s="141"/>
      <c r="UOB79" s="141"/>
      <c r="UOC79" s="141"/>
      <c r="UOD79" s="141"/>
      <c r="UOE79" s="141"/>
      <c r="UOF79" s="141"/>
      <c r="UOG79" s="141"/>
      <c r="UOH79" s="141"/>
      <c r="UOI79" s="141"/>
      <c r="UOJ79" s="141"/>
      <c r="UOK79" s="141"/>
      <c r="UOL79" s="141"/>
      <c r="UOM79" s="141"/>
      <c r="UON79" s="141"/>
      <c r="UOO79" s="141"/>
      <c r="UOP79" s="141"/>
      <c r="UOQ79" s="141"/>
      <c r="UOR79" s="141"/>
      <c r="UOS79" s="141"/>
      <c r="UOT79" s="141"/>
      <c r="UOU79" s="141"/>
      <c r="UOV79" s="141"/>
      <c r="UOW79" s="141"/>
      <c r="UOX79" s="141"/>
      <c r="UOY79" s="141"/>
      <c r="UOZ79" s="141"/>
      <c r="UPA79" s="141"/>
      <c r="UPB79" s="141"/>
      <c r="UPC79" s="141"/>
      <c r="UPD79" s="141"/>
      <c r="UPE79" s="141"/>
      <c r="UPF79" s="141"/>
      <c r="UPG79" s="141"/>
      <c r="UPH79" s="141"/>
      <c r="UPI79" s="141"/>
      <c r="UPJ79" s="141"/>
      <c r="UPK79" s="141"/>
      <c r="UPL79" s="141"/>
      <c r="UPM79" s="141"/>
      <c r="UPN79" s="141"/>
      <c r="UPO79" s="141"/>
      <c r="UPP79" s="141"/>
      <c r="UPQ79" s="141"/>
      <c r="UPR79" s="141"/>
      <c r="UPS79" s="141"/>
      <c r="UPT79" s="141"/>
      <c r="UPU79" s="141"/>
      <c r="UPV79" s="141"/>
      <c r="UPW79" s="141"/>
      <c r="UPX79" s="141"/>
      <c r="UPY79" s="141"/>
      <c r="UPZ79" s="141"/>
      <c r="UQA79" s="141"/>
      <c r="UQB79" s="141"/>
      <c r="UQC79" s="141"/>
      <c r="UQD79" s="141"/>
      <c r="UQE79" s="141"/>
      <c r="UQF79" s="141"/>
      <c r="UQG79" s="141"/>
      <c r="UQH79" s="141"/>
      <c r="UQI79" s="141"/>
      <c r="UQJ79" s="141"/>
      <c r="UQK79" s="141"/>
      <c r="UQL79" s="141"/>
      <c r="UQM79" s="141"/>
      <c r="UQN79" s="141"/>
      <c r="UQO79" s="141"/>
      <c r="UQP79" s="141"/>
      <c r="UQQ79" s="141"/>
      <c r="UQR79" s="141"/>
      <c r="UQS79" s="141"/>
      <c r="UQT79" s="141"/>
      <c r="UQU79" s="141"/>
      <c r="UQV79" s="141"/>
      <c r="UQW79" s="141"/>
      <c r="UQX79" s="141"/>
      <c r="UQY79" s="141"/>
      <c r="UQZ79" s="141"/>
      <c r="URA79" s="141"/>
      <c r="URB79" s="141"/>
      <c r="URC79" s="141"/>
      <c r="URD79" s="141"/>
      <c r="URE79" s="141"/>
      <c r="URF79" s="141"/>
      <c r="URG79" s="141"/>
      <c r="URH79" s="141"/>
      <c r="URI79" s="141"/>
      <c r="URJ79" s="141"/>
      <c r="URK79" s="141"/>
      <c r="URL79" s="141"/>
      <c r="URM79" s="141"/>
      <c r="URN79" s="141"/>
      <c r="URO79" s="141"/>
      <c r="URP79" s="141"/>
      <c r="URQ79" s="141"/>
      <c r="URR79" s="141"/>
      <c r="URS79" s="141"/>
      <c r="URT79" s="141"/>
      <c r="URU79" s="141"/>
      <c r="URV79" s="141"/>
      <c r="URW79" s="141"/>
      <c r="URX79" s="141"/>
      <c r="URY79" s="141"/>
      <c r="URZ79" s="141"/>
      <c r="USA79" s="141"/>
      <c r="USB79" s="141"/>
      <c r="USC79" s="141"/>
      <c r="USD79" s="141"/>
      <c r="USE79" s="141"/>
      <c r="USF79" s="141"/>
      <c r="USG79" s="141"/>
      <c r="USH79" s="141"/>
      <c r="USI79" s="141"/>
      <c r="USJ79" s="141"/>
      <c r="USK79" s="141"/>
      <c r="USL79" s="141"/>
      <c r="USM79" s="141"/>
      <c r="USN79" s="141"/>
      <c r="USO79" s="141"/>
      <c r="USP79" s="141"/>
      <c r="USQ79" s="141"/>
      <c r="USR79" s="141"/>
      <c r="USS79" s="141"/>
      <c r="UST79" s="141"/>
      <c r="USU79" s="141"/>
      <c r="USV79" s="141"/>
      <c r="USW79" s="141"/>
      <c r="USX79" s="141"/>
      <c r="USY79" s="141"/>
      <c r="USZ79" s="141"/>
      <c r="UTA79" s="141"/>
      <c r="UTB79" s="141"/>
      <c r="UTC79" s="141"/>
      <c r="UTD79" s="141"/>
      <c r="UTE79" s="141"/>
      <c r="UTF79" s="141"/>
      <c r="UTG79" s="141"/>
      <c r="UTH79" s="141"/>
      <c r="UTI79" s="141"/>
      <c r="UTJ79" s="141"/>
      <c r="UTK79" s="141"/>
      <c r="UTL79" s="141"/>
      <c r="UTM79" s="141"/>
      <c r="UTN79" s="141"/>
      <c r="UTO79" s="141"/>
      <c r="UTP79" s="141"/>
      <c r="UTQ79" s="141"/>
      <c r="UTR79" s="141"/>
      <c r="UTS79" s="141"/>
      <c r="UTT79" s="141"/>
      <c r="UTU79" s="141"/>
      <c r="UTV79" s="141"/>
      <c r="UTW79" s="141"/>
      <c r="UTX79" s="141"/>
      <c r="UTY79" s="141"/>
      <c r="UTZ79" s="141"/>
      <c r="UUA79" s="141"/>
      <c r="UUB79" s="141"/>
      <c r="UUC79" s="141"/>
      <c r="UUD79" s="141"/>
      <c r="UUE79" s="141"/>
      <c r="UUF79" s="141"/>
      <c r="UUG79" s="141"/>
      <c r="UUH79" s="141"/>
      <c r="UUI79" s="141"/>
      <c r="UUJ79" s="141"/>
      <c r="UUK79" s="141"/>
      <c r="UUL79" s="141"/>
      <c r="UUM79" s="141"/>
      <c r="UUN79" s="141"/>
      <c r="UUO79" s="141"/>
      <c r="UUP79" s="141"/>
      <c r="UUQ79" s="141"/>
      <c r="UUR79" s="141"/>
      <c r="UUS79" s="141"/>
      <c r="UUT79" s="141"/>
      <c r="UUU79" s="141"/>
      <c r="UUV79" s="141"/>
      <c r="UUW79" s="141"/>
      <c r="UUX79" s="141"/>
      <c r="UUY79" s="141"/>
      <c r="UUZ79" s="141"/>
      <c r="UVA79" s="141"/>
      <c r="UVB79" s="141"/>
      <c r="UVC79" s="141"/>
      <c r="UVD79" s="141"/>
      <c r="UVE79" s="141"/>
      <c r="UVF79" s="141"/>
      <c r="UVG79" s="141"/>
      <c r="UVH79" s="141"/>
      <c r="UVI79" s="141"/>
      <c r="UVJ79" s="141"/>
      <c r="UVK79" s="141"/>
      <c r="UVL79" s="141"/>
      <c r="UVM79" s="141"/>
      <c r="UVN79" s="141"/>
      <c r="UVO79" s="141"/>
      <c r="UVP79" s="141"/>
      <c r="UVQ79" s="141"/>
      <c r="UVR79" s="141"/>
      <c r="UVS79" s="141"/>
      <c r="UVT79" s="141"/>
      <c r="UVU79" s="141"/>
      <c r="UVV79" s="141"/>
      <c r="UVW79" s="141"/>
      <c r="UVX79" s="141"/>
      <c r="UVY79" s="141"/>
      <c r="UVZ79" s="141"/>
      <c r="UWA79" s="141"/>
      <c r="UWB79" s="141"/>
      <c r="UWC79" s="141"/>
      <c r="UWD79" s="141"/>
      <c r="UWE79" s="141"/>
      <c r="UWF79" s="141"/>
      <c r="UWG79" s="141"/>
      <c r="UWH79" s="141"/>
      <c r="UWI79" s="141"/>
      <c r="UWJ79" s="141"/>
      <c r="UWK79" s="141"/>
      <c r="UWL79" s="141"/>
      <c r="UWM79" s="141"/>
      <c r="UWN79" s="141"/>
      <c r="UWO79" s="141"/>
      <c r="UWP79" s="141"/>
      <c r="UWQ79" s="141"/>
      <c r="UWR79" s="141"/>
      <c r="UWS79" s="141"/>
      <c r="UWT79" s="141"/>
      <c r="UWU79" s="141"/>
      <c r="UWV79" s="141"/>
      <c r="UWW79" s="141"/>
      <c r="UWX79" s="141"/>
      <c r="UWY79" s="141"/>
      <c r="UWZ79" s="141"/>
      <c r="UXA79" s="141"/>
      <c r="UXB79" s="141"/>
      <c r="UXC79" s="141"/>
      <c r="UXD79" s="141"/>
      <c r="UXE79" s="141"/>
      <c r="UXF79" s="141"/>
      <c r="UXG79" s="141"/>
      <c r="UXH79" s="141"/>
      <c r="UXI79" s="141"/>
      <c r="UXJ79" s="141"/>
      <c r="UXK79" s="141"/>
      <c r="UXL79" s="141"/>
      <c r="UXM79" s="141"/>
      <c r="UXN79" s="141"/>
      <c r="UXO79" s="141"/>
      <c r="UXP79" s="141"/>
      <c r="UXQ79" s="141"/>
      <c r="UXR79" s="141"/>
      <c r="UXS79" s="141"/>
      <c r="UXT79" s="141"/>
      <c r="UXU79" s="141"/>
      <c r="UXV79" s="141"/>
      <c r="UXW79" s="141"/>
      <c r="UXX79" s="141"/>
      <c r="UXY79" s="141"/>
      <c r="UXZ79" s="141"/>
      <c r="UYA79" s="141"/>
      <c r="UYB79" s="141"/>
      <c r="UYC79" s="141"/>
      <c r="UYD79" s="141"/>
      <c r="UYE79" s="141"/>
      <c r="UYF79" s="141"/>
      <c r="UYG79" s="141"/>
      <c r="UYH79" s="141"/>
      <c r="UYI79" s="141"/>
      <c r="UYJ79" s="141"/>
      <c r="UYK79" s="141"/>
      <c r="UYL79" s="141"/>
      <c r="UYM79" s="141"/>
      <c r="UYN79" s="141"/>
      <c r="UYO79" s="141"/>
      <c r="UYP79" s="141"/>
      <c r="UYQ79" s="141"/>
      <c r="UYR79" s="141"/>
      <c r="UYS79" s="141"/>
      <c r="UYT79" s="141"/>
      <c r="UYU79" s="141"/>
      <c r="UYV79" s="141"/>
      <c r="UYW79" s="141"/>
      <c r="UYX79" s="141"/>
      <c r="UYY79" s="141"/>
      <c r="UYZ79" s="141"/>
      <c r="UZA79" s="141"/>
      <c r="UZB79" s="141"/>
      <c r="UZC79" s="141"/>
      <c r="UZD79" s="141"/>
      <c r="UZE79" s="141"/>
      <c r="UZF79" s="141"/>
      <c r="UZG79" s="141"/>
      <c r="UZH79" s="141"/>
      <c r="UZI79" s="141"/>
      <c r="UZJ79" s="141"/>
      <c r="UZK79" s="141"/>
      <c r="UZL79" s="141"/>
      <c r="UZM79" s="141"/>
      <c r="UZN79" s="141"/>
      <c r="UZO79" s="141"/>
      <c r="UZP79" s="141"/>
      <c r="UZQ79" s="141"/>
      <c r="UZR79" s="141"/>
      <c r="UZS79" s="141"/>
      <c r="UZT79" s="141"/>
      <c r="UZU79" s="141"/>
      <c r="UZV79" s="141"/>
      <c r="UZW79" s="141"/>
      <c r="UZX79" s="141"/>
      <c r="UZY79" s="141"/>
      <c r="UZZ79" s="141"/>
      <c r="VAA79" s="141"/>
      <c r="VAB79" s="141"/>
      <c r="VAC79" s="141"/>
      <c r="VAD79" s="141"/>
      <c r="VAE79" s="141"/>
      <c r="VAF79" s="141"/>
      <c r="VAG79" s="141"/>
      <c r="VAH79" s="141"/>
      <c r="VAI79" s="141"/>
      <c r="VAJ79" s="141"/>
      <c r="VAK79" s="141"/>
      <c r="VAL79" s="141"/>
      <c r="VAM79" s="141"/>
      <c r="VAN79" s="141"/>
      <c r="VAO79" s="141"/>
      <c r="VAP79" s="141"/>
      <c r="VAQ79" s="141"/>
      <c r="VAR79" s="141"/>
      <c r="VAS79" s="141"/>
      <c r="VAT79" s="141"/>
      <c r="VAU79" s="141"/>
      <c r="VAV79" s="141"/>
      <c r="VAW79" s="141"/>
      <c r="VAX79" s="141"/>
      <c r="VAY79" s="141"/>
      <c r="VAZ79" s="141"/>
      <c r="VBA79" s="141"/>
      <c r="VBB79" s="141"/>
      <c r="VBC79" s="141"/>
      <c r="VBD79" s="141"/>
      <c r="VBE79" s="141"/>
      <c r="VBF79" s="141"/>
      <c r="VBG79" s="141"/>
      <c r="VBH79" s="141"/>
      <c r="VBI79" s="141"/>
      <c r="VBJ79" s="141"/>
      <c r="VBK79" s="141"/>
      <c r="VBL79" s="141"/>
      <c r="VBM79" s="141"/>
      <c r="VBN79" s="141"/>
      <c r="VBO79" s="141"/>
      <c r="VBP79" s="141"/>
      <c r="VBQ79" s="141"/>
      <c r="VBR79" s="141"/>
      <c r="VBS79" s="141"/>
      <c r="VBT79" s="141"/>
      <c r="VBU79" s="141"/>
      <c r="VBV79" s="141"/>
      <c r="VBW79" s="141"/>
      <c r="VBX79" s="141"/>
      <c r="VBY79" s="141"/>
      <c r="VBZ79" s="141"/>
      <c r="VCA79" s="141"/>
      <c r="VCB79" s="141"/>
      <c r="VCC79" s="141"/>
      <c r="VCD79" s="141"/>
      <c r="VCE79" s="141"/>
      <c r="VCF79" s="141"/>
      <c r="VCG79" s="141"/>
      <c r="VCH79" s="141"/>
      <c r="VCI79" s="141"/>
      <c r="VCJ79" s="141"/>
      <c r="VCK79" s="141"/>
      <c r="VCL79" s="141"/>
      <c r="VCM79" s="141"/>
      <c r="VCN79" s="141"/>
      <c r="VCO79" s="141"/>
      <c r="VCP79" s="141"/>
      <c r="VCQ79" s="141"/>
      <c r="VCR79" s="141"/>
      <c r="VCS79" s="141"/>
      <c r="VCT79" s="141"/>
      <c r="VCU79" s="141"/>
      <c r="VCV79" s="141"/>
      <c r="VCW79" s="141"/>
      <c r="VCX79" s="141"/>
      <c r="VCY79" s="141"/>
      <c r="VCZ79" s="141"/>
      <c r="VDA79" s="141"/>
      <c r="VDB79" s="141"/>
      <c r="VDC79" s="141"/>
      <c r="VDD79" s="141"/>
      <c r="VDE79" s="141"/>
      <c r="VDF79" s="141"/>
      <c r="VDG79" s="141"/>
      <c r="VDH79" s="141"/>
      <c r="VDI79" s="141"/>
      <c r="VDJ79" s="141"/>
      <c r="VDK79" s="141"/>
      <c r="VDL79" s="141"/>
      <c r="VDM79" s="141"/>
      <c r="VDN79" s="141"/>
      <c r="VDO79" s="141"/>
      <c r="VDP79" s="141"/>
      <c r="VDQ79" s="141"/>
      <c r="VDR79" s="141"/>
      <c r="VDS79" s="141"/>
      <c r="VDT79" s="141"/>
      <c r="VDU79" s="141"/>
      <c r="VDV79" s="141"/>
      <c r="VDW79" s="141"/>
      <c r="VDX79" s="141"/>
      <c r="VDY79" s="141"/>
      <c r="VDZ79" s="141"/>
      <c r="VEA79" s="141"/>
      <c r="VEB79" s="141"/>
      <c r="VEC79" s="141"/>
      <c r="VED79" s="141"/>
      <c r="VEE79" s="141"/>
      <c r="VEF79" s="141"/>
      <c r="VEG79" s="141"/>
      <c r="VEH79" s="141"/>
      <c r="VEI79" s="141"/>
      <c r="VEJ79" s="141"/>
      <c r="VEK79" s="141"/>
      <c r="VEL79" s="141"/>
      <c r="VEM79" s="141"/>
      <c r="VEN79" s="141"/>
      <c r="VEO79" s="141"/>
      <c r="VEP79" s="141"/>
      <c r="VEQ79" s="141"/>
      <c r="VER79" s="141"/>
      <c r="VES79" s="141"/>
      <c r="VET79" s="141"/>
      <c r="VEU79" s="141"/>
      <c r="VEV79" s="141"/>
      <c r="VEW79" s="141"/>
      <c r="VEX79" s="141"/>
      <c r="VEY79" s="141"/>
      <c r="VEZ79" s="141"/>
      <c r="VFA79" s="141"/>
      <c r="VFB79" s="141"/>
      <c r="VFC79" s="141"/>
      <c r="VFD79" s="141"/>
      <c r="VFE79" s="141"/>
      <c r="VFF79" s="141"/>
      <c r="VFG79" s="141"/>
      <c r="VFH79" s="141"/>
      <c r="VFI79" s="141"/>
      <c r="VFJ79" s="141"/>
      <c r="VFK79" s="141"/>
      <c r="VFL79" s="141"/>
      <c r="VFM79" s="141"/>
      <c r="VFN79" s="141"/>
      <c r="VFO79" s="141"/>
      <c r="VFP79" s="141"/>
      <c r="VFQ79" s="141"/>
      <c r="VFR79" s="141"/>
      <c r="VFS79" s="141"/>
      <c r="VFT79" s="141"/>
      <c r="VFU79" s="141"/>
      <c r="VFV79" s="141"/>
      <c r="VFW79" s="141"/>
      <c r="VFX79" s="141"/>
      <c r="VFY79" s="141"/>
      <c r="VFZ79" s="141"/>
      <c r="VGA79" s="141"/>
      <c r="VGB79" s="141"/>
      <c r="VGC79" s="141"/>
      <c r="VGD79" s="141"/>
      <c r="VGE79" s="141"/>
      <c r="VGF79" s="141"/>
      <c r="VGG79" s="141"/>
      <c r="VGH79" s="141"/>
      <c r="VGI79" s="141"/>
      <c r="VGJ79" s="141"/>
      <c r="VGK79" s="141"/>
      <c r="VGL79" s="141"/>
      <c r="VGM79" s="141"/>
      <c r="VGN79" s="141"/>
      <c r="VGO79" s="141"/>
      <c r="VGP79" s="141"/>
      <c r="VGQ79" s="141"/>
      <c r="VGR79" s="141"/>
      <c r="VGS79" s="141"/>
      <c r="VGT79" s="141"/>
      <c r="VGU79" s="141"/>
      <c r="VGV79" s="141"/>
      <c r="VGW79" s="141"/>
      <c r="VGX79" s="141"/>
      <c r="VGY79" s="141"/>
      <c r="VGZ79" s="141"/>
      <c r="VHA79" s="141"/>
      <c r="VHB79" s="141"/>
      <c r="VHC79" s="141"/>
      <c r="VHD79" s="141"/>
      <c r="VHE79" s="141"/>
      <c r="VHF79" s="141"/>
      <c r="VHG79" s="141"/>
      <c r="VHH79" s="141"/>
      <c r="VHI79" s="141"/>
      <c r="VHJ79" s="141"/>
      <c r="VHK79" s="141"/>
      <c r="VHL79" s="141"/>
      <c r="VHM79" s="141"/>
      <c r="VHN79" s="141"/>
      <c r="VHO79" s="141"/>
      <c r="VHP79" s="141"/>
      <c r="VHQ79" s="141"/>
      <c r="VHR79" s="141"/>
      <c r="VHS79" s="141"/>
      <c r="VHT79" s="141"/>
      <c r="VHU79" s="141"/>
      <c r="VHV79" s="141"/>
      <c r="VHW79" s="141"/>
      <c r="VHX79" s="141"/>
      <c r="VHY79" s="141"/>
      <c r="VHZ79" s="141"/>
      <c r="VIA79" s="141"/>
      <c r="VIB79" s="141"/>
      <c r="VIC79" s="141"/>
      <c r="VID79" s="141"/>
      <c r="VIE79" s="141"/>
      <c r="VIF79" s="141"/>
      <c r="VIG79" s="141"/>
      <c r="VIH79" s="141"/>
      <c r="VII79" s="141"/>
      <c r="VIJ79" s="141"/>
      <c r="VIK79" s="141"/>
      <c r="VIL79" s="141"/>
      <c r="VIM79" s="141"/>
      <c r="VIN79" s="141"/>
      <c r="VIO79" s="141"/>
      <c r="VIP79" s="141"/>
      <c r="VIQ79" s="141"/>
      <c r="VIR79" s="141"/>
      <c r="VIS79" s="141"/>
      <c r="VIT79" s="141"/>
      <c r="VIU79" s="141"/>
      <c r="VIV79" s="141"/>
      <c r="VIW79" s="141"/>
      <c r="VIX79" s="141"/>
      <c r="VIY79" s="141"/>
      <c r="VIZ79" s="141"/>
      <c r="VJA79" s="141"/>
      <c r="VJB79" s="141"/>
      <c r="VJC79" s="141"/>
      <c r="VJD79" s="141"/>
      <c r="VJE79" s="141"/>
      <c r="VJF79" s="141"/>
      <c r="VJG79" s="141"/>
      <c r="VJH79" s="141"/>
      <c r="VJI79" s="141"/>
      <c r="VJJ79" s="141"/>
      <c r="VJK79" s="141"/>
      <c r="VJL79" s="141"/>
      <c r="VJM79" s="141"/>
      <c r="VJN79" s="141"/>
      <c r="VJO79" s="141"/>
      <c r="VJP79" s="141"/>
      <c r="VJQ79" s="141"/>
      <c r="VJR79" s="141"/>
      <c r="VJS79" s="141"/>
      <c r="VJT79" s="141"/>
      <c r="VJU79" s="141"/>
      <c r="VJV79" s="141"/>
      <c r="VJW79" s="141"/>
      <c r="VJX79" s="141"/>
      <c r="VJY79" s="141"/>
      <c r="VJZ79" s="141"/>
      <c r="VKA79" s="141"/>
      <c r="VKB79" s="141"/>
      <c r="VKC79" s="141"/>
      <c r="VKD79" s="141"/>
      <c r="VKE79" s="141"/>
      <c r="VKF79" s="141"/>
      <c r="VKG79" s="141"/>
      <c r="VKH79" s="141"/>
      <c r="VKI79" s="141"/>
      <c r="VKJ79" s="141"/>
      <c r="VKK79" s="141"/>
      <c r="VKL79" s="141"/>
      <c r="VKM79" s="141"/>
      <c r="VKN79" s="141"/>
      <c r="VKO79" s="141"/>
      <c r="VKP79" s="141"/>
      <c r="VKQ79" s="141"/>
      <c r="VKR79" s="141"/>
      <c r="VKS79" s="141"/>
      <c r="VKT79" s="141"/>
      <c r="VKU79" s="141"/>
      <c r="VKV79" s="141"/>
      <c r="VKW79" s="141"/>
      <c r="VKX79" s="141"/>
      <c r="VKY79" s="141"/>
      <c r="VKZ79" s="141"/>
      <c r="VLA79" s="141"/>
      <c r="VLB79" s="141"/>
      <c r="VLC79" s="141"/>
      <c r="VLD79" s="141"/>
      <c r="VLE79" s="141"/>
      <c r="VLF79" s="141"/>
      <c r="VLG79" s="141"/>
      <c r="VLH79" s="141"/>
      <c r="VLI79" s="141"/>
      <c r="VLJ79" s="141"/>
      <c r="VLK79" s="141"/>
      <c r="VLL79" s="141"/>
      <c r="VLM79" s="141"/>
      <c r="VLN79" s="141"/>
      <c r="VLO79" s="141"/>
      <c r="VLP79" s="141"/>
      <c r="VLQ79" s="141"/>
      <c r="VLR79" s="141"/>
      <c r="VLS79" s="141"/>
      <c r="VLT79" s="141"/>
      <c r="VLU79" s="141"/>
      <c r="VLV79" s="141"/>
      <c r="VLW79" s="141"/>
      <c r="VLX79" s="141"/>
      <c r="VLY79" s="141"/>
      <c r="VLZ79" s="141"/>
      <c r="VMA79" s="141"/>
      <c r="VMB79" s="141"/>
      <c r="VMC79" s="141"/>
      <c r="VMD79" s="141"/>
      <c r="VME79" s="141"/>
      <c r="VMF79" s="141"/>
      <c r="VMG79" s="141"/>
      <c r="VMH79" s="141"/>
      <c r="VMI79" s="141"/>
      <c r="VMJ79" s="141"/>
      <c r="VMK79" s="141"/>
      <c r="VML79" s="141"/>
      <c r="VMM79" s="141"/>
      <c r="VMN79" s="141"/>
      <c r="VMO79" s="141"/>
      <c r="VMP79" s="141"/>
      <c r="VMQ79" s="141"/>
      <c r="VMR79" s="141"/>
      <c r="VMS79" s="141"/>
      <c r="VMT79" s="141"/>
      <c r="VMU79" s="141"/>
      <c r="VMV79" s="141"/>
      <c r="VMW79" s="141"/>
      <c r="VMX79" s="141"/>
      <c r="VMY79" s="141"/>
      <c r="VMZ79" s="141"/>
      <c r="VNA79" s="141"/>
      <c r="VNB79" s="141"/>
      <c r="VNC79" s="141"/>
      <c r="VND79" s="141"/>
      <c r="VNE79" s="141"/>
      <c r="VNF79" s="141"/>
      <c r="VNG79" s="141"/>
      <c r="VNH79" s="141"/>
      <c r="VNI79" s="141"/>
      <c r="VNJ79" s="141"/>
      <c r="VNK79" s="141"/>
      <c r="VNL79" s="141"/>
      <c r="VNM79" s="141"/>
      <c r="VNN79" s="141"/>
      <c r="VNO79" s="141"/>
      <c r="VNP79" s="141"/>
      <c r="VNQ79" s="141"/>
      <c r="VNR79" s="141"/>
      <c r="VNS79" s="141"/>
      <c r="VNT79" s="141"/>
      <c r="VNU79" s="141"/>
      <c r="VNV79" s="141"/>
      <c r="VNW79" s="141"/>
      <c r="VNX79" s="141"/>
      <c r="VNY79" s="141"/>
      <c r="VNZ79" s="141"/>
      <c r="VOA79" s="141"/>
      <c r="VOB79" s="141"/>
      <c r="VOC79" s="141"/>
      <c r="VOD79" s="141"/>
      <c r="VOE79" s="141"/>
      <c r="VOF79" s="141"/>
      <c r="VOG79" s="141"/>
      <c r="VOH79" s="141"/>
      <c r="VOI79" s="141"/>
      <c r="VOJ79" s="141"/>
      <c r="VOK79" s="141"/>
      <c r="VOL79" s="141"/>
      <c r="VOM79" s="141"/>
      <c r="VON79" s="141"/>
      <c r="VOO79" s="141"/>
      <c r="VOP79" s="141"/>
      <c r="VOQ79" s="141"/>
      <c r="VOR79" s="141"/>
      <c r="VOS79" s="141"/>
      <c r="VOT79" s="141"/>
      <c r="VOU79" s="141"/>
      <c r="VOV79" s="141"/>
      <c r="VOW79" s="141"/>
      <c r="VOX79" s="141"/>
      <c r="VOY79" s="141"/>
      <c r="VOZ79" s="141"/>
      <c r="VPA79" s="141"/>
      <c r="VPB79" s="141"/>
      <c r="VPC79" s="141"/>
      <c r="VPD79" s="141"/>
      <c r="VPE79" s="141"/>
      <c r="VPF79" s="141"/>
      <c r="VPG79" s="141"/>
      <c r="VPH79" s="141"/>
      <c r="VPI79" s="141"/>
      <c r="VPJ79" s="141"/>
      <c r="VPK79" s="141"/>
      <c r="VPL79" s="141"/>
      <c r="VPM79" s="141"/>
      <c r="VPN79" s="141"/>
      <c r="VPO79" s="141"/>
      <c r="VPP79" s="141"/>
      <c r="VPQ79" s="141"/>
      <c r="VPR79" s="141"/>
      <c r="VPS79" s="141"/>
      <c r="VPT79" s="141"/>
      <c r="VPU79" s="141"/>
      <c r="VPV79" s="141"/>
      <c r="VPW79" s="141"/>
      <c r="VPX79" s="141"/>
      <c r="VPY79" s="141"/>
      <c r="VPZ79" s="141"/>
      <c r="VQA79" s="141"/>
      <c r="VQB79" s="141"/>
      <c r="VQC79" s="141"/>
      <c r="VQD79" s="141"/>
      <c r="VQE79" s="141"/>
      <c r="VQF79" s="141"/>
      <c r="VQG79" s="141"/>
      <c r="VQH79" s="141"/>
      <c r="VQI79" s="141"/>
      <c r="VQJ79" s="141"/>
      <c r="VQK79" s="141"/>
      <c r="VQL79" s="141"/>
      <c r="VQM79" s="141"/>
      <c r="VQN79" s="141"/>
      <c r="VQO79" s="141"/>
      <c r="VQP79" s="141"/>
      <c r="VQQ79" s="141"/>
      <c r="VQR79" s="141"/>
      <c r="VQS79" s="141"/>
      <c r="VQT79" s="141"/>
      <c r="VQU79" s="141"/>
      <c r="VQV79" s="141"/>
      <c r="VQW79" s="141"/>
      <c r="VQX79" s="141"/>
      <c r="VQY79" s="141"/>
      <c r="VQZ79" s="141"/>
      <c r="VRA79" s="141"/>
      <c r="VRB79" s="141"/>
      <c r="VRC79" s="141"/>
      <c r="VRD79" s="141"/>
      <c r="VRE79" s="141"/>
      <c r="VRF79" s="141"/>
      <c r="VRG79" s="141"/>
      <c r="VRH79" s="141"/>
      <c r="VRI79" s="141"/>
      <c r="VRJ79" s="141"/>
      <c r="VRK79" s="141"/>
      <c r="VRL79" s="141"/>
      <c r="VRM79" s="141"/>
      <c r="VRN79" s="141"/>
      <c r="VRO79" s="141"/>
      <c r="VRP79" s="141"/>
      <c r="VRQ79" s="141"/>
      <c r="VRR79" s="141"/>
      <c r="VRS79" s="141"/>
      <c r="VRT79" s="141"/>
      <c r="VRU79" s="141"/>
      <c r="VRV79" s="141"/>
      <c r="VRW79" s="141"/>
      <c r="VRX79" s="141"/>
      <c r="VRY79" s="141"/>
      <c r="VRZ79" s="141"/>
      <c r="VSA79" s="141"/>
      <c r="VSB79" s="141"/>
      <c r="VSC79" s="141"/>
      <c r="VSD79" s="141"/>
      <c r="VSE79" s="141"/>
      <c r="VSF79" s="141"/>
      <c r="VSG79" s="141"/>
      <c r="VSH79" s="141"/>
      <c r="VSI79" s="141"/>
      <c r="VSJ79" s="141"/>
      <c r="VSK79" s="141"/>
      <c r="VSL79" s="141"/>
      <c r="VSM79" s="141"/>
      <c r="VSN79" s="141"/>
      <c r="VSO79" s="141"/>
      <c r="VSP79" s="141"/>
      <c r="VSQ79" s="141"/>
      <c r="VSR79" s="141"/>
      <c r="VSS79" s="141"/>
      <c r="VST79" s="141"/>
      <c r="VSU79" s="141"/>
      <c r="VSV79" s="141"/>
      <c r="VSW79" s="141"/>
      <c r="VSX79" s="141"/>
      <c r="VSY79" s="141"/>
      <c r="VSZ79" s="141"/>
      <c r="VTA79" s="141"/>
      <c r="VTB79" s="141"/>
      <c r="VTC79" s="141"/>
      <c r="VTD79" s="141"/>
      <c r="VTE79" s="141"/>
      <c r="VTF79" s="141"/>
      <c r="VTG79" s="141"/>
      <c r="VTH79" s="141"/>
      <c r="VTI79" s="141"/>
      <c r="VTJ79" s="141"/>
      <c r="VTK79" s="141"/>
      <c r="VTL79" s="141"/>
      <c r="VTM79" s="141"/>
      <c r="VTN79" s="141"/>
      <c r="VTO79" s="141"/>
      <c r="VTP79" s="141"/>
      <c r="VTQ79" s="141"/>
      <c r="VTR79" s="141"/>
      <c r="VTS79" s="141"/>
      <c r="VTT79" s="141"/>
      <c r="VTU79" s="141"/>
      <c r="VTV79" s="141"/>
      <c r="VTW79" s="141"/>
      <c r="VTX79" s="141"/>
      <c r="VTY79" s="141"/>
      <c r="VTZ79" s="141"/>
      <c r="VUA79" s="141"/>
      <c r="VUB79" s="141"/>
      <c r="VUC79" s="141"/>
      <c r="VUD79" s="141"/>
      <c r="VUE79" s="141"/>
      <c r="VUF79" s="141"/>
      <c r="VUG79" s="141"/>
      <c r="VUH79" s="141"/>
      <c r="VUI79" s="141"/>
      <c r="VUJ79" s="141"/>
      <c r="VUK79" s="141"/>
      <c r="VUL79" s="141"/>
      <c r="VUM79" s="141"/>
      <c r="VUN79" s="141"/>
      <c r="VUO79" s="141"/>
      <c r="VUP79" s="141"/>
      <c r="VUQ79" s="141"/>
      <c r="VUR79" s="141"/>
      <c r="VUS79" s="141"/>
      <c r="VUT79" s="141"/>
      <c r="VUU79" s="141"/>
      <c r="VUV79" s="141"/>
      <c r="VUW79" s="141"/>
      <c r="VUX79" s="141"/>
      <c r="VUY79" s="141"/>
      <c r="VUZ79" s="141"/>
      <c r="VVA79" s="141"/>
      <c r="VVB79" s="141"/>
      <c r="VVC79" s="141"/>
      <c r="VVD79" s="141"/>
      <c r="VVE79" s="141"/>
      <c r="VVF79" s="141"/>
      <c r="VVG79" s="141"/>
      <c r="VVH79" s="141"/>
      <c r="VVI79" s="141"/>
      <c r="VVJ79" s="141"/>
      <c r="VVK79" s="141"/>
      <c r="VVL79" s="141"/>
      <c r="VVM79" s="141"/>
      <c r="VVN79" s="141"/>
      <c r="VVO79" s="141"/>
      <c r="VVP79" s="141"/>
      <c r="VVQ79" s="141"/>
      <c r="VVR79" s="141"/>
      <c r="VVS79" s="141"/>
      <c r="VVT79" s="141"/>
      <c r="VVU79" s="141"/>
      <c r="VVV79" s="141"/>
      <c r="VVW79" s="141"/>
      <c r="VVX79" s="141"/>
      <c r="VVY79" s="141"/>
      <c r="VVZ79" s="141"/>
      <c r="VWA79" s="141"/>
      <c r="VWB79" s="141"/>
      <c r="VWC79" s="141"/>
      <c r="VWD79" s="141"/>
      <c r="VWE79" s="141"/>
      <c r="VWF79" s="141"/>
      <c r="VWG79" s="141"/>
      <c r="VWH79" s="141"/>
      <c r="VWI79" s="141"/>
      <c r="VWJ79" s="141"/>
      <c r="VWK79" s="141"/>
      <c r="VWL79" s="141"/>
      <c r="VWM79" s="141"/>
      <c r="VWN79" s="141"/>
      <c r="VWO79" s="141"/>
      <c r="VWP79" s="141"/>
      <c r="VWQ79" s="141"/>
      <c r="VWR79" s="141"/>
      <c r="VWS79" s="141"/>
      <c r="VWT79" s="141"/>
      <c r="VWU79" s="141"/>
      <c r="VWV79" s="141"/>
      <c r="VWW79" s="141"/>
      <c r="VWX79" s="141"/>
      <c r="VWY79" s="141"/>
      <c r="VWZ79" s="141"/>
      <c r="VXA79" s="141"/>
      <c r="VXB79" s="141"/>
      <c r="VXC79" s="141"/>
      <c r="VXD79" s="141"/>
      <c r="VXE79" s="141"/>
      <c r="VXF79" s="141"/>
      <c r="VXG79" s="141"/>
      <c r="VXH79" s="141"/>
      <c r="VXI79" s="141"/>
      <c r="VXJ79" s="141"/>
      <c r="VXK79" s="141"/>
      <c r="VXL79" s="141"/>
      <c r="VXM79" s="141"/>
      <c r="VXN79" s="141"/>
      <c r="VXO79" s="141"/>
      <c r="VXP79" s="141"/>
      <c r="VXQ79" s="141"/>
      <c r="VXR79" s="141"/>
      <c r="VXS79" s="141"/>
      <c r="VXT79" s="141"/>
      <c r="VXU79" s="141"/>
      <c r="VXV79" s="141"/>
      <c r="VXW79" s="141"/>
      <c r="VXX79" s="141"/>
      <c r="VXY79" s="141"/>
      <c r="VXZ79" s="141"/>
      <c r="VYA79" s="141"/>
      <c r="VYB79" s="141"/>
      <c r="VYC79" s="141"/>
      <c r="VYD79" s="141"/>
      <c r="VYE79" s="141"/>
      <c r="VYF79" s="141"/>
      <c r="VYG79" s="141"/>
      <c r="VYH79" s="141"/>
      <c r="VYI79" s="141"/>
      <c r="VYJ79" s="141"/>
      <c r="VYK79" s="141"/>
      <c r="VYL79" s="141"/>
      <c r="VYM79" s="141"/>
      <c r="VYN79" s="141"/>
      <c r="VYO79" s="141"/>
      <c r="VYP79" s="141"/>
      <c r="VYQ79" s="141"/>
      <c r="VYR79" s="141"/>
      <c r="VYS79" s="141"/>
      <c r="VYT79" s="141"/>
      <c r="VYU79" s="141"/>
      <c r="VYV79" s="141"/>
      <c r="VYW79" s="141"/>
      <c r="VYX79" s="141"/>
      <c r="VYY79" s="141"/>
      <c r="VYZ79" s="141"/>
      <c r="VZA79" s="141"/>
      <c r="VZB79" s="141"/>
      <c r="VZC79" s="141"/>
      <c r="VZD79" s="141"/>
      <c r="VZE79" s="141"/>
      <c r="VZF79" s="141"/>
      <c r="VZG79" s="141"/>
      <c r="VZH79" s="141"/>
      <c r="VZI79" s="141"/>
      <c r="VZJ79" s="141"/>
      <c r="VZK79" s="141"/>
      <c r="VZL79" s="141"/>
      <c r="VZM79" s="141"/>
      <c r="VZN79" s="141"/>
      <c r="VZO79" s="141"/>
      <c r="VZP79" s="141"/>
      <c r="VZQ79" s="141"/>
      <c r="VZR79" s="141"/>
      <c r="VZS79" s="141"/>
      <c r="VZT79" s="141"/>
      <c r="VZU79" s="141"/>
      <c r="VZV79" s="141"/>
      <c r="VZW79" s="141"/>
      <c r="VZX79" s="141"/>
      <c r="VZY79" s="141"/>
      <c r="VZZ79" s="141"/>
      <c r="WAA79" s="141"/>
      <c r="WAB79" s="141"/>
      <c r="WAC79" s="141"/>
      <c r="WAD79" s="141"/>
      <c r="WAE79" s="141"/>
      <c r="WAF79" s="141"/>
      <c r="WAG79" s="141"/>
      <c r="WAH79" s="141"/>
      <c r="WAI79" s="141"/>
      <c r="WAJ79" s="141"/>
      <c r="WAK79" s="141"/>
      <c r="WAL79" s="141"/>
      <c r="WAM79" s="141"/>
      <c r="WAN79" s="141"/>
      <c r="WAO79" s="141"/>
      <c r="WAP79" s="141"/>
      <c r="WAQ79" s="141"/>
      <c r="WAR79" s="141"/>
      <c r="WAS79" s="141"/>
      <c r="WAT79" s="141"/>
      <c r="WAU79" s="141"/>
      <c r="WAV79" s="141"/>
      <c r="WAW79" s="141"/>
      <c r="WAX79" s="141"/>
      <c r="WAY79" s="141"/>
      <c r="WAZ79" s="141"/>
      <c r="WBA79" s="141"/>
      <c r="WBB79" s="141"/>
      <c r="WBC79" s="141"/>
      <c r="WBD79" s="141"/>
      <c r="WBE79" s="141"/>
      <c r="WBF79" s="141"/>
      <c r="WBG79" s="141"/>
      <c r="WBH79" s="141"/>
      <c r="WBI79" s="141"/>
      <c r="WBJ79" s="141"/>
      <c r="WBK79" s="141"/>
      <c r="WBL79" s="141"/>
      <c r="WBM79" s="141"/>
      <c r="WBN79" s="141"/>
      <c r="WBO79" s="141"/>
      <c r="WBP79" s="141"/>
      <c r="WBQ79" s="141"/>
      <c r="WBR79" s="141"/>
      <c r="WBS79" s="141"/>
      <c r="WBT79" s="141"/>
      <c r="WBU79" s="141"/>
      <c r="WBV79" s="141"/>
      <c r="WBW79" s="141"/>
      <c r="WBX79" s="141"/>
      <c r="WBY79" s="141"/>
      <c r="WBZ79" s="141"/>
      <c r="WCA79" s="141"/>
      <c r="WCB79" s="141"/>
      <c r="WCC79" s="141"/>
      <c r="WCD79" s="141"/>
      <c r="WCE79" s="141"/>
      <c r="WCF79" s="141"/>
      <c r="WCG79" s="141"/>
      <c r="WCH79" s="141"/>
      <c r="WCI79" s="141"/>
      <c r="WCJ79" s="141"/>
      <c r="WCK79" s="141"/>
      <c r="WCL79" s="141"/>
      <c r="WCM79" s="141"/>
      <c r="WCN79" s="141"/>
      <c r="WCO79" s="141"/>
      <c r="WCP79" s="141"/>
      <c r="WCQ79" s="141"/>
      <c r="WCR79" s="141"/>
      <c r="WCS79" s="141"/>
      <c r="WCT79" s="141"/>
      <c r="WCU79" s="141"/>
      <c r="WCV79" s="141"/>
      <c r="WCW79" s="141"/>
      <c r="WCX79" s="141"/>
      <c r="WCY79" s="141"/>
      <c r="WCZ79" s="141"/>
      <c r="WDA79" s="141"/>
      <c r="WDB79" s="141"/>
      <c r="WDC79" s="141"/>
      <c r="WDD79" s="141"/>
      <c r="WDE79" s="141"/>
      <c r="WDF79" s="141"/>
      <c r="WDG79" s="141"/>
      <c r="WDH79" s="141"/>
      <c r="WDI79" s="141"/>
      <c r="WDJ79" s="141"/>
      <c r="WDK79" s="141"/>
      <c r="WDL79" s="141"/>
      <c r="WDM79" s="141"/>
      <c r="WDN79" s="141"/>
      <c r="WDO79" s="141"/>
      <c r="WDP79" s="141"/>
      <c r="WDQ79" s="141"/>
      <c r="WDR79" s="141"/>
      <c r="WDS79" s="141"/>
      <c r="WDT79" s="141"/>
      <c r="WDU79" s="141"/>
      <c r="WDV79" s="141"/>
      <c r="WDW79" s="141"/>
      <c r="WDX79" s="141"/>
      <c r="WDY79" s="141"/>
      <c r="WDZ79" s="141"/>
      <c r="WEA79" s="141"/>
      <c r="WEB79" s="141"/>
      <c r="WEC79" s="141"/>
      <c r="WED79" s="141"/>
      <c r="WEE79" s="141"/>
      <c r="WEF79" s="141"/>
      <c r="WEG79" s="141"/>
      <c r="WEH79" s="141"/>
      <c r="WEI79" s="141"/>
      <c r="WEJ79" s="141"/>
      <c r="WEK79" s="141"/>
      <c r="WEL79" s="141"/>
      <c r="WEM79" s="141"/>
      <c r="WEN79" s="141"/>
      <c r="WEO79" s="141"/>
      <c r="WEP79" s="141"/>
      <c r="WEQ79" s="141"/>
      <c r="WER79" s="141"/>
      <c r="WES79" s="141"/>
      <c r="WET79" s="141"/>
      <c r="WEU79" s="141"/>
      <c r="WEV79" s="141"/>
      <c r="WEW79" s="141"/>
      <c r="WEX79" s="141"/>
      <c r="WEY79" s="141"/>
      <c r="WEZ79" s="141"/>
      <c r="WFA79" s="141"/>
      <c r="WFB79" s="141"/>
      <c r="WFC79" s="141"/>
      <c r="WFD79" s="141"/>
      <c r="WFE79" s="141"/>
      <c r="WFF79" s="141"/>
      <c r="WFG79" s="141"/>
      <c r="WFH79" s="141"/>
      <c r="WFI79" s="141"/>
      <c r="WFJ79" s="141"/>
      <c r="WFK79" s="141"/>
      <c r="WFL79" s="141"/>
      <c r="WFM79" s="141"/>
      <c r="WFN79" s="141"/>
      <c r="WFO79" s="141"/>
      <c r="WFP79" s="141"/>
      <c r="WFQ79" s="141"/>
      <c r="WFR79" s="141"/>
      <c r="WFS79" s="141"/>
      <c r="WFT79" s="141"/>
      <c r="WFU79" s="141"/>
      <c r="WFV79" s="141"/>
      <c r="WFW79" s="141"/>
      <c r="WFX79" s="141"/>
      <c r="WFY79" s="141"/>
      <c r="WFZ79" s="141"/>
      <c r="WGA79" s="141"/>
      <c r="WGB79" s="141"/>
      <c r="WGC79" s="141"/>
      <c r="WGD79" s="141"/>
      <c r="WGE79" s="141"/>
      <c r="WGF79" s="141"/>
      <c r="WGG79" s="141"/>
      <c r="WGH79" s="141"/>
      <c r="WGI79" s="141"/>
      <c r="WGJ79" s="141"/>
      <c r="WGK79" s="141"/>
      <c r="WGL79" s="141"/>
      <c r="WGM79" s="141"/>
      <c r="WGN79" s="141"/>
      <c r="WGO79" s="141"/>
      <c r="WGP79" s="141"/>
      <c r="WGQ79" s="141"/>
      <c r="WGR79" s="141"/>
      <c r="WGS79" s="141"/>
      <c r="WGT79" s="141"/>
      <c r="WGU79" s="141"/>
      <c r="WGV79" s="141"/>
      <c r="WGW79" s="141"/>
      <c r="WGX79" s="141"/>
      <c r="WGY79" s="141"/>
      <c r="WGZ79" s="141"/>
      <c r="WHA79" s="141"/>
      <c r="WHB79" s="141"/>
      <c r="WHC79" s="141"/>
      <c r="WHD79" s="141"/>
      <c r="WHE79" s="141"/>
      <c r="WHF79" s="141"/>
      <c r="WHG79" s="141"/>
      <c r="WHH79" s="141"/>
      <c r="WHI79" s="141"/>
      <c r="WHJ79" s="141"/>
      <c r="WHK79" s="141"/>
      <c r="WHL79" s="141"/>
      <c r="WHM79" s="141"/>
      <c r="WHN79" s="141"/>
      <c r="WHO79" s="141"/>
      <c r="WHP79" s="141"/>
      <c r="WHQ79" s="141"/>
      <c r="WHR79" s="141"/>
      <c r="WHS79" s="141"/>
      <c r="WHT79" s="141"/>
      <c r="WHU79" s="141"/>
      <c r="WHV79" s="141"/>
      <c r="WHW79" s="141"/>
      <c r="WHX79" s="141"/>
      <c r="WHY79" s="141"/>
      <c r="WHZ79" s="141"/>
      <c r="WIA79" s="141"/>
      <c r="WIB79" s="141"/>
      <c r="WIC79" s="141"/>
      <c r="WID79" s="141"/>
      <c r="WIE79" s="141"/>
      <c r="WIF79" s="141"/>
      <c r="WIG79" s="141"/>
      <c r="WIH79" s="141"/>
      <c r="WII79" s="141"/>
      <c r="WIJ79" s="141"/>
      <c r="WIK79" s="141"/>
      <c r="WIL79" s="141"/>
      <c r="WIM79" s="141"/>
      <c r="WIN79" s="141"/>
      <c r="WIO79" s="141"/>
      <c r="WIP79" s="141"/>
      <c r="WIQ79" s="141"/>
      <c r="WIR79" s="141"/>
      <c r="WIS79" s="141"/>
      <c r="WIT79" s="141"/>
      <c r="WIU79" s="141"/>
      <c r="WIV79" s="141"/>
      <c r="WIW79" s="141"/>
      <c r="WIX79" s="141"/>
      <c r="WIY79" s="141"/>
      <c r="WIZ79" s="141"/>
      <c r="WJA79" s="141"/>
      <c r="WJB79" s="141"/>
      <c r="WJC79" s="141"/>
      <c r="WJD79" s="141"/>
      <c r="WJE79" s="141"/>
      <c r="WJF79" s="141"/>
      <c r="WJG79" s="141"/>
      <c r="WJH79" s="141"/>
      <c r="WJI79" s="141"/>
      <c r="WJJ79" s="141"/>
      <c r="WJK79" s="141"/>
      <c r="WJL79" s="141"/>
      <c r="WJM79" s="141"/>
      <c r="WJN79" s="141"/>
      <c r="WJO79" s="141"/>
      <c r="WJP79" s="141"/>
      <c r="WJQ79" s="141"/>
      <c r="WJR79" s="141"/>
      <c r="WJS79" s="141"/>
      <c r="WJT79" s="141"/>
      <c r="WJU79" s="141"/>
      <c r="WJV79" s="141"/>
      <c r="WJW79" s="141"/>
      <c r="WJX79" s="141"/>
      <c r="WJY79" s="141"/>
      <c r="WJZ79" s="141"/>
      <c r="WKA79" s="141"/>
      <c r="WKB79" s="141"/>
      <c r="WKC79" s="141"/>
      <c r="WKD79" s="141"/>
      <c r="WKE79" s="141"/>
      <c r="WKF79" s="141"/>
      <c r="WKG79" s="141"/>
      <c r="WKH79" s="141"/>
      <c r="WKI79" s="141"/>
      <c r="WKJ79" s="141"/>
      <c r="WKK79" s="141"/>
      <c r="WKL79" s="141"/>
      <c r="WKM79" s="141"/>
      <c r="WKN79" s="141"/>
      <c r="WKO79" s="141"/>
      <c r="WKP79" s="141"/>
      <c r="WKQ79" s="141"/>
      <c r="WKR79" s="141"/>
      <c r="WKS79" s="141"/>
      <c r="WKT79" s="141"/>
      <c r="WKU79" s="141"/>
      <c r="WKV79" s="141"/>
      <c r="WKW79" s="141"/>
      <c r="WKX79" s="141"/>
      <c r="WKY79" s="141"/>
      <c r="WKZ79" s="141"/>
      <c r="WLA79" s="141"/>
      <c r="WLB79" s="141"/>
      <c r="WLC79" s="141"/>
      <c r="WLD79" s="141"/>
      <c r="WLE79" s="141"/>
      <c r="WLF79" s="141"/>
      <c r="WLG79" s="141"/>
      <c r="WLH79" s="141"/>
      <c r="WLI79" s="141"/>
      <c r="WLJ79" s="141"/>
      <c r="WLK79" s="141"/>
      <c r="WLL79" s="141"/>
      <c r="WLM79" s="141"/>
      <c r="WLN79" s="141"/>
      <c r="WLO79" s="141"/>
      <c r="WLP79" s="141"/>
      <c r="WLQ79" s="141"/>
      <c r="WLR79" s="141"/>
      <c r="WLS79" s="141"/>
      <c r="WLT79" s="141"/>
      <c r="WLU79" s="141"/>
      <c r="WLV79" s="141"/>
      <c r="WLW79" s="141"/>
      <c r="WLX79" s="141"/>
      <c r="WLY79" s="141"/>
      <c r="WLZ79" s="141"/>
      <c r="WMA79" s="141"/>
      <c r="WMB79" s="141"/>
      <c r="WMC79" s="141"/>
      <c r="WMD79" s="141"/>
      <c r="WME79" s="141"/>
      <c r="WMF79" s="141"/>
      <c r="WMG79" s="141"/>
      <c r="WMH79" s="141"/>
      <c r="WMI79" s="141"/>
      <c r="WMJ79" s="141"/>
      <c r="WMK79" s="141"/>
      <c r="WML79" s="141"/>
      <c r="WMM79" s="141"/>
      <c r="WMN79" s="141"/>
      <c r="WMO79" s="141"/>
      <c r="WMP79" s="141"/>
      <c r="WMQ79" s="141"/>
      <c r="WMR79" s="141"/>
      <c r="WMS79" s="141"/>
      <c r="WMT79" s="141"/>
      <c r="WMU79" s="141"/>
      <c r="WMV79" s="141"/>
      <c r="WMW79" s="141"/>
      <c r="WMX79" s="141"/>
      <c r="WMY79" s="141"/>
      <c r="WMZ79" s="141"/>
      <c r="WNA79" s="141"/>
      <c r="WNB79" s="141"/>
      <c r="WNC79" s="141"/>
      <c r="WND79" s="141"/>
      <c r="WNE79" s="141"/>
      <c r="WNF79" s="141"/>
      <c r="WNG79" s="141"/>
      <c r="WNH79" s="141"/>
      <c r="WNI79" s="141"/>
      <c r="WNJ79" s="141"/>
      <c r="WNK79" s="141"/>
      <c r="WNL79" s="141"/>
      <c r="WNM79" s="141"/>
      <c r="WNN79" s="141"/>
      <c r="WNO79" s="141"/>
      <c r="WNP79" s="141"/>
      <c r="WNQ79" s="141"/>
      <c r="WNR79" s="141"/>
      <c r="WNS79" s="141"/>
      <c r="WNT79" s="141"/>
      <c r="WNU79" s="141"/>
      <c r="WNV79" s="141"/>
      <c r="WNW79" s="141"/>
      <c r="WNX79" s="141"/>
      <c r="WNY79" s="141"/>
      <c r="WNZ79" s="141"/>
      <c r="WOA79" s="141"/>
      <c r="WOB79" s="141"/>
      <c r="WOC79" s="141"/>
      <c r="WOD79" s="141"/>
      <c r="WOE79" s="141"/>
      <c r="WOF79" s="141"/>
      <c r="WOG79" s="141"/>
      <c r="WOH79" s="141"/>
      <c r="WOI79" s="141"/>
      <c r="WOJ79" s="141"/>
      <c r="WOK79" s="141"/>
      <c r="WOL79" s="141"/>
      <c r="WOM79" s="141"/>
      <c r="WON79" s="141"/>
      <c r="WOO79" s="141"/>
      <c r="WOP79" s="141"/>
      <c r="WOQ79" s="141"/>
      <c r="WOR79" s="141"/>
      <c r="WOS79" s="141"/>
      <c r="WOT79" s="141"/>
      <c r="WOU79" s="141"/>
      <c r="WOV79" s="141"/>
      <c r="WOW79" s="141"/>
      <c r="WOX79" s="141"/>
      <c r="WOY79" s="141"/>
      <c r="WOZ79" s="141"/>
      <c r="WPA79" s="141"/>
      <c r="WPB79" s="141"/>
      <c r="WPC79" s="141"/>
      <c r="WPD79" s="141"/>
      <c r="WPE79" s="141"/>
      <c r="WPF79" s="141"/>
      <c r="WPG79" s="141"/>
      <c r="WPH79" s="141"/>
      <c r="WPI79" s="141"/>
      <c r="WPJ79" s="141"/>
      <c r="WPK79" s="141"/>
      <c r="WPL79" s="141"/>
      <c r="WPM79" s="141"/>
      <c r="WPN79" s="141"/>
      <c r="WPO79" s="141"/>
      <c r="WPP79" s="141"/>
      <c r="WPQ79" s="141"/>
      <c r="WPR79" s="141"/>
      <c r="WPS79" s="141"/>
      <c r="WPT79" s="141"/>
      <c r="WPU79" s="141"/>
      <c r="WPV79" s="141"/>
      <c r="WPW79" s="141"/>
      <c r="WPX79" s="141"/>
      <c r="WPY79" s="141"/>
      <c r="WPZ79" s="141"/>
      <c r="WQA79" s="141"/>
      <c r="WQB79" s="141"/>
      <c r="WQC79" s="141"/>
      <c r="WQD79" s="141"/>
      <c r="WQE79" s="141"/>
      <c r="WQF79" s="141"/>
      <c r="WQG79" s="141"/>
      <c r="WQH79" s="141"/>
      <c r="WQI79" s="141"/>
      <c r="WQJ79" s="141"/>
      <c r="WQK79" s="141"/>
      <c r="WQL79" s="141"/>
      <c r="WQM79" s="141"/>
      <c r="WQN79" s="141"/>
      <c r="WQO79" s="141"/>
      <c r="WQP79" s="141"/>
      <c r="WQQ79" s="141"/>
      <c r="WQR79" s="141"/>
      <c r="WQS79" s="141"/>
      <c r="WQT79" s="141"/>
      <c r="WQU79" s="141"/>
      <c r="WQV79" s="141"/>
      <c r="WQW79" s="141"/>
      <c r="WQX79" s="141"/>
      <c r="WQY79" s="141"/>
      <c r="WQZ79" s="141"/>
      <c r="WRA79" s="141"/>
      <c r="WRB79" s="141"/>
      <c r="WRC79" s="141"/>
      <c r="WRD79" s="141"/>
      <c r="WRE79" s="141"/>
      <c r="WRF79" s="141"/>
      <c r="WRG79" s="141"/>
      <c r="WRH79" s="141"/>
      <c r="WRI79" s="141"/>
      <c r="WRJ79" s="141"/>
      <c r="WRK79" s="141"/>
      <c r="WRL79" s="141"/>
      <c r="WRM79" s="141"/>
      <c r="WRN79" s="141"/>
      <c r="WRO79" s="141"/>
      <c r="WRP79" s="141"/>
      <c r="WRQ79" s="141"/>
      <c r="WRR79" s="141"/>
      <c r="WRS79" s="141"/>
      <c r="WRT79" s="141"/>
      <c r="WRU79" s="141"/>
      <c r="WRV79" s="141"/>
      <c r="WRW79" s="141"/>
      <c r="WRX79" s="141"/>
      <c r="WRY79" s="141"/>
      <c r="WRZ79" s="141"/>
      <c r="WSA79" s="141"/>
      <c r="WSB79" s="141"/>
      <c r="WSC79" s="141"/>
      <c r="WSD79" s="141"/>
      <c r="WSE79" s="141"/>
      <c r="WSF79" s="141"/>
      <c r="WSG79" s="141"/>
      <c r="WSH79" s="141"/>
      <c r="WSI79" s="141"/>
      <c r="WSJ79" s="141"/>
      <c r="WSK79" s="141"/>
      <c r="WSL79" s="141"/>
      <c r="WSM79" s="141"/>
      <c r="WSN79" s="141"/>
      <c r="WSO79" s="141"/>
      <c r="WSP79" s="141"/>
      <c r="WSQ79" s="141"/>
      <c r="WSR79" s="141"/>
      <c r="WSS79" s="141"/>
      <c r="WST79" s="141"/>
      <c r="WSU79" s="141"/>
      <c r="WSV79" s="141"/>
      <c r="WSW79" s="141"/>
      <c r="WSX79" s="141"/>
      <c r="WSY79" s="141"/>
      <c r="WSZ79" s="141"/>
      <c r="WTA79" s="141"/>
      <c r="WTB79" s="141"/>
      <c r="WTC79" s="141"/>
      <c r="WTD79" s="141"/>
      <c r="WTE79" s="141"/>
      <c r="WTF79" s="141"/>
      <c r="WTG79" s="141"/>
      <c r="WTH79" s="141"/>
      <c r="WTI79" s="141"/>
      <c r="WTJ79" s="141"/>
      <c r="WTK79" s="141"/>
      <c r="WTL79" s="141"/>
      <c r="WTM79" s="141"/>
      <c r="WTN79" s="141"/>
      <c r="WTO79" s="141"/>
      <c r="WTP79" s="141"/>
      <c r="WTQ79" s="141"/>
      <c r="WTR79" s="141"/>
      <c r="WTS79" s="141"/>
      <c r="WTT79" s="141"/>
      <c r="WTU79" s="141"/>
      <c r="WTV79" s="141"/>
      <c r="WTW79" s="141"/>
      <c r="WTX79" s="141"/>
      <c r="WTY79" s="141"/>
      <c r="WTZ79" s="141"/>
      <c r="WUA79" s="141"/>
      <c r="WUB79" s="141"/>
      <c r="WUC79" s="141"/>
      <c r="WUD79" s="141"/>
      <c r="WUE79" s="141"/>
      <c r="WUF79" s="141"/>
      <c r="WUG79" s="141"/>
      <c r="WUH79" s="141"/>
      <c r="WUI79" s="141"/>
      <c r="WUJ79" s="141"/>
      <c r="WUK79" s="141"/>
      <c r="WUL79" s="141"/>
      <c r="WUM79" s="141"/>
      <c r="WUN79" s="141"/>
      <c r="WUO79" s="141"/>
      <c r="WUP79" s="141"/>
      <c r="WUQ79" s="141"/>
      <c r="WUR79" s="141"/>
      <c r="WUS79" s="141"/>
      <c r="WUT79" s="141"/>
      <c r="WUU79" s="141"/>
      <c r="WUV79" s="141"/>
      <c r="WUW79" s="141"/>
      <c r="WUX79" s="141"/>
      <c r="WUY79" s="141"/>
      <c r="WUZ79" s="141"/>
      <c r="WVA79" s="141"/>
      <c r="WVB79" s="141"/>
      <c r="WVC79" s="141"/>
      <c r="WVD79" s="141"/>
      <c r="WVE79" s="141"/>
      <c r="WVF79" s="141"/>
      <c r="WVG79" s="141"/>
      <c r="WVH79" s="141"/>
      <c r="WVI79" s="141"/>
      <c r="WVJ79" s="141"/>
      <c r="WVK79" s="141"/>
      <c r="WVL79" s="141"/>
      <c r="WVM79" s="141"/>
      <c r="WVN79" s="141"/>
      <c r="WVO79" s="141"/>
      <c r="WVP79" s="141"/>
      <c r="WVQ79" s="141"/>
      <c r="WVR79" s="141"/>
      <c r="WVS79" s="141"/>
      <c r="WVT79" s="141"/>
      <c r="WVU79" s="141"/>
      <c r="WVV79" s="141"/>
      <c r="WVW79" s="141"/>
      <c r="WVX79" s="141"/>
      <c r="WVY79" s="141"/>
      <c r="WVZ79" s="141"/>
      <c r="WWA79" s="141"/>
      <c r="WWB79" s="141"/>
      <c r="WWC79" s="141"/>
      <c r="WWD79" s="141"/>
      <c r="WWE79" s="141"/>
      <c r="WWF79" s="141"/>
      <c r="WWG79" s="141"/>
      <c r="WWH79" s="141"/>
      <c r="WWI79" s="141"/>
      <c r="WWJ79" s="141"/>
      <c r="WWK79" s="141"/>
      <c r="WWL79" s="141"/>
      <c r="WWM79" s="141"/>
      <c r="WWN79" s="141"/>
      <c r="WWO79" s="141"/>
      <c r="WWP79" s="141"/>
      <c r="WWQ79" s="141"/>
      <c r="WWR79" s="141"/>
      <c r="WWS79" s="141"/>
      <c r="WWT79" s="141"/>
      <c r="WWU79" s="141"/>
      <c r="WWV79" s="141"/>
      <c r="WWW79" s="141"/>
      <c r="WWX79" s="141"/>
      <c r="WWY79" s="141"/>
      <c r="WWZ79" s="141"/>
      <c r="WXA79" s="141"/>
      <c r="WXB79" s="141"/>
      <c r="WXC79" s="141"/>
      <c r="WXD79" s="141"/>
      <c r="WXE79" s="141"/>
      <c r="WXF79" s="141"/>
      <c r="WXG79" s="141"/>
      <c r="WXH79" s="141"/>
      <c r="WXI79" s="141"/>
      <c r="WXJ79" s="141"/>
      <c r="WXK79" s="141"/>
      <c r="WXL79" s="141"/>
      <c r="WXM79" s="141"/>
      <c r="WXN79" s="141"/>
      <c r="WXO79" s="141"/>
      <c r="WXP79" s="141"/>
      <c r="WXQ79" s="141"/>
      <c r="WXR79" s="141"/>
      <c r="WXS79" s="141"/>
      <c r="WXT79" s="141"/>
      <c r="WXU79" s="141"/>
      <c r="WXV79" s="141"/>
      <c r="WXW79" s="141"/>
      <c r="WXX79" s="141"/>
      <c r="WXY79" s="141"/>
      <c r="WXZ79" s="141"/>
      <c r="WYA79" s="141"/>
      <c r="WYB79" s="141"/>
      <c r="WYC79" s="141"/>
      <c r="WYD79" s="141"/>
      <c r="WYE79" s="141"/>
      <c r="WYF79" s="141"/>
      <c r="WYG79" s="141"/>
      <c r="WYH79" s="141"/>
      <c r="WYI79" s="141"/>
      <c r="WYJ79" s="141"/>
      <c r="WYK79" s="141"/>
      <c r="WYL79" s="141"/>
      <c r="WYM79" s="141"/>
      <c r="WYN79" s="141"/>
      <c r="WYO79" s="141"/>
      <c r="WYP79" s="141"/>
      <c r="WYQ79" s="141"/>
      <c r="WYR79" s="141"/>
      <c r="WYS79" s="141"/>
      <c r="WYT79" s="141"/>
      <c r="WYU79" s="141"/>
      <c r="WYV79" s="141"/>
      <c r="WYW79" s="141"/>
      <c r="WYX79" s="141"/>
      <c r="WYY79" s="141"/>
      <c r="WYZ79" s="141"/>
      <c r="WZA79" s="141"/>
      <c r="WZB79" s="141"/>
      <c r="WZC79" s="141"/>
      <c r="WZD79" s="141"/>
      <c r="WZE79" s="141"/>
      <c r="WZF79" s="141"/>
      <c r="WZG79" s="141"/>
      <c r="WZH79" s="141"/>
      <c r="WZI79" s="141"/>
      <c r="WZJ79" s="141"/>
      <c r="WZK79" s="141"/>
      <c r="WZL79" s="141"/>
      <c r="WZM79" s="141"/>
      <c r="WZN79" s="141"/>
      <c r="WZO79" s="141"/>
      <c r="WZP79" s="141"/>
      <c r="WZQ79" s="141"/>
      <c r="WZR79" s="141"/>
      <c r="WZS79" s="141"/>
      <c r="WZT79" s="141"/>
      <c r="WZU79" s="141"/>
      <c r="WZV79" s="141"/>
      <c r="WZW79" s="141"/>
      <c r="WZX79" s="141"/>
      <c r="WZY79" s="141"/>
      <c r="WZZ79" s="141"/>
      <c r="XAA79" s="141"/>
      <c r="XAB79" s="141"/>
      <c r="XAC79" s="141"/>
      <c r="XAD79" s="141"/>
      <c r="XAE79" s="141"/>
      <c r="XAF79" s="141"/>
      <c r="XAG79" s="141"/>
      <c r="XAH79" s="141"/>
      <c r="XAI79" s="141"/>
      <c r="XAJ79" s="141"/>
      <c r="XAK79" s="141"/>
      <c r="XAL79" s="141"/>
      <c r="XAM79" s="141"/>
      <c r="XAN79" s="141"/>
      <c r="XAO79" s="141"/>
      <c r="XAP79" s="141"/>
      <c r="XAQ79" s="141"/>
      <c r="XAR79" s="141"/>
      <c r="XAS79" s="141"/>
      <c r="XAT79" s="141"/>
      <c r="XAU79" s="141"/>
      <c r="XAV79" s="141"/>
      <c r="XAW79" s="141"/>
      <c r="XAX79" s="141"/>
      <c r="XAY79" s="141"/>
      <c r="XAZ79" s="141"/>
      <c r="XBA79" s="141"/>
      <c r="XBB79" s="141"/>
      <c r="XBC79" s="141"/>
      <c r="XBD79" s="141"/>
      <c r="XBE79" s="141"/>
      <c r="XBF79" s="141"/>
      <c r="XBG79" s="141"/>
      <c r="XBH79" s="141"/>
      <c r="XBI79" s="141"/>
      <c r="XBJ79" s="141"/>
      <c r="XBK79" s="141"/>
      <c r="XBL79" s="141"/>
      <c r="XBM79" s="141"/>
      <c r="XBN79" s="141"/>
      <c r="XBO79" s="141"/>
      <c r="XBP79" s="141"/>
      <c r="XBQ79" s="141"/>
      <c r="XBR79" s="141"/>
      <c r="XBS79" s="141"/>
      <c r="XBT79" s="141"/>
      <c r="XBU79" s="141"/>
      <c r="XBV79" s="141"/>
      <c r="XBW79" s="141"/>
      <c r="XBX79" s="141"/>
      <c r="XBY79" s="141"/>
      <c r="XBZ79" s="141"/>
      <c r="XCA79" s="141"/>
      <c r="XCB79" s="141"/>
      <c r="XCC79" s="141"/>
      <c r="XCD79" s="141"/>
      <c r="XCE79" s="141"/>
      <c r="XCF79" s="141"/>
      <c r="XCG79" s="141"/>
      <c r="XCH79" s="141"/>
      <c r="XCI79" s="141"/>
      <c r="XCJ79" s="141"/>
      <c r="XCK79" s="141"/>
      <c r="XCL79" s="141"/>
      <c r="XCM79" s="141"/>
      <c r="XCN79" s="141"/>
      <c r="XCO79" s="141"/>
      <c r="XCP79" s="141"/>
      <c r="XCQ79" s="141"/>
      <c r="XCR79" s="141"/>
      <c r="XCS79" s="141"/>
      <c r="XCT79" s="141"/>
      <c r="XCU79" s="141"/>
      <c r="XCV79" s="141"/>
      <c r="XCW79" s="141"/>
      <c r="XCX79" s="141"/>
      <c r="XCY79" s="141"/>
      <c r="XCZ79" s="141"/>
      <c r="XDA79" s="141"/>
      <c r="XDB79" s="141"/>
      <c r="XDC79" s="141"/>
      <c r="XDD79" s="141"/>
      <c r="XDE79" s="141"/>
      <c r="XDF79" s="141"/>
      <c r="XDG79" s="141"/>
      <c r="XDH79" s="141"/>
      <c r="XDI79" s="141"/>
      <c r="XDJ79" s="141"/>
      <c r="XDK79" s="141"/>
      <c r="XDL79" s="141"/>
      <c r="XDM79" s="141"/>
      <c r="XDN79" s="141"/>
      <c r="XDO79" s="141"/>
      <c r="XDP79" s="141"/>
      <c r="XDQ79" s="141"/>
      <c r="XDR79" s="141"/>
      <c r="XDS79" s="141"/>
      <c r="XDT79" s="141"/>
      <c r="XDU79" s="141"/>
      <c r="XDV79" s="141"/>
      <c r="XDW79" s="141"/>
      <c r="XDX79" s="141"/>
      <c r="XDY79" s="141"/>
      <c r="XDZ79" s="141"/>
      <c r="XEA79" s="141"/>
      <c r="XEB79" s="141"/>
      <c r="XEC79" s="141"/>
      <c r="XED79" s="141"/>
      <c r="XEE79" s="141"/>
      <c r="XEF79" s="141"/>
      <c r="XEG79" s="141"/>
      <c r="XEH79" s="141"/>
      <c r="XEI79" s="141"/>
      <c r="XEJ79" s="141"/>
      <c r="XEK79" s="141"/>
      <c r="XEL79" s="141"/>
      <c r="XEM79" s="141"/>
      <c r="XEN79" s="141"/>
      <c r="XEO79" s="141"/>
      <c r="XEP79" s="141"/>
      <c r="XEQ79" s="141"/>
      <c r="XER79" s="141"/>
      <c r="XES79" s="141"/>
      <c r="XET79" s="141"/>
      <c r="XEU79" s="141"/>
      <c r="XEV79" s="141"/>
      <c r="XEW79" s="141"/>
      <c r="XEX79" s="141"/>
      <c r="XEY79" s="141"/>
    </row>
    <row r="80" spans="1:16379" ht="13.5" customHeight="1" x14ac:dyDescent="0.3">
      <c r="C80" s="242" t="s">
        <v>75</v>
      </c>
      <c r="D80" s="435">
        <v>331.76</v>
      </c>
      <c r="E80" s="436" t="s">
        <v>28</v>
      </c>
      <c r="F80" s="436"/>
      <c r="G80" s="436"/>
    </row>
    <row r="81" spans="1:16379" ht="13.5" customHeight="1" x14ac:dyDescent="0.3">
      <c r="C81" s="242" t="s">
        <v>74</v>
      </c>
      <c r="D81" s="435">
        <v>718.32</v>
      </c>
      <c r="E81" s="436" t="s">
        <v>28</v>
      </c>
      <c r="F81" s="436"/>
      <c r="G81" s="436"/>
    </row>
    <row r="82" spans="1:16379" ht="13.5" customHeight="1" x14ac:dyDescent="0.3">
      <c r="A82" s="141"/>
      <c r="B82" s="141"/>
      <c r="C82" s="141"/>
      <c r="D82" s="415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  <c r="CW82" s="141"/>
      <c r="CX82" s="141"/>
      <c r="CY82" s="141"/>
      <c r="CZ82" s="141"/>
      <c r="DA82" s="141"/>
      <c r="DB82" s="141"/>
      <c r="DC82" s="141"/>
      <c r="DD82" s="141"/>
      <c r="DE82" s="141"/>
      <c r="DF82" s="141"/>
      <c r="DG82" s="141"/>
      <c r="DH82" s="141"/>
      <c r="DI82" s="141"/>
      <c r="DJ82" s="141"/>
      <c r="DK82" s="141"/>
      <c r="DL82" s="141"/>
      <c r="DM82" s="141"/>
      <c r="DN82" s="141"/>
      <c r="DO82" s="141"/>
      <c r="DP82" s="141"/>
      <c r="DQ82" s="141"/>
      <c r="DR82" s="141"/>
      <c r="DS82" s="141"/>
      <c r="DT82" s="141"/>
      <c r="DU82" s="141"/>
      <c r="DV82" s="141"/>
      <c r="DW82" s="141"/>
      <c r="DX82" s="141"/>
      <c r="DY82" s="141"/>
      <c r="DZ82" s="141"/>
      <c r="EA82" s="141"/>
      <c r="EB82" s="141"/>
      <c r="EC82" s="141"/>
      <c r="ED82" s="141"/>
      <c r="EE82" s="141"/>
      <c r="EF82" s="141"/>
      <c r="EG82" s="141"/>
      <c r="EH82" s="141"/>
      <c r="EI82" s="141"/>
      <c r="EJ82" s="141"/>
      <c r="EK82" s="141"/>
      <c r="EL82" s="141"/>
      <c r="EM82" s="141"/>
      <c r="EN82" s="141"/>
      <c r="EO82" s="141"/>
      <c r="EP82" s="141"/>
      <c r="EQ82" s="141"/>
      <c r="ER82" s="141"/>
      <c r="ES82" s="141"/>
      <c r="ET82" s="141"/>
      <c r="EU82" s="141"/>
      <c r="EV82" s="141"/>
      <c r="EW82" s="141"/>
      <c r="EX82" s="141"/>
      <c r="EY82" s="141"/>
      <c r="EZ82" s="141"/>
      <c r="FA82" s="141"/>
      <c r="FB82" s="141"/>
      <c r="FC82" s="141"/>
      <c r="FD82" s="141"/>
      <c r="FE82" s="141"/>
      <c r="FF82" s="141"/>
      <c r="FG82" s="141"/>
      <c r="FH82" s="141"/>
      <c r="FI82" s="141"/>
      <c r="FJ82" s="141"/>
      <c r="FK82" s="141"/>
      <c r="FL82" s="141"/>
      <c r="FM82" s="141"/>
      <c r="FN82" s="141"/>
      <c r="FO82" s="141"/>
      <c r="FP82" s="141"/>
      <c r="FQ82" s="141"/>
      <c r="FR82" s="141"/>
      <c r="FS82" s="141"/>
      <c r="FT82" s="141"/>
      <c r="FU82" s="141"/>
      <c r="FV82" s="141"/>
      <c r="FW82" s="141"/>
      <c r="FX82" s="141"/>
      <c r="FY82" s="141"/>
      <c r="FZ82" s="141"/>
      <c r="GA82" s="141"/>
      <c r="GB82" s="141"/>
      <c r="GC82" s="141"/>
      <c r="GD82" s="141"/>
      <c r="GE82" s="141"/>
      <c r="GF82" s="141"/>
      <c r="GG82" s="141"/>
      <c r="GH82" s="141"/>
      <c r="GI82" s="141"/>
      <c r="GJ82" s="141"/>
      <c r="GK82" s="141"/>
      <c r="GL82" s="141"/>
      <c r="GM82" s="141"/>
      <c r="GN82" s="141"/>
      <c r="GO82" s="141"/>
      <c r="GP82" s="141"/>
      <c r="GQ82" s="141"/>
      <c r="GR82" s="141"/>
      <c r="GS82" s="141"/>
      <c r="GT82" s="141"/>
      <c r="GU82" s="141"/>
      <c r="GV82" s="141"/>
      <c r="GW82" s="141"/>
      <c r="GX82" s="141"/>
      <c r="GY82" s="141"/>
      <c r="GZ82" s="141"/>
      <c r="HA82" s="141"/>
      <c r="HB82" s="141"/>
      <c r="HC82" s="141"/>
      <c r="HD82" s="141"/>
      <c r="HE82" s="141"/>
      <c r="HF82" s="141"/>
      <c r="HG82" s="141"/>
      <c r="HH82" s="141"/>
      <c r="HI82" s="141"/>
      <c r="HJ82" s="141"/>
      <c r="HK82" s="141"/>
      <c r="HL82" s="141"/>
      <c r="HM82" s="141"/>
      <c r="HN82" s="141"/>
      <c r="HO82" s="141"/>
      <c r="HP82" s="141"/>
      <c r="HQ82" s="141"/>
      <c r="HR82" s="141"/>
      <c r="HS82" s="141"/>
      <c r="HT82" s="141"/>
      <c r="HU82" s="141"/>
      <c r="HV82" s="141"/>
      <c r="HW82" s="141"/>
      <c r="HX82" s="141"/>
      <c r="HY82" s="141"/>
      <c r="HZ82" s="141"/>
      <c r="IA82" s="141"/>
      <c r="IB82" s="141"/>
      <c r="IC82" s="141"/>
      <c r="ID82" s="141"/>
      <c r="IE82" s="141"/>
      <c r="IF82" s="141"/>
      <c r="IG82" s="141"/>
      <c r="IH82" s="141"/>
      <c r="II82" s="141"/>
      <c r="IJ82" s="141"/>
      <c r="IK82" s="141"/>
      <c r="IL82" s="141"/>
      <c r="IM82" s="141"/>
      <c r="IN82" s="141"/>
      <c r="IO82" s="141"/>
      <c r="IP82" s="141"/>
      <c r="IQ82" s="141"/>
      <c r="IR82" s="141"/>
      <c r="IS82" s="141"/>
      <c r="IT82" s="141"/>
      <c r="IU82" s="141"/>
      <c r="IV82" s="141"/>
      <c r="IW82" s="141"/>
      <c r="IX82" s="141"/>
      <c r="IY82" s="141"/>
      <c r="IZ82" s="141"/>
      <c r="JA82" s="141"/>
      <c r="JB82" s="141"/>
      <c r="JC82" s="141"/>
      <c r="JD82" s="141"/>
      <c r="JE82" s="141"/>
      <c r="JF82" s="141"/>
      <c r="JG82" s="141"/>
      <c r="JH82" s="141"/>
      <c r="JI82" s="141"/>
      <c r="JJ82" s="141"/>
      <c r="JK82" s="141"/>
      <c r="JL82" s="141"/>
      <c r="JM82" s="141"/>
      <c r="JN82" s="141"/>
      <c r="JO82" s="141"/>
      <c r="JP82" s="141"/>
      <c r="JQ82" s="141"/>
      <c r="JR82" s="141"/>
      <c r="JS82" s="141"/>
      <c r="JT82" s="141"/>
      <c r="JU82" s="141"/>
      <c r="JV82" s="141"/>
      <c r="JW82" s="141"/>
      <c r="JX82" s="141"/>
      <c r="JY82" s="141"/>
      <c r="JZ82" s="141"/>
      <c r="KA82" s="141"/>
      <c r="KB82" s="141"/>
      <c r="KC82" s="141"/>
      <c r="KD82" s="141"/>
      <c r="KE82" s="141"/>
      <c r="KF82" s="141"/>
      <c r="KG82" s="141"/>
      <c r="KH82" s="141"/>
      <c r="KI82" s="141"/>
      <c r="KJ82" s="141"/>
      <c r="KK82" s="141"/>
      <c r="KL82" s="141"/>
      <c r="KM82" s="141"/>
      <c r="KN82" s="141"/>
      <c r="KO82" s="141"/>
      <c r="KP82" s="141"/>
      <c r="KQ82" s="141"/>
      <c r="KR82" s="141"/>
      <c r="KS82" s="141"/>
      <c r="KT82" s="141"/>
      <c r="KU82" s="141"/>
      <c r="KV82" s="141"/>
      <c r="KW82" s="141"/>
      <c r="KX82" s="141"/>
      <c r="KY82" s="141"/>
      <c r="KZ82" s="141"/>
      <c r="LA82" s="141"/>
      <c r="LB82" s="141"/>
      <c r="LC82" s="141"/>
      <c r="LD82" s="141"/>
      <c r="LE82" s="141"/>
      <c r="LF82" s="141"/>
      <c r="LG82" s="141"/>
      <c r="LH82" s="141"/>
      <c r="LI82" s="141"/>
      <c r="LJ82" s="141"/>
      <c r="LK82" s="141"/>
      <c r="LL82" s="141"/>
      <c r="LM82" s="141"/>
      <c r="LN82" s="141"/>
      <c r="LO82" s="141"/>
      <c r="LP82" s="141"/>
      <c r="LQ82" s="141"/>
      <c r="LR82" s="141"/>
      <c r="LS82" s="141"/>
      <c r="LT82" s="141"/>
      <c r="LU82" s="141"/>
      <c r="LV82" s="141"/>
      <c r="LW82" s="141"/>
      <c r="LX82" s="141"/>
      <c r="LY82" s="141"/>
      <c r="LZ82" s="141"/>
      <c r="MA82" s="141"/>
      <c r="MB82" s="141"/>
      <c r="MC82" s="141"/>
      <c r="MD82" s="141"/>
      <c r="ME82" s="141"/>
      <c r="MF82" s="141"/>
      <c r="MG82" s="141"/>
      <c r="MH82" s="141"/>
      <c r="MI82" s="141"/>
      <c r="MJ82" s="141"/>
      <c r="MK82" s="141"/>
      <c r="ML82" s="141"/>
      <c r="MM82" s="141"/>
      <c r="MN82" s="141"/>
      <c r="MO82" s="141"/>
      <c r="MP82" s="141"/>
      <c r="MQ82" s="141"/>
      <c r="MR82" s="141"/>
      <c r="MS82" s="141"/>
      <c r="MT82" s="141"/>
      <c r="MU82" s="141"/>
      <c r="MV82" s="141"/>
      <c r="MW82" s="141"/>
      <c r="MX82" s="141"/>
      <c r="MY82" s="141"/>
      <c r="MZ82" s="141"/>
      <c r="NA82" s="141"/>
      <c r="NB82" s="141"/>
      <c r="NC82" s="141"/>
      <c r="ND82" s="141"/>
      <c r="NE82" s="141"/>
      <c r="NF82" s="141"/>
      <c r="NG82" s="141"/>
      <c r="NH82" s="141"/>
      <c r="NI82" s="141"/>
      <c r="NJ82" s="141"/>
      <c r="NK82" s="141"/>
      <c r="NL82" s="141"/>
      <c r="NM82" s="141"/>
      <c r="NN82" s="141"/>
      <c r="NO82" s="141"/>
      <c r="NP82" s="141"/>
      <c r="NQ82" s="141"/>
      <c r="NR82" s="141"/>
      <c r="NS82" s="141"/>
      <c r="NT82" s="141"/>
      <c r="NU82" s="141"/>
      <c r="NV82" s="141"/>
      <c r="NW82" s="141"/>
      <c r="NX82" s="141"/>
      <c r="NY82" s="141"/>
      <c r="NZ82" s="141"/>
      <c r="OA82" s="141"/>
      <c r="OB82" s="141"/>
      <c r="OC82" s="141"/>
      <c r="OD82" s="141"/>
      <c r="OE82" s="141"/>
      <c r="OF82" s="141"/>
      <c r="OG82" s="141"/>
      <c r="OH82" s="141"/>
      <c r="OI82" s="141"/>
      <c r="OJ82" s="141"/>
      <c r="OK82" s="141"/>
      <c r="OL82" s="141"/>
      <c r="OM82" s="141"/>
      <c r="ON82" s="141"/>
      <c r="OO82" s="141"/>
      <c r="OP82" s="141"/>
      <c r="OQ82" s="141"/>
      <c r="OR82" s="141"/>
      <c r="OS82" s="141"/>
      <c r="OT82" s="141"/>
      <c r="OU82" s="141"/>
      <c r="OV82" s="141"/>
      <c r="OW82" s="141"/>
      <c r="OX82" s="141"/>
      <c r="OY82" s="141"/>
      <c r="OZ82" s="141"/>
      <c r="PA82" s="141"/>
      <c r="PB82" s="141"/>
      <c r="PC82" s="141"/>
      <c r="PD82" s="141"/>
      <c r="PE82" s="141"/>
      <c r="PF82" s="141"/>
      <c r="PG82" s="141"/>
      <c r="PH82" s="141"/>
      <c r="PI82" s="141"/>
      <c r="PJ82" s="141"/>
      <c r="PK82" s="141"/>
      <c r="PL82" s="141"/>
      <c r="PM82" s="141"/>
      <c r="PN82" s="141"/>
      <c r="PO82" s="141"/>
      <c r="PP82" s="141"/>
      <c r="PQ82" s="141"/>
      <c r="PR82" s="141"/>
      <c r="PS82" s="141"/>
      <c r="PT82" s="141"/>
      <c r="PU82" s="141"/>
      <c r="PV82" s="141"/>
      <c r="PW82" s="141"/>
      <c r="PX82" s="141"/>
      <c r="PY82" s="141"/>
      <c r="PZ82" s="141"/>
      <c r="QA82" s="141"/>
      <c r="QB82" s="141"/>
      <c r="QC82" s="141"/>
      <c r="QD82" s="141"/>
      <c r="QE82" s="141"/>
      <c r="QF82" s="141"/>
      <c r="QG82" s="141"/>
      <c r="QH82" s="141"/>
      <c r="QI82" s="141"/>
      <c r="QJ82" s="141"/>
      <c r="QK82" s="141"/>
      <c r="QL82" s="141"/>
      <c r="QM82" s="141"/>
      <c r="QN82" s="141"/>
      <c r="QO82" s="141"/>
      <c r="QP82" s="141"/>
      <c r="QQ82" s="141"/>
      <c r="QR82" s="141"/>
      <c r="QS82" s="141"/>
      <c r="QT82" s="141"/>
      <c r="QU82" s="141"/>
      <c r="QV82" s="141"/>
      <c r="QW82" s="141"/>
      <c r="QX82" s="141"/>
      <c r="QY82" s="141"/>
      <c r="QZ82" s="141"/>
      <c r="RA82" s="141"/>
      <c r="RB82" s="141"/>
      <c r="RC82" s="141"/>
      <c r="RD82" s="141"/>
      <c r="RE82" s="141"/>
      <c r="RF82" s="141"/>
      <c r="RG82" s="141"/>
      <c r="RH82" s="141"/>
      <c r="RI82" s="141"/>
      <c r="RJ82" s="141"/>
      <c r="RK82" s="141"/>
      <c r="RL82" s="141"/>
      <c r="RM82" s="141"/>
      <c r="RN82" s="141"/>
      <c r="RO82" s="141"/>
      <c r="RP82" s="141"/>
      <c r="RQ82" s="141"/>
      <c r="RR82" s="141"/>
      <c r="RS82" s="141"/>
      <c r="RT82" s="141"/>
      <c r="RU82" s="141"/>
      <c r="RV82" s="141"/>
      <c r="RW82" s="141"/>
      <c r="RX82" s="141"/>
      <c r="RY82" s="141"/>
      <c r="RZ82" s="141"/>
      <c r="SA82" s="141"/>
      <c r="SB82" s="141"/>
      <c r="SC82" s="141"/>
      <c r="SD82" s="141"/>
      <c r="SE82" s="141"/>
      <c r="SF82" s="141"/>
      <c r="SG82" s="141"/>
      <c r="SH82" s="141"/>
      <c r="SI82" s="141"/>
      <c r="SJ82" s="141"/>
      <c r="SK82" s="141"/>
      <c r="SL82" s="141"/>
      <c r="SM82" s="141"/>
      <c r="SN82" s="141"/>
      <c r="SO82" s="141"/>
      <c r="SP82" s="141"/>
      <c r="SQ82" s="141"/>
      <c r="SR82" s="141"/>
      <c r="SS82" s="141"/>
      <c r="ST82" s="141"/>
      <c r="SU82" s="141"/>
      <c r="SV82" s="141"/>
      <c r="SW82" s="141"/>
      <c r="SX82" s="141"/>
      <c r="SY82" s="141"/>
      <c r="SZ82" s="141"/>
      <c r="TA82" s="141"/>
      <c r="TB82" s="141"/>
      <c r="TC82" s="141"/>
      <c r="TD82" s="141"/>
      <c r="TE82" s="141"/>
      <c r="TF82" s="141"/>
      <c r="TG82" s="141"/>
      <c r="TH82" s="141"/>
      <c r="TI82" s="141"/>
      <c r="TJ82" s="141"/>
      <c r="TK82" s="141"/>
      <c r="TL82" s="141"/>
      <c r="TM82" s="141"/>
      <c r="TN82" s="141"/>
      <c r="TO82" s="141"/>
      <c r="TP82" s="141"/>
      <c r="TQ82" s="141"/>
      <c r="TR82" s="141"/>
      <c r="TS82" s="141"/>
      <c r="TT82" s="141"/>
      <c r="TU82" s="141"/>
      <c r="TV82" s="141"/>
      <c r="TW82" s="141"/>
      <c r="TX82" s="141"/>
      <c r="TY82" s="141"/>
      <c r="TZ82" s="141"/>
      <c r="UA82" s="141"/>
      <c r="UB82" s="141"/>
      <c r="UC82" s="141"/>
      <c r="UD82" s="141"/>
      <c r="UE82" s="141"/>
      <c r="UF82" s="141"/>
      <c r="UG82" s="141"/>
      <c r="UH82" s="141"/>
      <c r="UI82" s="141"/>
      <c r="UJ82" s="141"/>
      <c r="UK82" s="141"/>
      <c r="UL82" s="141"/>
      <c r="UM82" s="141"/>
      <c r="UN82" s="141"/>
      <c r="UO82" s="141"/>
      <c r="UP82" s="141"/>
      <c r="UQ82" s="141"/>
      <c r="UR82" s="141"/>
      <c r="US82" s="141"/>
      <c r="UT82" s="141"/>
      <c r="UU82" s="141"/>
      <c r="UV82" s="141"/>
      <c r="UW82" s="141"/>
      <c r="UX82" s="141"/>
      <c r="UY82" s="141"/>
      <c r="UZ82" s="141"/>
      <c r="VA82" s="141"/>
      <c r="VB82" s="141"/>
      <c r="VC82" s="141"/>
      <c r="VD82" s="141"/>
      <c r="VE82" s="141"/>
      <c r="VF82" s="141"/>
      <c r="VG82" s="141"/>
      <c r="VH82" s="141"/>
      <c r="VI82" s="141"/>
      <c r="VJ82" s="141"/>
      <c r="VK82" s="141"/>
      <c r="VL82" s="141"/>
      <c r="VM82" s="141"/>
      <c r="VN82" s="141"/>
      <c r="VO82" s="141"/>
      <c r="VP82" s="141"/>
      <c r="VQ82" s="141"/>
      <c r="VR82" s="141"/>
      <c r="VS82" s="141"/>
      <c r="VT82" s="141"/>
      <c r="VU82" s="141"/>
      <c r="VV82" s="141"/>
      <c r="VW82" s="141"/>
      <c r="VX82" s="141"/>
      <c r="VY82" s="141"/>
      <c r="VZ82" s="141"/>
      <c r="WA82" s="141"/>
      <c r="WB82" s="141"/>
      <c r="WC82" s="141"/>
      <c r="WD82" s="141"/>
      <c r="WE82" s="141"/>
      <c r="WF82" s="141"/>
      <c r="WG82" s="141"/>
      <c r="WH82" s="141"/>
      <c r="WI82" s="141"/>
      <c r="WJ82" s="141"/>
      <c r="WK82" s="141"/>
      <c r="WL82" s="141"/>
      <c r="WM82" s="141"/>
      <c r="WN82" s="141"/>
      <c r="WO82" s="141"/>
      <c r="WP82" s="141"/>
      <c r="WQ82" s="141"/>
      <c r="WR82" s="141"/>
      <c r="WS82" s="141"/>
      <c r="WT82" s="141"/>
      <c r="WU82" s="141"/>
      <c r="WV82" s="141"/>
      <c r="WW82" s="141"/>
      <c r="WX82" s="141"/>
      <c r="WY82" s="141"/>
      <c r="WZ82" s="141"/>
      <c r="XA82" s="141"/>
      <c r="XB82" s="141"/>
      <c r="XC82" s="141"/>
      <c r="XD82" s="141"/>
      <c r="XE82" s="141"/>
      <c r="XF82" s="141"/>
      <c r="XG82" s="141"/>
      <c r="XH82" s="141"/>
      <c r="XI82" s="141"/>
      <c r="XJ82" s="141"/>
      <c r="XK82" s="141"/>
      <c r="XL82" s="141"/>
      <c r="XM82" s="141"/>
      <c r="XN82" s="141"/>
      <c r="XO82" s="141"/>
      <c r="XP82" s="141"/>
      <c r="XQ82" s="141"/>
      <c r="XR82" s="141"/>
      <c r="XS82" s="141"/>
      <c r="XT82" s="141"/>
      <c r="XU82" s="141"/>
      <c r="XV82" s="141"/>
      <c r="XW82" s="141"/>
      <c r="XX82" s="141"/>
      <c r="XY82" s="141"/>
      <c r="XZ82" s="141"/>
      <c r="YA82" s="141"/>
      <c r="YB82" s="141"/>
      <c r="YC82" s="141"/>
      <c r="YD82" s="141"/>
      <c r="YE82" s="141"/>
      <c r="YF82" s="141"/>
      <c r="YG82" s="141"/>
      <c r="YH82" s="141"/>
      <c r="YI82" s="141"/>
      <c r="YJ82" s="141"/>
      <c r="YK82" s="141"/>
      <c r="YL82" s="141"/>
      <c r="YM82" s="141"/>
      <c r="YN82" s="141"/>
      <c r="YO82" s="141"/>
      <c r="YP82" s="141"/>
      <c r="YQ82" s="141"/>
      <c r="YR82" s="141"/>
      <c r="YS82" s="141"/>
      <c r="YT82" s="141"/>
      <c r="YU82" s="141"/>
      <c r="YV82" s="141"/>
      <c r="YW82" s="141"/>
      <c r="YX82" s="141"/>
      <c r="YY82" s="141"/>
      <c r="YZ82" s="141"/>
      <c r="ZA82" s="141"/>
      <c r="ZB82" s="141"/>
      <c r="ZC82" s="141"/>
      <c r="ZD82" s="141"/>
      <c r="ZE82" s="141"/>
      <c r="ZF82" s="141"/>
      <c r="ZG82" s="141"/>
      <c r="ZH82" s="141"/>
      <c r="ZI82" s="141"/>
      <c r="ZJ82" s="141"/>
      <c r="ZK82" s="141"/>
      <c r="ZL82" s="141"/>
      <c r="ZM82" s="141"/>
      <c r="ZN82" s="141"/>
      <c r="ZO82" s="141"/>
      <c r="ZP82" s="141"/>
      <c r="ZQ82" s="141"/>
      <c r="ZR82" s="141"/>
      <c r="ZS82" s="141"/>
      <c r="ZT82" s="141"/>
      <c r="ZU82" s="141"/>
      <c r="ZV82" s="141"/>
      <c r="ZW82" s="141"/>
      <c r="ZX82" s="141"/>
      <c r="ZY82" s="141"/>
      <c r="ZZ82" s="141"/>
      <c r="AAA82" s="141"/>
      <c r="AAB82" s="141"/>
      <c r="AAC82" s="141"/>
      <c r="AAD82" s="141"/>
      <c r="AAE82" s="141"/>
      <c r="AAF82" s="141"/>
      <c r="AAG82" s="141"/>
      <c r="AAH82" s="141"/>
      <c r="AAI82" s="141"/>
      <c r="AAJ82" s="141"/>
      <c r="AAK82" s="141"/>
      <c r="AAL82" s="141"/>
      <c r="AAM82" s="141"/>
      <c r="AAN82" s="141"/>
      <c r="AAO82" s="141"/>
      <c r="AAP82" s="141"/>
      <c r="AAQ82" s="141"/>
      <c r="AAR82" s="141"/>
      <c r="AAS82" s="141"/>
      <c r="AAT82" s="141"/>
      <c r="AAU82" s="141"/>
      <c r="AAV82" s="141"/>
      <c r="AAW82" s="141"/>
      <c r="AAX82" s="141"/>
      <c r="AAY82" s="141"/>
      <c r="AAZ82" s="141"/>
      <c r="ABA82" s="141"/>
      <c r="ABB82" s="141"/>
      <c r="ABC82" s="141"/>
      <c r="ABD82" s="141"/>
      <c r="ABE82" s="141"/>
      <c r="ABF82" s="141"/>
      <c r="ABG82" s="141"/>
      <c r="ABH82" s="141"/>
      <c r="ABI82" s="141"/>
      <c r="ABJ82" s="141"/>
      <c r="ABK82" s="141"/>
      <c r="ABL82" s="141"/>
      <c r="ABM82" s="141"/>
      <c r="ABN82" s="141"/>
      <c r="ABO82" s="141"/>
      <c r="ABP82" s="141"/>
      <c r="ABQ82" s="141"/>
      <c r="ABR82" s="141"/>
      <c r="ABS82" s="141"/>
      <c r="ABT82" s="141"/>
      <c r="ABU82" s="141"/>
      <c r="ABV82" s="141"/>
      <c r="ABW82" s="141"/>
      <c r="ABX82" s="141"/>
      <c r="ABY82" s="141"/>
      <c r="ABZ82" s="141"/>
      <c r="ACA82" s="141"/>
      <c r="ACB82" s="141"/>
      <c r="ACC82" s="141"/>
      <c r="ACD82" s="141"/>
      <c r="ACE82" s="141"/>
      <c r="ACF82" s="141"/>
      <c r="ACG82" s="141"/>
      <c r="ACH82" s="141"/>
      <c r="ACI82" s="141"/>
      <c r="ACJ82" s="141"/>
      <c r="ACK82" s="141"/>
      <c r="ACL82" s="141"/>
      <c r="ACM82" s="141"/>
      <c r="ACN82" s="141"/>
      <c r="ACO82" s="141"/>
      <c r="ACP82" s="141"/>
      <c r="ACQ82" s="141"/>
      <c r="ACR82" s="141"/>
      <c r="ACS82" s="141"/>
      <c r="ACT82" s="141"/>
      <c r="ACU82" s="141"/>
      <c r="ACV82" s="141"/>
      <c r="ACW82" s="141"/>
      <c r="ACX82" s="141"/>
      <c r="ACY82" s="141"/>
      <c r="ACZ82" s="141"/>
      <c r="ADA82" s="141"/>
      <c r="ADB82" s="141"/>
      <c r="ADC82" s="141"/>
      <c r="ADD82" s="141"/>
      <c r="ADE82" s="141"/>
      <c r="ADF82" s="141"/>
      <c r="ADG82" s="141"/>
      <c r="ADH82" s="141"/>
      <c r="ADI82" s="141"/>
      <c r="ADJ82" s="141"/>
      <c r="ADK82" s="141"/>
      <c r="ADL82" s="141"/>
      <c r="ADM82" s="141"/>
      <c r="ADN82" s="141"/>
      <c r="ADO82" s="141"/>
      <c r="ADP82" s="141"/>
      <c r="ADQ82" s="141"/>
      <c r="ADR82" s="141"/>
      <c r="ADS82" s="141"/>
      <c r="ADT82" s="141"/>
      <c r="ADU82" s="141"/>
      <c r="ADV82" s="141"/>
      <c r="ADW82" s="141"/>
      <c r="ADX82" s="141"/>
      <c r="ADY82" s="141"/>
      <c r="ADZ82" s="141"/>
      <c r="AEA82" s="141"/>
      <c r="AEB82" s="141"/>
      <c r="AEC82" s="141"/>
      <c r="AED82" s="141"/>
      <c r="AEE82" s="141"/>
      <c r="AEF82" s="141"/>
      <c r="AEG82" s="141"/>
      <c r="AEH82" s="141"/>
      <c r="AEI82" s="141"/>
      <c r="AEJ82" s="141"/>
      <c r="AEK82" s="141"/>
      <c r="AEL82" s="141"/>
      <c r="AEM82" s="141"/>
      <c r="AEN82" s="141"/>
      <c r="AEO82" s="141"/>
      <c r="AEP82" s="141"/>
      <c r="AEQ82" s="141"/>
      <c r="AER82" s="141"/>
      <c r="AES82" s="141"/>
      <c r="AET82" s="141"/>
      <c r="AEU82" s="141"/>
      <c r="AEV82" s="141"/>
      <c r="AEW82" s="141"/>
      <c r="AEX82" s="141"/>
      <c r="AEY82" s="141"/>
      <c r="AEZ82" s="141"/>
      <c r="AFA82" s="141"/>
      <c r="AFB82" s="141"/>
      <c r="AFC82" s="141"/>
      <c r="AFD82" s="141"/>
      <c r="AFE82" s="141"/>
      <c r="AFF82" s="141"/>
      <c r="AFG82" s="141"/>
      <c r="AFH82" s="141"/>
      <c r="AFI82" s="141"/>
      <c r="AFJ82" s="141"/>
      <c r="AFK82" s="141"/>
      <c r="AFL82" s="141"/>
      <c r="AFM82" s="141"/>
      <c r="AFN82" s="141"/>
      <c r="AFO82" s="141"/>
      <c r="AFP82" s="141"/>
      <c r="AFQ82" s="141"/>
      <c r="AFR82" s="141"/>
      <c r="AFS82" s="141"/>
      <c r="AFT82" s="141"/>
      <c r="AFU82" s="141"/>
      <c r="AFV82" s="141"/>
      <c r="AFW82" s="141"/>
      <c r="AFX82" s="141"/>
      <c r="AFY82" s="141"/>
      <c r="AFZ82" s="141"/>
      <c r="AGA82" s="141"/>
      <c r="AGB82" s="141"/>
      <c r="AGC82" s="141"/>
      <c r="AGD82" s="141"/>
      <c r="AGE82" s="141"/>
      <c r="AGF82" s="141"/>
      <c r="AGG82" s="141"/>
      <c r="AGH82" s="141"/>
      <c r="AGI82" s="141"/>
      <c r="AGJ82" s="141"/>
      <c r="AGK82" s="141"/>
      <c r="AGL82" s="141"/>
      <c r="AGM82" s="141"/>
      <c r="AGN82" s="141"/>
      <c r="AGO82" s="141"/>
      <c r="AGP82" s="141"/>
      <c r="AGQ82" s="141"/>
      <c r="AGR82" s="141"/>
      <c r="AGS82" s="141"/>
      <c r="AGT82" s="141"/>
      <c r="AGU82" s="141"/>
      <c r="AGV82" s="141"/>
      <c r="AGW82" s="141"/>
      <c r="AGX82" s="141"/>
      <c r="AGY82" s="141"/>
      <c r="AGZ82" s="141"/>
      <c r="AHA82" s="141"/>
      <c r="AHB82" s="141"/>
      <c r="AHC82" s="141"/>
      <c r="AHD82" s="141"/>
      <c r="AHE82" s="141"/>
      <c r="AHF82" s="141"/>
      <c r="AHG82" s="141"/>
      <c r="AHH82" s="141"/>
      <c r="AHI82" s="141"/>
      <c r="AHJ82" s="141"/>
      <c r="AHK82" s="141"/>
      <c r="AHL82" s="141"/>
      <c r="AHM82" s="141"/>
      <c r="AHN82" s="141"/>
      <c r="AHO82" s="141"/>
      <c r="AHP82" s="141"/>
      <c r="AHQ82" s="141"/>
      <c r="AHR82" s="141"/>
      <c r="AHS82" s="141"/>
      <c r="AHT82" s="141"/>
      <c r="AHU82" s="141"/>
      <c r="AHV82" s="141"/>
      <c r="AHW82" s="141"/>
      <c r="AHX82" s="141"/>
      <c r="AHY82" s="141"/>
      <c r="AHZ82" s="141"/>
      <c r="AIA82" s="141"/>
      <c r="AIB82" s="141"/>
      <c r="AIC82" s="141"/>
      <c r="AID82" s="141"/>
      <c r="AIE82" s="141"/>
      <c r="AIF82" s="141"/>
      <c r="AIG82" s="141"/>
      <c r="AIH82" s="141"/>
      <c r="AII82" s="141"/>
      <c r="AIJ82" s="141"/>
      <c r="AIK82" s="141"/>
      <c r="AIL82" s="141"/>
      <c r="AIM82" s="141"/>
      <c r="AIN82" s="141"/>
      <c r="AIO82" s="141"/>
      <c r="AIP82" s="141"/>
      <c r="AIQ82" s="141"/>
      <c r="AIR82" s="141"/>
      <c r="AIS82" s="141"/>
      <c r="AIT82" s="141"/>
      <c r="AIU82" s="141"/>
      <c r="AIV82" s="141"/>
      <c r="AIW82" s="141"/>
      <c r="AIX82" s="141"/>
      <c r="AIY82" s="141"/>
      <c r="AIZ82" s="141"/>
      <c r="AJA82" s="141"/>
      <c r="AJB82" s="141"/>
      <c r="AJC82" s="141"/>
      <c r="AJD82" s="141"/>
      <c r="AJE82" s="141"/>
      <c r="AJF82" s="141"/>
      <c r="AJG82" s="141"/>
      <c r="AJH82" s="141"/>
      <c r="AJI82" s="141"/>
      <c r="AJJ82" s="141"/>
      <c r="AJK82" s="141"/>
      <c r="AJL82" s="141"/>
      <c r="AJM82" s="141"/>
      <c r="AJN82" s="141"/>
      <c r="AJO82" s="141"/>
      <c r="AJP82" s="141"/>
      <c r="AJQ82" s="141"/>
      <c r="AJR82" s="141"/>
      <c r="AJS82" s="141"/>
      <c r="AJT82" s="141"/>
      <c r="AJU82" s="141"/>
      <c r="AJV82" s="141"/>
      <c r="AJW82" s="141"/>
      <c r="AJX82" s="141"/>
      <c r="AJY82" s="141"/>
      <c r="AJZ82" s="141"/>
      <c r="AKA82" s="141"/>
      <c r="AKB82" s="141"/>
      <c r="AKC82" s="141"/>
      <c r="AKD82" s="141"/>
      <c r="AKE82" s="141"/>
      <c r="AKF82" s="141"/>
      <c r="AKG82" s="141"/>
      <c r="AKH82" s="141"/>
      <c r="AKI82" s="141"/>
      <c r="AKJ82" s="141"/>
      <c r="AKK82" s="141"/>
      <c r="AKL82" s="141"/>
      <c r="AKM82" s="141"/>
      <c r="AKN82" s="141"/>
      <c r="AKO82" s="141"/>
      <c r="AKP82" s="141"/>
      <c r="AKQ82" s="141"/>
      <c r="AKR82" s="141"/>
      <c r="AKS82" s="141"/>
      <c r="AKT82" s="141"/>
      <c r="AKU82" s="141"/>
      <c r="AKV82" s="141"/>
      <c r="AKW82" s="141"/>
      <c r="AKX82" s="141"/>
      <c r="AKY82" s="141"/>
      <c r="AKZ82" s="141"/>
      <c r="ALA82" s="141"/>
      <c r="ALB82" s="141"/>
      <c r="ALC82" s="141"/>
      <c r="ALD82" s="141"/>
      <c r="ALE82" s="141"/>
      <c r="ALF82" s="141"/>
      <c r="ALG82" s="141"/>
      <c r="ALH82" s="141"/>
      <c r="ALI82" s="141"/>
      <c r="ALJ82" s="141"/>
      <c r="ALK82" s="141"/>
      <c r="ALL82" s="141"/>
      <c r="ALM82" s="141"/>
      <c r="ALN82" s="141"/>
      <c r="ALO82" s="141"/>
      <c r="ALP82" s="141"/>
      <c r="ALQ82" s="141"/>
      <c r="ALR82" s="141"/>
      <c r="ALS82" s="141"/>
      <c r="ALT82" s="141"/>
      <c r="ALU82" s="141"/>
      <c r="ALV82" s="141"/>
      <c r="ALW82" s="141"/>
      <c r="ALX82" s="141"/>
      <c r="ALY82" s="141"/>
      <c r="ALZ82" s="141"/>
      <c r="AMA82" s="141"/>
      <c r="AMB82" s="141"/>
      <c r="AMC82" s="141"/>
      <c r="AMD82" s="141"/>
      <c r="AME82" s="141"/>
      <c r="AMF82" s="141"/>
      <c r="AMG82" s="141"/>
      <c r="AMH82" s="141"/>
      <c r="AMI82" s="141"/>
      <c r="AMJ82" s="141"/>
      <c r="AMK82" s="141"/>
      <c r="AML82" s="141"/>
      <c r="AMM82" s="141"/>
      <c r="AMN82" s="141"/>
      <c r="AMO82" s="141"/>
      <c r="AMP82" s="141"/>
      <c r="AMQ82" s="141"/>
      <c r="AMR82" s="141"/>
      <c r="AMS82" s="141"/>
      <c r="AMT82" s="141"/>
      <c r="AMU82" s="141"/>
      <c r="AMV82" s="141"/>
      <c r="AMW82" s="141"/>
      <c r="AMX82" s="141"/>
      <c r="AMY82" s="141"/>
      <c r="AMZ82" s="141"/>
      <c r="ANA82" s="141"/>
      <c r="ANB82" s="141"/>
      <c r="ANC82" s="141"/>
      <c r="AND82" s="141"/>
      <c r="ANE82" s="141"/>
      <c r="ANF82" s="141"/>
      <c r="ANG82" s="141"/>
      <c r="ANH82" s="141"/>
      <c r="ANI82" s="141"/>
      <c r="ANJ82" s="141"/>
      <c r="ANK82" s="141"/>
      <c r="ANL82" s="141"/>
      <c r="ANM82" s="141"/>
      <c r="ANN82" s="141"/>
      <c r="ANO82" s="141"/>
      <c r="ANP82" s="141"/>
      <c r="ANQ82" s="141"/>
      <c r="ANR82" s="141"/>
      <c r="ANS82" s="141"/>
      <c r="ANT82" s="141"/>
      <c r="ANU82" s="141"/>
      <c r="ANV82" s="141"/>
      <c r="ANW82" s="141"/>
      <c r="ANX82" s="141"/>
      <c r="ANY82" s="141"/>
      <c r="ANZ82" s="141"/>
      <c r="AOA82" s="141"/>
      <c r="AOB82" s="141"/>
      <c r="AOC82" s="141"/>
      <c r="AOD82" s="141"/>
      <c r="AOE82" s="141"/>
      <c r="AOF82" s="141"/>
      <c r="AOG82" s="141"/>
      <c r="AOH82" s="141"/>
      <c r="AOI82" s="141"/>
      <c r="AOJ82" s="141"/>
      <c r="AOK82" s="141"/>
      <c r="AOL82" s="141"/>
      <c r="AOM82" s="141"/>
      <c r="AON82" s="141"/>
      <c r="AOO82" s="141"/>
      <c r="AOP82" s="141"/>
      <c r="AOQ82" s="141"/>
      <c r="AOR82" s="141"/>
      <c r="AOS82" s="141"/>
      <c r="AOT82" s="141"/>
      <c r="AOU82" s="141"/>
      <c r="AOV82" s="141"/>
      <c r="AOW82" s="141"/>
      <c r="AOX82" s="141"/>
      <c r="AOY82" s="141"/>
      <c r="AOZ82" s="141"/>
      <c r="APA82" s="141"/>
      <c r="APB82" s="141"/>
      <c r="APC82" s="141"/>
      <c r="APD82" s="141"/>
      <c r="APE82" s="141"/>
      <c r="APF82" s="141"/>
      <c r="APG82" s="141"/>
      <c r="APH82" s="141"/>
      <c r="API82" s="141"/>
      <c r="APJ82" s="141"/>
      <c r="APK82" s="141"/>
      <c r="APL82" s="141"/>
      <c r="APM82" s="141"/>
      <c r="APN82" s="141"/>
      <c r="APO82" s="141"/>
      <c r="APP82" s="141"/>
      <c r="APQ82" s="141"/>
      <c r="APR82" s="141"/>
      <c r="APS82" s="141"/>
      <c r="APT82" s="141"/>
      <c r="APU82" s="141"/>
      <c r="APV82" s="141"/>
      <c r="APW82" s="141"/>
      <c r="APX82" s="141"/>
      <c r="APY82" s="141"/>
      <c r="APZ82" s="141"/>
      <c r="AQA82" s="141"/>
      <c r="AQB82" s="141"/>
      <c r="AQC82" s="141"/>
      <c r="AQD82" s="141"/>
      <c r="AQE82" s="141"/>
      <c r="AQF82" s="141"/>
      <c r="AQG82" s="141"/>
      <c r="AQH82" s="141"/>
      <c r="AQI82" s="141"/>
      <c r="AQJ82" s="141"/>
      <c r="AQK82" s="141"/>
      <c r="AQL82" s="141"/>
      <c r="AQM82" s="141"/>
      <c r="AQN82" s="141"/>
      <c r="AQO82" s="141"/>
      <c r="AQP82" s="141"/>
      <c r="AQQ82" s="141"/>
      <c r="AQR82" s="141"/>
      <c r="AQS82" s="141"/>
      <c r="AQT82" s="141"/>
      <c r="AQU82" s="141"/>
      <c r="AQV82" s="141"/>
      <c r="AQW82" s="141"/>
      <c r="AQX82" s="141"/>
      <c r="AQY82" s="141"/>
      <c r="AQZ82" s="141"/>
      <c r="ARA82" s="141"/>
      <c r="ARB82" s="141"/>
      <c r="ARC82" s="141"/>
      <c r="ARD82" s="141"/>
      <c r="ARE82" s="141"/>
      <c r="ARF82" s="141"/>
      <c r="ARG82" s="141"/>
      <c r="ARH82" s="141"/>
      <c r="ARI82" s="141"/>
      <c r="ARJ82" s="141"/>
      <c r="ARK82" s="141"/>
      <c r="ARL82" s="141"/>
      <c r="ARM82" s="141"/>
      <c r="ARN82" s="141"/>
      <c r="ARO82" s="141"/>
      <c r="ARP82" s="141"/>
      <c r="ARQ82" s="141"/>
      <c r="ARR82" s="141"/>
      <c r="ARS82" s="141"/>
      <c r="ART82" s="141"/>
      <c r="ARU82" s="141"/>
      <c r="ARV82" s="141"/>
      <c r="ARW82" s="141"/>
      <c r="ARX82" s="141"/>
      <c r="ARY82" s="141"/>
      <c r="ARZ82" s="141"/>
      <c r="ASA82" s="141"/>
      <c r="ASB82" s="141"/>
      <c r="ASC82" s="141"/>
      <c r="ASD82" s="141"/>
      <c r="ASE82" s="141"/>
      <c r="ASF82" s="141"/>
      <c r="ASG82" s="141"/>
      <c r="ASH82" s="141"/>
      <c r="ASI82" s="141"/>
      <c r="ASJ82" s="141"/>
      <c r="ASK82" s="141"/>
      <c r="ASL82" s="141"/>
      <c r="ASM82" s="141"/>
      <c r="ASN82" s="141"/>
      <c r="ASO82" s="141"/>
      <c r="ASP82" s="141"/>
      <c r="ASQ82" s="141"/>
      <c r="ASR82" s="141"/>
      <c r="ASS82" s="141"/>
      <c r="AST82" s="141"/>
      <c r="ASU82" s="141"/>
      <c r="ASV82" s="141"/>
      <c r="ASW82" s="141"/>
      <c r="ASX82" s="141"/>
      <c r="ASY82" s="141"/>
      <c r="ASZ82" s="141"/>
      <c r="ATA82" s="141"/>
      <c r="ATB82" s="141"/>
      <c r="ATC82" s="141"/>
      <c r="ATD82" s="141"/>
      <c r="ATE82" s="141"/>
      <c r="ATF82" s="141"/>
      <c r="ATG82" s="141"/>
      <c r="ATH82" s="141"/>
      <c r="ATI82" s="141"/>
      <c r="ATJ82" s="141"/>
      <c r="ATK82" s="141"/>
      <c r="ATL82" s="141"/>
      <c r="ATM82" s="141"/>
      <c r="ATN82" s="141"/>
      <c r="ATO82" s="141"/>
      <c r="ATP82" s="141"/>
      <c r="ATQ82" s="141"/>
      <c r="ATR82" s="141"/>
      <c r="ATS82" s="141"/>
      <c r="ATT82" s="141"/>
      <c r="ATU82" s="141"/>
      <c r="ATV82" s="141"/>
      <c r="ATW82" s="141"/>
      <c r="ATX82" s="141"/>
      <c r="ATY82" s="141"/>
      <c r="ATZ82" s="141"/>
      <c r="AUA82" s="141"/>
      <c r="AUB82" s="141"/>
      <c r="AUC82" s="141"/>
      <c r="AUD82" s="141"/>
      <c r="AUE82" s="141"/>
      <c r="AUF82" s="141"/>
      <c r="AUG82" s="141"/>
      <c r="AUH82" s="141"/>
      <c r="AUI82" s="141"/>
      <c r="AUJ82" s="141"/>
      <c r="AUK82" s="141"/>
      <c r="AUL82" s="141"/>
      <c r="AUM82" s="141"/>
      <c r="AUN82" s="141"/>
      <c r="AUO82" s="141"/>
      <c r="AUP82" s="141"/>
      <c r="AUQ82" s="141"/>
      <c r="AUR82" s="141"/>
      <c r="AUS82" s="141"/>
      <c r="AUT82" s="141"/>
      <c r="AUU82" s="141"/>
      <c r="AUV82" s="141"/>
      <c r="AUW82" s="141"/>
      <c r="AUX82" s="141"/>
      <c r="AUY82" s="141"/>
      <c r="AUZ82" s="141"/>
      <c r="AVA82" s="141"/>
      <c r="AVB82" s="141"/>
      <c r="AVC82" s="141"/>
      <c r="AVD82" s="141"/>
      <c r="AVE82" s="141"/>
      <c r="AVF82" s="141"/>
      <c r="AVG82" s="141"/>
      <c r="AVH82" s="141"/>
      <c r="AVI82" s="141"/>
      <c r="AVJ82" s="141"/>
      <c r="AVK82" s="141"/>
      <c r="AVL82" s="141"/>
      <c r="AVM82" s="141"/>
      <c r="AVN82" s="141"/>
      <c r="AVO82" s="141"/>
      <c r="AVP82" s="141"/>
      <c r="AVQ82" s="141"/>
      <c r="AVR82" s="141"/>
      <c r="AVS82" s="141"/>
      <c r="AVT82" s="141"/>
      <c r="AVU82" s="141"/>
      <c r="AVV82" s="141"/>
      <c r="AVW82" s="141"/>
      <c r="AVX82" s="141"/>
      <c r="AVY82" s="141"/>
      <c r="AVZ82" s="141"/>
      <c r="AWA82" s="141"/>
      <c r="AWB82" s="141"/>
      <c r="AWC82" s="141"/>
      <c r="AWD82" s="141"/>
      <c r="AWE82" s="141"/>
      <c r="AWF82" s="141"/>
      <c r="AWG82" s="141"/>
      <c r="AWH82" s="141"/>
      <c r="AWI82" s="141"/>
      <c r="AWJ82" s="141"/>
      <c r="AWK82" s="141"/>
      <c r="AWL82" s="141"/>
      <c r="AWM82" s="141"/>
      <c r="AWN82" s="141"/>
      <c r="AWO82" s="141"/>
      <c r="AWP82" s="141"/>
      <c r="AWQ82" s="141"/>
      <c r="AWR82" s="141"/>
      <c r="AWS82" s="141"/>
      <c r="AWT82" s="141"/>
      <c r="AWU82" s="141"/>
      <c r="AWV82" s="141"/>
      <c r="AWW82" s="141"/>
      <c r="AWX82" s="141"/>
      <c r="AWY82" s="141"/>
      <c r="AWZ82" s="141"/>
      <c r="AXA82" s="141"/>
      <c r="AXB82" s="141"/>
      <c r="AXC82" s="141"/>
      <c r="AXD82" s="141"/>
      <c r="AXE82" s="141"/>
      <c r="AXF82" s="141"/>
      <c r="AXG82" s="141"/>
      <c r="AXH82" s="141"/>
      <c r="AXI82" s="141"/>
      <c r="AXJ82" s="141"/>
      <c r="AXK82" s="141"/>
      <c r="AXL82" s="141"/>
      <c r="AXM82" s="141"/>
      <c r="AXN82" s="141"/>
      <c r="AXO82" s="141"/>
      <c r="AXP82" s="141"/>
      <c r="AXQ82" s="141"/>
      <c r="AXR82" s="141"/>
      <c r="AXS82" s="141"/>
      <c r="AXT82" s="141"/>
      <c r="AXU82" s="141"/>
      <c r="AXV82" s="141"/>
      <c r="AXW82" s="141"/>
      <c r="AXX82" s="141"/>
      <c r="AXY82" s="141"/>
      <c r="AXZ82" s="141"/>
      <c r="AYA82" s="141"/>
      <c r="AYB82" s="141"/>
      <c r="AYC82" s="141"/>
      <c r="AYD82" s="141"/>
      <c r="AYE82" s="141"/>
      <c r="AYF82" s="141"/>
      <c r="AYG82" s="141"/>
      <c r="AYH82" s="141"/>
      <c r="AYI82" s="141"/>
      <c r="AYJ82" s="141"/>
      <c r="AYK82" s="141"/>
      <c r="AYL82" s="141"/>
      <c r="AYM82" s="141"/>
      <c r="AYN82" s="141"/>
      <c r="AYO82" s="141"/>
      <c r="AYP82" s="141"/>
      <c r="AYQ82" s="141"/>
      <c r="AYR82" s="141"/>
      <c r="AYS82" s="141"/>
      <c r="AYT82" s="141"/>
      <c r="AYU82" s="141"/>
      <c r="AYV82" s="141"/>
      <c r="AYW82" s="141"/>
      <c r="AYX82" s="141"/>
      <c r="AYY82" s="141"/>
      <c r="AYZ82" s="141"/>
      <c r="AZA82" s="141"/>
      <c r="AZB82" s="141"/>
      <c r="AZC82" s="141"/>
      <c r="AZD82" s="141"/>
      <c r="AZE82" s="141"/>
      <c r="AZF82" s="141"/>
      <c r="AZG82" s="141"/>
      <c r="AZH82" s="141"/>
      <c r="AZI82" s="141"/>
      <c r="AZJ82" s="141"/>
      <c r="AZK82" s="141"/>
      <c r="AZL82" s="141"/>
      <c r="AZM82" s="141"/>
      <c r="AZN82" s="141"/>
      <c r="AZO82" s="141"/>
      <c r="AZP82" s="141"/>
      <c r="AZQ82" s="141"/>
      <c r="AZR82" s="141"/>
      <c r="AZS82" s="141"/>
      <c r="AZT82" s="141"/>
      <c r="AZU82" s="141"/>
      <c r="AZV82" s="141"/>
      <c r="AZW82" s="141"/>
      <c r="AZX82" s="141"/>
      <c r="AZY82" s="141"/>
      <c r="AZZ82" s="141"/>
      <c r="BAA82" s="141"/>
      <c r="BAB82" s="141"/>
      <c r="BAC82" s="141"/>
      <c r="BAD82" s="141"/>
      <c r="BAE82" s="141"/>
      <c r="BAF82" s="141"/>
      <c r="BAG82" s="141"/>
      <c r="BAH82" s="141"/>
      <c r="BAI82" s="141"/>
      <c r="BAJ82" s="141"/>
      <c r="BAK82" s="141"/>
      <c r="BAL82" s="141"/>
      <c r="BAM82" s="141"/>
      <c r="BAN82" s="141"/>
      <c r="BAO82" s="141"/>
      <c r="BAP82" s="141"/>
      <c r="BAQ82" s="141"/>
      <c r="BAR82" s="141"/>
      <c r="BAS82" s="141"/>
      <c r="BAT82" s="141"/>
      <c r="BAU82" s="141"/>
      <c r="BAV82" s="141"/>
      <c r="BAW82" s="141"/>
      <c r="BAX82" s="141"/>
      <c r="BAY82" s="141"/>
      <c r="BAZ82" s="141"/>
      <c r="BBA82" s="141"/>
      <c r="BBB82" s="141"/>
      <c r="BBC82" s="141"/>
      <c r="BBD82" s="141"/>
      <c r="BBE82" s="141"/>
      <c r="BBF82" s="141"/>
      <c r="BBG82" s="141"/>
      <c r="BBH82" s="141"/>
      <c r="BBI82" s="141"/>
      <c r="BBJ82" s="141"/>
      <c r="BBK82" s="141"/>
      <c r="BBL82" s="141"/>
      <c r="BBM82" s="141"/>
      <c r="BBN82" s="141"/>
      <c r="BBO82" s="141"/>
      <c r="BBP82" s="141"/>
      <c r="BBQ82" s="141"/>
      <c r="BBR82" s="141"/>
      <c r="BBS82" s="141"/>
      <c r="BBT82" s="141"/>
      <c r="BBU82" s="141"/>
      <c r="BBV82" s="141"/>
      <c r="BBW82" s="141"/>
      <c r="BBX82" s="141"/>
      <c r="BBY82" s="141"/>
      <c r="BBZ82" s="141"/>
      <c r="BCA82" s="141"/>
      <c r="BCB82" s="141"/>
      <c r="BCC82" s="141"/>
      <c r="BCD82" s="141"/>
      <c r="BCE82" s="141"/>
      <c r="BCF82" s="141"/>
      <c r="BCG82" s="141"/>
      <c r="BCH82" s="141"/>
      <c r="BCI82" s="141"/>
      <c r="BCJ82" s="141"/>
      <c r="BCK82" s="141"/>
      <c r="BCL82" s="141"/>
      <c r="BCM82" s="141"/>
      <c r="BCN82" s="141"/>
      <c r="BCO82" s="141"/>
      <c r="BCP82" s="141"/>
      <c r="BCQ82" s="141"/>
      <c r="BCR82" s="141"/>
      <c r="BCS82" s="141"/>
      <c r="BCT82" s="141"/>
      <c r="BCU82" s="141"/>
      <c r="BCV82" s="141"/>
      <c r="BCW82" s="141"/>
      <c r="BCX82" s="141"/>
      <c r="BCY82" s="141"/>
      <c r="BCZ82" s="141"/>
      <c r="BDA82" s="141"/>
      <c r="BDB82" s="141"/>
      <c r="BDC82" s="141"/>
      <c r="BDD82" s="141"/>
      <c r="BDE82" s="141"/>
      <c r="BDF82" s="141"/>
      <c r="BDG82" s="141"/>
      <c r="BDH82" s="141"/>
      <c r="BDI82" s="141"/>
      <c r="BDJ82" s="141"/>
      <c r="BDK82" s="141"/>
      <c r="BDL82" s="141"/>
      <c r="BDM82" s="141"/>
      <c r="BDN82" s="141"/>
      <c r="BDO82" s="141"/>
      <c r="BDP82" s="141"/>
      <c r="BDQ82" s="141"/>
      <c r="BDR82" s="141"/>
      <c r="BDS82" s="141"/>
      <c r="BDT82" s="141"/>
      <c r="BDU82" s="141"/>
      <c r="BDV82" s="141"/>
      <c r="BDW82" s="141"/>
      <c r="BDX82" s="141"/>
      <c r="BDY82" s="141"/>
      <c r="BDZ82" s="141"/>
      <c r="BEA82" s="141"/>
      <c r="BEB82" s="141"/>
      <c r="BEC82" s="141"/>
      <c r="BED82" s="141"/>
      <c r="BEE82" s="141"/>
      <c r="BEF82" s="141"/>
      <c r="BEG82" s="141"/>
      <c r="BEH82" s="141"/>
      <c r="BEI82" s="141"/>
      <c r="BEJ82" s="141"/>
      <c r="BEK82" s="141"/>
      <c r="BEL82" s="141"/>
      <c r="BEM82" s="141"/>
      <c r="BEN82" s="141"/>
      <c r="BEO82" s="141"/>
      <c r="BEP82" s="141"/>
      <c r="BEQ82" s="141"/>
      <c r="BER82" s="141"/>
      <c r="BES82" s="141"/>
      <c r="BET82" s="141"/>
      <c r="BEU82" s="141"/>
      <c r="BEV82" s="141"/>
      <c r="BEW82" s="141"/>
      <c r="BEX82" s="141"/>
      <c r="BEY82" s="141"/>
      <c r="BEZ82" s="141"/>
      <c r="BFA82" s="141"/>
      <c r="BFB82" s="141"/>
      <c r="BFC82" s="141"/>
      <c r="BFD82" s="141"/>
      <c r="BFE82" s="141"/>
      <c r="BFF82" s="141"/>
      <c r="BFG82" s="141"/>
      <c r="BFH82" s="141"/>
      <c r="BFI82" s="141"/>
      <c r="BFJ82" s="141"/>
      <c r="BFK82" s="141"/>
      <c r="BFL82" s="141"/>
      <c r="BFM82" s="141"/>
      <c r="BFN82" s="141"/>
      <c r="BFO82" s="141"/>
      <c r="BFP82" s="141"/>
      <c r="BFQ82" s="141"/>
      <c r="BFR82" s="141"/>
      <c r="BFS82" s="141"/>
      <c r="BFT82" s="141"/>
      <c r="BFU82" s="141"/>
      <c r="BFV82" s="141"/>
      <c r="BFW82" s="141"/>
      <c r="BFX82" s="141"/>
      <c r="BFY82" s="141"/>
      <c r="BFZ82" s="141"/>
      <c r="BGA82" s="141"/>
      <c r="BGB82" s="141"/>
      <c r="BGC82" s="141"/>
      <c r="BGD82" s="141"/>
      <c r="BGE82" s="141"/>
      <c r="BGF82" s="141"/>
      <c r="BGG82" s="141"/>
      <c r="BGH82" s="141"/>
      <c r="BGI82" s="141"/>
      <c r="BGJ82" s="141"/>
      <c r="BGK82" s="141"/>
      <c r="BGL82" s="141"/>
      <c r="BGM82" s="141"/>
      <c r="BGN82" s="141"/>
      <c r="BGO82" s="141"/>
      <c r="BGP82" s="141"/>
      <c r="BGQ82" s="141"/>
      <c r="BGR82" s="141"/>
      <c r="BGS82" s="141"/>
      <c r="BGT82" s="141"/>
      <c r="BGU82" s="141"/>
      <c r="BGV82" s="141"/>
      <c r="BGW82" s="141"/>
      <c r="BGX82" s="141"/>
      <c r="BGY82" s="141"/>
      <c r="BGZ82" s="141"/>
      <c r="BHA82" s="141"/>
      <c r="BHB82" s="141"/>
      <c r="BHC82" s="141"/>
      <c r="BHD82" s="141"/>
      <c r="BHE82" s="141"/>
      <c r="BHF82" s="141"/>
      <c r="BHG82" s="141"/>
      <c r="BHH82" s="141"/>
      <c r="BHI82" s="141"/>
      <c r="BHJ82" s="141"/>
      <c r="BHK82" s="141"/>
      <c r="BHL82" s="141"/>
      <c r="BHM82" s="141"/>
      <c r="BHN82" s="141"/>
      <c r="BHO82" s="141"/>
      <c r="BHP82" s="141"/>
      <c r="BHQ82" s="141"/>
      <c r="BHR82" s="141"/>
      <c r="BHS82" s="141"/>
      <c r="BHT82" s="141"/>
      <c r="BHU82" s="141"/>
      <c r="BHV82" s="141"/>
      <c r="BHW82" s="141"/>
      <c r="BHX82" s="141"/>
      <c r="BHY82" s="141"/>
      <c r="BHZ82" s="141"/>
      <c r="BIA82" s="141"/>
      <c r="BIB82" s="141"/>
      <c r="BIC82" s="141"/>
      <c r="BID82" s="141"/>
      <c r="BIE82" s="141"/>
      <c r="BIF82" s="141"/>
      <c r="BIG82" s="141"/>
      <c r="BIH82" s="141"/>
      <c r="BII82" s="141"/>
      <c r="BIJ82" s="141"/>
      <c r="BIK82" s="141"/>
      <c r="BIL82" s="141"/>
      <c r="BIM82" s="141"/>
      <c r="BIN82" s="141"/>
      <c r="BIO82" s="141"/>
      <c r="BIP82" s="141"/>
      <c r="BIQ82" s="141"/>
      <c r="BIR82" s="141"/>
      <c r="BIS82" s="141"/>
      <c r="BIT82" s="141"/>
      <c r="BIU82" s="141"/>
      <c r="BIV82" s="141"/>
      <c r="BIW82" s="141"/>
      <c r="BIX82" s="141"/>
      <c r="BIY82" s="141"/>
      <c r="BIZ82" s="141"/>
      <c r="BJA82" s="141"/>
      <c r="BJB82" s="141"/>
      <c r="BJC82" s="141"/>
      <c r="BJD82" s="141"/>
      <c r="BJE82" s="141"/>
      <c r="BJF82" s="141"/>
      <c r="BJG82" s="141"/>
      <c r="BJH82" s="141"/>
      <c r="BJI82" s="141"/>
      <c r="BJJ82" s="141"/>
      <c r="BJK82" s="141"/>
      <c r="BJL82" s="141"/>
      <c r="BJM82" s="141"/>
      <c r="BJN82" s="141"/>
      <c r="BJO82" s="141"/>
      <c r="BJP82" s="141"/>
      <c r="BJQ82" s="141"/>
      <c r="BJR82" s="141"/>
      <c r="BJS82" s="141"/>
      <c r="BJT82" s="141"/>
      <c r="BJU82" s="141"/>
      <c r="BJV82" s="141"/>
      <c r="BJW82" s="141"/>
      <c r="BJX82" s="141"/>
      <c r="BJY82" s="141"/>
      <c r="BJZ82" s="141"/>
      <c r="BKA82" s="141"/>
      <c r="BKB82" s="141"/>
      <c r="BKC82" s="141"/>
      <c r="BKD82" s="141"/>
      <c r="BKE82" s="141"/>
      <c r="BKF82" s="141"/>
      <c r="BKG82" s="141"/>
      <c r="BKH82" s="141"/>
      <c r="BKI82" s="141"/>
      <c r="BKJ82" s="141"/>
      <c r="BKK82" s="141"/>
      <c r="BKL82" s="141"/>
      <c r="BKM82" s="141"/>
      <c r="BKN82" s="141"/>
      <c r="BKO82" s="141"/>
      <c r="BKP82" s="141"/>
      <c r="BKQ82" s="141"/>
      <c r="BKR82" s="141"/>
      <c r="BKS82" s="141"/>
      <c r="BKT82" s="141"/>
      <c r="BKU82" s="141"/>
      <c r="BKV82" s="141"/>
      <c r="BKW82" s="141"/>
      <c r="BKX82" s="141"/>
      <c r="BKY82" s="141"/>
      <c r="BKZ82" s="141"/>
      <c r="BLA82" s="141"/>
      <c r="BLB82" s="141"/>
      <c r="BLC82" s="141"/>
      <c r="BLD82" s="141"/>
      <c r="BLE82" s="141"/>
      <c r="BLF82" s="141"/>
      <c r="BLG82" s="141"/>
      <c r="BLH82" s="141"/>
      <c r="BLI82" s="141"/>
      <c r="BLJ82" s="141"/>
      <c r="BLK82" s="141"/>
      <c r="BLL82" s="141"/>
      <c r="BLM82" s="141"/>
      <c r="BLN82" s="141"/>
      <c r="BLO82" s="141"/>
      <c r="BLP82" s="141"/>
      <c r="BLQ82" s="141"/>
      <c r="BLR82" s="141"/>
      <c r="BLS82" s="141"/>
      <c r="BLT82" s="141"/>
      <c r="BLU82" s="141"/>
      <c r="BLV82" s="141"/>
      <c r="BLW82" s="141"/>
      <c r="BLX82" s="141"/>
      <c r="BLY82" s="141"/>
      <c r="BLZ82" s="141"/>
      <c r="BMA82" s="141"/>
      <c r="BMB82" s="141"/>
      <c r="BMC82" s="141"/>
      <c r="BMD82" s="141"/>
      <c r="BME82" s="141"/>
      <c r="BMF82" s="141"/>
      <c r="BMG82" s="141"/>
      <c r="BMH82" s="141"/>
      <c r="BMI82" s="141"/>
      <c r="BMJ82" s="141"/>
      <c r="BMK82" s="141"/>
      <c r="BML82" s="141"/>
      <c r="BMM82" s="141"/>
      <c r="BMN82" s="141"/>
      <c r="BMO82" s="141"/>
      <c r="BMP82" s="141"/>
      <c r="BMQ82" s="141"/>
      <c r="BMR82" s="141"/>
      <c r="BMS82" s="141"/>
      <c r="BMT82" s="141"/>
      <c r="BMU82" s="141"/>
      <c r="BMV82" s="141"/>
      <c r="BMW82" s="141"/>
      <c r="BMX82" s="141"/>
      <c r="BMY82" s="141"/>
      <c r="BMZ82" s="141"/>
      <c r="BNA82" s="141"/>
      <c r="BNB82" s="141"/>
      <c r="BNC82" s="141"/>
      <c r="BND82" s="141"/>
      <c r="BNE82" s="141"/>
      <c r="BNF82" s="141"/>
      <c r="BNG82" s="141"/>
      <c r="BNH82" s="141"/>
      <c r="BNI82" s="141"/>
      <c r="BNJ82" s="141"/>
      <c r="BNK82" s="141"/>
      <c r="BNL82" s="141"/>
      <c r="BNM82" s="141"/>
      <c r="BNN82" s="141"/>
      <c r="BNO82" s="141"/>
      <c r="BNP82" s="141"/>
      <c r="BNQ82" s="141"/>
      <c r="BNR82" s="141"/>
      <c r="BNS82" s="141"/>
      <c r="BNT82" s="141"/>
      <c r="BNU82" s="141"/>
      <c r="BNV82" s="141"/>
      <c r="BNW82" s="141"/>
      <c r="BNX82" s="141"/>
      <c r="BNY82" s="141"/>
      <c r="BNZ82" s="141"/>
      <c r="BOA82" s="141"/>
      <c r="BOB82" s="141"/>
      <c r="BOC82" s="141"/>
      <c r="BOD82" s="141"/>
      <c r="BOE82" s="141"/>
      <c r="BOF82" s="141"/>
      <c r="BOG82" s="141"/>
      <c r="BOH82" s="141"/>
      <c r="BOI82" s="141"/>
      <c r="BOJ82" s="141"/>
      <c r="BOK82" s="141"/>
      <c r="BOL82" s="141"/>
      <c r="BOM82" s="141"/>
      <c r="BON82" s="141"/>
      <c r="BOO82" s="141"/>
      <c r="BOP82" s="141"/>
      <c r="BOQ82" s="141"/>
      <c r="BOR82" s="141"/>
      <c r="BOS82" s="141"/>
      <c r="BOT82" s="141"/>
      <c r="BOU82" s="141"/>
      <c r="BOV82" s="141"/>
      <c r="BOW82" s="141"/>
      <c r="BOX82" s="141"/>
      <c r="BOY82" s="141"/>
      <c r="BOZ82" s="141"/>
      <c r="BPA82" s="141"/>
      <c r="BPB82" s="141"/>
      <c r="BPC82" s="141"/>
      <c r="BPD82" s="141"/>
      <c r="BPE82" s="141"/>
      <c r="BPF82" s="141"/>
      <c r="BPG82" s="141"/>
      <c r="BPH82" s="141"/>
      <c r="BPI82" s="141"/>
      <c r="BPJ82" s="141"/>
      <c r="BPK82" s="141"/>
      <c r="BPL82" s="141"/>
      <c r="BPM82" s="141"/>
      <c r="BPN82" s="141"/>
      <c r="BPO82" s="141"/>
      <c r="BPP82" s="141"/>
      <c r="BPQ82" s="141"/>
      <c r="BPR82" s="141"/>
      <c r="BPS82" s="141"/>
      <c r="BPT82" s="141"/>
      <c r="BPU82" s="141"/>
      <c r="BPV82" s="141"/>
      <c r="BPW82" s="141"/>
      <c r="BPX82" s="141"/>
      <c r="BPY82" s="141"/>
      <c r="BPZ82" s="141"/>
      <c r="BQA82" s="141"/>
      <c r="BQB82" s="141"/>
      <c r="BQC82" s="141"/>
      <c r="BQD82" s="141"/>
      <c r="BQE82" s="141"/>
      <c r="BQF82" s="141"/>
      <c r="BQG82" s="141"/>
      <c r="BQH82" s="141"/>
      <c r="BQI82" s="141"/>
      <c r="BQJ82" s="141"/>
      <c r="BQK82" s="141"/>
      <c r="BQL82" s="141"/>
      <c r="BQM82" s="141"/>
      <c r="BQN82" s="141"/>
      <c r="BQO82" s="141"/>
      <c r="BQP82" s="141"/>
      <c r="BQQ82" s="141"/>
      <c r="BQR82" s="141"/>
      <c r="BQS82" s="141"/>
      <c r="BQT82" s="141"/>
      <c r="BQU82" s="141"/>
      <c r="BQV82" s="141"/>
      <c r="BQW82" s="141"/>
      <c r="BQX82" s="141"/>
      <c r="BQY82" s="141"/>
      <c r="BQZ82" s="141"/>
      <c r="BRA82" s="141"/>
      <c r="BRB82" s="141"/>
      <c r="BRC82" s="141"/>
      <c r="BRD82" s="141"/>
      <c r="BRE82" s="141"/>
      <c r="BRF82" s="141"/>
      <c r="BRG82" s="141"/>
      <c r="BRH82" s="141"/>
      <c r="BRI82" s="141"/>
      <c r="BRJ82" s="141"/>
      <c r="BRK82" s="141"/>
      <c r="BRL82" s="141"/>
      <c r="BRM82" s="141"/>
      <c r="BRN82" s="141"/>
      <c r="BRO82" s="141"/>
      <c r="BRP82" s="141"/>
      <c r="BRQ82" s="141"/>
      <c r="BRR82" s="141"/>
      <c r="BRS82" s="141"/>
      <c r="BRT82" s="141"/>
      <c r="BRU82" s="141"/>
      <c r="BRV82" s="141"/>
      <c r="BRW82" s="141"/>
      <c r="BRX82" s="141"/>
      <c r="BRY82" s="141"/>
      <c r="BRZ82" s="141"/>
      <c r="BSA82" s="141"/>
      <c r="BSB82" s="141"/>
      <c r="BSC82" s="141"/>
      <c r="BSD82" s="141"/>
      <c r="BSE82" s="141"/>
      <c r="BSF82" s="141"/>
      <c r="BSG82" s="141"/>
      <c r="BSH82" s="141"/>
      <c r="BSI82" s="141"/>
      <c r="BSJ82" s="141"/>
      <c r="BSK82" s="141"/>
      <c r="BSL82" s="141"/>
      <c r="BSM82" s="141"/>
      <c r="BSN82" s="141"/>
      <c r="BSO82" s="141"/>
      <c r="BSP82" s="141"/>
      <c r="BSQ82" s="141"/>
      <c r="BSR82" s="141"/>
      <c r="BSS82" s="141"/>
      <c r="BST82" s="141"/>
      <c r="BSU82" s="141"/>
      <c r="BSV82" s="141"/>
      <c r="BSW82" s="141"/>
      <c r="BSX82" s="141"/>
      <c r="BSY82" s="141"/>
      <c r="BSZ82" s="141"/>
      <c r="BTA82" s="141"/>
      <c r="BTB82" s="141"/>
      <c r="BTC82" s="141"/>
      <c r="BTD82" s="141"/>
      <c r="BTE82" s="141"/>
      <c r="BTF82" s="141"/>
      <c r="BTG82" s="141"/>
      <c r="BTH82" s="141"/>
      <c r="BTI82" s="141"/>
      <c r="BTJ82" s="141"/>
      <c r="BTK82" s="141"/>
      <c r="BTL82" s="141"/>
      <c r="BTM82" s="141"/>
      <c r="BTN82" s="141"/>
      <c r="BTO82" s="141"/>
      <c r="BTP82" s="141"/>
      <c r="BTQ82" s="141"/>
      <c r="BTR82" s="141"/>
      <c r="BTS82" s="141"/>
      <c r="BTT82" s="141"/>
      <c r="BTU82" s="141"/>
      <c r="BTV82" s="141"/>
      <c r="BTW82" s="141"/>
      <c r="BTX82" s="141"/>
      <c r="BTY82" s="141"/>
      <c r="BTZ82" s="141"/>
      <c r="BUA82" s="141"/>
      <c r="BUB82" s="141"/>
      <c r="BUC82" s="141"/>
      <c r="BUD82" s="141"/>
      <c r="BUE82" s="141"/>
      <c r="BUF82" s="141"/>
      <c r="BUG82" s="141"/>
      <c r="BUH82" s="141"/>
      <c r="BUI82" s="141"/>
      <c r="BUJ82" s="141"/>
      <c r="BUK82" s="141"/>
      <c r="BUL82" s="141"/>
      <c r="BUM82" s="141"/>
      <c r="BUN82" s="141"/>
      <c r="BUO82" s="141"/>
      <c r="BUP82" s="141"/>
      <c r="BUQ82" s="141"/>
      <c r="BUR82" s="141"/>
      <c r="BUS82" s="141"/>
      <c r="BUT82" s="141"/>
      <c r="BUU82" s="141"/>
      <c r="BUV82" s="141"/>
      <c r="BUW82" s="141"/>
      <c r="BUX82" s="141"/>
      <c r="BUY82" s="141"/>
      <c r="BUZ82" s="141"/>
      <c r="BVA82" s="141"/>
      <c r="BVB82" s="141"/>
      <c r="BVC82" s="141"/>
      <c r="BVD82" s="141"/>
      <c r="BVE82" s="141"/>
      <c r="BVF82" s="141"/>
      <c r="BVG82" s="141"/>
      <c r="BVH82" s="141"/>
      <c r="BVI82" s="141"/>
      <c r="BVJ82" s="141"/>
      <c r="BVK82" s="141"/>
      <c r="BVL82" s="141"/>
      <c r="BVM82" s="141"/>
      <c r="BVN82" s="141"/>
      <c r="BVO82" s="141"/>
      <c r="BVP82" s="141"/>
      <c r="BVQ82" s="141"/>
      <c r="BVR82" s="141"/>
      <c r="BVS82" s="141"/>
      <c r="BVT82" s="141"/>
      <c r="BVU82" s="141"/>
      <c r="BVV82" s="141"/>
      <c r="BVW82" s="141"/>
      <c r="BVX82" s="141"/>
      <c r="BVY82" s="141"/>
      <c r="BVZ82" s="141"/>
      <c r="BWA82" s="141"/>
      <c r="BWB82" s="141"/>
      <c r="BWC82" s="141"/>
      <c r="BWD82" s="141"/>
      <c r="BWE82" s="141"/>
      <c r="BWF82" s="141"/>
      <c r="BWG82" s="141"/>
      <c r="BWH82" s="141"/>
      <c r="BWI82" s="141"/>
      <c r="BWJ82" s="141"/>
      <c r="BWK82" s="141"/>
      <c r="BWL82" s="141"/>
      <c r="BWM82" s="141"/>
      <c r="BWN82" s="141"/>
      <c r="BWO82" s="141"/>
      <c r="BWP82" s="141"/>
      <c r="BWQ82" s="141"/>
      <c r="BWR82" s="141"/>
      <c r="BWS82" s="141"/>
      <c r="BWT82" s="141"/>
      <c r="BWU82" s="141"/>
      <c r="BWV82" s="141"/>
      <c r="BWW82" s="141"/>
      <c r="BWX82" s="141"/>
      <c r="BWY82" s="141"/>
      <c r="BWZ82" s="141"/>
      <c r="BXA82" s="141"/>
      <c r="BXB82" s="141"/>
      <c r="BXC82" s="141"/>
      <c r="BXD82" s="141"/>
      <c r="BXE82" s="141"/>
      <c r="BXF82" s="141"/>
      <c r="BXG82" s="141"/>
      <c r="BXH82" s="141"/>
      <c r="BXI82" s="141"/>
      <c r="BXJ82" s="141"/>
      <c r="BXK82" s="141"/>
      <c r="BXL82" s="141"/>
      <c r="BXM82" s="141"/>
      <c r="BXN82" s="141"/>
      <c r="BXO82" s="141"/>
      <c r="BXP82" s="141"/>
      <c r="BXQ82" s="141"/>
      <c r="BXR82" s="141"/>
      <c r="BXS82" s="141"/>
      <c r="BXT82" s="141"/>
      <c r="BXU82" s="141"/>
      <c r="BXV82" s="141"/>
      <c r="BXW82" s="141"/>
      <c r="BXX82" s="141"/>
      <c r="BXY82" s="141"/>
      <c r="BXZ82" s="141"/>
      <c r="BYA82" s="141"/>
      <c r="BYB82" s="141"/>
      <c r="BYC82" s="141"/>
      <c r="BYD82" s="141"/>
      <c r="BYE82" s="141"/>
      <c r="BYF82" s="141"/>
      <c r="BYG82" s="141"/>
      <c r="BYH82" s="141"/>
      <c r="BYI82" s="141"/>
      <c r="BYJ82" s="141"/>
      <c r="BYK82" s="141"/>
      <c r="BYL82" s="141"/>
      <c r="BYM82" s="141"/>
      <c r="BYN82" s="141"/>
      <c r="BYO82" s="141"/>
      <c r="BYP82" s="141"/>
      <c r="BYQ82" s="141"/>
      <c r="BYR82" s="141"/>
      <c r="BYS82" s="141"/>
      <c r="BYT82" s="141"/>
      <c r="BYU82" s="141"/>
      <c r="BYV82" s="141"/>
      <c r="BYW82" s="141"/>
      <c r="BYX82" s="141"/>
      <c r="BYY82" s="141"/>
      <c r="BYZ82" s="141"/>
      <c r="BZA82" s="141"/>
      <c r="BZB82" s="141"/>
      <c r="BZC82" s="141"/>
      <c r="BZD82" s="141"/>
      <c r="BZE82" s="141"/>
      <c r="BZF82" s="141"/>
      <c r="BZG82" s="141"/>
      <c r="BZH82" s="141"/>
      <c r="BZI82" s="141"/>
      <c r="BZJ82" s="141"/>
      <c r="BZK82" s="141"/>
      <c r="BZL82" s="141"/>
      <c r="BZM82" s="141"/>
      <c r="BZN82" s="141"/>
      <c r="BZO82" s="141"/>
      <c r="BZP82" s="141"/>
      <c r="BZQ82" s="141"/>
      <c r="BZR82" s="141"/>
      <c r="BZS82" s="141"/>
      <c r="BZT82" s="141"/>
      <c r="BZU82" s="141"/>
      <c r="BZV82" s="141"/>
      <c r="BZW82" s="141"/>
      <c r="BZX82" s="141"/>
      <c r="BZY82" s="141"/>
      <c r="BZZ82" s="141"/>
      <c r="CAA82" s="141"/>
      <c r="CAB82" s="141"/>
      <c r="CAC82" s="141"/>
      <c r="CAD82" s="141"/>
      <c r="CAE82" s="141"/>
      <c r="CAF82" s="141"/>
      <c r="CAG82" s="141"/>
      <c r="CAH82" s="141"/>
      <c r="CAI82" s="141"/>
      <c r="CAJ82" s="141"/>
      <c r="CAK82" s="141"/>
      <c r="CAL82" s="141"/>
      <c r="CAM82" s="141"/>
      <c r="CAN82" s="141"/>
      <c r="CAO82" s="141"/>
      <c r="CAP82" s="141"/>
      <c r="CAQ82" s="141"/>
      <c r="CAR82" s="141"/>
      <c r="CAS82" s="141"/>
      <c r="CAT82" s="141"/>
      <c r="CAU82" s="141"/>
      <c r="CAV82" s="141"/>
      <c r="CAW82" s="141"/>
      <c r="CAX82" s="141"/>
      <c r="CAY82" s="141"/>
      <c r="CAZ82" s="141"/>
      <c r="CBA82" s="141"/>
      <c r="CBB82" s="141"/>
      <c r="CBC82" s="141"/>
      <c r="CBD82" s="141"/>
      <c r="CBE82" s="141"/>
      <c r="CBF82" s="141"/>
      <c r="CBG82" s="141"/>
      <c r="CBH82" s="141"/>
      <c r="CBI82" s="141"/>
      <c r="CBJ82" s="141"/>
      <c r="CBK82" s="141"/>
      <c r="CBL82" s="141"/>
      <c r="CBM82" s="141"/>
      <c r="CBN82" s="141"/>
      <c r="CBO82" s="141"/>
      <c r="CBP82" s="141"/>
      <c r="CBQ82" s="141"/>
      <c r="CBR82" s="141"/>
      <c r="CBS82" s="141"/>
      <c r="CBT82" s="141"/>
      <c r="CBU82" s="141"/>
      <c r="CBV82" s="141"/>
      <c r="CBW82" s="141"/>
      <c r="CBX82" s="141"/>
      <c r="CBY82" s="141"/>
      <c r="CBZ82" s="141"/>
      <c r="CCA82" s="141"/>
      <c r="CCB82" s="141"/>
      <c r="CCC82" s="141"/>
      <c r="CCD82" s="141"/>
      <c r="CCE82" s="141"/>
      <c r="CCF82" s="141"/>
      <c r="CCG82" s="141"/>
      <c r="CCH82" s="141"/>
      <c r="CCI82" s="141"/>
      <c r="CCJ82" s="141"/>
      <c r="CCK82" s="141"/>
      <c r="CCL82" s="141"/>
      <c r="CCM82" s="141"/>
      <c r="CCN82" s="141"/>
      <c r="CCO82" s="141"/>
      <c r="CCP82" s="141"/>
      <c r="CCQ82" s="141"/>
      <c r="CCR82" s="141"/>
      <c r="CCS82" s="141"/>
      <c r="CCT82" s="141"/>
      <c r="CCU82" s="141"/>
      <c r="CCV82" s="141"/>
      <c r="CCW82" s="141"/>
      <c r="CCX82" s="141"/>
      <c r="CCY82" s="141"/>
      <c r="CCZ82" s="141"/>
      <c r="CDA82" s="141"/>
      <c r="CDB82" s="141"/>
      <c r="CDC82" s="141"/>
      <c r="CDD82" s="141"/>
      <c r="CDE82" s="141"/>
      <c r="CDF82" s="141"/>
      <c r="CDG82" s="141"/>
      <c r="CDH82" s="141"/>
      <c r="CDI82" s="141"/>
      <c r="CDJ82" s="141"/>
      <c r="CDK82" s="141"/>
      <c r="CDL82" s="141"/>
      <c r="CDM82" s="141"/>
      <c r="CDN82" s="141"/>
      <c r="CDO82" s="141"/>
      <c r="CDP82" s="141"/>
      <c r="CDQ82" s="141"/>
      <c r="CDR82" s="141"/>
      <c r="CDS82" s="141"/>
      <c r="CDT82" s="141"/>
      <c r="CDU82" s="141"/>
      <c r="CDV82" s="141"/>
      <c r="CDW82" s="141"/>
      <c r="CDX82" s="141"/>
      <c r="CDY82" s="141"/>
      <c r="CDZ82" s="141"/>
      <c r="CEA82" s="141"/>
      <c r="CEB82" s="141"/>
      <c r="CEC82" s="141"/>
      <c r="CED82" s="141"/>
      <c r="CEE82" s="141"/>
      <c r="CEF82" s="141"/>
      <c r="CEG82" s="141"/>
      <c r="CEH82" s="141"/>
      <c r="CEI82" s="141"/>
      <c r="CEJ82" s="141"/>
      <c r="CEK82" s="141"/>
      <c r="CEL82" s="141"/>
      <c r="CEM82" s="141"/>
      <c r="CEN82" s="141"/>
      <c r="CEO82" s="141"/>
      <c r="CEP82" s="141"/>
      <c r="CEQ82" s="141"/>
      <c r="CER82" s="141"/>
      <c r="CES82" s="141"/>
      <c r="CET82" s="141"/>
      <c r="CEU82" s="141"/>
      <c r="CEV82" s="141"/>
      <c r="CEW82" s="141"/>
      <c r="CEX82" s="141"/>
      <c r="CEY82" s="141"/>
      <c r="CEZ82" s="141"/>
      <c r="CFA82" s="141"/>
      <c r="CFB82" s="141"/>
      <c r="CFC82" s="141"/>
      <c r="CFD82" s="141"/>
      <c r="CFE82" s="141"/>
      <c r="CFF82" s="141"/>
      <c r="CFG82" s="141"/>
      <c r="CFH82" s="141"/>
      <c r="CFI82" s="141"/>
      <c r="CFJ82" s="141"/>
      <c r="CFK82" s="141"/>
      <c r="CFL82" s="141"/>
      <c r="CFM82" s="141"/>
      <c r="CFN82" s="141"/>
      <c r="CFO82" s="141"/>
      <c r="CFP82" s="141"/>
      <c r="CFQ82" s="141"/>
      <c r="CFR82" s="141"/>
      <c r="CFS82" s="141"/>
      <c r="CFT82" s="141"/>
      <c r="CFU82" s="141"/>
      <c r="CFV82" s="141"/>
      <c r="CFW82" s="141"/>
      <c r="CFX82" s="141"/>
      <c r="CFY82" s="141"/>
      <c r="CFZ82" s="141"/>
      <c r="CGA82" s="141"/>
      <c r="CGB82" s="141"/>
      <c r="CGC82" s="141"/>
      <c r="CGD82" s="141"/>
      <c r="CGE82" s="141"/>
      <c r="CGF82" s="141"/>
      <c r="CGG82" s="141"/>
      <c r="CGH82" s="141"/>
      <c r="CGI82" s="141"/>
      <c r="CGJ82" s="141"/>
      <c r="CGK82" s="141"/>
      <c r="CGL82" s="141"/>
      <c r="CGM82" s="141"/>
      <c r="CGN82" s="141"/>
      <c r="CGO82" s="141"/>
      <c r="CGP82" s="141"/>
      <c r="CGQ82" s="141"/>
      <c r="CGR82" s="141"/>
      <c r="CGS82" s="141"/>
      <c r="CGT82" s="141"/>
      <c r="CGU82" s="141"/>
      <c r="CGV82" s="141"/>
      <c r="CGW82" s="141"/>
      <c r="CGX82" s="141"/>
      <c r="CGY82" s="141"/>
      <c r="CGZ82" s="141"/>
      <c r="CHA82" s="141"/>
      <c r="CHB82" s="141"/>
      <c r="CHC82" s="141"/>
      <c r="CHD82" s="141"/>
      <c r="CHE82" s="141"/>
      <c r="CHF82" s="141"/>
      <c r="CHG82" s="141"/>
      <c r="CHH82" s="141"/>
      <c r="CHI82" s="141"/>
      <c r="CHJ82" s="141"/>
      <c r="CHK82" s="141"/>
      <c r="CHL82" s="141"/>
      <c r="CHM82" s="141"/>
      <c r="CHN82" s="141"/>
      <c r="CHO82" s="141"/>
      <c r="CHP82" s="141"/>
      <c r="CHQ82" s="141"/>
      <c r="CHR82" s="141"/>
      <c r="CHS82" s="141"/>
      <c r="CHT82" s="141"/>
      <c r="CHU82" s="141"/>
      <c r="CHV82" s="141"/>
      <c r="CHW82" s="141"/>
      <c r="CHX82" s="141"/>
      <c r="CHY82" s="141"/>
      <c r="CHZ82" s="141"/>
      <c r="CIA82" s="141"/>
      <c r="CIB82" s="141"/>
      <c r="CIC82" s="141"/>
      <c r="CID82" s="141"/>
      <c r="CIE82" s="141"/>
      <c r="CIF82" s="141"/>
      <c r="CIG82" s="141"/>
      <c r="CIH82" s="141"/>
      <c r="CII82" s="141"/>
      <c r="CIJ82" s="141"/>
      <c r="CIK82" s="141"/>
      <c r="CIL82" s="141"/>
      <c r="CIM82" s="141"/>
      <c r="CIN82" s="141"/>
      <c r="CIO82" s="141"/>
      <c r="CIP82" s="141"/>
      <c r="CIQ82" s="141"/>
      <c r="CIR82" s="141"/>
      <c r="CIS82" s="141"/>
      <c r="CIT82" s="141"/>
      <c r="CIU82" s="141"/>
      <c r="CIV82" s="141"/>
      <c r="CIW82" s="141"/>
      <c r="CIX82" s="141"/>
      <c r="CIY82" s="141"/>
      <c r="CIZ82" s="141"/>
      <c r="CJA82" s="141"/>
      <c r="CJB82" s="141"/>
      <c r="CJC82" s="141"/>
      <c r="CJD82" s="141"/>
      <c r="CJE82" s="141"/>
      <c r="CJF82" s="141"/>
      <c r="CJG82" s="141"/>
      <c r="CJH82" s="141"/>
      <c r="CJI82" s="141"/>
      <c r="CJJ82" s="141"/>
      <c r="CJK82" s="141"/>
      <c r="CJL82" s="141"/>
      <c r="CJM82" s="141"/>
      <c r="CJN82" s="141"/>
      <c r="CJO82" s="141"/>
      <c r="CJP82" s="141"/>
      <c r="CJQ82" s="141"/>
      <c r="CJR82" s="141"/>
      <c r="CJS82" s="141"/>
      <c r="CJT82" s="141"/>
      <c r="CJU82" s="141"/>
      <c r="CJV82" s="141"/>
      <c r="CJW82" s="141"/>
      <c r="CJX82" s="141"/>
      <c r="CJY82" s="141"/>
      <c r="CJZ82" s="141"/>
      <c r="CKA82" s="141"/>
      <c r="CKB82" s="141"/>
      <c r="CKC82" s="141"/>
      <c r="CKD82" s="141"/>
      <c r="CKE82" s="141"/>
      <c r="CKF82" s="141"/>
      <c r="CKG82" s="141"/>
      <c r="CKH82" s="141"/>
      <c r="CKI82" s="141"/>
      <c r="CKJ82" s="141"/>
      <c r="CKK82" s="141"/>
      <c r="CKL82" s="141"/>
      <c r="CKM82" s="141"/>
      <c r="CKN82" s="141"/>
      <c r="CKO82" s="141"/>
      <c r="CKP82" s="141"/>
      <c r="CKQ82" s="141"/>
      <c r="CKR82" s="141"/>
      <c r="CKS82" s="141"/>
      <c r="CKT82" s="141"/>
      <c r="CKU82" s="141"/>
      <c r="CKV82" s="141"/>
      <c r="CKW82" s="141"/>
      <c r="CKX82" s="141"/>
      <c r="CKY82" s="141"/>
      <c r="CKZ82" s="141"/>
      <c r="CLA82" s="141"/>
      <c r="CLB82" s="141"/>
      <c r="CLC82" s="141"/>
      <c r="CLD82" s="141"/>
      <c r="CLE82" s="141"/>
      <c r="CLF82" s="141"/>
      <c r="CLG82" s="141"/>
      <c r="CLH82" s="141"/>
      <c r="CLI82" s="141"/>
      <c r="CLJ82" s="141"/>
      <c r="CLK82" s="141"/>
      <c r="CLL82" s="141"/>
      <c r="CLM82" s="141"/>
      <c r="CLN82" s="141"/>
      <c r="CLO82" s="141"/>
      <c r="CLP82" s="141"/>
      <c r="CLQ82" s="141"/>
      <c r="CLR82" s="141"/>
      <c r="CLS82" s="141"/>
      <c r="CLT82" s="141"/>
      <c r="CLU82" s="141"/>
      <c r="CLV82" s="141"/>
      <c r="CLW82" s="141"/>
      <c r="CLX82" s="141"/>
      <c r="CLY82" s="141"/>
      <c r="CLZ82" s="141"/>
      <c r="CMA82" s="141"/>
      <c r="CMB82" s="141"/>
      <c r="CMC82" s="141"/>
      <c r="CMD82" s="141"/>
      <c r="CME82" s="141"/>
      <c r="CMF82" s="141"/>
      <c r="CMG82" s="141"/>
      <c r="CMH82" s="141"/>
      <c r="CMI82" s="141"/>
      <c r="CMJ82" s="141"/>
      <c r="CMK82" s="141"/>
      <c r="CML82" s="141"/>
      <c r="CMM82" s="141"/>
      <c r="CMN82" s="141"/>
      <c r="CMO82" s="141"/>
      <c r="CMP82" s="141"/>
      <c r="CMQ82" s="141"/>
      <c r="CMR82" s="141"/>
      <c r="CMS82" s="141"/>
      <c r="CMT82" s="141"/>
      <c r="CMU82" s="141"/>
      <c r="CMV82" s="141"/>
      <c r="CMW82" s="141"/>
      <c r="CMX82" s="141"/>
      <c r="CMY82" s="141"/>
      <c r="CMZ82" s="141"/>
      <c r="CNA82" s="141"/>
      <c r="CNB82" s="141"/>
      <c r="CNC82" s="141"/>
      <c r="CND82" s="141"/>
      <c r="CNE82" s="141"/>
      <c r="CNF82" s="141"/>
      <c r="CNG82" s="141"/>
      <c r="CNH82" s="141"/>
      <c r="CNI82" s="141"/>
      <c r="CNJ82" s="141"/>
      <c r="CNK82" s="141"/>
      <c r="CNL82" s="141"/>
      <c r="CNM82" s="141"/>
      <c r="CNN82" s="141"/>
      <c r="CNO82" s="141"/>
      <c r="CNP82" s="141"/>
      <c r="CNQ82" s="141"/>
      <c r="CNR82" s="141"/>
      <c r="CNS82" s="141"/>
      <c r="CNT82" s="141"/>
      <c r="CNU82" s="141"/>
      <c r="CNV82" s="141"/>
      <c r="CNW82" s="141"/>
      <c r="CNX82" s="141"/>
      <c r="CNY82" s="141"/>
      <c r="CNZ82" s="141"/>
      <c r="COA82" s="141"/>
      <c r="COB82" s="141"/>
      <c r="COC82" s="141"/>
      <c r="COD82" s="141"/>
      <c r="COE82" s="141"/>
      <c r="COF82" s="141"/>
      <c r="COG82" s="141"/>
      <c r="COH82" s="141"/>
      <c r="COI82" s="141"/>
      <c r="COJ82" s="141"/>
      <c r="COK82" s="141"/>
      <c r="COL82" s="141"/>
      <c r="COM82" s="141"/>
      <c r="CON82" s="141"/>
      <c r="COO82" s="141"/>
      <c r="COP82" s="141"/>
      <c r="COQ82" s="141"/>
      <c r="COR82" s="141"/>
      <c r="COS82" s="141"/>
      <c r="COT82" s="141"/>
      <c r="COU82" s="141"/>
      <c r="COV82" s="141"/>
      <c r="COW82" s="141"/>
      <c r="COX82" s="141"/>
      <c r="COY82" s="141"/>
      <c r="COZ82" s="141"/>
      <c r="CPA82" s="141"/>
      <c r="CPB82" s="141"/>
      <c r="CPC82" s="141"/>
      <c r="CPD82" s="141"/>
      <c r="CPE82" s="141"/>
      <c r="CPF82" s="141"/>
      <c r="CPG82" s="141"/>
      <c r="CPH82" s="141"/>
      <c r="CPI82" s="141"/>
      <c r="CPJ82" s="141"/>
      <c r="CPK82" s="141"/>
      <c r="CPL82" s="141"/>
      <c r="CPM82" s="141"/>
      <c r="CPN82" s="141"/>
      <c r="CPO82" s="141"/>
      <c r="CPP82" s="141"/>
      <c r="CPQ82" s="141"/>
      <c r="CPR82" s="141"/>
      <c r="CPS82" s="141"/>
      <c r="CPT82" s="141"/>
      <c r="CPU82" s="141"/>
      <c r="CPV82" s="141"/>
      <c r="CPW82" s="141"/>
      <c r="CPX82" s="141"/>
      <c r="CPY82" s="141"/>
      <c r="CPZ82" s="141"/>
      <c r="CQA82" s="141"/>
      <c r="CQB82" s="141"/>
      <c r="CQC82" s="141"/>
      <c r="CQD82" s="141"/>
      <c r="CQE82" s="141"/>
      <c r="CQF82" s="141"/>
      <c r="CQG82" s="141"/>
      <c r="CQH82" s="141"/>
      <c r="CQI82" s="141"/>
      <c r="CQJ82" s="141"/>
      <c r="CQK82" s="141"/>
      <c r="CQL82" s="141"/>
      <c r="CQM82" s="141"/>
      <c r="CQN82" s="141"/>
      <c r="CQO82" s="141"/>
      <c r="CQP82" s="141"/>
      <c r="CQQ82" s="141"/>
      <c r="CQR82" s="141"/>
      <c r="CQS82" s="141"/>
      <c r="CQT82" s="141"/>
      <c r="CQU82" s="141"/>
      <c r="CQV82" s="141"/>
      <c r="CQW82" s="141"/>
      <c r="CQX82" s="141"/>
      <c r="CQY82" s="141"/>
      <c r="CQZ82" s="141"/>
      <c r="CRA82" s="141"/>
      <c r="CRB82" s="141"/>
      <c r="CRC82" s="141"/>
      <c r="CRD82" s="141"/>
      <c r="CRE82" s="141"/>
      <c r="CRF82" s="141"/>
      <c r="CRG82" s="141"/>
      <c r="CRH82" s="141"/>
      <c r="CRI82" s="141"/>
      <c r="CRJ82" s="141"/>
      <c r="CRK82" s="141"/>
      <c r="CRL82" s="141"/>
      <c r="CRM82" s="141"/>
      <c r="CRN82" s="141"/>
      <c r="CRO82" s="141"/>
      <c r="CRP82" s="141"/>
      <c r="CRQ82" s="141"/>
      <c r="CRR82" s="141"/>
      <c r="CRS82" s="141"/>
      <c r="CRT82" s="141"/>
      <c r="CRU82" s="141"/>
      <c r="CRV82" s="141"/>
      <c r="CRW82" s="141"/>
      <c r="CRX82" s="141"/>
      <c r="CRY82" s="141"/>
      <c r="CRZ82" s="141"/>
      <c r="CSA82" s="141"/>
      <c r="CSB82" s="141"/>
      <c r="CSC82" s="141"/>
      <c r="CSD82" s="141"/>
      <c r="CSE82" s="141"/>
      <c r="CSF82" s="141"/>
      <c r="CSG82" s="141"/>
      <c r="CSH82" s="141"/>
      <c r="CSI82" s="141"/>
      <c r="CSJ82" s="141"/>
      <c r="CSK82" s="141"/>
      <c r="CSL82" s="141"/>
      <c r="CSM82" s="141"/>
      <c r="CSN82" s="141"/>
      <c r="CSO82" s="141"/>
      <c r="CSP82" s="141"/>
      <c r="CSQ82" s="141"/>
      <c r="CSR82" s="141"/>
      <c r="CSS82" s="141"/>
      <c r="CST82" s="141"/>
      <c r="CSU82" s="141"/>
      <c r="CSV82" s="141"/>
      <c r="CSW82" s="141"/>
      <c r="CSX82" s="141"/>
      <c r="CSY82" s="141"/>
      <c r="CSZ82" s="141"/>
      <c r="CTA82" s="141"/>
      <c r="CTB82" s="141"/>
      <c r="CTC82" s="141"/>
      <c r="CTD82" s="141"/>
      <c r="CTE82" s="141"/>
      <c r="CTF82" s="141"/>
      <c r="CTG82" s="141"/>
      <c r="CTH82" s="141"/>
      <c r="CTI82" s="141"/>
      <c r="CTJ82" s="141"/>
      <c r="CTK82" s="141"/>
      <c r="CTL82" s="141"/>
      <c r="CTM82" s="141"/>
      <c r="CTN82" s="141"/>
      <c r="CTO82" s="141"/>
      <c r="CTP82" s="141"/>
      <c r="CTQ82" s="141"/>
      <c r="CTR82" s="141"/>
      <c r="CTS82" s="141"/>
      <c r="CTT82" s="141"/>
      <c r="CTU82" s="141"/>
      <c r="CTV82" s="141"/>
      <c r="CTW82" s="141"/>
      <c r="CTX82" s="141"/>
      <c r="CTY82" s="141"/>
      <c r="CTZ82" s="141"/>
      <c r="CUA82" s="141"/>
      <c r="CUB82" s="141"/>
      <c r="CUC82" s="141"/>
      <c r="CUD82" s="141"/>
      <c r="CUE82" s="141"/>
      <c r="CUF82" s="141"/>
      <c r="CUG82" s="141"/>
      <c r="CUH82" s="141"/>
      <c r="CUI82" s="141"/>
      <c r="CUJ82" s="141"/>
      <c r="CUK82" s="141"/>
      <c r="CUL82" s="141"/>
      <c r="CUM82" s="141"/>
      <c r="CUN82" s="141"/>
      <c r="CUO82" s="141"/>
      <c r="CUP82" s="141"/>
      <c r="CUQ82" s="141"/>
      <c r="CUR82" s="141"/>
      <c r="CUS82" s="141"/>
      <c r="CUT82" s="141"/>
      <c r="CUU82" s="141"/>
      <c r="CUV82" s="141"/>
      <c r="CUW82" s="141"/>
      <c r="CUX82" s="141"/>
      <c r="CUY82" s="141"/>
      <c r="CUZ82" s="141"/>
      <c r="CVA82" s="141"/>
      <c r="CVB82" s="141"/>
      <c r="CVC82" s="141"/>
      <c r="CVD82" s="141"/>
      <c r="CVE82" s="141"/>
      <c r="CVF82" s="141"/>
      <c r="CVG82" s="141"/>
      <c r="CVH82" s="141"/>
      <c r="CVI82" s="141"/>
      <c r="CVJ82" s="141"/>
      <c r="CVK82" s="141"/>
      <c r="CVL82" s="141"/>
      <c r="CVM82" s="141"/>
      <c r="CVN82" s="141"/>
      <c r="CVO82" s="141"/>
      <c r="CVP82" s="141"/>
      <c r="CVQ82" s="141"/>
      <c r="CVR82" s="141"/>
      <c r="CVS82" s="141"/>
      <c r="CVT82" s="141"/>
      <c r="CVU82" s="141"/>
      <c r="CVV82" s="141"/>
      <c r="CVW82" s="141"/>
      <c r="CVX82" s="141"/>
      <c r="CVY82" s="141"/>
      <c r="CVZ82" s="141"/>
      <c r="CWA82" s="141"/>
      <c r="CWB82" s="141"/>
      <c r="CWC82" s="141"/>
      <c r="CWD82" s="141"/>
      <c r="CWE82" s="141"/>
      <c r="CWF82" s="141"/>
      <c r="CWG82" s="141"/>
      <c r="CWH82" s="141"/>
      <c r="CWI82" s="141"/>
      <c r="CWJ82" s="141"/>
      <c r="CWK82" s="141"/>
      <c r="CWL82" s="141"/>
      <c r="CWM82" s="141"/>
      <c r="CWN82" s="141"/>
      <c r="CWO82" s="141"/>
      <c r="CWP82" s="141"/>
      <c r="CWQ82" s="141"/>
      <c r="CWR82" s="141"/>
      <c r="CWS82" s="141"/>
      <c r="CWT82" s="141"/>
      <c r="CWU82" s="141"/>
      <c r="CWV82" s="141"/>
      <c r="CWW82" s="141"/>
      <c r="CWX82" s="141"/>
      <c r="CWY82" s="141"/>
      <c r="CWZ82" s="141"/>
      <c r="CXA82" s="141"/>
      <c r="CXB82" s="141"/>
      <c r="CXC82" s="141"/>
      <c r="CXD82" s="141"/>
      <c r="CXE82" s="141"/>
      <c r="CXF82" s="141"/>
      <c r="CXG82" s="141"/>
      <c r="CXH82" s="141"/>
      <c r="CXI82" s="141"/>
      <c r="CXJ82" s="141"/>
      <c r="CXK82" s="141"/>
      <c r="CXL82" s="141"/>
      <c r="CXM82" s="141"/>
      <c r="CXN82" s="141"/>
      <c r="CXO82" s="141"/>
      <c r="CXP82" s="141"/>
      <c r="CXQ82" s="141"/>
      <c r="CXR82" s="141"/>
      <c r="CXS82" s="141"/>
      <c r="CXT82" s="141"/>
      <c r="CXU82" s="141"/>
      <c r="CXV82" s="141"/>
      <c r="CXW82" s="141"/>
      <c r="CXX82" s="141"/>
      <c r="CXY82" s="141"/>
      <c r="CXZ82" s="141"/>
      <c r="CYA82" s="141"/>
      <c r="CYB82" s="141"/>
      <c r="CYC82" s="141"/>
      <c r="CYD82" s="141"/>
      <c r="CYE82" s="141"/>
      <c r="CYF82" s="141"/>
      <c r="CYG82" s="141"/>
      <c r="CYH82" s="141"/>
      <c r="CYI82" s="141"/>
      <c r="CYJ82" s="141"/>
      <c r="CYK82" s="141"/>
      <c r="CYL82" s="141"/>
      <c r="CYM82" s="141"/>
      <c r="CYN82" s="141"/>
      <c r="CYO82" s="141"/>
      <c r="CYP82" s="141"/>
      <c r="CYQ82" s="141"/>
      <c r="CYR82" s="141"/>
      <c r="CYS82" s="141"/>
      <c r="CYT82" s="141"/>
      <c r="CYU82" s="141"/>
      <c r="CYV82" s="141"/>
      <c r="CYW82" s="141"/>
      <c r="CYX82" s="141"/>
      <c r="CYY82" s="141"/>
      <c r="CYZ82" s="141"/>
      <c r="CZA82" s="141"/>
      <c r="CZB82" s="141"/>
      <c r="CZC82" s="141"/>
      <c r="CZD82" s="141"/>
      <c r="CZE82" s="141"/>
      <c r="CZF82" s="141"/>
      <c r="CZG82" s="141"/>
      <c r="CZH82" s="141"/>
      <c r="CZI82" s="141"/>
      <c r="CZJ82" s="141"/>
      <c r="CZK82" s="141"/>
      <c r="CZL82" s="141"/>
      <c r="CZM82" s="141"/>
      <c r="CZN82" s="141"/>
      <c r="CZO82" s="141"/>
      <c r="CZP82" s="141"/>
      <c r="CZQ82" s="141"/>
      <c r="CZR82" s="141"/>
      <c r="CZS82" s="141"/>
      <c r="CZT82" s="141"/>
      <c r="CZU82" s="141"/>
      <c r="CZV82" s="141"/>
      <c r="CZW82" s="141"/>
      <c r="CZX82" s="141"/>
      <c r="CZY82" s="141"/>
      <c r="CZZ82" s="141"/>
      <c r="DAA82" s="141"/>
      <c r="DAB82" s="141"/>
      <c r="DAC82" s="141"/>
      <c r="DAD82" s="141"/>
      <c r="DAE82" s="141"/>
      <c r="DAF82" s="141"/>
      <c r="DAG82" s="141"/>
      <c r="DAH82" s="141"/>
      <c r="DAI82" s="141"/>
      <c r="DAJ82" s="141"/>
      <c r="DAK82" s="141"/>
      <c r="DAL82" s="141"/>
      <c r="DAM82" s="141"/>
      <c r="DAN82" s="141"/>
      <c r="DAO82" s="141"/>
      <c r="DAP82" s="141"/>
      <c r="DAQ82" s="141"/>
      <c r="DAR82" s="141"/>
      <c r="DAS82" s="141"/>
      <c r="DAT82" s="141"/>
      <c r="DAU82" s="141"/>
      <c r="DAV82" s="141"/>
      <c r="DAW82" s="141"/>
      <c r="DAX82" s="141"/>
      <c r="DAY82" s="141"/>
      <c r="DAZ82" s="141"/>
      <c r="DBA82" s="141"/>
      <c r="DBB82" s="141"/>
      <c r="DBC82" s="141"/>
      <c r="DBD82" s="141"/>
      <c r="DBE82" s="141"/>
      <c r="DBF82" s="141"/>
      <c r="DBG82" s="141"/>
      <c r="DBH82" s="141"/>
      <c r="DBI82" s="141"/>
      <c r="DBJ82" s="141"/>
      <c r="DBK82" s="141"/>
      <c r="DBL82" s="141"/>
      <c r="DBM82" s="141"/>
      <c r="DBN82" s="141"/>
      <c r="DBO82" s="141"/>
      <c r="DBP82" s="141"/>
      <c r="DBQ82" s="141"/>
      <c r="DBR82" s="141"/>
      <c r="DBS82" s="141"/>
      <c r="DBT82" s="141"/>
      <c r="DBU82" s="141"/>
      <c r="DBV82" s="141"/>
      <c r="DBW82" s="141"/>
      <c r="DBX82" s="141"/>
      <c r="DBY82" s="141"/>
      <c r="DBZ82" s="141"/>
      <c r="DCA82" s="141"/>
      <c r="DCB82" s="141"/>
      <c r="DCC82" s="141"/>
      <c r="DCD82" s="141"/>
      <c r="DCE82" s="141"/>
      <c r="DCF82" s="141"/>
      <c r="DCG82" s="141"/>
      <c r="DCH82" s="141"/>
      <c r="DCI82" s="141"/>
      <c r="DCJ82" s="141"/>
      <c r="DCK82" s="141"/>
      <c r="DCL82" s="141"/>
      <c r="DCM82" s="141"/>
      <c r="DCN82" s="141"/>
      <c r="DCO82" s="141"/>
      <c r="DCP82" s="141"/>
      <c r="DCQ82" s="141"/>
      <c r="DCR82" s="141"/>
      <c r="DCS82" s="141"/>
      <c r="DCT82" s="141"/>
      <c r="DCU82" s="141"/>
      <c r="DCV82" s="141"/>
      <c r="DCW82" s="141"/>
      <c r="DCX82" s="141"/>
      <c r="DCY82" s="141"/>
      <c r="DCZ82" s="141"/>
      <c r="DDA82" s="141"/>
      <c r="DDB82" s="141"/>
      <c r="DDC82" s="141"/>
      <c r="DDD82" s="141"/>
      <c r="DDE82" s="141"/>
      <c r="DDF82" s="141"/>
      <c r="DDG82" s="141"/>
      <c r="DDH82" s="141"/>
      <c r="DDI82" s="141"/>
      <c r="DDJ82" s="141"/>
      <c r="DDK82" s="141"/>
      <c r="DDL82" s="141"/>
      <c r="DDM82" s="141"/>
      <c r="DDN82" s="141"/>
      <c r="DDO82" s="141"/>
      <c r="DDP82" s="141"/>
      <c r="DDQ82" s="141"/>
      <c r="DDR82" s="141"/>
      <c r="DDS82" s="141"/>
      <c r="DDT82" s="141"/>
      <c r="DDU82" s="141"/>
      <c r="DDV82" s="141"/>
      <c r="DDW82" s="141"/>
      <c r="DDX82" s="141"/>
      <c r="DDY82" s="141"/>
      <c r="DDZ82" s="141"/>
      <c r="DEA82" s="141"/>
      <c r="DEB82" s="141"/>
      <c r="DEC82" s="141"/>
      <c r="DED82" s="141"/>
      <c r="DEE82" s="141"/>
      <c r="DEF82" s="141"/>
      <c r="DEG82" s="141"/>
      <c r="DEH82" s="141"/>
      <c r="DEI82" s="141"/>
      <c r="DEJ82" s="141"/>
      <c r="DEK82" s="141"/>
      <c r="DEL82" s="141"/>
      <c r="DEM82" s="141"/>
      <c r="DEN82" s="141"/>
      <c r="DEO82" s="141"/>
      <c r="DEP82" s="141"/>
      <c r="DEQ82" s="141"/>
      <c r="DER82" s="141"/>
      <c r="DES82" s="141"/>
      <c r="DET82" s="141"/>
      <c r="DEU82" s="141"/>
      <c r="DEV82" s="141"/>
      <c r="DEW82" s="141"/>
      <c r="DEX82" s="141"/>
      <c r="DEY82" s="141"/>
      <c r="DEZ82" s="141"/>
      <c r="DFA82" s="141"/>
      <c r="DFB82" s="141"/>
      <c r="DFC82" s="141"/>
      <c r="DFD82" s="141"/>
      <c r="DFE82" s="141"/>
      <c r="DFF82" s="141"/>
      <c r="DFG82" s="141"/>
      <c r="DFH82" s="141"/>
      <c r="DFI82" s="141"/>
      <c r="DFJ82" s="141"/>
      <c r="DFK82" s="141"/>
      <c r="DFL82" s="141"/>
      <c r="DFM82" s="141"/>
      <c r="DFN82" s="141"/>
      <c r="DFO82" s="141"/>
      <c r="DFP82" s="141"/>
      <c r="DFQ82" s="141"/>
      <c r="DFR82" s="141"/>
      <c r="DFS82" s="141"/>
      <c r="DFT82" s="141"/>
      <c r="DFU82" s="141"/>
      <c r="DFV82" s="141"/>
      <c r="DFW82" s="141"/>
      <c r="DFX82" s="141"/>
      <c r="DFY82" s="141"/>
      <c r="DFZ82" s="141"/>
      <c r="DGA82" s="141"/>
      <c r="DGB82" s="141"/>
      <c r="DGC82" s="141"/>
      <c r="DGD82" s="141"/>
      <c r="DGE82" s="141"/>
      <c r="DGF82" s="141"/>
      <c r="DGG82" s="141"/>
      <c r="DGH82" s="141"/>
      <c r="DGI82" s="141"/>
      <c r="DGJ82" s="141"/>
      <c r="DGK82" s="141"/>
      <c r="DGL82" s="141"/>
      <c r="DGM82" s="141"/>
      <c r="DGN82" s="141"/>
      <c r="DGO82" s="141"/>
      <c r="DGP82" s="141"/>
      <c r="DGQ82" s="141"/>
      <c r="DGR82" s="141"/>
      <c r="DGS82" s="141"/>
      <c r="DGT82" s="141"/>
      <c r="DGU82" s="141"/>
      <c r="DGV82" s="141"/>
      <c r="DGW82" s="141"/>
      <c r="DGX82" s="141"/>
      <c r="DGY82" s="141"/>
      <c r="DGZ82" s="141"/>
      <c r="DHA82" s="141"/>
      <c r="DHB82" s="141"/>
      <c r="DHC82" s="141"/>
      <c r="DHD82" s="141"/>
      <c r="DHE82" s="141"/>
      <c r="DHF82" s="141"/>
      <c r="DHG82" s="141"/>
      <c r="DHH82" s="141"/>
      <c r="DHI82" s="141"/>
      <c r="DHJ82" s="141"/>
      <c r="DHK82" s="141"/>
      <c r="DHL82" s="141"/>
      <c r="DHM82" s="141"/>
      <c r="DHN82" s="141"/>
      <c r="DHO82" s="141"/>
      <c r="DHP82" s="141"/>
      <c r="DHQ82" s="141"/>
      <c r="DHR82" s="141"/>
      <c r="DHS82" s="141"/>
      <c r="DHT82" s="141"/>
      <c r="DHU82" s="141"/>
      <c r="DHV82" s="141"/>
      <c r="DHW82" s="141"/>
      <c r="DHX82" s="141"/>
      <c r="DHY82" s="141"/>
      <c r="DHZ82" s="141"/>
      <c r="DIA82" s="141"/>
      <c r="DIB82" s="141"/>
      <c r="DIC82" s="141"/>
      <c r="DID82" s="141"/>
      <c r="DIE82" s="141"/>
      <c r="DIF82" s="141"/>
      <c r="DIG82" s="141"/>
      <c r="DIH82" s="141"/>
      <c r="DII82" s="141"/>
      <c r="DIJ82" s="141"/>
      <c r="DIK82" s="141"/>
      <c r="DIL82" s="141"/>
      <c r="DIM82" s="141"/>
      <c r="DIN82" s="141"/>
      <c r="DIO82" s="141"/>
      <c r="DIP82" s="141"/>
      <c r="DIQ82" s="141"/>
      <c r="DIR82" s="141"/>
      <c r="DIS82" s="141"/>
      <c r="DIT82" s="141"/>
      <c r="DIU82" s="141"/>
      <c r="DIV82" s="141"/>
      <c r="DIW82" s="141"/>
      <c r="DIX82" s="141"/>
      <c r="DIY82" s="141"/>
      <c r="DIZ82" s="141"/>
      <c r="DJA82" s="141"/>
      <c r="DJB82" s="141"/>
      <c r="DJC82" s="141"/>
      <c r="DJD82" s="141"/>
      <c r="DJE82" s="141"/>
      <c r="DJF82" s="141"/>
      <c r="DJG82" s="141"/>
      <c r="DJH82" s="141"/>
      <c r="DJI82" s="141"/>
      <c r="DJJ82" s="141"/>
      <c r="DJK82" s="141"/>
      <c r="DJL82" s="141"/>
      <c r="DJM82" s="141"/>
      <c r="DJN82" s="141"/>
      <c r="DJO82" s="141"/>
      <c r="DJP82" s="141"/>
      <c r="DJQ82" s="141"/>
      <c r="DJR82" s="141"/>
      <c r="DJS82" s="141"/>
      <c r="DJT82" s="141"/>
      <c r="DJU82" s="141"/>
      <c r="DJV82" s="141"/>
      <c r="DJW82" s="141"/>
      <c r="DJX82" s="141"/>
      <c r="DJY82" s="141"/>
      <c r="DJZ82" s="141"/>
      <c r="DKA82" s="141"/>
      <c r="DKB82" s="141"/>
      <c r="DKC82" s="141"/>
      <c r="DKD82" s="141"/>
      <c r="DKE82" s="141"/>
      <c r="DKF82" s="141"/>
      <c r="DKG82" s="141"/>
      <c r="DKH82" s="141"/>
      <c r="DKI82" s="141"/>
      <c r="DKJ82" s="141"/>
      <c r="DKK82" s="141"/>
      <c r="DKL82" s="141"/>
      <c r="DKM82" s="141"/>
      <c r="DKN82" s="141"/>
      <c r="DKO82" s="141"/>
      <c r="DKP82" s="141"/>
      <c r="DKQ82" s="141"/>
      <c r="DKR82" s="141"/>
      <c r="DKS82" s="141"/>
      <c r="DKT82" s="141"/>
      <c r="DKU82" s="141"/>
      <c r="DKV82" s="141"/>
      <c r="DKW82" s="141"/>
      <c r="DKX82" s="141"/>
      <c r="DKY82" s="141"/>
      <c r="DKZ82" s="141"/>
      <c r="DLA82" s="141"/>
      <c r="DLB82" s="141"/>
      <c r="DLC82" s="141"/>
      <c r="DLD82" s="141"/>
      <c r="DLE82" s="141"/>
      <c r="DLF82" s="141"/>
      <c r="DLG82" s="141"/>
      <c r="DLH82" s="141"/>
      <c r="DLI82" s="141"/>
      <c r="DLJ82" s="141"/>
      <c r="DLK82" s="141"/>
      <c r="DLL82" s="141"/>
      <c r="DLM82" s="141"/>
      <c r="DLN82" s="141"/>
      <c r="DLO82" s="141"/>
      <c r="DLP82" s="141"/>
      <c r="DLQ82" s="141"/>
      <c r="DLR82" s="141"/>
      <c r="DLS82" s="141"/>
      <c r="DLT82" s="141"/>
      <c r="DLU82" s="141"/>
      <c r="DLV82" s="141"/>
      <c r="DLW82" s="141"/>
      <c r="DLX82" s="141"/>
      <c r="DLY82" s="141"/>
      <c r="DLZ82" s="141"/>
      <c r="DMA82" s="141"/>
      <c r="DMB82" s="141"/>
      <c r="DMC82" s="141"/>
      <c r="DMD82" s="141"/>
      <c r="DME82" s="141"/>
      <c r="DMF82" s="141"/>
      <c r="DMG82" s="141"/>
      <c r="DMH82" s="141"/>
      <c r="DMI82" s="141"/>
      <c r="DMJ82" s="141"/>
      <c r="DMK82" s="141"/>
      <c r="DML82" s="141"/>
      <c r="DMM82" s="141"/>
      <c r="DMN82" s="141"/>
      <c r="DMO82" s="141"/>
      <c r="DMP82" s="141"/>
      <c r="DMQ82" s="141"/>
      <c r="DMR82" s="141"/>
      <c r="DMS82" s="141"/>
      <c r="DMT82" s="141"/>
      <c r="DMU82" s="141"/>
      <c r="DMV82" s="141"/>
      <c r="DMW82" s="141"/>
      <c r="DMX82" s="141"/>
      <c r="DMY82" s="141"/>
      <c r="DMZ82" s="141"/>
      <c r="DNA82" s="141"/>
      <c r="DNB82" s="141"/>
      <c r="DNC82" s="141"/>
      <c r="DND82" s="141"/>
      <c r="DNE82" s="141"/>
      <c r="DNF82" s="141"/>
      <c r="DNG82" s="141"/>
      <c r="DNH82" s="141"/>
      <c r="DNI82" s="141"/>
      <c r="DNJ82" s="141"/>
      <c r="DNK82" s="141"/>
      <c r="DNL82" s="141"/>
      <c r="DNM82" s="141"/>
      <c r="DNN82" s="141"/>
      <c r="DNO82" s="141"/>
      <c r="DNP82" s="141"/>
      <c r="DNQ82" s="141"/>
      <c r="DNR82" s="141"/>
      <c r="DNS82" s="141"/>
      <c r="DNT82" s="141"/>
      <c r="DNU82" s="141"/>
      <c r="DNV82" s="141"/>
      <c r="DNW82" s="141"/>
      <c r="DNX82" s="141"/>
      <c r="DNY82" s="141"/>
      <c r="DNZ82" s="141"/>
      <c r="DOA82" s="141"/>
      <c r="DOB82" s="141"/>
      <c r="DOC82" s="141"/>
      <c r="DOD82" s="141"/>
      <c r="DOE82" s="141"/>
      <c r="DOF82" s="141"/>
      <c r="DOG82" s="141"/>
      <c r="DOH82" s="141"/>
      <c r="DOI82" s="141"/>
      <c r="DOJ82" s="141"/>
      <c r="DOK82" s="141"/>
      <c r="DOL82" s="141"/>
      <c r="DOM82" s="141"/>
      <c r="DON82" s="141"/>
      <c r="DOO82" s="141"/>
      <c r="DOP82" s="141"/>
      <c r="DOQ82" s="141"/>
      <c r="DOR82" s="141"/>
      <c r="DOS82" s="141"/>
      <c r="DOT82" s="141"/>
      <c r="DOU82" s="141"/>
      <c r="DOV82" s="141"/>
      <c r="DOW82" s="141"/>
      <c r="DOX82" s="141"/>
      <c r="DOY82" s="141"/>
      <c r="DOZ82" s="141"/>
      <c r="DPA82" s="141"/>
      <c r="DPB82" s="141"/>
      <c r="DPC82" s="141"/>
      <c r="DPD82" s="141"/>
      <c r="DPE82" s="141"/>
      <c r="DPF82" s="141"/>
      <c r="DPG82" s="141"/>
      <c r="DPH82" s="141"/>
      <c r="DPI82" s="141"/>
      <c r="DPJ82" s="141"/>
      <c r="DPK82" s="141"/>
      <c r="DPL82" s="141"/>
      <c r="DPM82" s="141"/>
      <c r="DPN82" s="141"/>
      <c r="DPO82" s="141"/>
      <c r="DPP82" s="141"/>
      <c r="DPQ82" s="141"/>
      <c r="DPR82" s="141"/>
      <c r="DPS82" s="141"/>
      <c r="DPT82" s="141"/>
      <c r="DPU82" s="141"/>
      <c r="DPV82" s="141"/>
      <c r="DPW82" s="141"/>
      <c r="DPX82" s="141"/>
      <c r="DPY82" s="141"/>
      <c r="DPZ82" s="141"/>
      <c r="DQA82" s="141"/>
      <c r="DQB82" s="141"/>
      <c r="DQC82" s="141"/>
      <c r="DQD82" s="141"/>
      <c r="DQE82" s="141"/>
      <c r="DQF82" s="141"/>
      <c r="DQG82" s="141"/>
      <c r="DQH82" s="141"/>
      <c r="DQI82" s="141"/>
      <c r="DQJ82" s="141"/>
      <c r="DQK82" s="141"/>
      <c r="DQL82" s="141"/>
      <c r="DQM82" s="141"/>
      <c r="DQN82" s="141"/>
      <c r="DQO82" s="141"/>
      <c r="DQP82" s="141"/>
      <c r="DQQ82" s="141"/>
      <c r="DQR82" s="141"/>
      <c r="DQS82" s="141"/>
      <c r="DQT82" s="141"/>
      <c r="DQU82" s="141"/>
      <c r="DQV82" s="141"/>
      <c r="DQW82" s="141"/>
      <c r="DQX82" s="141"/>
      <c r="DQY82" s="141"/>
      <c r="DQZ82" s="141"/>
      <c r="DRA82" s="141"/>
      <c r="DRB82" s="141"/>
      <c r="DRC82" s="141"/>
      <c r="DRD82" s="141"/>
      <c r="DRE82" s="141"/>
      <c r="DRF82" s="141"/>
      <c r="DRG82" s="141"/>
      <c r="DRH82" s="141"/>
      <c r="DRI82" s="141"/>
      <c r="DRJ82" s="141"/>
      <c r="DRK82" s="141"/>
      <c r="DRL82" s="141"/>
      <c r="DRM82" s="141"/>
      <c r="DRN82" s="141"/>
      <c r="DRO82" s="141"/>
      <c r="DRP82" s="141"/>
      <c r="DRQ82" s="141"/>
      <c r="DRR82" s="141"/>
      <c r="DRS82" s="141"/>
      <c r="DRT82" s="141"/>
      <c r="DRU82" s="141"/>
      <c r="DRV82" s="141"/>
      <c r="DRW82" s="141"/>
      <c r="DRX82" s="141"/>
      <c r="DRY82" s="141"/>
      <c r="DRZ82" s="141"/>
      <c r="DSA82" s="141"/>
      <c r="DSB82" s="141"/>
      <c r="DSC82" s="141"/>
      <c r="DSD82" s="141"/>
      <c r="DSE82" s="141"/>
      <c r="DSF82" s="141"/>
      <c r="DSG82" s="141"/>
      <c r="DSH82" s="141"/>
      <c r="DSI82" s="141"/>
      <c r="DSJ82" s="141"/>
      <c r="DSK82" s="141"/>
      <c r="DSL82" s="141"/>
      <c r="DSM82" s="141"/>
      <c r="DSN82" s="141"/>
      <c r="DSO82" s="141"/>
      <c r="DSP82" s="141"/>
      <c r="DSQ82" s="141"/>
      <c r="DSR82" s="141"/>
      <c r="DSS82" s="141"/>
      <c r="DST82" s="141"/>
      <c r="DSU82" s="141"/>
      <c r="DSV82" s="141"/>
      <c r="DSW82" s="141"/>
      <c r="DSX82" s="141"/>
      <c r="DSY82" s="141"/>
      <c r="DSZ82" s="141"/>
      <c r="DTA82" s="141"/>
      <c r="DTB82" s="141"/>
      <c r="DTC82" s="141"/>
      <c r="DTD82" s="141"/>
      <c r="DTE82" s="141"/>
      <c r="DTF82" s="141"/>
      <c r="DTG82" s="141"/>
      <c r="DTH82" s="141"/>
      <c r="DTI82" s="141"/>
      <c r="DTJ82" s="141"/>
      <c r="DTK82" s="141"/>
      <c r="DTL82" s="141"/>
      <c r="DTM82" s="141"/>
      <c r="DTN82" s="141"/>
      <c r="DTO82" s="141"/>
      <c r="DTP82" s="141"/>
      <c r="DTQ82" s="141"/>
      <c r="DTR82" s="141"/>
      <c r="DTS82" s="141"/>
      <c r="DTT82" s="141"/>
      <c r="DTU82" s="141"/>
      <c r="DTV82" s="141"/>
      <c r="DTW82" s="141"/>
      <c r="DTX82" s="141"/>
      <c r="DTY82" s="141"/>
      <c r="DTZ82" s="141"/>
      <c r="DUA82" s="141"/>
      <c r="DUB82" s="141"/>
      <c r="DUC82" s="141"/>
      <c r="DUD82" s="141"/>
      <c r="DUE82" s="141"/>
      <c r="DUF82" s="141"/>
      <c r="DUG82" s="141"/>
      <c r="DUH82" s="141"/>
      <c r="DUI82" s="141"/>
      <c r="DUJ82" s="141"/>
      <c r="DUK82" s="141"/>
      <c r="DUL82" s="141"/>
      <c r="DUM82" s="141"/>
      <c r="DUN82" s="141"/>
      <c r="DUO82" s="141"/>
      <c r="DUP82" s="141"/>
      <c r="DUQ82" s="141"/>
      <c r="DUR82" s="141"/>
      <c r="DUS82" s="141"/>
      <c r="DUT82" s="141"/>
      <c r="DUU82" s="141"/>
      <c r="DUV82" s="141"/>
      <c r="DUW82" s="141"/>
      <c r="DUX82" s="141"/>
      <c r="DUY82" s="141"/>
      <c r="DUZ82" s="141"/>
      <c r="DVA82" s="141"/>
      <c r="DVB82" s="141"/>
      <c r="DVC82" s="141"/>
      <c r="DVD82" s="141"/>
      <c r="DVE82" s="141"/>
      <c r="DVF82" s="141"/>
      <c r="DVG82" s="141"/>
      <c r="DVH82" s="141"/>
      <c r="DVI82" s="141"/>
      <c r="DVJ82" s="141"/>
      <c r="DVK82" s="141"/>
      <c r="DVL82" s="141"/>
      <c r="DVM82" s="141"/>
      <c r="DVN82" s="141"/>
      <c r="DVO82" s="141"/>
      <c r="DVP82" s="141"/>
      <c r="DVQ82" s="141"/>
      <c r="DVR82" s="141"/>
      <c r="DVS82" s="141"/>
      <c r="DVT82" s="141"/>
      <c r="DVU82" s="141"/>
      <c r="DVV82" s="141"/>
      <c r="DVW82" s="141"/>
      <c r="DVX82" s="141"/>
      <c r="DVY82" s="141"/>
      <c r="DVZ82" s="141"/>
      <c r="DWA82" s="141"/>
      <c r="DWB82" s="141"/>
      <c r="DWC82" s="141"/>
      <c r="DWD82" s="141"/>
      <c r="DWE82" s="141"/>
      <c r="DWF82" s="141"/>
      <c r="DWG82" s="141"/>
      <c r="DWH82" s="141"/>
      <c r="DWI82" s="141"/>
      <c r="DWJ82" s="141"/>
      <c r="DWK82" s="141"/>
      <c r="DWL82" s="141"/>
      <c r="DWM82" s="141"/>
      <c r="DWN82" s="141"/>
      <c r="DWO82" s="141"/>
      <c r="DWP82" s="141"/>
      <c r="DWQ82" s="141"/>
      <c r="DWR82" s="141"/>
      <c r="DWS82" s="141"/>
      <c r="DWT82" s="141"/>
      <c r="DWU82" s="141"/>
      <c r="DWV82" s="141"/>
      <c r="DWW82" s="141"/>
      <c r="DWX82" s="141"/>
      <c r="DWY82" s="141"/>
      <c r="DWZ82" s="141"/>
      <c r="DXA82" s="141"/>
      <c r="DXB82" s="141"/>
      <c r="DXC82" s="141"/>
      <c r="DXD82" s="141"/>
      <c r="DXE82" s="141"/>
      <c r="DXF82" s="141"/>
      <c r="DXG82" s="141"/>
      <c r="DXH82" s="141"/>
      <c r="DXI82" s="141"/>
      <c r="DXJ82" s="141"/>
      <c r="DXK82" s="141"/>
      <c r="DXL82" s="141"/>
      <c r="DXM82" s="141"/>
      <c r="DXN82" s="141"/>
      <c r="DXO82" s="141"/>
      <c r="DXP82" s="141"/>
      <c r="DXQ82" s="141"/>
      <c r="DXR82" s="141"/>
      <c r="DXS82" s="141"/>
      <c r="DXT82" s="141"/>
      <c r="DXU82" s="141"/>
      <c r="DXV82" s="141"/>
      <c r="DXW82" s="141"/>
      <c r="DXX82" s="141"/>
      <c r="DXY82" s="141"/>
      <c r="DXZ82" s="141"/>
      <c r="DYA82" s="141"/>
      <c r="DYB82" s="141"/>
      <c r="DYC82" s="141"/>
      <c r="DYD82" s="141"/>
      <c r="DYE82" s="141"/>
      <c r="DYF82" s="141"/>
      <c r="DYG82" s="141"/>
      <c r="DYH82" s="141"/>
      <c r="DYI82" s="141"/>
      <c r="DYJ82" s="141"/>
      <c r="DYK82" s="141"/>
      <c r="DYL82" s="141"/>
      <c r="DYM82" s="141"/>
      <c r="DYN82" s="141"/>
      <c r="DYO82" s="141"/>
      <c r="DYP82" s="141"/>
      <c r="DYQ82" s="141"/>
      <c r="DYR82" s="141"/>
      <c r="DYS82" s="141"/>
      <c r="DYT82" s="141"/>
      <c r="DYU82" s="141"/>
      <c r="DYV82" s="141"/>
      <c r="DYW82" s="141"/>
      <c r="DYX82" s="141"/>
      <c r="DYY82" s="141"/>
      <c r="DYZ82" s="141"/>
      <c r="DZA82" s="141"/>
      <c r="DZB82" s="141"/>
      <c r="DZC82" s="141"/>
      <c r="DZD82" s="141"/>
      <c r="DZE82" s="141"/>
      <c r="DZF82" s="141"/>
      <c r="DZG82" s="141"/>
      <c r="DZH82" s="141"/>
      <c r="DZI82" s="141"/>
      <c r="DZJ82" s="141"/>
      <c r="DZK82" s="141"/>
      <c r="DZL82" s="141"/>
      <c r="DZM82" s="141"/>
      <c r="DZN82" s="141"/>
      <c r="DZO82" s="141"/>
      <c r="DZP82" s="141"/>
      <c r="DZQ82" s="141"/>
      <c r="DZR82" s="141"/>
      <c r="DZS82" s="141"/>
      <c r="DZT82" s="141"/>
      <c r="DZU82" s="141"/>
      <c r="DZV82" s="141"/>
      <c r="DZW82" s="141"/>
      <c r="DZX82" s="141"/>
      <c r="DZY82" s="141"/>
      <c r="DZZ82" s="141"/>
      <c r="EAA82" s="141"/>
      <c r="EAB82" s="141"/>
      <c r="EAC82" s="141"/>
      <c r="EAD82" s="141"/>
      <c r="EAE82" s="141"/>
      <c r="EAF82" s="141"/>
      <c r="EAG82" s="141"/>
      <c r="EAH82" s="141"/>
      <c r="EAI82" s="141"/>
      <c r="EAJ82" s="141"/>
      <c r="EAK82" s="141"/>
      <c r="EAL82" s="141"/>
      <c r="EAM82" s="141"/>
      <c r="EAN82" s="141"/>
      <c r="EAO82" s="141"/>
      <c r="EAP82" s="141"/>
      <c r="EAQ82" s="141"/>
      <c r="EAR82" s="141"/>
      <c r="EAS82" s="141"/>
      <c r="EAT82" s="141"/>
      <c r="EAU82" s="141"/>
      <c r="EAV82" s="141"/>
      <c r="EAW82" s="141"/>
      <c r="EAX82" s="141"/>
      <c r="EAY82" s="141"/>
      <c r="EAZ82" s="141"/>
      <c r="EBA82" s="141"/>
      <c r="EBB82" s="141"/>
      <c r="EBC82" s="141"/>
      <c r="EBD82" s="141"/>
      <c r="EBE82" s="141"/>
      <c r="EBF82" s="141"/>
      <c r="EBG82" s="141"/>
      <c r="EBH82" s="141"/>
      <c r="EBI82" s="141"/>
      <c r="EBJ82" s="141"/>
      <c r="EBK82" s="141"/>
      <c r="EBL82" s="141"/>
      <c r="EBM82" s="141"/>
      <c r="EBN82" s="141"/>
      <c r="EBO82" s="141"/>
      <c r="EBP82" s="141"/>
      <c r="EBQ82" s="141"/>
      <c r="EBR82" s="141"/>
      <c r="EBS82" s="141"/>
      <c r="EBT82" s="141"/>
      <c r="EBU82" s="141"/>
      <c r="EBV82" s="141"/>
      <c r="EBW82" s="141"/>
      <c r="EBX82" s="141"/>
      <c r="EBY82" s="141"/>
      <c r="EBZ82" s="141"/>
      <c r="ECA82" s="141"/>
      <c r="ECB82" s="141"/>
      <c r="ECC82" s="141"/>
      <c r="ECD82" s="141"/>
      <c r="ECE82" s="141"/>
      <c r="ECF82" s="141"/>
      <c r="ECG82" s="141"/>
      <c r="ECH82" s="141"/>
      <c r="ECI82" s="141"/>
      <c r="ECJ82" s="141"/>
      <c r="ECK82" s="141"/>
      <c r="ECL82" s="141"/>
      <c r="ECM82" s="141"/>
      <c r="ECN82" s="141"/>
      <c r="ECO82" s="141"/>
      <c r="ECP82" s="141"/>
      <c r="ECQ82" s="141"/>
      <c r="ECR82" s="141"/>
      <c r="ECS82" s="141"/>
      <c r="ECT82" s="141"/>
      <c r="ECU82" s="141"/>
      <c r="ECV82" s="141"/>
      <c r="ECW82" s="141"/>
      <c r="ECX82" s="141"/>
      <c r="ECY82" s="141"/>
      <c r="ECZ82" s="141"/>
      <c r="EDA82" s="141"/>
      <c r="EDB82" s="141"/>
      <c r="EDC82" s="141"/>
      <c r="EDD82" s="141"/>
      <c r="EDE82" s="141"/>
      <c r="EDF82" s="141"/>
      <c r="EDG82" s="141"/>
      <c r="EDH82" s="141"/>
      <c r="EDI82" s="141"/>
      <c r="EDJ82" s="141"/>
      <c r="EDK82" s="141"/>
      <c r="EDL82" s="141"/>
      <c r="EDM82" s="141"/>
      <c r="EDN82" s="141"/>
      <c r="EDO82" s="141"/>
      <c r="EDP82" s="141"/>
      <c r="EDQ82" s="141"/>
      <c r="EDR82" s="141"/>
      <c r="EDS82" s="141"/>
      <c r="EDT82" s="141"/>
      <c r="EDU82" s="141"/>
      <c r="EDV82" s="141"/>
      <c r="EDW82" s="141"/>
      <c r="EDX82" s="141"/>
      <c r="EDY82" s="141"/>
      <c r="EDZ82" s="141"/>
      <c r="EEA82" s="141"/>
      <c r="EEB82" s="141"/>
      <c r="EEC82" s="141"/>
      <c r="EED82" s="141"/>
      <c r="EEE82" s="141"/>
      <c r="EEF82" s="141"/>
      <c r="EEG82" s="141"/>
      <c r="EEH82" s="141"/>
      <c r="EEI82" s="141"/>
      <c r="EEJ82" s="141"/>
      <c r="EEK82" s="141"/>
      <c r="EEL82" s="141"/>
      <c r="EEM82" s="141"/>
      <c r="EEN82" s="141"/>
      <c r="EEO82" s="141"/>
      <c r="EEP82" s="141"/>
      <c r="EEQ82" s="141"/>
      <c r="EER82" s="141"/>
      <c r="EES82" s="141"/>
      <c r="EET82" s="141"/>
      <c r="EEU82" s="141"/>
      <c r="EEV82" s="141"/>
      <c r="EEW82" s="141"/>
      <c r="EEX82" s="141"/>
      <c r="EEY82" s="141"/>
      <c r="EEZ82" s="141"/>
      <c r="EFA82" s="141"/>
      <c r="EFB82" s="141"/>
      <c r="EFC82" s="141"/>
      <c r="EFD82" s="141"/>
      <c r="EFE82" s="141"/>
      <c r="EFF82" s="141"/>
      <c r="EFG82" s="141"/>
      <c r="EFH82" s="141"/>
      <c r="EFI82" s="141"/>
      <c r="EFJ82" s="141"/>
      <c r="EFK82" s="141"/>
      <c r="EFL82" s="141"/>
      <c r="EFM82" s="141"/>
      <c r="EFN82" s="141"/>
      <c r="EFO82" s="141"/>
      <c r="EFP82" s="141"/>
      <c r="EFQ82" s="141"/>
      <c r="EFR82" s="141"/>
      <c r="EFS82" s="141"/>
      <c r="EFT82" s="141"/>
      <c r="EFU82" s="141"/>
      <c r="EFV82" s="141"/>
      <c r="EFW82" s="141"/>
      <c r="EFX82" s="141"/>
      <c r="EFY82" s="141"/>
      <c r="EFZ82" s="141"/>
      <c r="EGA82" s="141"/>
      <c r="EGB82" s="141"/>
      <c r="EGC82" s="141"/>
      <c r="EGD82" s="141"/>
      <c r="EGE82" s="141"/>
      <c r="EGF82" s="141"/>
      <c r="EGG82" s="141"/>
      <c r="EGH82" s="141"/>
      <c r="EGI82" s="141"/>
      <c r="EGJ82" s="141"/>
      <c r="EGK82" s="141"/>
      <c r="EGL82" s="141"/>
      <c r="EGM82" s="141"/>
      <c r="EGN82" s="141"/>
      <c r="EGO82" s="141"/>
      <c r="EGP82" s="141"/>
      <c r="EGQ82" s="141"/>
      <c r="EGR82" s="141"/>
      <c r="EGS82" s="141"/>
      <c r="EGT82" s="141"/>
      <c r="EGU82" s="141"/>
      <c r="EGV82" s="141"/>
      <c r="EGW82" s="141"/>
      <c r="EGX82" s="141"/>
      <c r="EGY82" s="141"/>
      <c r="EGZ82" s="141"/>
      <c r="EHA82" s="141"/>
      <c r="EHB82" s="141"/>
      <c r="EHC82" s="141"/>
      <c r="EHD82" s="141"/>
      <c r="EHE82" s="141"/>
      <c r="EHF82" s="141"/>
      <c r="EHG82" s="141"/>
      <c r="EHH82" s="141"/>
      <c r="EHI82" s="141"/>
      <c r="EHJ82" s="141"/>
      <c r="EHK82" s="141"/>
      <c r="EHL82" s="141"/>
      <c r="EHM82" s="141"/>
      <c r="EHN82" s="141"/>
      <c r="EHO82" s="141"/>
      <c r="EHP82" s="141"/>
      <c r="EHQ82" s="141"/>
      <c r="EHR82" s="141"/>
      <c r="EHS82" s="141"/>
      <c r="EHT82" s="141"/>
      <c r="EHU82" s="141"/>
      <c r="EHV82" s="141"/>
      <c r="EHW82" s="141"/>
      <c r="EHX82" s="141"/>
      <c r="EHY82" s="141"/>
      <c r="EHZ82" s="141"/>
      <c r="EIA82" s="141"/>
      <c r="EIB82" s="141"/>
      <c r="EIC82" s="141"/>
      <c r="EID82" s="141"/>
      <c r="EIE82" s="141"/>
      <c r="EIF82" s="141"/>
      <c r="EIG82" s="141"/>
      <c r="EIH82" s="141"/>
      <c r="EII82" s="141"/>
      <c r="EIJ82" s="141"/>
      <c r="EIK82" s="141"/>
      <c r="EIL82" s="141"/>
      <c r="EIM82" s="141"/>
      <c r="EIN82" s="141"/>
      <c r="EIO82" s="141"/>
      <c r="EIP82" s="141"/>
      <c r="EIQ82" s="141"/>
      <c r="EIR82" s="141"/>
      <c r="EIS82" s="141"/>
      <c r="EIT82" s="141"/>
      <c r="EIU82" s="141"/>
      <c r="EIV82" s="141"/>
      <c r="EIW82" s="141"/>
      <c r="EIX82" s="141"/>
      <c r="EIY82" s="141"/>
      <c r="EIZ82" s="141"/>
      <c r="EJA82" s="141"/>
      <c r="EJB82" s="141"/>
      <c r="EJC82" s="141"/>
      <c r="EJD82" s="141"/>
      <c r="EJE82" s="141"/>
      <c r="EJF82" s="141"/>
      <c r="EJG82" s="141"/>
      <c r="EJH82" s="141"/>
      <c r="EJI82" s="141"/>
      <c r="EJJ82" s="141"/>
      <c r="EJK82" s="141"/>
      <c r="EJL82" s="141"/>
      <c r="EJM82" s="141"/>
      <c r="EJN82" s="141"/>
      <c r="EJO82" s="141"/>
      <c r="EJP82" s="141"/>
      <c r="EJQ82" s="141"/>
      <c r="EJR82" s="141"/>
      <c r="EJS82" s="141"/>
      <c r="EJT82" s="141"/>
      <c r="EJU82" s="141"/>
      <c r="EJV82" s="141"/>
      <c r="EJW82" s="141"/>
      <c r="EJX82" s="141"/>
      <c r="EJY82" s="141"/>
      <c r="EJZ82" s="141"/>
      <c r="EKA82" s="141"/>
      <c r="EKB82" s="141"/>
      <c r="EKC82" s="141"/>
      <c r="EKD82" s="141"/>
      <c r="EKE82" s="141"/>
      <c r="EKF82" s="141"/>
      <c r="EKG82" s="141"/>
      <c r="EKH82" s="141"/>
      <c r="EKI82" s="141"/>
      <c r="EKJ82" s="141"/>
      <c r="EKK82" s="141"/>
      <c r="EKL82" s="141"/>
      <c r="EKM82" s="141"/>
      <c r="EKN82" s="141"/>
      <c r="EKO82" s="141"/>
      <c r="EKP82" s="141"/>
      <c r="EKQ82" s="141"/>
      <c r="EKR82" s="141"/>
      <c r="EKS82" s="141"/>
      <c r="EKT82" s="141"/>
      <c r="EKU82" s="141"/>
      <c r="EKV82" s="141"/>
      <c r="EKW82" s="141"/>
      <c r="EKX82" s="141"/>
      <c r="EKY82" s="141"/>
      <c r="EKZ82" s="141"/>
      <c r="ELA82" s="141"/>
      <c r="ELB82" s="141"/>
      <c r="ELC82" s="141"/>
      <c r="ELD82" s="141"/>
      <c r="ELE82" s="141"/>
      <c r="ELF82" s="141"/>
      <c r="ELG82" s="141"/>
      <c r="ELH82" s="141"/>
      <c r="ELI82" s="141"/>
      <c r="ELJ82" s="141"/>
      <c r="ELK82" s="141"/>
      <c r="ELL82" s="141"/>
      <c r="ELM82" s="141"/>
      <c r="ELN82" s="141"/>
      <c r="ELO82" s="141"/>
      <c r="ELP82" s="141"/>
      <c r="ELQ82" s="141"/>
      <c r="ELR82" s="141"/>
      <c r="ELS82" s="141"/>
      <c r="ELT82" s="141"/>
      <c r="ELU82" s="141"/>
      <c r="ELV82" s="141"/>
      <c r="ELW82" s="141"/>
      <c r="ELX82" s="141"/>
      <c r="ELY82" s="141"/>
      <c r="ELZ82" s="141"/>
      <c r="EMA82" s="141"/>
      <c r="EMB82" s="141"/>
      <c r="EMC82" s="141"/>
      <c r="EMD82" s="141"/>
      <c r="EME82" s="141"/>
      <c r="EMF82" s="141"/>
      <c r="EMG82" s="141"/>
      <c r="EMH82" s="141"/>
      <c r="EMI82" s="141"/>
      <c r="EMJ82" s="141"/>
      <c r="EMK82" s="141"/>
      <c r="EML82" s="141"/>
      <c r="EMM82" s="141"/>
      <c r="EMN82" s="141"/>
      <c r="EMO82" s="141"/>
      <c r="EMP82" s="141"/>
      <c r="EMQ82" s="141"/>
      <c r="EMR82" s="141"/>
      <c r="EMS82" s="141"/>
      <c r="EMT82" s="141"/>
      <c r="EMU82" s="141"/>
      <c r="EMV82" s="141"/>
      <c r="EMW82" s="141"/>
      <c r="EMX82" s="141"/>
      <c r="EMY82" s="141"/>
      <c r="EMZ82" s="141"/>
      <c r="ENA82" s="141"/>
      <c r="ENB82" s="141"/>
      <c r="ENC82" s="141"/>
      <c r="END82" s="141"/>
      <c r="ENE82" s="141"/>
      <c r="ENF82" s="141"/>
      <c r="ENG82" s="141"/>
      <c r="ENH82" s="141"/>
      <c r="ENI82" s="141"/>
      <c r="ENJ82" s="141"/>
      <c r="ENK82" s="141"/>
      <c r="ENL82" s="141"/>
      <c r="ENM82" s="141"/>
      <c r="ENN82" s="141"/>
      <c r="ENO82" s="141"/>
      <c r="ENP82" s="141"/>
      <c r="ENQ82" s="141"/>
      <c r="ENR82" s="141"/>
      <c r="ENS82" s="141"/>
      <c r="ENT82" s="141"/>
      <c r="ENU82" s="141"/>
      <c r="ENV82" s="141"/>
      <c r="ENW82" s="141"/>
      <c r="ENX82" s="141"/>
      <c r="ENY82" s="141"/>
      <c r="ENZ82" s="141"/>
      <c r="EOA82" s="141"/>
      <c r="EOB82" s="141"/>
      <c r="EOC82" s="141"/>
      <c r="EOD82" s="141"/>
      <c r="EOE82" s="141"/>
      <c r="EOF82" s="141"/>
      <c r="EOG82" s="141"/>
      <c r="EOH82" s="141"/>
      <c r="EOI82" s="141"/>
      <c r="EOJ82" s="141"/>
      <c r="EOK82" s="141"/>
      <c r="EOL82" s="141"/>
      <c r="EOM82" s="141"/>
      <c r="EON82" s="141"/>
      <c r="EOO82" s="141"/>
      <c r="EOP82" s="141"/>
      <c r="EOQ82" s="141"/>
      <c r="EOR82" s="141"/>
      <c r="EOS82" s="141"/>
      <c r="EOT82" s="141"/>
      <c r="EOU82" s="141"/>
      <c r="EOV82" s="141"/>
      <c r="EOW82" s="141"/>
      <c r="EOX82" s="141"/>
      <c r="EOY82" s="141"/>
      <c r="EOZ82" s="141"/>
      <c r="EPA82" s="141"/>
      <c r="EPB82" s="141"/>
      <c r="EPC82" s="141"/>
      <c r="EPD82" s="141"/>
      <c r="EPE82" s="141"/>
      <c r="EPF82" s="141"/>
      <c r="EPG82" s="141"/>
      <c r="EPH82" s="141"/>
      <c r="EPI82" s="141"/>
      <c r="EPJ82" s="141"/>
      <c r="EPK82" s="141"/>
      <c r="EPL82" s="141"/>
      <c r="EPM82" s="141"/>
      <c r="EPN82" s="141"/>
      <c r="EPO82" s="141"/>
      <c r="EPP82" s="141"/>
      <c r="EPQ82" s="141"/>
      <c r="EPR82" s="141"/>
      <c r="EPS82" s="141"/>
      <c r="EPT82" s="141"/>
      <c r="EPU82" s="141"/>
      <c r="EPV82" s="141"/>
      <c r="EPW82" s="141"/>
      <c r="EPX82" s="141"/>
      <c r="EPY82" s="141"/>
      <c r="EPZ82" s="141"/>
      <c r="EQA82" s="141"/>
      <c r="EQB82" s="141"/>
      <c r="EQC82" s="141"/>
      <c r="EQD82" s="141"/>
      <c r="EQE82" s="141"/>
      <c r="EQF82" s="141"/>
      <c r="EQG82" s="141"/>
      <c r="EQH82" s="141"/>
      <c r="EQI82" s="141"/>
      <c r="EQJ82" s="141"/>
      <c r="EQK82" s="141"/>
      <c r="EQL82" s="141"/>
      <c r="EQM82" s="141"/>
      <c r="EQN82" s="141"/>
      <c r="EQO82" s="141"/>
      <c r="EQP82" s="141"/>
      <c r="EQQ82" s="141"/>
      <c r="EQR82" s="141"/>
      <c r="EQS82" s="141"/>
      <c r="EQT82" s="141"/>
      <c r="EQU82" s="141"/>
      <c r="EQV82" s="141"/>
      <c r="EQW82" s="141"/>
      <c r="EQX82" s="141"/>
      <c r="EQY82" s="141"/>
      <c r="EQZ82" s="141"/>
      <c r="ERA82" s="141"/>
      <c r="ERB82" s="141"/>
      <c r="ERC82" s="141"/>
      <c r="ERD82" s="141"/>
      <c r="ERE82" s="141"/>
      <c r="ERF82" s="141"/>
      <c r="ERG82" s="141"/>
      <c r="ERH82" s="141"/>
      <c r="ERI82" s="141"/>
      <c r="ERJ82" s="141"/>
      <c r="ERK82" s="141"/>
      <c r="ERL82" s="141"/>
      <c r="ERM82" s="141"/>
      <c r="ERN82" s="141"/>
      <c r="ERO82" s="141"/>
      <c r="ERP82" s="141"/>
      <c r="ERQ82" s="141"/>
      <c r="ERR82" s="141"/>
      <c r="ERS82" s="141"/>
      <c r="ERT82" s="141"/>
      <c r="ERU82" s="141"/>
      <c r="ERV82" s="141"/>
      <c r="ERW82" s="141"/>
      <c r="ERX82" s="141"/>
      <c r="ERY82" s="141"/>
      <c r="ERZ82" s="141"/>
      <c r="ESA82" s="141"/>
      <c r="ESB82" s="141"/>
      <c r="ESC82" s="141"/>
      <c r="ESD82" s="141"/>
      <c r="ESE82" s="141"/>
      <c r="ESF82" s="141"/>
      <c r="ESG82" s="141"/>
      <c r="ESH82" s="141"/>
      <c r="ESI82" s="141"/>
      <c r="ESJ82" s="141"/>
      <c r="ESK82" s="141"/>
      <c r="ESL82" s="141"/>
      <c r="ESM82" s="141"/>
      <c r="ESN82" s="141"/>
      <c r="ESO82" s="141"/>
      <c r="ESP82" s="141"/>
      <c r="ESQ82" s="141"/>
      <c r="ESR82" s="141"/>
      <c r="ESS82" s="141"/>
      <c r="EST82" s="141"/>
      <c r="ESU82" s="141"/>
      <c r="ESV82" s="141"/>
      <c r="ESW82" s="141"/>
      <c r="ESX82" s="141"/>
      <c r="ESY82" s="141"/>
      <c r="ESZ82" s="141"/>
      <c r="ETA82" s="141"/>
      <c r="ETB82" s="141"/>
      <c r="ETC82" s="141"/>
      <c r="ETD82" s="141"/>
      <c r="ETE82" s="141"/>
      <c r="ETF82" s="141"/>
      <c r="ETG82" s="141"/>
      <c r="ETH82" s="141"/>
      <c r="ETI82" s="141"/>
      <c r="ETJ82" s="141"/>
      <c r="ETK82" s="141"/>
      <c r="ETL82" s="141"/>
      <c r="ETM82" s="141"/>
      <c r="ETN82" s="141"/>
      <c r="ETO82" s="141"/>
      <c r="ETP82" s="141"/>
      <c r="ETQ82" s="141"/>
      <c r="ETR82" s="141"/>
      <c r="ETS82" s="141"/>
      <c r="ETT82" s="141"/>
      <c r="ETU82" s="141"/>
      <c r="ETV82" s="141"/>
      <c r="ETW82" s="141"/>
      <c r="ETX82" s="141"/>
      <c r="ETY82" s="141"/>
      <c r="ETZ82" s="141"/>
      <c r="EUA82" s="141"/>
      <c r="EUB82" s="141"/>
      <c r="EUC82" s="141"/>
      <c r="EUD82" s="141"/>
      <c r="EUE82" s="141"/>
      <c r="EUF82" s="141"/>
      <c r="EUG82" s="141"/>
      <c r="EUH82" s="141"/>
      <c r="EUI82" s="141"/>
      <c r="EUJ82" s="141"/>
      <c r="EUK82" s="141"/>
      <c r="EUL82" s="141"/>
      <c r="EUM82" s="141"/>
      <c r="EUN82" s="141"/>
      <c r="EUO82" s="141"/>
      <c r="EUP82" s="141"/>
      <c r="EUQ82" s="141"/>
      <c r="EUR82" s="141"/>
      <c r="EUS82" s="141"/>
      <c r="EUT82" s="141"/>
      <c r="EUU82" s="141"/>
      <c r="EUV82" s="141"/>
      <c r="EUW82" s="141"/>
      <c r="EUX82" s="141"/>
      <c r="EUY82" s="141"/>
      <c r="EUZ82" s="141"/>
      <c r="EVA82" s="141"/>
      <c r="EVB82" s="141"/>
      <c r="EVC82" s="141"/>
      <c r="EVD82" s="141"/>
      <c r="EVE82" s="141"/>
      <c r="EVF82" s="141"/>
      <c r="EVG82" s="141"/>
      <c r="EVH82" s="141"/>
      <c r="EVI82" s="141"/>
      <c r="EVJ82" s="141"/>
      <c r="EVK82" s="141"/>
      <c r="EVL82" s="141"/>
      <c r="EVM82" s="141"/>
      <c r="EVN82" s="141"/>
      <c r="EVO82" s="141"/>
      <c r="EVP82" s="141"/>
      <c r="EVQ82" s="141"/>
      <c r="EVR82" s="141"/>
      <c r="EVS82" s="141"/>
      <c r="EVT82" s="141"/>
      <c r="EVU82" s="141"/>
      <c r="EVV82" s="141"/>
      <c r="EVW82" s="141"/>
      <c r="EVX82" s="141"/>
      <c r="EVY82" s="141"/>
      <c r="EVZ82" s="141"/>
      <c r="EWA82" s="141"/>
      <c r="EWB82" s="141"/>
      <c r="EWC82" s="141"/>
      <c r="EWD82" s="141"/>
      <c r="EWE82" s="141"/>
      <c r="EWF82" s="141"/>
      <c r="EWG82" s="141"/>
      <c r="EWH82" s="141"/>
      <c r="EWI82" s="141"/>
      <c r="EWJ82" s="141"/>
      <c r="EWK82" s="141"/>
      <c r="EWL82" s="141"/>
      <c r="EWM82" s="141"/>
      <c r="EWN82" s="141"/>
      <c r="EWO82" s="141"/>
      <c r="EWP82" s="141"/>
      <c r="EWQ82" s="141"/>
      <c r="EWR82" s="141"/>
      <c r="EWS82" s="141"/>
      <c r="EWT82" s="141"/>
      <c r="EWU82" s="141"/>
      <c r="EWV82" s="141"/>
      <c r="EWW82" s="141"/>
      <c r="EWX82" s="141"/>
      <c r="EWY82" s="141"/>
      <c r="EWZ82" s="141"/>
      <c r="EXA82" s="141"/>
      <c r="EXB82" s="141"/>
      <c r="EXC82" s="141"/>
      <c r="EXD82" s="141"/>
      <c r="EXE82" s="141"/>
      <c r="EXF82" s="141"/>
      <c r="EXG82" s="141"/>
      <c r="EXH82" s="141"/>
      <c r="EXI82" s="141"/>
      <c r="EXJ82" s="141"/>
      <c r="EXK82" s="141"/>
      <c r="EXL82" s="141"/>
      <c r="EXM82" s="141"/>
      <c r="EXN82" s="141"/>
      <c r="EXO82" s="141"/>
      <c r="EXP82" s="141"/>
      <c r="EXQ82" s="141"/>
      <c r="EXR82" s="141"/>
      <c r="EXS82" s="141"/>
      <c r="EXT82" s="141"/>
      <c r="EXU82" s="141"/>
      <c r="EXV82" s="141"/>
      <c r="EXW82" s="141"/>
      <c r="EXX82" s="141"/>
      <c r="EXY82" s="141"/>
      <c r="EXZ82" s="141"/>
      <c r="EYA82" s="141"/>
      <c r="EYB82" s="141"/>
      <c r="EYC82" s="141"/>
      <c r="EYD82" s="141"/>
      <c r="EYE82" s="141"/>
      <c r="EYF82" s="141"/>
      <c r="EYG82" s="141"/>
      <c r="EYH82" s="141"/>
      <c r="EYI82" s="141"/>
      <c r="EYJ82" s="141"/>
      <c r="EYK82" s="141"/>
      <c r="EYL82" s="141"/>
      <c r="EYM82" s="141"/>
      <c r="EYN82" s="141"/>
      <c r="EYO82" s="141"/>
      <c r="EYP82" s="141"/>
      <c r="EYQ82" s="141"/>
      <c r="EYR82" s="141"/>
      <c r="EYS82" s="141"/>
      <c r="EYT82" s="141"/>
      <c r="EYU82" s="141"/>
      <c r="EYV82" s="141"/>
      <c r="EYW82" s="141"/>
      <c r="EYX82" s="141"/>
      <c r="EYY82" s="141"/>
      <c r="EYZ82" s="141"/>
      <c r="EZA82" s="141"/>
      <c r="EZB82" s="141"/>
      <c r="EZC82" s="141"/>
      <c r="EZD82" s="141"/>
      <c r="EZE82" s="141"/>
      <c r="EZF82" s="141"/>
      <c r="EZG82" s="141"/>
      <c r="EZH82" s="141"/>
      <c r="EZI82" s="141"/>
      <c r="EZJ82" s="141"/>
      <c r="EZK82" s="141"/>
      <c r="EZL82" s="141"/>
      <c r="EZM82" s="141"/>
      <c r="EZN82" s="141"/>
      <c r="EZO82" s="141"/>
      <c r="EZP82" s="141"/>
      <c r="EZQ82" s="141"/>
      <c r="EZR82" s="141"/>
      <c r="EZS82" s="141"/>
      <c r="EZT82" s="141"/>
      <c r="EZU82" s="141"/>
      <c r="EZV82" s="141"/>
      <c r="EZW82" s="141"/>
      <c r="EZX82" s="141"/>
      <c r="EZY82" s="141"/>
      <c r="EZZ82" s="141"/>
      <c r="FAA82" s="141"/>
      <c r="FAB82" s="141"/>
      <c r="FAC82" s="141"/>
      <c r="FAD82" s="141"/>
      <c r="FAE82" s="141"/>
      <c r="FAF82" s="141"/>
      <c r="FAG82" s="141"/>
      <c r="FAH82" s="141"/>
      <c r="FAI82" s="141"/>
      <c r="FAJ82" s="141"/>
      <c r="FAK82" s="141"/>
      <c r="FAL82" s="141"/>
      <c r="FAM82" s="141"/>
      <c r="FAN82" s="141"/>
      <c r="FAO82" s="141"/>
      <c r="FAP82" s="141"/>
      <c r="FAQ82" s="141"/>
      <c r="FAR82" s="141"/>
      <c r="FAS82" s="141"/>
      <c r="FAT82" s="141"/>
      <c r="FAU82" s="141"/>
      <c r="FAV82" s="141"/>
      <c r="FAW82" s="141"/>
      <c r="FAX82" s="141"/>
      <c r="FAY82" s="141"/>
      <c r="FAZ82" s="141"/>
      <c r="FBA82" s="141"/>
      <c r="FBB82" s="141"/>
      <c r="FBC82" s="141"/>
      <c r="FBD82" s="141"/>
      <c r="FBE82" s="141"/>
      <c r="FBF82" s="141"/>
      <c r="FBG82" s="141"/>
      <c r="FBH82" s="141"/>
      <c r="FBI82" s="141"/>
      <c r="FBJ82" s="141"/>
      <c r="FBK82" s="141"/>
      <c r="FBL82" s="141"/>
      <c r="FBM82" s="141"/>
      <c r="FBN82" s="141"/>
      <c r="FBO82" s="141"/>
      <c r="FBP82" s="141"/>
      <c r="FBQ82" s="141"/>
      <c r="FBR82" s="141"/>
      <c r="FBS82" s="141"/>
      <c r="FBT82" s="141"/>
      <c r="FBU82" s="141"/>
      <c r="FBV82" s="141"/>
      <c r="FBW82" s="141"/>
      <c r="FBX82" s="141"/>
      <c r="FBY82" s="141"/>
      <c r="FBZ82" s="141"/>
      <c r="FCA82" s="141"/>
      <c r="FCB82" s="141"/>
      <c r="FCC82" s="141"/>
      <c r="FCD82" s="141"/>
      <c r="FCE82" s="141"/>
      <c r="FCF82" s="141"/>
      <c r="FCG82" s="141"/>
      <c r="FCH82" s="141"/>
      <c r="FCI82" s="141"/>
      <c r="FCJ82" s="141"/>
      <c r="FCK82" s="141"/>
      <c r="FCL82" s="141"/>
      <c r="FCM82" s="141"/>
      <c r="FCN82" s="141"/>
      <c r="FCO82" s="141"/>
      <c r="FCP82" s="141"/>
      <c r="FCQ82" s="141"/>
      <c r="FCR82" s="141"/>
      <c r="FCS82" s="141"/>
      <c r="FCT82" s="141"/>
      <c r="FCU82" s="141"/>
      <c r="FCV82" s="141"/>
      <c r="FCW82" s="141"/>
      <c r="FCX82" s="141"/>
      <c r="FCY82" s="141"/>
      <c r="FCZ82" s="141"/>
      <c r="FDA82" s="141"/>
      <c r="FDB82" s="141"/>
      <c r="FDC82" s="141"/>
      <c r="FDD82" s="141"/>
      <c r="FDE82" s="141"/>
      <c r="FDF82" s="141"/>
      <c r="FDG82" s="141"/>
      <c r="FDH82" s="141"/>
      <c r="FDI82" s="141"/>
      <c r="FDJ82" s="141"/>
      <c r="FDK82" s="141"/>
      <c r="FDL82" s="141"/>
      <c r="FDM82" s="141"/>
      <c r="FDN82" s="141"/>
      <c r="FDO82" s="141"/>
      <c r="FDP82" s="141"/>
      <c r="FDQ82" s="141"/>
      <c r="FDR82" s="141"/>
      <c r="FDS82" s="141"/>
      <c r="FDT82" s="141"/>
      <c r="FDU82" s="141"/>
      <c r="FDV82" s="141"/>
      <c r="FDW82" s="141"/>
      <c r="FDX82" s="141"/>
      <c r="FDY82" s="141"/>
      <c r="FDZ82" s="141"/>
      <c r="FEA82" s="141"/>
      <c r="FEB82" s="141"/>
      <c r="FEC82" s="141"/>
      <c r="FED82" s="141"/>
      <c r="FEE82" s="141"/>
      <c r="FEF82" s="141"/>
      <c r="FEG82" s="141"/>
      <c r="FEH82" s="141"/>
      <c r="FEI82" s="141"/>
      <c r="FEJ82" s="141"/>
      <c r="FEK82" s="141"/>
      <c r="FEL82" s="141"/>
      <c r="FEM82" s="141"/>
      <c r="FEN82" s="141"/>
      <c r="FEO82" s="141"/>
      <c r="FEP82" s="141"/>
      <c r="FEQ82" s="141"/>
      <c r="FER82" s="141"/>
      <c r="FES82" s="141"/>
      <c r="FET82" s="141"/>
      <c r="FEU82" s="141"/>
      <c r="FEV82" s="141"/>
      <c r="FEW82" s="141"/>
      <c r="FEX82" s="141"/>
      <c r="FEY82" s="141"/>
      <c r="FEZ82" s="141"/>
      <c r="FFA82" s="141"/>
      <c r="FFB82" s="141"/>
      <c r="FFC82" s="141"/>
      <c r="FFD82" s="141"/>
      <c r="FFE82" s="141"/>
      <c r="FFF82" s="141"/>
      <c r="FFG82" s="141"/>
      <c r="FFH82" s="141"/>
      <c r="FFI82" s="141"/>
      <c r="FFJ82" s="141"/>
      <c r="FFK82" s="141"/>
      <c r="FFL82" s="141"/>
      <c r="FFM82" s="141"/>
      <c r="FFN82" s="141"/>
      <c r="FFO82" s="141"/>
      <c r="FFP82" s="141"/>
      <c r="FFQ82" s="141"/>
      <c r="FFR82" s="141"/>
      <c r="FFS82" s="141"/>
      <c r="FFT82" s="141"/>
      <c r="FFU82" s="141"/>
      <c r="FFV82" s="141"/>
      <c r="FFW82" s="141"/>
      <c r="FFX82" s="141"/>
      <c r="FFY82" s="141"/>
      <c r="FFZ82" s="141"/>
      <c r="FGA82" s="141"/>
      <c r="FGB82" s="141"/>
      <c r="FGC82" s="141"/>
      <c r="FGD82" s="141"/>
      <c r="FGE82" s="141"/>
      <c r="FGF82" s="141"/>
      <c r="FGG82" s="141"/>
      <c r="FGH82" s="141"/>
      <c r="FGI82" s="141"/>
      <c r="FGJ82" s="141"/>
      <c r="FGK82" s="141"/>
      <c r="FGL82" s="141"/>
      <c r="FGM82" s="141"/>
      <c r="FGN82" s="141"/>
      <c r="FGO82" s="141"/>
      <c r="FGP82" s="141"/>
      <c r="FGQ82" s="141"/>
      <c r="FGR82" s="141"/>
      <c r="FGS82" s="141"/>
      <c r="FGT82" s="141"/>
      <c r="FGU82" s="141"/>
      <c r="FGV82" s="141"/>
      <c r="FGW82" s="141"/>
      <c r="FGX82" s="141"/>
      <c r="FGY82" s="141"/>
      <c r="FGZ82" s="141"/>
      <c r="FHA82" s="141"/>
      <c r="FHB82" s="141"/>
      <c r="FHC82" s="141"/>
      <c r="FHD82" s="141"/>
      <c r="FHE82" s="141"/>
      <c r="FHF82" s="141"/>
      <c r="FHG82" s="141"/>
      <c r="FHH82" s="141"/>
      <c r="FHI82" s="141"/>
      <c r="FHJ82" s="141"/>
      <c r="FHK82" s="141"/>
      <c r="FHL82" s="141"/>
      <c r="FHM82" s="141"/>
      <c r="FHN82" s="141"/>
      <c r="FHO82" s="141"/>
      <c r="FHP82" s="141"/>
      <c r="FHQ82" s="141"/>
      <c r="FHR82" s="141"/>
      <c r="FHS82" s="141"/>
      <c r="FHT82" s="141"/>
      <c r="FHU82" s="141"/>
      <c r="FHV82" s="141"/>
      <c r="FHW82" s="141"/>
      <c r="FHX82" s="141"/>
      <c r="FHY82" s="141"/>
      <c r="FHZ82" s="141"/>
      <c r="FIA82" s="141"/>
      <c r="FIB82" s="141"/>
      <c r="FIC82" s="141"/>
      <c r="FID82" s="141"/>
      <c r="FIE82" s="141"/>
      <c r="FIF82" s="141"/>
      <c r="FIG82" s="141"/>
      <c r="FIH82" s="141"/>
      <c r="FII82" s="141"/>
      <c r="FIJ82" s="141"/>
      <c r="FIK82" s="141"/>
      <c r="FIL82" s="141"/>
      <c r="FIM82" s="141"/>
      <c r="FIN82" s="141"/>
      <c r="FIO82" s="141"/>
      <c r="FIP82" s="141"/>
      <c r="FIQ82" s="141"/>
      <c r="FIR82" s="141"/>
      <c r="FIS82" s="141"/>
      <c r="FIT82" s="141"/>
      <c r="FIU82" s="141"/>
      <c r="FIV82" s="141"/>
      <c r="FIW82" s="141"/>
      <c r="FIX82" s="141"/>
      <c r="FIY82" s="141"/>
      <c r="FIZ82" s="141"/>
      <c r="FJA82" s="141"/>
      <c r="FJB82" s="141"/>
      <c r="FJC82" s="141"/>
      <c r="FJD82" s="141"/>
      <c r="FJE82" s="141"/>
      <c r="FJF82" s="141"/>
      <c r="FJG82" s="141"/>
      <c r="FJH82" s="141"/>
      <c r="FJI82" s="141"/>
      <c r="FJJ82" s="141"/>
      <c r="FJK82" s="141"/>
      <c r="FJL82" s="141"/>
      <c r="FJM82" s="141"/>
      <c r="FJN82" s="141"/>
      <c r="FJO82" s="141"/>
      <c r="FJP82" s="141"/>
      <c r="FJQ82" s="141"/>
      <c r="FJR82" s="141"/>
      <c r="FJS82" s="141"/>
      <c r="FJT82" s="141"/>
      <c r="FJU82" s="141"/>
      <c r="FJV82" s="141"/>
      <c r="FJW82" s="141"/>
      <c r="FJX82" s="141"/>
      <c r="FJY82" s="141"/>
      <c r="FJZ82" s="141"/>
      <c r="FKA82" s="141"/>
      <c r="FKB82" s="141"/>
      <c r="FKC82" s="141"/>
      <c r="FKD82" s="141"/>
      <c r="FKE82" s="141"/>
      <c r="FKF82" s="141"/>
      <c r="FKG82" s="141"/>
      <c r="FKH82" s="141"/>
      <c r="FKI82" s="141"/>
      <c r="FKJ82" s="141"/>
      <c r="FKK82" s="141"/>
      <c r="FKL82" s="141"/>
      <c r="FKM82" s="141"/>
      <c r="FKN82" s="141"/>
      <c r="FKO82" s="141"/>
      <c r="FKP82" s="141"/>
      <c r="FKQ82" s="141"/>
      <c r="FKR82" s="141"/>
      <c r="FKS82" s="141"/>
      <c r="FKT82" s="141"/>
      <c r="FKU82" s="141"/>
      <c r="FKV82" s="141"/>
      <c r="FKW82" s="141"/>
      <c r="FKX82" s="141"/>
      <c r="FKY82" s="141"/>
      <c r="FKZ82" s="141"/>
      <c r="FLA82" s="141"/>
      <c r="FLB82" s="141"/>
      <c r="FLC82" s="141"/>
      <c r="FLD82" s="141"/>
      <c r="FLE82" s="141"/>
      <c r="FLF82" s="141"/>
      <c r="FLG82" s="141"/>
      <c r="FLH82" s="141"/>
      <c r="FLI82" s="141"/>
      <c r="FLJ82" s="141"/>
      <c r="FLK82" s="141"/>
      <c r="FLL82" s="141"/>
      <c r="FLM82" s="141"/>
      <c r="FLN82" s="141"/>
      <c r="FLO82" s="141"/>
      <c r="FLP82" s="141"/>
      <c r="FLQ82" s="141"/>
      <c r="FLR82" s="141"/>
      <c r="FLS82" s="141"/>
      <c r="FLT82" s="141"/>
      <c r="FLU82" s="141"/>
      <c r="FLV82" s="141"/>
      <c r="FLW82" s="141"/>
      <c r="FLX82" s="141"/>
      <c r="FLY82" s="141"/>
      <c r="FLZ82" s="141"/>
      <c r="FMA82" s="141"/>
      <c r="FMB82" s="141"/>
      <c r="FMC82" s="141"/>
      <c r="FMD82" s="141"/>
      <c r="FME82" s="141"/>
      <c r="FMF82" s="141"/>
      <c r="FMG82" s="141"/>
      <c r="FMH82" s="141"/>
      <c r="FMI82" s="141"/>
      <c r="FMJ82" s="141"/>
      <c r="FMK82" s="141"/>
      <c r="FML82" s="141"/>
      <c r="FMM82" s="141"/>
      <c r="FMN82" s="141"/>
      <c r="FMO82" s="141"/>
      <c r="FMP82" s="141"/>
      <c r="FMQ82" s="141"/>
      <c r="FMR82" s="141"/>
      <c r="FMS82" s="141"/>
      <c r="FMT82" s="141"/>
      <c r="FMU82" s="141"/>
      <c r="FMV82" s="141"/>
      <c r="FMW82" s="141"/>
      <c r="FMX82" s="141"/>
      <c r="FMY82" s="141"/>
      <c r="FMZ82" s="141"/>
      <c r="FNA82" s="141"/>
      <c r="FNB82" s="141"/>
      <c r="FNC82" s="141"/>
      <c r="FND82" s="141"/>
      <c r="FNE82" s="141"/>
      <c r="FNF82" s="141"/>
      <c r="FNG82" s="141"/>
      <c r="FNH82" s="141"/>
      <c r="FNI82" s="141"/>
      <c r="FNJ82" s="141"/>
      <c r="FNK82" s="141"/>
      <c r="FNL82" s="141"/>
      <c r="FNM82" s="141"/>
      <c r="FNN82" s="141"/>
      <c r="FNO82" s="141"/>
      <c r="FNP82" s="141"/>
      <c r="FNQ82" s="141"/>
      <c r="FNR82" s="141"/>
      <c r="FNS82" s="141"/>
      <c r="FNT82" s="141"/>
      <c r="FNU82" s="141"/>
      <c r="FNV82" s="141"/>
      <c r="FNW82" s="141"/>
      <c r="FNX82" s="141"/>
      <c r="FNY82" s="141"/>
      <c r="FNZ82" s="141"/>
      <c r="FOA82" s="141"/>
      <c r="FOB82" s="141"/>
      <c r="FOC82" s="141"/>
      <c r="FOD82" s="141"/>
      <c r="FOE82" s="141"/>
      <c r="FOF82" s="141"/>
      <c r="FOG82" s="141"/>
      <c r="FOH82" s="141"/>
      <c r="FOI82" s="141"/>
      <c r="FOJ82" s="141"/>
      <c r="FOK82" s="141"/>
      <c r="FOL82" s="141"/>
      <c r="FOM82" s="141"/>
      <c r="FON82" s="141"/>
      <c r="FOO82" s="141"/>
      <c r="FOP82" s="141"/>
      <c r="FOQ82" s="141"/>
      <c r="FOR82" s="141"/>
      <c r="FOS82" s="141"/>
      <c r="FOT82" s="141"/>
      <c r="FOU82" s="141"/>
      <c r="FOV82" s="141"/>
      <c r="FOW82" s="141"/>
      <c r="FOX82" s="141"/>
      <c r="FOY82" s="141"/>
      <c r="FOZ82" s="141"/>
      <c r="FPA82" s="141"/>
      <c r="FPB82" s="141"/>
      <c r="FPC82" s="141"/>
      <c r="FPD82" s="141"/>
      <c r="FPE82" s="141"/>
      <c r="FPF82" s="141"/>
      <c r="FPG82" s="141"/>
      <c r="FPH82" s="141"/>
      <c r="FPI82" s="141"/>
      <c r="FPJ82" s="141"/>
      <c r="FPK82" s="141"/>
      <c r="FPL82" s="141"/>
      <c r="FPM82" s="141"/>
      <c r="FPN82" s="141"/>
      <c r="FPO82" s="141"/>
      <c r="FPP82" s="141"/>
      <c r="FPQ82" s="141"/>
      <c r="FPR82" s="141"/>
      <c r="FPS82" s="141"/>
      <c r="FPT82" s="141"/>
      <c r="FPU82" s="141"/>
      <c r="FPV82" s="141"/>
      <c r="FPW82" s="141"/>
      <c r="FPX82" s="141"/>
      <c r="FPY82" s="141"/>
      <c r="FPZ82" s="141"/>
      <c r="FQA82" s="141"/>
      <c r="FQB82" s="141"/>
      <c r="FQC82" s="141"/>
      <c r="FQD82" s="141"/>
      <c r="FQE82" s="141"/>
      <c r="FQF82" s="141"/>
      <c r="FQG82" s="141"/>
      <c r="FQH82" s="141"/>
      <c r="FQI82" s="141"/>
      <c r="FQJ82" s="141"/>
      <c r="FQK82" s="141"/>
      <c r="FQL82" s="141"/>
      <c r="FQM82" s="141"/>
      <c r="FQN82" s="141"/>
      <c r="FQO82" s="141"/>
      <c r="FQP82" s="141"/>
      <c r="FQQ82" s="141"/>
      <c r="FQR82" s="141"/>
      <c r="FQS82" s="141"/>
      <c r="FQT82" s="141"/>
      <c r="FQU82" s="141"/>
      <c r="FQV82" s="141"/>
      <c r="FQW82" s="141"/>
      <c r="FQX82" s="141"/>
      <c r="FQY82" s="141"/>
      <c r="FQZ82" s="141"/>
      <c r="FRA82" s="141"/>
      <c r="FRB82" s="141"/>
      <c r="FRC82" s="141"/>
      <c r="FRD82" s="141"/>
      <c r="FRE82" s="141"/>
      <c r="FRF82" s="141"/>
      <c r="FRG82" s="141"/>
      <c r="FRH82" s="141"/>
      <c r="FRI82" s="141"/>
      <c r="FRJ82" s="141"/>
      <c r="FRK82" s="141"/>
      <c r="FRL82" s="141"/>
      <c r="FRM82" s="141"/>
      <c r="FRN82" s="141"/>
      <c r="FRO82" s="141"/>
      <c r="FRP82" s="141"/>
      <c r="FRQ82" s="141"/>
      <c r="FRR82" s="141"/>
      <c r="FRS82" s="141"/>
      <c r="FRT82" s="141"/>
      <c r="FRU82" s="141"/>
      <c r="FRV82" s="141"/>
      <c r="FRW82" s="141"/>
      <c r="FRX82" s="141"/>
      <c r="FRY82" s="141"/>
      <c r="FRZ82" s="141"/>
      <c r="FSA82" s="141"/>
      <c r="FSB82" s="141"/>
      <c r="FSC82" s="141"/>
      <c r="FSD82" s="141"/>
      <c r="FSE82" s="141"/>
      <c r="FSF82" s="141"/>
      <c r="FSG82" s="141"/>
      <c r="FSH82" s="141"/>
      <c r="FSI82" s="141"/>
      <c r="FSJ82" s="141"/>
      <c r="FSK82" s="141"/>
      <c r="FSL82" s="141"/>
      <c r="FSM82" s="141"/>
      <c r="FSN82" s="141"/>
      <c r="FSO82" s="141"/>
      <c r="FSP82" s="141"/>
      <c r="FSQ82" s="141"/>
      <c r="FSR82" s="141"/>
      <c r="FSS82" s="141"/>
      <c r="FST82" s="141"/>
      <c r="FSU82" s="141"/>
      <c r="FSV82" s="141"/>
      <c r="FSW82" s="141"/>
      <c r="FSX82" s="141"/>
      <c r="FSY82" s="141"/>
      <c r="FSZ82" s="141"/>
      <c r="FTA82" s="141"/>
      <c r="FTB82" s="141"/>
      <c r="FTC82" s="141"/>
      <c r="FTD82" s="141"/>
      <c r="FTE82" s="141"/>
      <c r="FTF82" s="141"/>
      <c r="FTG82" s="141"/>
      <c r="FTH82" s="141"/>
      <c r="FTI82" s="141"/>
      <c r="FTJ82" s="141"/>
      <c r="FTK82" s="141"/>
      <c r="FTL82" s="141"/>
      <c r="FTM82" s="141"/>
      <c r="FTN82" s="141"/>
      <c r="FTO82" s="141"/>
      <c r="FTP82" s="141"/>
      <c r="FTQ82" s="141"/>
      <c r="FTR82" s="141"/>
      <c r="FTS82" s="141"/>
      <c r="FTT82" s="141"/>
      <c r="FTU82" s="141"/>
      <c r="FTV82" s="141"/>
      <c r="FTW82" s="141"/>
      <c r="FTX82" s="141"/>
      <c r="FTY82" s="141"/>
      <c r="FTZ82" s="141"/>
      <c r="FUA82" s="141"/>
      <c r="FUB82" s="141"/>
      <c r="FUC82" s="141"/>
      <c r="FUD82" s="141"/>
      <c r="FUE82" s="141"/>
      <c r="FUF82" s="141"/>
      <c r="FUG82" s="141"/>
      <c r="FUH82" s="141"/>
      <c r="FUI82" s="141"/>
      <c r="FUJ82" s="141"/>
      <c r="FUK82" s="141"/>
      <c r="FUL82" s="141"/>
      <c r="FUM82" s="141"/>
      <c r="FUN82" s="141"/>
      <c r="FUO82" s="141"/>
      <c r="FUP82" s="141"/>
      <c r="FUQ82" s="141"/>
      <c r="FUR82" s="141"/>
      <c r="FUS82" s="141"/>
      <c r="FUT82" s="141"/>
      <c r="FUU82" s="141"/>
      <c r="FUV82" s="141"/>
      <c r="FUW82" s="141"/>
      <c r="FUX82" s="141"/>
      <c r="FUY82" s="141"/>
      <c r="FUZ82" s="141"/>
      <c r="FVA82" s="141"/>
      <c r="FVB82" s="141"/>
      <c r="FVC82" s="141"/>
      <c r="FVD82" s="141"/>
      <c r="FVE82" s="141"/>
      <c r="FVF82" s="141"/>
      <c r="FVG82" s="141"/>
      <c r="FVH82" s="141"/>
      <c r="FVI82" s="141"/>
      <c r="FVJ82" s="141"/>
      <c r="FVK82" s="141"/>
      <c r="FVL82" s="141"/>
      <c r="FVM82" s="141"/>
      <c r="FVN82" s="141"/>
      <c r="FVO82" s="141"/>
      <c r="FVP82" s="141"/>
      <c r="FVQ82" s="141"/>
      <c r="FVR82" s="141"/>
      <c r="FVS82" s="141"/>
      <c r="FVT82" s="141"/>
      <c r="FVU82" s="141"/>
      <c r="FVV82" s="141"/>
      <c r="FVW82" s="141"/>
      <c r="FVX82" s="141"/>
      <c r="FVY82" s="141"/>
      <c r="FVZ82" s="141"/>
      <c r="FWA82" s="141"/>
      <c r="FWB82" s="141"/>
      <c r="FWC82" s="141"/>
      <c r="FWD82" s="141"/>
      <c r="FWE82" s="141"/>
      <c r="FWF82" s="141"/>
      <c r="FWG82" s="141"/>
      <c r="FWH82" s="141"/>
      <c r="FWI82" s="141"/>
      <c r="FWJ82" s="141"/>
      <c r="FWK82" s="141"/>
      <c r="FWL82" s="141"/>
      <c r="FWM82" s="141"/>
      <c r="FWN82" s="141"/>
      <c r="FWO82" s="141"/>
      <c r="FWP82" s="141"/>
      <c r="FWQ82" s="141"/>
      <c r="FWR82" s="141"/>
      <c r="FWS82" s="141"/>
      <c r="FWT82" s="141"/>
      <c r="FWU82" s="141"/>
      <c r="FWV82" s="141"/>
      <c r="FWW82" s="141"/>
      <c r="FWX82" s="141"/>
      <c r="FWY82" s="141"/>
      <c r="FWZ82" s="141"/>
      <c r="FXA82" s="141"/>
      <c r="FXB82" s="141"/>
      <c r="FXC82" s="141"/>
      <c r="FXD82" s="141"/>
      <c r="FXE82" s="141"/>
      <c r="FXF82" s="141"/>
      <c r="FXG82" s="141"/>
      <c r="FXH82" s="141"/>
      <c r="FXI82" s="141"/>
      <c r="FXJ82" s="141"/>
      <c r="FXK82" s="141"/>
      <c r="FXL82" s="141"/>
      <c r="FXM82" s="141"/>
      <c r="FXN82" s="141"/>
      <c r="FXO82" s="141"/>
      <c r="FXP82" s="141"/>
      <c r="FXQ82" s="141"/>
      <c r="FXR82" s="141"/>
      <c r="FXS82" s="141"/>
      <c r="FXT82" s="141"/>
      <c r="FXU82" s="141"/>
      <c r="FXV82" s="141"/>
      <c r="FXW82" s="141"/>
      <c r="FXX82" s="141"/>
      <c r="FXY82" s="141"/>
      <c r="FXZ82" s="141"/>
      <c r="FYA82" s="141"/>
      <c r="FYB82" s="141"/>
      <c r="FYC82" s="141"/>
      <c r="FYD82" s="141"/>
      <c r="FYE82" s="141"/>
      <c r="FYF82" s="141"/>
      <c r="FYG82" s="141"/>
      <c r="FYH82" s="141"/>
      <c r="FYI82" s="141"/>
      <c r="FYJ82" s="141"/>
      <c r="FYK82" s="141"/>
      <c r="FYL82" s="141"/>
      <c r="FYM82" s="141"/>
      <c r="FYN82" s="141"/>
      <c r="FYO82" s="141"/>
      <c r="FYP82" s="141"/>
      <c r="FYQ82" s="141"/>
      <c r="FYR82" s="141"/>
      <c r="FYS82" s="141"/>
      <c r="FYT82" s="141"/>
      <c r="FYU82" s="141"/>
      <c r="FYV82" s="141"/>
      <c r="FYW82" s="141"/>
      <c r="FYX82" s="141"/>
      <c r="FYY82" s="141"/>
      <c r="FYZ82" s="141"/>
      <c r="FZA82" s="141"/>
      <c r="FZB82" s="141"/>
      <c r="FZC82" s="141"/>
      <c r="FZD82" s="141"/>
      <c r="FZE82" s="141"/>
      <c r="FZF82" s="141"/>
      <c r="FZG82" s="141"/>
      <c r="FZH82" s="141"/>
      <c r="FZI82" s="141"/>
      <c r="FZJ82" s="141"/>
      <c r="FZK82" s="141"/>
      <c r="FZL82" s="141"/>
      <c r="FZM82" s="141"/>
      <c r="FZN82" s="141"/>
      <c r="FZO82" s="141"/>
      <c r="FZP82" s="141"/>
      <c r="FZQ82" s="141"/>
      <c r="FZR82" s="141"/>
      <c r="FZS82" s="141"/>
      <c r="FZT82" s="141"/>
      <c r="FZU82" s="141"/>
      <c r="FZV82" s="141"/>
      <c r="FZW82" s="141"/>
      <c r="FZX82" s="141"/>
      <c r="FZY82" s="141"/>
      <c r="FZZ82" s="141"/>
      <c r="GAA82" s="141"/>
      <c r="GAB82" s="141"/>
      <c r="GAC82" s="141"/>
      <c r="GAD82" s="141"/>
      <c r="GAE82" s="141"/>
      <c r="GAF82" s="141"/>
      <c r="GAG82" s="141"/>
      <c r="GAH82" s="141"/>
      <c r="GAI82" s="141"/>
      <c r="GAJ82" s="141"/>
      <c r="GAK82" s="141"/>
      <c r="GAL82" s="141"/>
      <c r="GAM82" s="141"/>
      <c r="GAN82" s="141"/>
      <c r="GAO82" s="141"/>
      <c r="GAP82" s="141"/>
      <c r="GAQ82" s="141"/>
      <c r="GAR82" s="141"/>
      <c r="GAS82" s="141"/>
      <c r="GAT82" s="141"/>
      <c r="GAU82" s="141"/>
      <c r="GAV82" s="141"/>
      <c r="GAW82" s="141"/>
      <c r="GAX82" s="141"/>
      <c r="GAY82" s="141"/>
      <c r="GAZ82" s="141"/>
      <c r="GBA82" s="141"/>
      <c r="GBB82" s="141"/>
      <c r="GBC82" s="141"/>
      <c r="GBD82" s="141"/>
      <c r="GBE82" s="141"/>
      <c r="GBF82" s="141"/>
      <c r="GBG82" s="141"/>
      <c r="GBH82" s="141"/>
      <c r="GBI82" s="141"/>
      <c r="GBJ82" s="141"/>
      <c r="GBK82" s="141"/>
      <c r="GBL82" s="141"/>
      <c r="GBM82" s="141"/>
      <c r="GBN82" s="141"/>
      <c r="GBO82" s="141"/>
      <c r="GBP82" s="141"/>
      <c r="GBQ82" s="141"/>
      <c r="GBR82" s="141"/>
      <c r="GBS82" s="141"/>
      <c r="GBT82" s="141"/>
      <c r="GBU82" s="141"/>
      <c r="GBV82" s="141"/>
      <c r="GBW82" s="141"/>
      <c r="GBX82" s="141"/>
      <c r="GBY82" s="141"/>
      <c r="GBZ82" s="141"/>
      <c r="GCA82" s="141"/>
      <c r="GCB82" s="141"/>
      <c r="GCC82" s="141"/>
      <c r="GCD82" s="141"/>
      <c r="GCE82" s="141"/>
      <c r="GCF82" s="141"/>
      <c r="GCG82" s="141"/>
      <c r="GCH82" s="141"/>
      <c r="GCI82" s="141"/>
      <c r="GCJ82" s="141"/>
      <c r="GCK82" s="141"/>
      <c r="GCL82" s="141"/>
      <c r="GCM82" s="141"/>
      <c r="GCN82" s="141"/>
      <c r="GCO82" s="141"/>
      <c r="GCP82" s="141"/>
      <c r="GCQ82" s="141"/>
      <c r="GCR82" s="141"/>
      <c r="GCS82" s="141"/>
      <c r="GCT82" s="141"/>
      <c r="GCU82" s="141"/>
      <c r="GCV82" s="141"/>
      <c r="GCW82" s="141"/>
      <c r="GCX82" s="141"/>
      <c r="GCY82" s="141"/>
      <c r="GCZ82" s="141"/>
      <c r="GDA82" s="141"/>
      <c r="GDB82" s="141"/>
      <c r="GDC82" s="141"/>
      <c r="GDD82" s="141"/>
      <c r="GDE82" s="141"/>
      <c r="GDF82" s="141"/>
      <c r="GDG82" s="141"/>
      <c r="GDH82" s="141"/>
      <c r="GDI82" s="141"/>
      <c r="GDJ82" s="141"/>
      <c r="GDK82" s="141"/>
      <c r="GDL82" s="141"/>
      <c r="GDM82" s="141"/>
      <c r="GDN82" s="141"/>
      <c r="GDO82" s="141"/>
      <c r="GDP82" s="141"/>
      <c r="GDQ82" s="141"/>
      <c r="GDR82" s="141"/>
      <c r="GDS82" s="141"/>
      <c r="GDT82" s="141"/>
      <c r="GDU82" s="141"/>
      <c r="GDV82" s="141"/>
      <c r="GDW82" s="141"/>
      <c r="GDX82" s="141"/>
      <c r="GDY82" s="141"/>
      <c r="GDZ82" s="141"/>
      <c r="GEA82" s="141"/>
      <c r="GEB82" s="141"/>
      <c r="GEC82" s="141"/>
      <c r="GED82" s="141"/>
      <c r="GEE82" s="141"/>
      <c r="GEF82" s="141"/>
      <c r="GEG82" s="141"/>
      <c r="GEH82" s="141"/>
      <c r="GEI82" s="141"/>
      <c r="GEJ82" s="141"/>
      <c r="GEK82" s="141"/>
      <c r="GEL82" s="141"/>
      <c r="GEM82" s="141"/>
      <c r="GEN82" s="141"/>
      <c r="GEO82" s="141"/>
      <c r="GEP82" s="141"/>
      <c r="GEQ82" s="141"/>
      <c r="GER82" s="141"/>
      <c r="GES82" s="141"/>
      <c r="GET82" s="141"/>
      <c r="GEU82" s="141"/>
      <c r="GEV82" s="141"/>
      <c r="GEW82" s="141"/>
      <c r="GEX82" s="141"/>
      <c r="GEY82" s="141"/>
      <c r="GEZ82" s="141"/>
      <c r="GFA82" s="141"/>
      <c r="GFB82" s="141"/>
      <c r="GFC82" s="141"/>
      <c r="GFD82" s="141"/>
      <c r="GFE82" s="141"/>
      <c r="GFF82" s="141"/>
      <c r="GFG82" s="141"/>
      <c r="GFH82" s="141"/>
      <c r="GFI82" s="141"/>
      <c r="GFJ82" s="141"/>
      <c r="GFK82" s="141"/>
      <c r="GFL82" s="141"/>
      <c r="GFM82" s="141"/>
      <c r="GFN82" s="141"/>
      <c r="GFO82" s="141"/>
      <c r="GFP82" s="141"/>
      <c r="GFQ82" s="141"/>
      <c r="GFR82" s="141"/>
      <c r="GFS82" s="141"/>
      <c r="GFT82" s="141"/>
      <c r="GFU82" s="141"/>
      <c r="GFV82" s="141"/>
      <c r="GFW82" s="141"/>
      <c r="GFX82" s="141"/>
      <c r="GFY82" s="141"/>
      <c r="GFZ82" s="141"/>
      <c r="GGA82" s="141"/>
      <c r="GGB82" s="141"/>
      <c r="GGC82" s="141"/>
      <c r="GGD82" s="141"/>
      <c r="GGE82" s="141"/>
      <c r="GGF82" s="141"/>
      <c r="GGG82" s="141"/>
      <c r="GGH82" s="141"/>
      <c r="GGI82" s="141"/>
      <c r="GGJ82" s="141"/>
      <c r="GGK82" s="141"/>
      <c r="GGL82" s="141"/>
      <c r="GGM82" s="141"/>
      <c r="GGN82" s="141"/>
      <c r="GGO82" s="141"/>
      <c r="GGP82" s="141"/>
      <c r="GGQ82" s="141"/>
      <c r="GGR82" s="141"/>
      <c r="GGS82" s="141"/>
      <c r="GGT82" s="141"/>
      <c r="GGU82" s="141"/>
      <c r="GGV82" s="141"/>
      <c r="GGW82" s="141"/>
      <c r="GGX82" s="141"/>
      <c r="GGY82" s="141"/>
      <c r="GGZ82" s="141"/>
      <c r="GHA82" s="141"/>
      <c r="GHB82" s="141"/>
      <c r="GHC82" s="141"/>
      <c r="GHD82" s="141"/>
      <c r="GHE82" s="141"/>
      <c r="GHF82" s="141"/>
      <c r="GHG82" s="141"/>
      <c r="GHH82" s="141"/>
      <c r="GHI82" s="141"/>
      <c r="GHJ82" s="141"/>
      <c r="GHK82" s="141"/>
      <c r="GHL82" s="141"/>
      <c r="GHM82" s="141"/>
      <c r="GHN82" s="141"/>
      <c r="GHO82" s="141"/>
      <c r="GHP82" s="141"/>
      <c r="GHQ82" s="141"/>
      <c r="GHR82" s="141"/>
      <c r="GHS82" s="141"/>
      <c r="GHT82" s="141"/>
      <c r="GHU82" s="141"/>
      <c r="GHV82" s="141"/>
      <c r="GHW82" s="141"/>
      <c r="GHX82" s="141"/>
      <c r="GHY82" s="141"/>
      <c r="GHZ82" s="141"/>
      <c r="GIA82" s="141"/>
      <c r="GIB82" s="141"/>
      <c r="GIC82" s="141"/>
      <c r="GID82" s="141"/>
      <c r="GIE82" s="141"/>
      <c r="GIF82" s="141"/>
      <c r="GIG82" s="141"/>
      <c r="GIH82" s="141"/>
      <c r="GII82" s="141"/>
      <c r="GIJ82" s="141"/>
      <c r="GIK82" s="141"/>
      <c r="GIL82" s="141"/>
      <c r="GIM82" s="141"/>
      <c r="GIN82" s="141"/>
      <c r="GIO82" s="141"/>
      <c r="GIP82" s="141"/>
      <c r="GIQ82" s="141"/>
      <c r="GIR82" s="141"/>
      <c r="GIS82" s="141"/>
      <c r="GIT82" s="141"/>
      <c r="GIU82" s="141"/>
      <c r="GIV82" s="141"/>
      <c r="GIW82" s="141"/>
      <c r="GIX82" s="141"/>
      <c r="GIY82" s="141"/>
      <c r="GIZ82" s="141"/>
      <c r="GJA82" s="141"/>
      <c r="GJB82" s="141"/>
      <c r="GJC82" s="141"/>
      <c r="GJD82" s="141"/>
      <c r="GJE82" s="141"/>
      <c r="GJF82" s="141"/>
      <c r="GJG82" s="141"/>
      <c r="GJH82" s="141"/>
      <c r="GJI82" s="141"/>
      <c r="GJJ82" s="141"/>
      <c r="GJK82" s="141"/>
      <c r="GJL82" s="141"/>
      <c r="GJM82" s="141"/>
      <c r="GJN82" s="141"/>
      <c r="GJO82" s="141"/>
      <c r="GJP82" s="141"/>
      <c r="GJQ82" s="141"/>
      <c r="GJR82" s="141"/>
      <c r="GJS82" s="141"/>
      <c r="GJT82" s="141"/>
      <c r="GJU82" s="141"/>
      <c r="GJV82" s="141"/>
      <c r="GJW82" s="141"/>
      <c r="GJX82" s="141"/>
      <c r="GJY82" s="141"/>
      <c r="GJZ82" s="141"/>
      <c r="GKA82" s="141"/>
      <c r="GKB82" s="141"/>
      <c r="GKC82" s="141"/>
      <c r="GKD82" s="141"/>
      <c r="GKE82" s="141"/>
      <c r="GKF82" s="141"/>
      <c r="GKG82" s="141"/>
      <c r="GKH82" s="141"/>
      <c r="GKI82" s="141"/>
      <c r="GKJ82" s="141"/>
      <c r="GKK82" s="141"/>
      <c r="GKL82" s="141"/>
      <c r="GKM82" s="141"/>
      <c r="GKN82" s="141"/>
      <c r="GKO82" s="141"/>
      <c r="GKP82" s="141"/>
      <c r="GKQ82" s="141"/>
      <c r="GKR82" s="141"/>
      <c r="GKS82" s="141"/>
      <c r="GKT82" s="141"/>
      <c r="GKU82" s="141"/>
      <c r="GKV82" s="141"/>
      <c r="GKW82" s="141"/>
      <c r="GKX82" s="141"/>
      <c r="GKY82" s="141"/>
      <c r="GKZ82" s="141"/>
      <c r="GLA82" s="141"/>
      <c r="GLB82" s="141"/>
      <c r="GLC82" s="141"/>
      <c r="GLD82" s="141"/>
      <c r="GLE82" s="141"/>
      <c r="GLF82" s="141"/>
      <c r="GLG82" s="141"/>
      <c r="GLH82" s="141"/>
      <c r="GLI82" s="141"/>
      <c r="GLJ82" s="141"/>
      <c r="GLK82" s="141"/>
      <c r="GLL82" s="141"/>
      <c r="GLM82" s="141"/>
      <c r="GLN82" s="141"/>
      <c r="GLO82" s="141"/>
      <c r="GLP82" s="141"/>
      <c r="GLQ82" s="141"/>
      <c r="GLR82" s="141"/>
      <c r="GLS82" s="141"/>
      <c r="GLT82" s="141"/>
      <c r="GLU82" s="141"/>
      <c r="GLV82" s="141"/>
      <c r="GLW82" s="141"/>
      <c r="GLX82" s="141"/>
      <c r="GLY82" s="141"/>
      <c r="GLZ82" s="141"/>
      <c r="GMA82" s="141"/>
      <c r="GMB82" s="141"/>
      <c r="GMC82" s="141"/>
      <c r="GMD82" s="141"/>
      <c r="GME82" s="141"/>
      <c r="GMF82" s="141"/>
      <c r="GMG82" s="141"/>
      <c r="GMH82" s="141"/>
      <c r="GMI82" s="141"/>
      <c r="GMJ82" s="141"/>
      <c r="GMK82" s="141"/>
      <c r="GML82" s="141"/>
      <c r="GMM82" s="141"/>
      <c r="GMN82" s="141"/>
      <c r="GMO82" s="141"/>
      <c r="GMP82" s="141"/>
      <c r="GMQ82" s="141"/>
      <c r="GMR82" s="141"/>
      <c r="GMS82" s="141"/>
      <c r="GMT82" s="141"/>
      <c r="GMU82" s="141"/>
      <c r="GMV82" s="141"/>
      <c r="GMW82" s="141"/>
      <c r="GMX82" s="141"/>
      <c r="GMY82" s="141"/>
      <c r="GMZ82" s="141"/>
      <c r="GNA82" s="141"/>
      <c r="GNB82" s="141"/>
      <c r="GNC82" s="141"/>
      <c r="GND82" s="141"/>
      <c r="GNE82" s="141"/>
      <c r="GNF82" s="141"/>
      <c r="GNG82" s="141"/>
      <c r="GNH82" s="141"/>
      <c r="GNI82" s="141"/>
      <c r="GNJ82" s="141"/>
      <c r="GNK82" s="141"/>
      <c r="GNL82" s="141"/>
      <c r="GNM82" s="141"/>
      <c r="GNN82" s="141"/>
      <c r="GNO82" s="141"/>
      <c r="GNP82" s="141"/>
      <c r="GNQ82" s="141"/>
      <c r="GNR82" s="141"/>
      <c r="GNS82" s="141"/>
      <c r="GNT82" s="141"/>
      <c r="GNU82" s="141"/>
      <c r="GNV82" s="141"/>
      <c r="GNW82" s="141"/>
      <c r="GNX82" s="141"/>
      <c r="GNY82" s="141"/>
      <c r="GNZ82" s="141"/>
      <c r="GOA82" s="141"/>
      <c r="GOB82" s="141"/>
      <c r="GOC82" s="141"/>
      <c r="GOD82" s="141"/>
      <c r="GOE82" s="141"/>
      <c r="GOF82" s="141"/>
      <c r="GOG82" s="141"/>
      <c r="GOH82" s="141"/>
      <c r="GOI82" s="141"/>
      <c r="GOJ82" s="141"/>
      <c r="GOK82" s="141"/>
      <c r="GOL82" s="141"/>
      <c r="GOM82" s="141"/>
      <c r="GON82" s="141"/>
      <c r="GOO82" s="141"/>
      <c r="GOP82" s="141"/>
      <c r="GOQ82" s="141"/>
      <c r="GOR82" s="141"/>
      <c r="GOS82" s="141"/>
      <c r="GOT82" s="141"/>
      <c r="GOU82" s="141"/>
      <c r="GOV82" s="141"/>
      <c r="GOW82" s="141"/>
      <c r="GOX82" s="141"/>
      <c r="GOY82" s="141"/>
      <c r="GOZ82" s="141"/>
      <c r="GPA82" s="141"/>
      <c r="GPB82" s="141"/>
      <c r="GPC82" s="141"/>
      <c r="GPD82" s="141"/>
      <c r="GPE82" s="141"/>
      <c r="GPF82" s="141"/>
      <c r="GPG82" s="141"/>
      <c r="GPH82" s="141"/>
      <c r="GPI82" s="141"/>
      <c r="GPJ82" s="141"/>
      <c r="GPK82" s="141"/>
      <c r="GPL82" s="141"/>
      <c r="GPM82" s="141"/>
      <c r="GPN82" s="141"/>
      <c r="GPO82" s="141"/>
      <c r="GPP82" s="141"/>
      <c r="GPQ82" s="141"/>
      <c r="GPR82" s="141"/>
      <c r="GPS82" s="141"/>
      <c r="GPT82" s="141"/>
      <c r="GPU82" s="141"/>
      <c r="GPV82" s="141"/>
      <c r="GPW82" s="141"/>
      <c r="GPX82" s="141"/>
      <c r="GPY82" s="141"/>
      <c r="GPZ82" s="141"/>
      <c r="GQA82" s="141"/>
      <c r="GQB82" s="141"/>
      <c r="GQC82" s="141"/>
      <c r="GQD82" s="141"/>
      <c r="GQE82" s="141"/>
      <c r="GQF82" s="141"/>
      <c r="GQG82" s="141"/>
      <c r="GQH82" s="141"/>
      <c r="GQI82" s="141"/>
      <c r="GQJ82" s="141"/>
      <c r="GQK82" s="141"/>
      <c r="GQL82" s="141"/>
      <c r="GQM82" s="141"/>
      <c r="GQN82" s="141"/>
      <c r="GQO82" s="141"/>
      <c r="GQP82" s="141"/>
      <c r="GQQ82" s="141"/>
      <c r="GQR82" s="141"/>
      <c r="GQS82" s="141"/>
      <c r="GQT82" s="141"/>
      <c r="GQU82" s="141"/>
      <c r="GQV82" s="141"/>
      <c r="GQW82" s="141"/>
      <c r="GQX82" s="141"/>
      <c r="GQY82" s="141"/>
      <c r="GQZ82" s="141"/>
      <c r="GRA82" s="141"/>
      <c r="GRB82" s="141"/>
      <c r="GRC82" s="141"/>
      <c r="GRD82" s="141"/>
      <c r="GRE82" s="141"/>
      <c r="GRF82" s="141"/>
      <c r="GRG82" s="141"/>
      <c r="GRH82" s="141"/>
      <c r="GRI82" s="141"/>
      <c r="GRJ82" s="141"/>
      <c r="GRK82" s="141"/>
      <c r="GRL82" s="141"/>
      <c r="GRM82" s="141"/>
      <c r="GRN82" s="141"/>
      <c r="GRO82" s="141"/>
      <c r="GRP82" s="141"/>
      <c r="GRQ82" s="141"/>
      <c r="GRR82" s="141"/>
      <c r="GRS82" s="141"/>
      <c r="GRT82" s="141"/>
      <c r="GRU82" s="141"/>
      <c r="GRV82" s="141"/>
      <c r="GRW82" s="141"/>
      <c r="GRX82" s="141"/>
      <c r="GRY82" s="141"/>
      <c r="GRZ82" s="141"/>
      <c r="GSA82" s="141"/>
      <c r="GSB82" s="141"/>
      <c r="GSC82" s="141"/>
      <c r="GSD82" s="141"/>
      <c r="GSE82" s="141"/>
      <c r="GSF82" s="141"/>
      <c r="GSG82" s="141"/>
      <c r="GSH82" s="141"/>
      <c r="GSI82" s="141"/>
      <c r="GSJ82" s="141"/>
      <c r="GSK82" s="141"/>
      <c r="GSL82" s="141"/>
      <c r="GSM82" s="141"/>
      <c r="GSN82" s="141"/>
      <c r="GSO82" s="141"/>
      <c r="GSP82" s="141"/>
      <c r="GSQ82" s="141"/>
      <c r="GSR82" s="141"/>
      <c r="GSS82" s="141"/>
      <c r="GST82" s="141"/>
      <c r="GSU82" s="141"/>
      <c r="GSV82" s="141"/>
      <c r="GSW82" s="141"/>
      <c r="GSX82" s="141"/>
      <c r="GSY82" s="141"/>
      <c r="GSZ82" s="141"/>
      <c r="GTA82" s="141"/>
      <c r="GTB82" s="141"/>
      <c r="GTC82" s="141"/>
      <c r="GTD82" s="141"/>
      <c r="GTE82" s="141"/>
      <c r="GTF82" s="141"/>
      <c r="GTG82" s="141"/>
      <c r="GTH82" s="141"/>
      <c r="GTI82" s="141"/>
      <c r="GTJ82" s="141"/>
      <c r="GTK82" s="141"/>
      <c r="GTL82" s="141"/>
      <c r="GTM82" s="141"/>
      <c r="GTN82" s="141"/>
      <c r="GTO82" s="141"/>
      <c r="GTP82" s="141"/>
      <c r="GTQ82" s="141"/>
      <c r="GTR82" s="141"/>
      <c r="GTS82" s="141"/>
      <c r="GTT82" s="141"/>
      <c r="GTU82" s="141"/>
      <c r="GTV82" s="141"/>
      <c r="GTW82" s="141"/>
      <c r="GTX82" s="141"/>
      <c r="GTY82" s="141"/>
      <c r="GTZ82" s="141"/>
      <c r="GUA82" s="141"/>
      <c r="GUB82" s="141"/>
      <c r="GUC82" s="141"/>
      <c r="GUD82" s="141"/>
      <c r="GUE82" s="141"/>
      <c r="GUF82" s="141"/>
      <c r="GUG82" s="141"/>
      <c r="GUH82" s="141"/>
      <c r="GUI82" s="141"/>
      <c r="GUJ82" s="141"/>
      <c r="GUK82" s="141"/>
      <c r="GUL82" s="141"/>
      <c r="GUM82" s="141"/>
      <c r="GUN82" s="141"/>
      <c r="GUO82" s="141"/>
      <c r="GUP82" s="141"/>
      <c r="GUQ82" s="141"/>
      <c r="GUR82" s="141"/>
      <c r="GUS82" s="141"/>
      <c r="GUT82" s="141"/>
      <c r="GUU82" s="141"/>
      <c r="GUV82" s="141"/>
      <c r="GUW82" s="141"/>
      <c r="GUX82" s="141"/>
      <c r="GUY82" s="141"/>
      <c r="GUZ82" s="141"/>
      <c r="GVA82" s="141"/>
      <c r="GVB82" s="141"/>
      <c r="GVC82" s="141"/>
      <c r="GVD82" s="141"/>
      <c r="GVE82" s="141"/>
      <c r="GVF82" s="141"/>
      <c r="GVG82" s="141"/>
      <c r="GVH82" s="141"/>
      <c r="GVI82" s="141"/>
      <c r="GVJ82" s="141"/>
      <c r="GVK82" s="141"/>
      <c r="GVL82" s="141"/>
      <c r="GVM82" s="141"/>
      <c r="GVN82" s="141"/>
      <c r="GVO82" s="141"/>
      <c r="GVP82" s="141"/>
      <c r="GVQ82" s="141"/>
      <c r="GVR82" s="141"/>
      <c r="GVS82" s="141"/>
      <c r="GVT82" s="141"/>
      <c r="GVU82" s="141"/>
      <c r="GVV82" s="141"/>
      <c r="GVW82" s="141"/>
      <c r="GVX82" s="141"/>
      <c r="GVY82" s="141"/>
      <c r="GVZ82" s="141"/>
      <c r="GWA82" s="141"/>
      <c r="GWB82" s="141"/>
      <c r="GWC82" s="141"/>
      <c r="GWD82" s="141"/>
      <c r="GWE82" s="141"/>
      <c r="GWF82" s="141"/>
      <c r="GWG82" s="141"/>
      <c r="GWH82" s="141"/>
      <c r="GWI82" s="141"/>
      <c r="GWJ82" s="141"/>
      <c r="GWK82" s="141"/>
      <c r="GWL82" s="141"/>
      <c r="GWM82" s="141"/>
      <c r="GWN82" s="141"/>
      <c r="GWO82" s="141"/>
      <c r="GWP82" s="141"/>
      <c r="GWQ82" s="141"/>
      <c r="GWR82" s="141"/>
      <c r="GWS82" s="141"/>
      <c r="GWT82" s="141"/>
      <c r="GWU82" s="141"/>
      <c r="GWV82" s="141"/>
      <c r="GWW82" s="141"/>
      <c r="GWX82" s="141"/>
      <c r="GWY82" s="141"/>
      <c r="GWZ82" s="141"/>
      <c r="GXA82" s="141"/>
      <c r="GXB82" s="141"/>
      <c r="GXC82" s="141"/>
      <c r="GXD82" s="141"/>
      <c r="GXE82" s="141"/>
      <c r="GXF82" s="141"/>
      <c r="GXG82" s="141"/>
      <c r="GXH82" s="141"/>
      <c r="GXI82" s="141"/>
      <c r="GXJ82" s="141"/>
      <c r="GXK82" s="141"/>
      <c r="GXL82" s="141"/>
      <c r="GXM82" s="141"/>
      <c r="GXN82" s="141"/>
      <c r="GXO82" s="141"/>
      <c r="GXP82" s="141"/>
      <c r="GXQ82" s="141"/>
      <c r="GXR82" s="141"/>
      <c r="GXS82" s="141"/>
      <c r="GXT82" s="141"/>
      <c r="GXU82" s="141"/>
      <c r="GXV82" s="141"/>
      <c r="GXW82" s="141"/>
      <c r="GXX82" s="141"/>
      <c r="GXY82" s="141"/>
      <c r="GXZ82" s="141"/>
      <c r="GYA82" s="141"/>
      <c r="GYB82" s="141"/>
      <c r="GYC82" s="141"/>
      <c r="GYD82" s="141"/>
      <c r="GYE82" s="141"/>
      <c r="GYF82" s="141"/>
      <c r="GYG82" s="141"/>
      <c r="GYH82" s="141"/>
      <c r="GYI82" s="141"/>
      <c r="GYJ82" s="141"/>
      <c r="GYK82" s="141"/>
      <c r="GYL82" s="141"/>
      <c r="GYM82" s="141"/>
      <c r="GYN82" s="141"/>
      <c r="GYO82" s="141"/>
      <c r="GYP82" s="141"/>
      <c r="GYQ82" s="141"/>
      <c r="GYR82" s="141"/>
      <c r="GYS82" s="141"/>
      <c r="GYT82" s="141"/>
      <c r="GYU82" s="141"/>
      <c r="GYV82" s="141"/>
      <c r="GYW82" s="141"/>
      <c r="GYX82" s="141"/>
      <c r="GYY82" s="141"/>
      <c r="GYZ82" s="141"/>
      <c r="GZA82" s="141"/>
      <c r="GZB82" s="141"/>
      <c r="GZC82" s="141"/>
      <c r="GZD82" s="141"/>
      <c r="GZE82" s="141"/>
      <c r="GZF82" s="141"/>
      <c r="GZG82" s="141"/>
      <c r="GZH82" s="141"/>
      <c r="GZI82" s="141"/>
      <c r="GZJ82" s="141"/>
      <c r="GZK82" s="141"/>
      <c r="GZL82" s="141"/>
      <c r="GZM82" s="141"/>
      <c r="GZN82" s="141"/>
      <c r="GZO82" s="141"/>
      <c r="GZP82" s="141"/>
      <c r="GZQ82" s="141"/>
      <c r="GZR82" s="141"/>
      <c r="GZS82" s="141"/>
      <c r="GZT82" s="141"/>
      <c r="GZU82" s="141"/>
      <c r="GZV82" s="141"/>
      <c r="GZW82" s="141"/>
      <c r="GZX82" s="141"/>
      <c r="GZY82" s="141"/>
      <c r="GZZ82" s="141"/>
      <c r="HAA82" s="141"/>
      <c r="HAB82" s="141"/>
      <c r="HAC82" s="141"/>
      <c r="HAD82" s="141"/>
      <c r="HAE82" s="141"/>
      <c r="HAF82" s="141"/>
      <c r="HAG82" s="141"/>
      <c r="HAH82" s="141"/>
      <c r="HAI82" s="141"/>
      <c r="HAJ82" s="141"/>
      <c r="HAK82" s="141"/>
      <c r="HAL82" s="141"/>
      <c r="HAM82" s="141"/>
      <c r="HAN82" s="141"/>
      <c r="HAO82" s="141"/>
      <c r="HAP82" s="141"/>
      <c r="HAQ82" s="141"/>
      <c r="HAR82" s="141"/>
      <c r="HAS82" s="141"/>
      <c r="HAT82" s="141"/>
      <c r="HAU82" s="141"/>
      <c r="HAV82" s="141"/>
      <c r="HAW82" s="141"/>
      <c r="HAX82" s="141"/>
      <c r="HAY82" s="141"/>
      <c r="HAZ82" s="141"/>
      <c r="HBA82" s="141"/>
      <c r="HBB82" s="141"/>
      <c r="HBC82" s="141"/>
      <c r="HBD82" s="141"/>
      <c r="HBE82" s="141"/>
      <c r="HBF82" s="141"/>
      <c r="HBG82" s="141"/>
      <c r="HBH82" s="141"/>
      <c r="HBI82" s="141"/>
      <c r="HBJ82" s="141"/>
      <c r="HBK82" s="141"/>
      <c r="HBL82" s="141"/>
      <c r="HBM82" s="141"/>
      <c r="HBN82" s="141"/>
      <c r="HBO82" s="141"/>
      <c r="HBP82" s="141"/>
      <c r="HBQ82" s="141"/>
      <c r="HBR82" s="141"/>
      <c r="HBS82" s="141"/>
      <c r="HBT82" s="141"/>
      <c r="HBU82" s="141"/>
      <c r="HBV82" s="141"/>
      <c r="HBW82" s="141"/>
      <c r="HBX82" s="141"/>
      <c r="HBY82" s="141"/>
      <c r="HBZ82" s="141"/>
      <c r="HCA82" s="141"/>
      <c r="HCB82" s="141"/>
      <c r="HCC82" s="141"/>
      <c r="HCD82" s="141"/>
      <c r="HCE82" s="141"/>
      <c r="HCF82" s="141"/>
      <c r="HCG82" s="141"/>
      <c r="HCH82" s="141"/>
      <c r="HCI82" s="141"/>
      <c r="HCJ82" s="141"/>
      <c r="HCK82" s="141"/>
      <c r="HCL82" s="141"/>
      <c r="HCM82" s="141"/>
      <c r="HCN82" s="141"/>
      <c r="HCO82" s="141"/>
      <c r="HCP82" s="141"/>
      <c r="HCQ82" s="141"/>
      <c r="HCR82" s="141"/>
      <c r="HCS82" s="141"/>
      <c r="HCT82" s="141"/>
      <c r="HCU82" s="141"/>
      <c r="HCV82" s="141"/>
      <c r="HCW82" s="141"/>
      <c r="HCX82" s="141"/>
      <c r="HCY82" s="141"/>
      <c r="HCZ82" s="141"/>
      <c r="HDA82" s="141"/>
      <c r="HDB82" s="141"/>
      <c r="HDC82" s="141"/>
      <c r="HDD82" s="141"/>
      <c r="HDE82" s="141"/>
      <c r="HDF82" s="141"/>
      <c r="HDG82" s="141"/>
      <c r="HDH82" s="141"/>
      <c r="HDI82" s="141"/>
      <c r="HDJ82" s="141"/>
      <c r="HDK82" s="141"/>
      <c r="HDL82" s="141"/>
      <c r="HDM82" s="141"/>
      <c r="HDN82" s="141"/>
      <c r="HDO82" s="141"/>
      <c r="HDP82" s="141"/>
      <c r="HDQ82" s="141"/>
      <c r="HDR82" s="141"/>
      <c r="HDS82" s="141"/>
      <c r="HDT82" s="141"/>
      <c r="HDU82" s="141"/>
      <c r="HDV82" s="141"/>
      <c r="HDW82" s="141"/>
      <c r="HDX82" s="141"/>
      <c r="HDY82" s="141"/>
      <c r="HDZ82" s="141"/>
      <c r="HEA82" s="141"/>
      <c r="HEB82" s="141"/>
      <c r="HEC82" s="141"/>
      <c r="HED82" s="141"/>
      <c r="HEE82" s="141"/>
      <c r="HEF82" s="141"/>
      <c r="HEG82" s="141"/>
      <c r="HEH82" s="141"/>
      <c r="HEI82" s="141"/>
      <c r="HEJ82" s="141"/>
      <c r="HEK82" s="141"/>
      <c r="HEL82" s="141"/>
      <c r="HEM82" s="141"/>
      <c r="HEN82" s="141"/>
      <c r="HEO82" s="141"/>
      <c r="HEP82" s="141"/>
      <c r="HEQ82" s="141"/>
      <c r="HER82" s="141"/>
      <c r="HES82" s="141"/>
      <c r="HET82" s="141"/>
      <c r="HEU82" s="141"/>
      <c r="HEV82" s="141"/>
      <c r="HEW82" s="141"/>
      <c r="HEX82" s="141"/>
      <c r="HEY82" s="141"/>
      <c r="HEZ82" s="141"/>
      <c r="HFA82" s="141"/>
      <c r="HFB82" s="141"/>
      <c r="HFC82" s="141"/>
      <c r="HFD82" s="141"/>
      <c r="HFE82" s="141"/>
      <c r="HFF82" s="141"/>
      <c r="HFG82" s="141"/>
      <c r="HFH82" s="141"/>
      <c r="HFI82" s="141"/>
      <c r="HFJ82" s="141"/>
      <c r="HFK82" s="141"/>
      <c r="HFL82" s="141"/>
      <c r="HFM82" s="141"/>
      <c r="HFN82" s="141"/>
      <c r="HFO82" s="141"/>
      <c r="HFP82" s="141"/>
      <c r="HFQ82" s="141"/>
      <c r="HFR82" s="141"/>
      <c r="HFS82" s="141"/>
      <c r="HFT82" s="141"/>
      <c r="HFU82" s="141"/>
      <c r="HFV82" s="141"/>
      <c r="HFW82" s="141"/>
      <c r="HFX82" s="141"/>
      <c r="HFY82" s="141"/>
      <c r="HFZ82" s="141"/>
      <c r="HGA82" s="141"/>
      <c r="HGB82" s="141"/>
      <c r="HGC82" s="141"/>
      <c r="HGD82" s="141"/>
      <c r="HGE82" s="141"/>
      <c r="HGF82" s="141"/>
      <c r="HGG82" s="141"/>
      <c r="HGH82" s="141"/>
      <c r="HGI82" s="141"/>
      <c r="HGJ82" s="141"/>
      <c r="HGK82" s="141"/>
      <c r="HGL82" s="141"/>
      <c r="HGM82" s="141"/>
      <c r="HGN82" s="141"/>
      <c r="HGO82" s="141"/>
      <c r="HGP82" s="141"/>
      <c r="HGQ82" s="141"/>
      <c r="HGR82" s="141"/>
      <c r="HGS82" s="141"/>
      <c r="HGT82" s="141"/>
      <c r="HGU82" s="141"/>
      <c r="HGV82" s="141"/>
      <c r="HGW82" s="141"/>
      <c r="HGX82" s="141"/>
      <c r="HGY82" s="141"/>
      <c r="HGZ82" s="141"/>
      <c r="HHA82" s="141"/>
      <c r="HHB82" s="141"/>
      <c r="HHC82" s="141"/>
      <c r="HHD82" s="141"/>
      <c r="HHE82" s="141"/>
      <c r="HHF82" s="141"/>
      <c r="HHG82" s="141"/>
      <c r="HHH82" s="141"/>
      <c r="HHI82" s="141"/>
      <c r="HHJ82" s="141"/>
      <c r="HHK82" s="141"/>
      <c r="HHL82" s="141"/>
      <c r="HHM82" s="141"/>
      <c r="HHN82" s="141"/>
      <c r="HHO82" s="141"/>
      <c r="HHP82" s="141"/>
      <c r="HHQ82" s="141"/>
      <c r="HHR82" s="141"/>
      <c r="HHS82" s="141"/>
      <c r="HHT82" s="141"/>
      <c r="HHU82" s="141"/>
      <c r="HHV82" s="141"/>
      <c r="HHW82" s="141"/>
      <c r="HHX82" s="141"/>
      <c r="HHY82" s="141"/>
      <c r="HHZ82" s="141"/>
      <c r="HIA82" s="141"/>
      <c r="HIB82" s="141"/>
      <c r="HIC82" s="141"/>
      <c r="HID82" s="141"/>
      <c r="HIE82" s="141"/>
      <c r="HIF82" s="141"/>
      <c r="HIG82" s="141"/>
      <c r="HIH82" s="141"/>
      <c r="HII82" s="141"/>
      <c r="HIJ82" s="141"/>
      <c r="HIK82" s="141"/>
      <c r="HIL82" s="141"/>
      <c r="HIM82" s="141"/>
      <c r="HIN82" s="141"/>
      <c r="HIO82" s="141"/>
      <c r="HIP82" s="141"/>
      <c r="HIQ82" s="141"/>
      <c r="HIR82" s="141"/>
      <c r="HIS82" s="141"/>
      <c r="HIT82" s="141"/>
      <c r="HIU82" s="141"/>
      <c r="HIV82" s="141"/>
      <c r="HIW82" s="141"/>
      <c r="HIX82" s="141"/>
      <c r="HIY82" s="141"/>
      <c r="HIZ82" s="141"/>
      <c r="HJA82" s="141"/>
      <c r="HJB82" s="141"/>
      <c r="HJC82" s="141"/>
      <c r="HJD82" s="141"/>
      <c r="HJE82" s="141"/>
      <c r="HJF82" s="141"/>
      <c r="HJG82" s="141"/>
      <c r="HJH82" s="141"/>
      <c r="HJI82" s="141"/>
      <c r="HJJ82" s="141"/>
      <c r="HJK82" s="141"/>
      <c r="HJL82" s="141"/>
      <c r="HJM82" s="141"/>
      <c r="HJN82" s="141"/>
      <c r="HJO82" s="141"/>
      <c r="HJP82" s="141"/>
      <c r="HJQ82" s="141"/>
      <c r="HJR82" s="141"/>
      <c r="HJS82" s="141"/>
      <c r="HJT82" s="141"/>
      <c r="HJU82" s="141"/>
      <c r="HJV82" s="141"/>
      <c r="HJW82" s="141"/>
      <c r="HJX82" s="141"/>
      <c r="HJY82" s="141"/>
      <c r="HJZ82" s="141"/>
      <c r="HKA82" s="141"/>
      <c r="HKB82" s="141"/>
      <c r="HKC82" s="141"/>
      <c r="HKD82" s="141"/>
      <c r="HKE82" s="141"/>
      <c r="HKF82" s="141"/>
      <c r="HKG82" s="141"/>
      <c r="HKH82" s="141"/>
      <c r="HKI82" s="141"/>
      <c r="HKJ82" s="141"/>
      <c r="HKK82" s="141"/>
      <c r="HKL82" s="141"/>
      <c r="HKM82" s="141"/>
      <c r="HKN82" s="141"/>
      <c r="HKO82" s="141"/>
      <c r="HKP82" s="141"/>
      <c r="HKQ82" s="141"/>
      <c r="HKR82" s="141"/>
      <c r="HKS82" s="141"/>
      <c r="HKT82" s="141"/>
      <c r="HKU82" s="141"/>
      <c r="HKV82" s="141"/>
      <c r="HKW82" s="141"/>
      <c r="HKX82" s="141"/>
      <c r="HKY82" s="141"/>
      <c r="HKZ82" s="141"/>
      <c r="HLA82" s="141"/>
      <c r="HLB82" s="141"/>
      <c r="HLC82" s="141"/>
      <c r="HLD82" s="141"/>
      <c r="HLE82" s="141"/>
      <c r="HLF82" s="141"/>
      <c r="HLG82" s="141"/>
      <c r="HLH82" s="141"/>
      <c r="HLI82" s="141"/>
      <c r="HLJ82" s="141"/>
      <c r="HLK82" s="141"/>
      <c r="HLL82" s="141"/>
      <c r="HLM82" s="141"/>
      <c r="HLN82" s="141"/>
      <c r="HLO82" s="141"/>
      <c r="HLP82" s="141"/>
      <c r="HLQ82" s="141"/>
      <c r="HLR82" s="141"/>
      <c r="HLS82" s="141"/>
      <c r="HLT82" s="141"/>
      <c r="HLU82" s="141"/>
      <c r="HLV82" s="141"/>
      <c r="HLW82" s="141"/>
      <c r="HLX82" s="141"/>
      <c r="HLY82" s="141"/>
      <c r="HLZ82" s="141"/>
      <c r="HMA82" s="141"/>
      <c r="HMB82" s="141"/>
      <c r="HMC82" s="141"/>
      <c r="HMD82" s="141"/>
      <c r="HME82" s="141"/>
      <c r="HMF82" s="141"/>
      <c r="HMG82" s="141"/>
      <c r="HMH82" s="141"/>
      <c r="HMI82" s="141"/>
      <c r="HMJ82" s="141"/>
      <c r="HMK82" s="141"/>
      <c r="HML82" s="141"/>
      <c r="HMM82" s="141"/>
      <c r="HMN82" s="141"/>
      <c r="HMO82" s="141"/>
      <c r="HMP82" s="141"/>
      <c r="HMQ82" s="141"/>
      <c r="HMR82" s="141"/>
      <c r="HMS82" s="141"/>
      <c r="HMT82" s="141"/>
      <c r="HMU82" s="141"/>
      <c r="HMV82" s="141"/>
      <c r="HMW82" s="141"/>
      <c r="HMX82" s="141"/>
      <c r="HMY82" s="141"/>
      <c r="HMZ82" s="141"/>
      <c r="HNA82" s="141"/>
      <c r="HNB82" s="141"/>
      <c r="HNC82" s="141"/>
      <c r="HND82" s="141"/>
      <c r="HNE82" s="141"/>
      <c r="HNF82" s="141"/>
      <c r="HNG82" s="141"/>
      <c r="HNH82" s="141"/>
      <c r="HNI82" s="141"/>
      <c r="HNJ82" s="141"/>
      <c r="HNK82" s="141"/>
      <c r="HNL82" s="141"/>
      <c r="HNM82" s="141"/>
      <c r="HNN82" s="141"/>
      <c r="HNO82" s="141"/>
      <c r="HNP82" s="141"/>
      <c r="HNQ82" s="141"/>
      <c r="HNR82" s="141"/>
      <c r="HNS82" s="141"/>
      <c r="HNT82" s="141"/>
      <c r="HNU82" s="141"/>
      <c r="HNV82" s="141"/>
      <c r="HNW82" s="141"/>
      <c r="HNX82" s="141"/>
      <c r="HNY82" s="141"/>
      <c r="HNZ82" s="141"/>
      <c r="HOA82" s="141"/>
      <c r="HOB82" s="141"/>
      <c r="HOC82" s="141"/>
      <c r="HOD82" s="141"/>
      <c r="HOE82" s="141"/>
      <c r="HOF82" s="141"/>
      <c r="HOG82" s="141"/>
      <c r="HOH82" s="141"/>
      <c r="HOI82" s="141"/>
      <c r="HOJ82" s="141"/>
      <c r="HOK82" s="141"/>
      <c r="HOL82" s="141"/>
      <c r="HOM82" s="141"/>
      <c r="HON82" s="141"/>
      <c r="HOO82" s="141"/>
      <c r="HOP82" s="141"/>
      <c r="HOQ82" s="141"/>
      <c r="HOR82" s="141"/>
      <c r="HOS82" s="141"/>
      <c r="HOT82" s="141"/>
      <c r="HOU82" s="141"/>
      <c r="HOV82" s="141"/>
      <c r="HOW82" s="141"/>
      <c r="HOX82" s="141"/>
      <c r="HOY82" s="141"/>
      <c r="HOZ82" s="141"/>
      <c r="HPA82" s="141"/>
      <c r="HPB82" s="141"/>
      <c r="HPC82" s="141"/>
      <c r="HPD82" s="141"/>
      <c r="HPE82" s="141"/>
      <c r="HPF82" s="141"/>
      <c r="HPG82" s="141"/>
      <c r="HPH82" s="141"/>
      <c r="HPI82" s="141"/>
      <c r="HPJ82" s="141"/>
      <c r="HPK82" s="141"/>
      <c r="HPL82" s="141"/>
      <c r="HPM82" s="141"/>
      <c r="HPN82" s="141"/>
      <c r="HPO82" s="141"/>
      <c r="HPP82" s="141"/>
      <c r="HPQ82" s="141"/>
      <c r="HPR82" s="141"/>
      <c r="HPS82" s="141"/>
      <c r="HPT82" s="141"/>
      <c r="HPU82" s="141"/>
      <c r="HPV82" s="141"/>
      <c r="HPW82" s="141"/>
      <c r="HPX82" s="141"/>
      <c r="HPY82" s="141"/>
      <c r="HPZ82" s="141"/>
      <c r="HQA82" s="141"/>
      <c r="HQB82" s="141"/>
      <c r="HQC82" s="141"/>
      <c r="HQD82" s="141"/>
      <c r="HQE82" s="141"/>
      <c r="HQF82" s="141"/>
      <c r="HQG82" s="141"/>
      <c r="HQH82" s="141"/>
      <c r="HQI82" s="141"/>
      <c r="HQJ82" s="141"/>
      <c r="HQK82" s="141"/>
      <c r="HQL82" s="141"/>
      <c r="HQM82" s="141"/>
      <c r="HQN82" s="141"/>
      <c r="HQO82" s="141"/>
      <c r="HQP82" s="141"/>
      <c r="HQQ82" s="141"/>
      <c r="HQR82" s="141"/>
      <c r="HQS82" s="141"/>
      <c r="HQT82" s="141"/>
      <c r="HQU82" s="141"/>
      <c r="HQV82" s="141"/>
      <c r="HQW82" s="141"/>
      <c r="HQX82" s="141"/>
      <c r="HQY82" s="141"/>
      <c r="HQZ82" s="141"/>
      <c r="HRA82" s="141"/>
      <c r="HRB82" s="141"/>
      <c r="HRC82" s="141"/>
      <c r="HRD82" s="141"/>
      <c r="HRE82" s="141"/>
      <c r="HRF82" s="141"/>
      <c r="HRG82" s="141"/>
      <c r="HRH82" s="141"/>
      <c r="HRI82" s="141"/>
      <c r="HRJ82" s="141"/>
      <c r="HRK82" s="141"/>
      <c r="HRL82" s="141"/>
      <c r="HRM82" s="141"/>
      <c r="HRN82" s="141"/>
      <c r="HRO82" s="141"/>
      <c r="HRP82" s="141"/>
      <c r="HRQ82" s="141"/>
      <c r="HRR82" s="141"/>
      <c r="HRS82" s="141"/>
      <c r="HRT82" s="141"/>
      <c r="HRU82" s="141"/>
      <c r="HRV82" s="141"/>
      <c r="HRW82" s="141"/>
      <c r="HRX82" s="141"/>
      <c r="HRY82" s="141"/>
      <c r="HRZ82" s="141"/>
      <c r="HSA82" s="141"/>
      <c r="HSB82" s="141"/>
      <c r="HSC82" s="141"/>
      <c r="HSD82" s="141"/>
      <c r="HSE82" s="141"/>
      <c r="HSF82" s="141"/>
      <c r="HSG82" s="141"/>
      <c r="HSH82" s="141"/>
      <c r="HSI82" s="141"/>
      <c r="HSJ82" s="141"/>
      <c r="HSK82" s="141"/>
      <c r="HSL82" s="141"/>
      <c r="HSM82" s="141"/>
      <c r="HSN82" s="141"/>
      <c r="HSO82" s="141"/>
      <c r="HSP82" s="141"/>
      <c r="HSQ82" s="141"/>
      <c r="HSR82" s="141"/>
      <c r="HSS82" s="141"/>
      <c r="HST82" s="141"/>
      <c r="HSU82" s="141"/>
      <c r="HSV82" s="141"/>
      <c r="HSW82" s="141"/>
      <c r="HSX82" s="141"/>
      <c r="HSY82" s="141"/>
      <c r="HSZ82" s="141"/>
      <c r="HTA82" s="141"/>
      <c r="HTB82" s="141"/>
      <c r="HTC82" s="141"/>
      <c r="HTD82" s="141"/>
      <c r="HTE82" s="141"/>
      <c r="HTF82" s="141"/>
      <c r="HTG82" s="141"/>
      <c r="HTH82" s="141"/>
      <c r="HTI82" s="141"/>
      <c r="HTJ82" s="141"/>
      <c r="HTK82" s="141"/>
      <c r="HTL82" s="141"/>
      <c r="HTM82" s="141"/>
      <c r="HTN82" s="141"/>
      <c r="HTO82" s="141"/>
      <c r="HTP82" s="141"/>
      <c r="HTQ82" s="141"/>
      <c r="HTR82" s="141"/>
      <c r="HTS82" s="141"/>
      <c r="HTT82" s="141"/>
      <c r="HTU82" s="141"/>
      <c r="HTV82" s="141"/>
      <c r="HTW82" s="141"/>
      <c r="HTX82" s="141"/>
      <c r="HTY82" s="141"/>
      <c r="HTZ82" s="141"/>
      <c r="HUA82" s="141"/>
      <c r="HUB82" s="141"/>
      <c r="HUC82" s="141"/>
      <c r="HUD82" s="141"/>
      <c r="HUE82" s="141"/>
      <c r="HUF82" s="141"/>
      <c r="HUG82" s="141"/>
      <c r="HUH82" s="141"/>
      <c r="HUI82" s="141"/>
      <c r="HUJ82" s="141"/>
      <c r="HUK82" s="141"/>
      <c r="HUL82" s="141"/>
      <c r="HUM82" s="141"/>
      <c r="HUN82" s="141"/>
      <c r="HUO82" s="141"/>
      <c r="HUP82" s="141"/>
      <c r="HUQ82" s="141"/>
      <c r="HUR82" s="141"/>
      <c r="HUS82" s="141"/>
      <c r="HUT82" s="141"/>
      <c r="HUU82" s="141"/>
      <c r="HUV82" s="141"/>
      <c r="HUW82" s="141"/>
      <c r="HUX82" s="141"/>
      <c r="HUY82" s="141"/>
      <c r="HUZ82" s="141"/>
      <c r="HVA82" s="141"/>
      <c r="HVB82" s="141"/>
      <c r="HVC82" s="141"/>
      <c r="HVD82" s="141"/>
      <c r="HVE82" s="141"/>
      <c r="HVF82" s="141"/>
      <c r="HVG82" s="141"/>
      <c r="HVH82" s="141"/>
      <c r="HVI82" s="141"/>
      <c r="HVJ82" s="141"/>
      <c r="HVK82" s="141"/>
      <c r="HVL82" s="141"/>
      <c r="HVM82" s="141"/>
      <c r="HVN82" s="141"/>
      <c r="HVO82" s="141"/>
      <c r="HVP82" s="141"/>
      <c r="HVQ82" s="141"/>
      <c r="HVR82" s="141"/>
      <c r="HVS82" s="141"/>
      <c r="HVT82" s="141"/>
      <c r="HVU82" s="141"/>
      <c r="HVV82" s="141"/>
      <c r="HVW82" s="141"/>
      <c r="HVX82" s="141"/>
      <c r="HVY82" s="141"/>
      <c r="HVZ82" s="141"/>
      <c r="HWA82" s="141"/>
      <c r="HWB82" s="141"/>
      <c r="HWC82" s="141"/>
      <c r="HWD82" s="141"/>
      <c r="HWE82" s="141"/>
      <c r="HWF82" s="141"/>
      <c r="HWG82" s="141"/>
      <c r="HWH82" s="141"/>
      <c r="HWI82" s="141"/>
      <c r="HWJ82" s="141"/>
      <c r="HWK82" s="141"/>
      <c r="HWL82" s="141"/>
      <c r="HWM82" s="141"/>
      <c r="HWN82" s="141"/>
      <c r="HWO82" s="141"/>
      <c r="HWP82" s="141"/>
      <c r="HWQ82" s="141"/>
      <c r="HWR82" s="141"/>
      <c r="HWS82" s="141"/>
      <c r="HWT82" s="141"/>
      <c r="HWU82" s="141"/>
      <c r="HWV82" s="141"/>
      <c r="HWW82" s="141"/>
      <c r="HWX82" s="141"/>
      <c r="HWY82" s="141"/>
      <c r="HWZ82" s="141"/>
      <c r="HXA82" s="141"/>
      <c r="HXB82" s="141"/>
      <c r="HXC82" s="141"/>
      <c r="HXD82" s="141"/>
      <c r="HXE82" s="141"/>
      <c r="HXF82" s="141"/>
      <c r="HXG82" s="141"/>
      <c r="HXH82" s="141"/>
      <c r="HXI82" s="141"/>
      <c r="HXJ82" s="141"/>
      <c r="HXK82" s="141"/>
      <c r="HXL82" s="141"/>
      <c r="HXM82" s="141"/>
      <c r="HXN82" s="141"/>
      <c r="HXO82" s="141"/>
      <c r="HXP82" s="141"/>
      <c r="HXQ82" s="141"/>
      <c r="HXR82" s="141"/>
      <c r="HXS82" s="141"/>
      <c r="HXT82" s="141"/>
      <c r="HXU82" s="141"/>
      <c r="HXV82" s="141"/>
      <c r="HXW82" s="141"/>
      <c r="HXX82" s="141"/>
      <c r="HXY82" s="141"/>
      <c r="HXZ82" s="141"/>
      <c r="HYA82" s="141"/>
      <c r="HYB82" s="141"/>
      <c r="HYC82" s="141"/>
      <c r="HYD82" s="141"/>
      <c r="HYE82" s="141"/>
      <c r="HYF82" s="141"/>
      <c r="HYG82" s="141"/>
      <c r="HYH82" s="141"/>
      <c r="HYI82" s="141"/>
      <c r="HYJ82" s="141"/>
      <c r="HYK82" s="141"/>
      <c r="HYL82" s="141"/>
      <c r="HYM82" s="141"/>
      <c r="HYN82" s="141"/>
      <c r="HYO82" s="141"/>
      <c r="HYP82" s="141"/>
      <c r="HYQ82" s="141"/>
      <c r="HYR82" s="141"/>
      <c r="HYS82" s="141"/>
      <c r="HYT82" s="141"/>
      <c r="HYU82" s="141"/>
      <c r="HYV82" s="141"/>
      <c r="HYW82" s="141"/>
      <c r="HYX82" s="141"/>
      <c r="HYY82" s="141"/>
      <c r="HYZ82" s="141"/>
      <c r="HZA82" s="141"/>
      <c r="HZB82" s="141"/>
      <c r="HZC82" s="141"/>
      <c r="HZD82" s="141"/>
      <c r="HZE82" s="141"/>
      <c r="HZF82" s="141"/>
      <c r="HZG82" s="141"/>
      <c r="HZH82" s="141"/>
      <c r="HZI82" s="141"/>
      <c r="HZJ82" s="141"/>
      <c r="HZK82" s="141"/>
      <c r="HZL82" s="141"/>
      <c r="HZM82" s="141"/>
      <c r="HZN82" s="141"/>
      <c r="HZO82" s="141"/>
      <c r="HZP82" s="141"/>
      <c r="HZQ82" s="141"/>
      <c r="HZR82" s="141"/>
      <c r="HZS82" s="141"/>
      <c r="HZT82" s="141"/>
      <c r="HZU82" s="141"/>
      <c r="HZV82" s="141"/>
      <c r="HZW82" s="141"/>
      <c r="HZX82" s="141"/>
      <c r="HZY82" s="141"/>
      <c r="HZZ82" s="141"/>
      <c r="IAA82" s="141"/>
      <c r="IAB82" s="141"/>
      <c r="IAC82" s="141"/>
      <c r="IAD82" s="141"/>
      <c r="IAE82" s="141"/>
      <c r="IAF82" s="141"/>
      <c r="IAG82" s="141"/>
      <c r="IAH82" s="141"/>
      <c r="IAI82" s="141"/>
      <c r="IAJ82" s="141"/>
      <c r="IAK82" s="141"/>
      <c r="IAL82" s="141"/>
      <c r="IAM82" s="141"/>
      <c r="IAN82" s="141"/>
      <c r="IAO82" s="141"/>
      <c r="IAP82" s="141"/>
      <c r="IAQ82" s="141"/>
      <c r="IAR82" s="141"/>
      <c r="IAS82" s="141"/>
      <c r="IAT82" s="141"/>
      <c r="IAU82" s="141"/>
      <c r="IAV82" s="141"/>
      <c r="IAW82" s="141"/>
      <c r="IAX82" s="141"/>
      <c r="IAY82" s="141"/>
      <c r="IAZ82" s="141"/>
      <c r="IBA82" s="141"/>
      <c r="IBB82" s="141"/>
      <c r="IBC82" s="141"/>
      <c r="IBD82" s="141"/>
      <c r="IBE82" s="141"/>
      <c r="IBF82" s="141"/>
      <c r="IBG82" s="141"/>
      <c r="IBH82" s="141"/>
      <c r="IBI82" s="141"/>
      <c r="IBJ82" s="141"/>
      <c r="IBK82" s="141"/>
      <c r="IBL82" s="141"/>
      <c r="IBM82" s="141"/>
      <c r="IBN82" s="141"/>
      <c r="IBO82" s="141"/>
      <c r="IBP82" s="141"/>
      <c r="IBQ82" s="141"/>
      <c r="IBR82" s="141"/>
      <c r="IBS82" s="141"/>
      <c r="IBT82" s="141"/>
      <c r="IBU82" s="141"/>
      <c r="IBV82" s="141"/>
      <c r="IBW82" s="141"/>
      <c r="IBX82" s="141"/>
      <c r="IBY82" s="141"/>
      <c r="IBZ82" s="141"/>
      <c r="ICA82" s="141"/>
      <c r="ICB82" s="141"/>
      <c r="ICC82" s="141"/>
      <c r="ICD82" s="141"/>
      <c r="ICE82" s="141"/>
      <c r="ICF82" s="141"/>
      <c r="ICG82" s="141"/>
      <c r="ICH82" s="141"/>
      <c r="ICI82" s="141"/>
      <c r="ICJ82" s="141"/>
      <c r="ICK82" s="141"/>
      <c r="ICL82" s="141"/>
      <c r="ICM82" s="141"/>
      <c r="ICN82" s="141"/>
      <c r="ICO82" s="141"/>
      <c r="ICP82" s="141"/>
      <c r="ICQ82" s="141"/>
      <c r="ICR82" s="141"/>
      <c r="ICS82" s="141"/>
      <c r="ICT82" s="141"/>
      <c r="ICU82" s="141"/>
      <c r="ICV82" s="141"/>
      <c r="ICW82" s="141"/>
      <c r="ICX82" s="141"/>
      <c r="ICY82" s="141"/>
      <c r="ICZ82" s="141"/>
      <c r="IDA82" s="141"/>
      <c r="IDB82" s="141"/>
      <c r="IDC82" s="141"/>
      <c r="IDD82" s="141"/>
      <c r="IDE82" s="141"/>
      <c r="IDF82" s="141"/>
      <c r="IDG82" s="141"/>
      <c r="IDH82" s="141"/>
      <c r="IDI82" s="141"/>
      <c r="IDJ82" s="141"/>
      <c r="IDK82" s="141"/>
      <c r="IDL82" s="141"/>
      <c r="IDM82" s="141"/>
      <c r="IDN82" s="141"/>
      <c r="IDO82" s="141"/>
      <c r="IDP82" s="141"/>
      <c r="IDQ82" s="141"/>
      <c r="IDR82" s="141"/>
      <c r="IDS82" s="141"/>
      <c r="IDT82" s="141"/>
      <c r="IDU82" s="141"/>
      <c r="IDV82" s="141"/>
      <c r="IDW82" s="141"/>
      <c r="IDX82" s="141"/>
      <c r="IDY82" s="141"/>
      <c r="IDZ82" s="141"/>
      <c r="IEA82" s="141"/>
      <c r="IEB82" s="141"/>
      <c r="IEC82" s="141"/>
      <c r="IED82" s="141"/>
      <c r="IEE82" s="141"/>
      <c r="IEF82" s="141"/>
      <c r="IEG82" s="141"/>
      <c r="IEH82" s="141"/>
      <c r="IEI82" s="141"/>
      <c r="IEJ82" s="141"/>
      <c r="IEK82" s="141"/>
      <c r="IEL82" s="141"/>
      <c r="IEM82" s="141"/>
      <c r="IEN82" s="141"/>
      <c r="IEO82" s="141"/>
      <c r="IEP82" s="141"/>
      <c r="IEQ82" s="141"/>
      <c r="IER82" s="141"/>
      <c r="IES82" s="141"/>
      <c r="IET82" s="141"/>
      <c r="IEU82" s="141"/>
      <c r="IEV82" s="141"/>
      <c r="IEW82" s="141"/>
      <c r="IEX82" s="141"/>
      <c r="IEY82" s="141"/>
      <c r="IEZ82" s="141"/>
      <c r="IFA82" s="141"/>
      <c r="IFB82" s="141"/>
      <c r="IFC82" s="141"/>
      <c r="IFD82" s="141"/>
      <c r="IFE82" s="141"/>
      <c r="IFF82" s="141"/>
      <c r="IFG82" s="141"/>
      <c r="IFH82" s="141"/>
      <c r="IFI82" s="141"/>
      <c r="IFJ82" s="141"/>
      <c r="IFK82" s="141"/>
      <c r="IFL82" s="141"/>
      <c r="IFM82" s="141"/>
      <c r="IFN82" s="141"/>
      <c r="IFO82" s="141"/>
      <c r="IFP82" s="141"/>
      <c r="IFQ82" s="141"/>
      <c r="IFR82" s="141"/>
      <c r="IFS82" s="141"/>
      <c r="IFT82" s="141"/>
      <c r="IFU82" s="141"/>
      <c r="IFV82" s="141"/>
      <c r="IFW82" s="141"/>
      <c r="IFX82" s="141"/>
      <c r="IFY82" s="141"/>
      <c r="IFZ82" s="141"/>
      <c r="IGA82" s="141"/>
      <c r="IGB82" s="141"/>
      <c r="IGC82" s="141"/>
      <c r="IGD82" s="141"/>
      <c r="IGE82" s="141"/>
      <c r="IGF82" s="141"/>
      <c r="IGG82" s="141"/>
      <c r="IGH82" s="141"/>
      <c r="IGI82" s="141"/>
      <c r="IGJ82" s="141"/>
      <c r="IGK82" s="141"/>
      <c r="IGL82" s="141"/>
      <c r="IGM82" s="141"/>
      <c r="IGN82" s="141"/>
      <c r="IGO82" s="141"/>
      <c r="IGP82" s="141"/>
      <c r="IGQ82" s="141"/>
      <c r="IGR82" s="141"/>
      <c r="IGS82" s="141"/>
      <c r="IGT82" s="141"/>
      <c r="IGU82" s="141"/>
      <c r="IGV82" s="141"/>
      <c r="IGW82" s="141"/>
      <c r="IGX82" s="141"/>
      <c r="IGY82" s="141"/>
      <c r="IGZ82" s="141"/>
      <c r="IHA82" s="141"/>
      <c r="IHB82" s="141"/>
      <c r="IHC82" s="141"/>
      <c r="IHD82" s="141"/>
      <c r="IHE82" s="141"/>
      <c r="IHF82" s="141"/>
      <c r="IHG82" s="141"/>
      <c r="IHH82" s="141"/>
      <c r="IHI82" s="141"/>
      <c r="IHJ82" s="141"/>
      <c r="IHK82" s="141"/>
      <c r="IHL82" s="141"/>
      <c r="IHM82" s="141"/>
      <c r="IHN82" s="141"/>
      <c r="IHO82" s="141"/>
      <c r="IHP82" s="141"/>
      <c r="IHQ82" s="141"/>
      <c r="IHR82" s="141"/>
      <c r="IHS82" s="141"/>
      <c r="IHT82" s="141"/>
      <c r="IHU82" s="141"/>
      <c r="IHV82" s="141"/>
      <c r="IHW82" s="141"/>
      <c r="IHX82" s="141"/>
      <c r="IHY82" s="141"/>
      <c r="IHZ82" s="141"/>
      <c r="IIA82" s="141"/>
      <c r="IIB82" s="141"/>
      <c r="IIC82" s="141"/>
      <c r="IID82" s="141"/>
      <c r="IIE82" s="141"/>
      <c r="IIF82" s="141"/>
      <c r="IIG82" s="141"/>
      <c r="IIH82" s="141"/>
      <c r="III82" s="141"/>
      <c r="IIJ82" s="141"/>
      <c r="IIK82" s="141"/>
      <c r="IIL82" s="141"/>
      <c r="IIM82" s="141"/>
      <c r="IIN82" s="141"/>
      <c r="IIO82" s="141"/>
      <c r="IIP82" s="141"/>
      <c r="IIQ82" s="141"/>
      <c r="IIR82" s="141"/>
      <c r="IIS82" s="141"/>
      <c r="IIT82" s="141"/>
      <c r="IIU82" s="141"/>
      <c r="IIV82" s="141"/>
      <c r="IIW82" s="141"/>
      <c r="IIX82" s="141"/>
      <c r="IIY82" s="141"/>
      <c r="IIZ82" s="141"/>
      <c r="IJA82" s="141"/>
      <c r="IJB82" s="141"/>
      <c r="IJC82" s="141"/>
      <c r="IJD82" s="141"/>
      <c r="IJE82" s="141"/>
      <c r="IJF82" s="141"/>
      <c r="IJG82" s="141"/>
      <c r="IJH82" s="141"/>
      <c r="IJI82" s="141"/>
      <c r="IJJ82" s="141"/>
      <c r="IJK82" s="141"/>
      <c r="IJL82" s="141"/>
      <c r="IJM82" s="141"/>
      <c r="IJN82" s="141"/>
      <c r="IJO82" s="141"/>
      <c r="IJP82" s="141"/>
      <c r="IJQ82" s="141"/>
      <c r="IJR82" s="141"/>
      <c r="IJS82" s="141"/>
      <c r="IJT82" s="141"/>
      <c r="IJU82" s="141"/>
      <c r="IJV82" s="141"/>
      <c r="IJW82" s="141"/>
      <c r="IJX82" s="141"/>
      <c r="IJY82" s="141"/>
      <c r="IJZ82" s="141"/>
      <c r="IKA82" s="141"/>
      <c r="IKB82" s="141"/>
      <c r="IKC82" s="141"/>
      <c r="IKD82" s="141"/>
      <c r="IKE82" s="141"/>
      <c r="IKF82" s="141"/>
      <c r="IKG82" s="141"/>
      <c r="IKH82" s="141"/>
      <c r="IKI82" s="141"/>
      <c r="IKJ82" s="141"/>
      <c r="IKK82" s="141"/>
      <c r="IKL82" s="141"/>
      <c r="IKM82" s="141"/>
      <c r="IKN82" s="141"/>
      <c r="IKO82" s="141"/>
      <c r="IKP82" s="141"/>
      <c r="IKQ82" s="141"/>
      <c r="IKR82" s="141"/>
      <c r="IKS82" s="141"/>
      <c r="IKT82" s="141"/>
      <c r="IKU82" s="141"/>
      <c r="IKV82" s="141"/>
      <c r="IKW82" s="141"/>
      <c r="IKX82" s="141"/>
      <c r="IKY82" s="141"/>
      <c r="IKZ82" s="141"/>
      <c r="ILA82" s="141"/>
      <c r="ILB82" s="141"/>
      <c r="ILC82" s="141"/>
      <c r="ILD82" s="141"/>
      <c r="ILE82" s="141"/>
      <c r="ILF82" s="141"/>
      <c r="ILG82" s="141"/>
      <c r="ILH82" s="141"/>
      <c r="ILI82" s="141"/>
      <c r="ILJ82" s="141"/>
      <c r="ILK82" s="141"/>
      <c r="ILL82" s="141"/>
      <c r="ILM82" s="141"/>
      <c r="ILN82" s="141"/>
      <c r="ILO82" s="141"/>
      <c r="ILP82" s="141"/>
      <c r="ILQ82" s="141"/>
      <c r="ILR82" s="141"/>
      <c r="ILS82" s="141"/>
      <c r="ILT82" s="141"/>
      <c r="ILU82" s="141"/>
      <c r="ILV82" s="141"/>
      <c r="ILW82" s="141"/>
      <c r="ILX82" s="141"/>
      <c r="ILY82" s="141"/>
      <c r="ILZ82" s="141"/>
      <c r="IMA82" s="141"/>
      <c r="IMB82" s="141"/>
      <c r="IMC82" s="141"/>
      <c r="IMD82" s="141"/>
      <c r="IME82" s="141"/>
      <c r="IMF82" s="141"/>
      <c r="IMG82" s="141"/>
      <c r="IMH82" s="141"/>
      <c r="IMI82" s="141"/>
      <c r="IMJ82" s="141"/>
      <c r="IMK82" s="141"/>
      <c r="IML82" s="141"/>
      <c r="IMM82" s="141"/>
      <c r="IMN82" s="141"/>
      <c r="IMO82" s="141"/>
      <c r="IMP82" s="141"/>
      <c r="IMQ82" s="141"/>
      <c r="IMR82" s="141"/>
      <c r="IMS82" s="141"/>
      <c r="IMT82" s="141"/>
      <c r="IMU82" s="141"/>
      <c r="IMV82" s="141"/>
      <c r="IMW82" s="141"/>
      <c r="IMX82" s="141"/>
      <c r="IMY82" s="141"/>
      <c r="IMZ82" s="141"/>
      <c r="INA82" s="141"/>
      <c r="INB82" s="141"/>
      <c r="INC82" s="141"/>
      <c r="IND82" s="141"/>
      <c r="INE82" s="141"/>
      <c r="INF82" s="141"/>
      <c r="ING82" s="141"/>
      <c r="INH82" s="141"/>
      <c r="INI82" s="141"/>
      <c r="INJ82" s="141"/>
      <c r="INK82" s="141"/>
      <c r="INL82" s="141"/>
      <c r="INM82" s="141"/>
      <c r="INN82" s="141"/>
      <c r="INO82" s="141"/>
      <c r="INP82" s="141"/>
      <c r="INQ82" s="141"/>
      <c r="INR82" s="141"/>
      <c r="INS82" s="141"/>
      <c r="INT82" s="141"/>
      <c r="INU82" s="141"/>
      <c r="INV82" s="141"/>
      <c r="INW82" s="141"/>
      <c r="INX82" s="141"/>
      <c r="INY82" s="141"/>
      <c r="INZ82" s="141"/>
      <c r="IOA82" s="141"/>
      <c r="IOB82" s="141"/>
      <c r="IOC82" s="141"/>
      <c r="IOD82" s="141"/>
      <c r="IOE82" s="141"/>
      <c r="IOF82" s="141"/>
      <c r="IOG82" s="141"/>
      <c r="IOH82" s="141"/>
      <c r="IOI82" s="141"/>
      <c r="IOJ82" s="141"/>
      <c r="IOK82" s="141"/>
      <c r="IOL82" s="141"/>
      <c r="IOM82" s="141"/>
      <c r="ION82" s="141"/>
      <c r="IOO82" s="141"/>
      <c r="IOP82" s="141"/>
      <c r="IOQ82" s="141"/>
      <c r="IOR82" s="141"/>
      <c r="IOS82" s="141"/>
      <c r="IOT82" s="141"/>
      <c r="IOU82" s="141"/>
      <c r="IOV82" s="141"/>
      <c r="IOW82" s="141"/>
      <c r="IOX82" s="141"/>
      <c r="IOY82" s="141"/>
      <c r="IOZ82" s="141"/>
      <c r="IPA82" s="141"/>
      <c r="IPB82" s="141"/>
      <c r="IPC82" s="141"/>
      <c r="IPD82" s="141"/>
      <c r="IPE82" s="141"/>
      <c r="IPF82" s="141"/>
      <c r="IPG82" s="141"/>
      <c r="IPH82" s="141"/>
      <c r="IPI82" s="141"/>
      <c r="IPJ82" s="141"/>
      <c r="IPK82" s="141"/>
      <c r="IPL82" s="141"/>
      <c r="IPM82" s="141"/>
      <c r="IPN82" s="141"/>
      <c r="IPO82" s="141"/>
      <c r="IPP82" s="141"/>
      <c r="IPQ82" s="141"/>
      <c r="IPR82" s="141"/>
      <c r="IPS82" s="141"/>
      <c r="IPT82" s="141"/>
      <c r="IPU82" s="141"/>
      <c r="IPV82" s="141"/>
      <c r="IPW82" s="141"/>
      <c r="IPX82" s="141"/>
      <c r="IPY82" s="141"/>
      <c r="IPZ82" s="141"/>
      <c r="IQA82" s="141"/>
      <c r="IQB82" s="141"/>
      <c r="IQC82" s="141"/>
      <c r="IQD82" s="141"/>
      <c r="IQE82" s="141"/>
      <c r="IQF82" s="141"/>
      <c r="IQG82" s="141"/>
      <c r="IQH82" s="141"/>
      <c r="IQI82" s="141"/>
      <c r="IQJ82" s="141"/>
      <c r="IQK82" s="141"/>
      <c r="IQL82" s="141"/>
      <c r="IQM82" s="141"/>
      <c r="IQN82" s="141"/>
      <c r="IQO82" s="141"/>
      <c r="IQP82" s="141"/>
      <c r="IQQ82" s="141"/>
      <c r="IQR82" s="141"/>
      <c r="IQS82" s="141"/>
      <c r="IQT82" s="141"/>
      <c r="IQU82" s="141"/>
      <c r="IQV82" s="141"/>
      <c r="IQW82" s="141"/>
      <c r="IQX82" s="141"/>
      <c r="IQY82" s="141"/>
      <c r="IQZ82" s="141"/>
      <c r="IRA82" s="141"/>
      <c r="IRB82" s="141"/>
      <c r="IRC82" s="141"/>
      <c r="IRD82" s="141"/>
      <c r="IRE82" s="141"/>
      <c r="IRF82" s="141"/>
      <c r="IRG82" s="141"/>
      <c r="IRH82" s="141"/>
      <c r="IRI82" s="141"/>
      <c r="IRJ82" s="141"/>
      <c r="IRK82" s="141"/>
      <c r="IRL82" s="141"/>
      <c r="IRM82" s="141"/>
      <c r="IRN82" s="141"/>
      <c r="IRO82" s="141"/>
      <c r="IRP82" s="141"/>
      <c r="IRQ82" s="141"/>
      <c r="IRR82" s="141"/>
      <c r="IRS82" s="141"/>
      <c r="IRT82" s="141"/>
      <c r="IRU82" s="141"/>
      <c r="IRV82" s="141"/>
      <c r="IRW82" s="141"/>
      <c r="IRX82" s="141"/>
      <c r="IRY82" s="141"/>
      <c r="IRZ82" s="141"/>
      <c r="ISA82" s="141"/>
      <c r="ISB82" s="141"/>
      <c r="ISC82" s="141"/>
      <c r="ISD82" s="141"/>
      <c r="ISE82" s="141"/>
      <c r="ISF82" s="141"/>
      <c r="ISG82" s="141"/>
      <c r="ISH82" s="141"/>
      <c r="ISI82" s="141"/>
      <c r="ISJ82" s="141"/>
      <c r="ISK82" s="141"/>
      <c r="ISL82" s="141"/>
      <c r="ISM82" s="141"/>
      <c r="ISN82" s="141"/>
      <c r="ISO82" s="141"/>
      <c r="ISP82" s="141"/>
      <c r="ISQ82" s="141"/>
      <c r="ISR82" s="141"/>
      <c r="ISS82" s="141"/>
      <c r="IST82" s="141"/>
      <c r="ISU82" s="141"/>
      <c r="ISV82" s="141"/>
      <c r="ISW82" s="141"/>
      <c r="ISX82" s="141"/>
      <c r="ISY82" s="141"/>
      <c r="ISZ82" s="141"/>
      <c r="ITA82" s="141"/>
      <c r="ITB82" s="141"/>
      <c r="ITC82" s="141"/>
      <c r="ITD82" s="141"/>
      <c r="ITE82" s="141"/>
      <c r="ITF82" s="141"/>
      <c r="ITG82" s="141"/>
      <c r="ITH82" s="141"/>
      <c r="ITI82" s="141"/>
      <c r="ITJ82" s="141"/>
      <c r="ITK82" s="141"/>
      <c r="ITL82" s="141"/>
      <c r="ITM82" s="141"/>
      <c r="ITN82" s="141"/>
      <c r="ITO82" s="141"/>
      <c r="ITP82" s="141"/>
      <c r="ITQ82" s="141"/>
      <c r="ITR82" s="141"/>
      <c r="ITS82" s="141"/>
      <c r="ITT82" s="141"/>
      <c r="ITU82" s="141"/>
      <c r="ITV82" s="141"/>
      <c r="ITW82" s="141"/>
      <c r="ITX82" s="141"/>
      <c r="ITY82" s="141"/>
      <c r="ITZ82" s="141"/>
      <c r="IUA82" s="141"/>
      <c r="IUB82" s="141"/>
      <c r="IUC82" s="141"/>
      <c r="IUD82" s="141"/>
      <c r="IUE82" s="141"/>
      <c r="IUF82" s="141"/>
      <c r="IUG82" s="141"/>
      <c r="IUH82" s="141"/>
      <c r="IUI82" s="141"/>
      <c r="IUJ82" s="141"/>
      <c r="IUK82" s="141"/>
      <c r="IUL82" s="141"/>
      <c r="IUM82" s="141"/>
      <c r="IUN82" s="141"/>
      <c r="IUO82" s="141"/>
      <c r="IUP82" s="141"/>
      <c r="IUQ82" s="141"/>
      <c r="IUR82" s="141"/>
      <c r="IUS82" s="141"/>
      <c r="IUT82" s="141"/>
      <c r="IUU82" s="141"/>
      <c r="IUV82" s="141"/>
      <c r="IUW82" s="141"/>
      <c r="IUX82" s="141"/>
      <c r="IUY82" s="141"/>
      <c r="IUZ82" s="141"/>
      <c r="IVA82" s="141"/>
      <c r="IVB82" s="141"/>
      <c r="IVC82" s="141"/>
      <c r="IVD82" s="141"/>
      <c r="IVE82" s="141"/>
      <c r="IVF82" s="141"/>
      <c r="IVG82" s="141"/>
      <c r="IVH82" s="141"/>
      <c r="IVI82" s="141"/>
      <c r="IVJ82" s="141"/>
      <c r="IVK82" s="141"/>
      <c r="IVL82" s="141"/>
      <c r="IVM82" s="141"/>
      <c r="IVN82" s="141"/>
      <c r="IVO82" s="141"/>
      <c r="IVP82" s="141"/>
      <c r="IVQ82" s="141"/>
      <c r="IVR82" s="141"/>
      <c r="IVS82" s="141"/>
      <c r="IVT82" s="141"/>
      <c r="IVU82" s="141"/>
      <c r="IVV82" s="141"/>
      <c r="IVW82" s="141"/>
      <c r="IVX82" s="141"/>
      <c r="IVY82" s="141"/>
      <c r="IVZ82" s="141"/>
      <c r="IWA82" s="141"/>
      <c r="IWB82" s="141"/>
      <c r="IWC82" s="141"/>
      <c r="IWD82" s="141"/>
      <c r="IWE82" s="141"/>
      <c r="IWF82" s="141"/>
      <c r="IWG82" s="141"/>
      <c r="IWH82" s="141"/>
      <c r="IWI82" s="141"/>
      <c r="IWJ82" s="141"/>
      <c r="IWK82" s="141"/>
      <c r="IWL82" s="141"/>
      <c r="IWM82" s="141"/>
      <c r="IWN82" s="141"/>
      <c r="IWO82" s="141"/>
      <c r="IWP82" s="141"/>
      <c r="IWQ82" s="141"/>
      <c r="IWR82" s="141"/>
      <c r="IWS82" s="141"/>
      <c r="IWT82" s="141"/>
      <c r="IWU82" s="141"/>
      <c r="IWV82" s="141"/>
      <c r="IWW82" s="141"/>
      <c r="IWX82" s="141"/>
      <c r="IWY82" s="141"/>
      <c r="IWZ82" s="141"/>
      <c r="IXA82" s="141"/>
      <c r="IXB82" s="141"/>
      <c r="IXC82" s="141"/>
      <c r="IXD82" s="141"/>
      <c r="IXE82" s="141"/>
      <c r="IXF82" s="141"/>
      <c r="IXG82" s="141"/>
      <c r="IXH82" s="141"/>
      <c r="IXI82" s="141"/>
      <c r="IXJ82" s="141"/>
      <c r="IXK82" s="141"/>
      <c r="IXL82" s="141"/>
      <c r="IXM82" s="141"/>
      <c r="IXN82" s="141"/>
      <c r="IXO82" s="141"/>
      <c r="IXP82" s="141"/>
      <c r="IXQ82" s="141"/>
      <c r="IXR82" s="141"/>
      <c r="IXS82" s="141"/>
      <c r="IXT82" s="141"/>
      <c r="IXU82" s="141"/>
      <c r="IXV82" s="141"/>
      <c r="IXW82" s="141"/>
      <c r="IXX82" s="141"/>
      <c r="IXY82" s="141"/>
      <c r="IXZ82" s="141"/>
      <c r="IYA82" s="141"/>
      <c r="IYB82" s="141"/>
      <c r="IYC82" s="141"/>
      <c r="IYD82" s="141"/>
      <c r="IYE82" s="141"/>
      <c r="IYF82" s="141"/>
      <c r="IYG82" s="141"/>
      <c r="IYH82" s="141"/>
      <c r="IYI82" s="141"/>
      <c r="IYJ82" s="141"/>
      <c r="IYK82" s="141"/>
      <c r="IYL82" s="141"/>
      <c r="IYM82" s="141"/>
      <c r="IYN82" s="141"/>
      <c r="IYO82" s="141"/>
      <c r="IYP82" s="141"/>
      <c r="IYQ82" s="141"/>
      <c r="IYR82" s="141"/>
      <c r="IYS82" s="141"/>
      <c r="IYT82" s="141"/>
      <c r="IYU82" s="141"/>
      <c r="IYV82" s="141"/>
      <c r="IYW82" s="141"/>
      <c r="IYX82" s="141"/>
      <c r="IYY82" s="141"/>
      <c r="IYZ82" s="141"/>
      <c r="IZA82" s="141"/>
      <c r="IZB82" s="141"/>
      <c r="IZC82" s="141"/>
      <c r="IZD82" s="141"/>
      <c r="IZE82" s="141"/>
      <c r="IZF82" s="141"/>
      <c r="IZG82" s="141"/>
      <c r="IZH82" s="141"/>
      <c r="IZI82" s="141"/>
      <c r="IZJ82" s="141"/>
      <c r="IZK82" s="141"/>
      <c r="IZL82" s="141"/>
      <c r="IZM82" s="141"/>
      <c r="IZN82" s="141"/>
      <c r="IZO82" s="141"/>
      <c r="IZP82" s="141"/>
      <c r="IZQ82" s="141"/>
      <c r="IZR82" s="141"/>
      <c r="IZS82" s="141"/>
      <c r="IZT82" s="141"/>
      <c r="IZU82" s="141"/>
      <c r="IZV82" s="141"/>
      <c r="IZW82" s="141"/>
      <c r="IZX82" s="141"/>
      <c r="IZY82" s="141"/>
      <c r="IZZ82" s="141"/>
      <c r="JAA82" s="141"/>
      <c r="JAB82" s="141"/>
      <c r="JAC82" s="141"/>
      <c r="JAD82" s="141"/>
      <c r="JAE82" s="141"/>
      <c r="JAF82" s="141"/>
      <c r="JAG82" s="141"/>
      <c r="JAH82" s="141"/>
      <c r="JAI82" s="141"/>
      <c r="JAJ82" s="141"/>
      <c r="JAK82" s="141"/>
      <c r="JAL82" s="141"/>
      <c r="JAM82" s="141"/>
      <c r="JAN82" s="141"/>
      <c r="JAO82" s="141"/>
      <c r="JAP82" s="141"/>
      <c r="JAQ82" s="141"/>
      <c r="JAR82" s="141"/>
      <c r="JAS82" s="141"/>
      <c r="JAT82" s="141"/>
      <c r="JAU82" s="141"/>
      <c r="JAV82" s="141"/>
      <c r="JAW82" s="141"/>
      <c r="JAX82" s="141"/>
      <c r="JAY82" s="141"/>
      <c r="JAZ82" s="141"/>
      <c r="JBA82" s="141"/>
      <c r="JBB82" s="141"/>
      <c r="JBC82" s="141"/>
      <c r="JBD82" s="141"/>
      <c r="JBE82" s="141"/>
      <c r="JBF82" s="141"/>
      <c r="JBG82" s="141"/>
      <c r="JBH82" s="141"/>
      <c r="JBI82" s="141"/>
      <c r="JBJ82" s="141"/>
      <c r="JBK82" s="141"/>
      <c r="JBL82" s="141"/>
      <c r="JBM82" s="141"/>
      <c r="JBN82" s="141"/>
      <c r="JBO82" s="141"/>
      <c r="JBP82" s="141"/>
      <c r="JBQ82" s="141"/>
      <c r="JBR82" s="141"/>
      <c r="JBS82" s="141"/>
      <c r="JBT82" s="141"/>
      <c r="JBU82" s="141"/>
      <c r="JBV82" s="141"/>
      <c r="JBW82" s="141"/>
      <c r="JBX82" s="141"/>
      <c r="JBY82" s="141"/>
      <c r="JBZ82" s="141"/>
      <c r="JCA82" s="141"/>
      <c r="JCB82" s="141"/>
      <c r="JCC82" s="141"/>
      <c r="JCD82" s="141"/>
      <c r="JCE82" s="141"/>
      <c r="JCF82" s="141"/>
      <c r="JCG82" s="141"/>
      <c r="JCH82" s="141"/>
      <c r="JCI82" s="141"/>
      <c r="JCJ82" s="141"/>
      <c r="JCK82" s="141"/>
      <c r="JCL82" s="141"/>
      <c r="JCM82" s="141"/>
      <c r="JCN82" s="141"/>
      <c r="JCO82" s="141"/>
      <c r="JCP82" s="141"/>
      <c r="JCQ82" s="141"/>
      <c r="JCR82" s="141"/>
      <c r="JCS82" s="141"/>
      <c r="JCT82" s="141"/>
      <c r="JCU82" s="141"/>
      <c r="JCV82" s="141"/>
      <c r="JCW82" s="141"/>
      <c r="JCX82" s="141"/>
      <c r="JCY82" s="141"/>
      <c r="JCZ82" s="141"/>
      <c r="JDA82" s="141"/>
      <c r="JDB82" s="141"/>
      <c r="JDC82" s="141"/>
      <c r="JDD82" s="141"/>
      <c r="JDE82" s="141"/>
      <c r="JDF82" s="141"/>
      <c r="JDG82" s="141"/>
      <c r="JDH82" s="141"/>
      <c r="JDI82" s="141"/>
      <c r="JDJ82" s="141"/>
      <c r="JDK82" s="141"/>
      <c r="JDL82" s="141"/>
      <c r="JDM82" s="141"/>
      <c r="JDN82" s="141"/>
      <c r="JDO82" s="141"/>
      <c r="JDP82" s="141"/>
      <c r="JDQ82" s="141"/>
      <c r="JDR82" s="141"/>
      <c r="JDS82" s="141"/>
      <c r="JDT82" s="141"/>
      <c r="JDU82" s="141"/>
      <c r="JDV82" s="141"/>
      <c r="JDW82" s="141"/>
      <c r="JDX82" s="141"/>
      <c r="JDY82" s="141"/>
      <c r="JDZ82" s="141"/>
      <c r="JEA82" s="141"/>
      <c r="JEB82" s="141"/>
      <c r="JEC82" s="141"/>
      <c r="JED82" s="141"/>
      <c r="JEE82" s="141"/>
      <c r="JEF82" s="141"/>
      <c r="JEG82" s="141"/>
      <c r="JEH82" s="141"/>
      <c r="JEI82" s="141"/>
      <c r="JEJ82" s="141"/>
      <c r="JEK82" s="141"/>
      <c r="JEL82" s="141"/>
      <c r="JEM82" s="141"/>
      <c r="JEN82" s="141"/>
      <c r="JEO82" s="141"/>
      <c r="JEP82" s="141"/>
      <c r="JEQ82" s="141"/>
      <c r="JER82" s="141"/>
      <c r="JES82" s="141"/>
      <c r="JET82" s="141"/>
      <c r="JEU82" s="141"/>
      <c r="JEV82" s="141"/>
      <c r="JEW82" s="141"/>
      <c r="JEX82" s="141"/>
      <c r="JEY82" s="141"/>
      <c r="JEZ82" s="141"/>
      <c r="JFA82" s="141"/>
      <c r="JFB82" s="141"/>
      <c r="JFC82" s="141"/>
      <c r="JFD82" s="141"/>
      <c r="JFE82" s="141"/>
      <c r="JFF82" s="141"/>
      <c r="JFG82" s="141"/>
      <c r="JFH82" s="141"/>
      <c r="JFI82" s="141"/>
      <c r="JFJ82" s="141"/>
      <c r="JFK82" s="141"/>
      <c r="JFL82" s="141"/>
      <c r="JFM82" s="141"/>
      <c r="JFN82" s="141"/>
      <c r="JFO82" s="141"/>
      <c r="JFP82" s="141"/>
      <c r="JFQ82" s="141"/>
      <c r="JFR82" s="141"/>
      <c r="JFS82" s="141"/>
      <c r="JFT82" s="141"/>
      <c r="JFU82" s="141"/>
      <c r="JFV82" s="141"/>
      <c r="JFW82" s="141"/>
      <c r="JFX82" s="141"/>
      <c r="JFY82" s="141"/>
      <c r="JFZ82" s="141"/>
      <c r="JGA82" s="141"/>
      <c r="JGB82" s="141"/>
      <c r="JGC82" s="141"/>
      <c r="JGD82" s="141"/>
      <c r="JGE82" s="141"/>
      <c r="JGF82" s="141"/>
      <c r="JGG82" s="141"/>
      <c r="JGH82" s="141"/>
      <c r="JGI82" s="141"/>
      <c r="JGJ82" s="141"/>
      <c r="JGK82" s="141"/>
      <c r="JGL82" s="141"/>
      <c r="JGM82" s="141"/>
      <c r="JGN82" s="141"/>
      <c r="JGO82" s="141"/>
      <c r="JGP82" s="141"/>
      <c r="JGQ82" s="141"/>
      <c r="JGR82" s="141"/>
      <c r="JGS82" s="141"/>
      <c r="JGT82" s="141"/>
      <c r="JGU82" s="141"/>
      <c r="JGV82" s="141"/>
      <c r="JGW82" s="141"/>
      <c r="JGX82" s="141"/>
      <c r="JGY82" s="141"/>
      <c r="JGZ82" s="141"/>
      <c r="JHA82" s="141"/>
      <c r="JHB82" s="141"/>
      <c r="JHC82" s="141"/>
      <c r="JHD82" s="141"/>
      <c r="JHE82" s="141"/>
      <c r="JHF82" s="141"/>
      <c r="JHG82" s="141"/>
      <c r="JHH82" s="141"/>
      <c r="JHI82" s="141"/>
      <c r="JHJ82" s="141"/>
      <c r="JHK82" s="141"/>
      <c r="JHL82" s="141"/>
      <c r="JHM82" s="141"/>
      <c r="JHN82" s="141"/>
      <c r="JHO82" s="141"/>
      <c r="JHP82" s="141"/>
      <c r="JHQ82" s="141"/>
      <c r="JHR82" s="141"/>
      <c r="JHS82" s="141"/>
      <c r="JHT82" s="141"/>
      <c r="JHU82" s="141"/>
      <c r="JHV82" s="141"/>
      <c r="JHW82" s="141"/>
      <c r="JHX82" s="141"/>
      <c r="JHY82" s="141"/>
      <c r="JHZ82" s="141"/>
      <c r="JIA82" s="141"/>
      <c r="JIB82" s="141"/>
      <c r="JIC82" s="141"/>
      <c r="JID82" s="141"/>
      <c r="JIE82" s="141"/>
      <c r="JIF82" s="141"/>
      <c r="JIG82" s="141"/>
      <c r="JIH82" s="141"/>
      <c r="JII82" s="141"/>
      <c r="JIJ82" s="141"/>
      <c r="JIK82" s="141"/>
      <c r="JIL82" s="141"/>
      <c r="JIM82" s="141"/>
      <c r="JIN82" s="141"/>
      <c r="JIO82" s="141"/>
      <c r="JIP82" s="141"/>
      <c r="JIQ82" s="141"/>
      <c r="JIR82" s="141"/>
      <c r="JIS82" s="141"/>
      <c r="JIT82" s="141"/>
      <c r="JIU82" s="141"/>
      <c r="JIV82" s="141"/>
      <c r="JIW82" s="141"/>
      <c r="JIX82" s="141"/>
      <c r="JIY82" s="141"/>
      <c r="JIZ82" s="141"/>
      <c r="JJA82" s="141"/>
      <c r="JJB82" s="141"/>
      <c r="JJC82" s="141"/>
      <c r="JJD82" s="141"/>
      <c r="JJE82" s="141"/>
      <c r="JJF82" s="141"/>
      <c r="JJG82" s="141"/>
      <c r="JJH82" s="141"/>
      <c r="JJI82" s="141"/>
      <c r="JJJ82" s="141"/>
      <c r="JJK82" s="141"/>
      <c r="JJL82" s="141"/>
      <c r="JJM82" s="141"/>
      <c r="JJN82" s="141"/>
      <c r="JJO82" s="141"/>
      <c r="JJP82" s="141"/>
      <c r="JJQ82" s="141"/>
      <c r="JJR82" s="141"/>
      <c r="JJS82" s="141"/>
      <c r="JJT82" s="141"/>
      <c r="JJU82" s="141"/>
      <c r="JJV82" s="141"/>
      <c r="JJW82" s="141"/>
      <c r="JJX82" s="141"/>
      <c r="JJY82" s="141"/>
      <c r="JJZ82" s="141"/>
      <c r="JKA82" s="141"/>
      <c r="JKB82" s="141"/>
      <c r="JKC82" s="141"/>
      <c r="JKD82" s="141"/>
      <c r="JKE82" s="141"/>
      <c r="JKF82" s="141"/>
      <c r="JKG82" s="141"/>
      <c r="JKH82" s="141"/>
      <c r="JKI82" s="141"/>
      <c r="JKJ82" s="141"/>
      <c r="JKK82" s="141"/>
      <c r="JKL82" s="141"/>
      <c r="JKM82" s="141"/>
      <c r="JKN82" s="141"/>
      <c r="JKO82" s="141"/>
      <c r="JKP82" s="141"/>
      <c r="JKQ82" s="141"/>
      <c r="JKR82" s="141"/>
      <c r="JKS82" s="141"/>
      <c r="JKT82" s="141"/>
      <c r="JKU82" s="141"/>
      <c r="JKV82" s="141"/>
      <c r="JKW82" s="141"/>
      <c r="JKX82" s="141"/>
      <c r="JKY82" s="141"/>
      <c r="JKZ82" s="141"/>
      <c r="JLA82" s="141"/>
      <c r="JLB82" s="141"/>
      <c r="JLC82" s="141"/>
      <c r="JLD82" s="141"/>
      <c r="JLE82" s="141"/>
      <c r="JLF82" s="141"/>
      <c r="JLG82" s="141"/>
      <c r="JLH82" s="141"/>
      <c r="JLI82" s="141"/>
      <c r="JLJ82" s="141"/>
      <c r="JLK82" s="141"/>
      <c r="JLL82" s="141"/>
      <c r="JLM82" s="141"/>
      <c r="JLN82" s="141"/>
      <c r="JLO82" s="141"/>
      <c r="JLP82" s="141"/>
      <c r="JLQ82" s="141"/>
      <c r="JLR82" s="141"/>
      <c r="JLS82" s="141"/>
      <c r="JLT82" s="141"/>
      <c r="JLU82" s="141"/>
      <c r="JLV82" s="141"/>
      <c r="JLW82" s="141"/>
      <c r="JLX82" s="141"/>
      <c r="JLY82" s="141"/>
      <c r="JLZ82" s="141"/>
      <c r="JMA82" s="141"/>
      <c r="JMB82" s="141"/>
      <c r="JMC82" s="141"/>
      <c r="JMD82" s="141"/>
      <c r="JME82" s="141"/>
      <c r="JMF82" s="141"/>
      <c r="JMG82" s="141"/>
      <c r="JMH82" s="141"/>
      <c r="JMI82" s="141"/>
      <c r="JMJ82" s="141"/>
      <c r="JMK82" s="141"/>
      <c r="JML82" s="141"/>
      <c r="JMM82" s="141"/>
      <c r="JMN82" s="141"/>
      <c r="JMO82" s="141"/>
      <c r="JMP82" s="141"/>
      <c r="JMQ82" s="141"/>
      <c r="JMR82" s="141"/>
      <c r="JMS82" s="141"/>
      <c r="JMT82" s="141"/>
      <c r="JMU82" s="141"/>
      <c r="JMV82" s="141"/>
      <c r="JMW82" s="141"/>
      <c r="JMX82" s="141"/>
      <c r="JMY82" s="141"/>
      <c r="JMZ82" s="141"/>
      <c r="JNA82" s="141"/>
      <c r="JNB82" s="141"/>
      <c r="JNC82" s="141"/>
      <c r="JND82" s="141"/>
      <c r="JNE82" s="141"/>
      <c r="JNF82" s="141"/>
      <c r="JNG82" s="141"/>
      <c r="JNH82" s="141"/>
      <c r="JNI82" s="141"/>
      <c r="JNJ82" s="141"/>
      <c r="JNK82" s="141"/>
      <c r="JNL82" s="141"/>
      <c r="JNM82" s="141"/>
      <c r="JNN82" s="141"/>
      <c r="JNO82" s="141"/>
      <c r="JNP82" s="141"/>
      <c r="JNQ82" s="141"/>
      <c r="JNR82" s="141"/>
      <c r="JNS82" s="141"/>
      <c r="JNT82" s="141"/>
      <c r="JNU82" s="141"/>
      <c r="JNV82" s="141"/>
      <c r="JNW82" s="141"/>
      <c r="JNX82" s="141"/>
      <c r="JNY82" s="141"/>
      <c r="JNZ82" s="141"/>
      <c r="JOA82" s="141"/>
      <c r="JOB82" s="141"/>
      <c r="JOC82" s="141"/>
      <c r="JOD82" s="141"/>
      <c r="JOE82" s="141"/>
      <c r="JOF82" s="141"/>
      <c r="JOG82" s="141"/>
      <c r="JOH82" s="141"/>
      <c r="JOI82" s="141"/>
      <c r="JOJ82" s="141"/>
      <c r="JOK82" s="141"/>
      <c r="JOL82" s="141"/>
      <c r="JOM82" s="141"/>
      <c r="JON82" s="141"/>
      <c r="JOO82" s="141"/>
      <c r="JOP82" s="141"/>
      <c r="JOQ82" s="141"/>
      <c r="JOR82" s="141"/>
      <c r="JOS82" s="141"/>
      <c r="JOT82" s="141"/>
      <c r="JOU82" s="141"/>
      <c r="JOV82" s="141"/>
      <c r="JOW82" s="141"/>
      <c r="JOX82" s="141"/>
      <c r="JOY82" s="141"/>
      <c r="JOZ82" s="141"/>
      <c r="JPA82" s="141"/>
      <c r="JPB82" s="141"/>
      <c r="JPC82" s="141"/>
      <c r="JPD82" s="141"/>
      <c r="JPE82" s="141"/>
      <c r="JPF82" s="141"/>
      <c r="JPG82" s="141"/>
      <c r="JPH82" s="141"/>
      <c r="JPI82" s="141"/>
      <c r="JPJ82" s="141"/>
      <c r="JPK82" s="141"/>
      <c r="JPL82" s="141"/>
      <c r="JPM82" s="141"/>
      <c r="JPN82" s="141"/>
      <c r="JPO82" s="141"/>
      <c r="JPP82" s="141"/>
      <c r="JPQ82" s="141"/>
      <c r="JPR82" s="141"/>
      <c r="JPS82" s="141"/>
      <c r="JPT82" s="141"/>
      <c r="JPU82" s="141"/>
      <c r="JPV82" s="141"/>
      <c r="JPW82" s="141"/>
      <c r="JPX82" s="141"/>
      <c r="JPY82" s="141"/>
      <c r="JPZ82" s="141"/>
      <c r="JQA82" s="141"/>
      <c r="JQB82" s="141"/>
      <c r="JQC82" s="141"/>
      <c r="JQD82" s="141"/>
      <c r="JQE82" s="141"/>
      <c r="JQF82" s="141"/>
      <c r="JQG82" s="141"/>
      <c r="JQH82" s="141"/>
      <c r="JQI82" s="141"/>
      <c r="JQJ82" s="141"/>
      <c r="JQK82" s="141"/>
      <c r="JQL82" s="141"/>
      <c r="JQM82" s="141"/>
      <c r="JQN82" s="141"/>
      <c r="JQO82" s="141"/>
      <c r="JQP82" s="141"/>
      <c r="JQQ82" s="141"/>
      <c r="JQR82" s="141"/>
      <c r="JQS82" s="141"/>
      <c r="JQT82" s="141"/>
      <c r="JQU82" s="141"/>
      <c r="JQV82" s="141"/>
      <c r="JQW82" s="141"/>
      <c r="JQX82" s="141"/>
      <c r="JQY82" s="141"/>
      <c r="JQZ82" s="141"/>
      <c r="JRA82" s="141"/>
      <c r="JRB82" s="141"/>
      <c r="JRC82" s="141"/>
      <c r="JRD82" s="141"/>
      <c r="JRE82" s="141"/>
      <c r="JRF82" s="141"/>
      <c r="JRG82" s="141"/>
      <c r="JRH82" s="141"/>
      <c r="JRI82" s="141"/>
      <c r="JRJ82" s="141"/>
      <c r="JRK82" s="141"/>
      <c r="JRL82" s="141"/>
      <c r="JRM82" s="141"/>
      <c r="JRN82" s="141"/>
      <c r="JRO82" s="141"/>
      <c r="JRP82" s="141"/>
      <c r="JRQ82" s="141"/>
      <c r="JRR82" s="141"/>
      <c r="JRS82" s="141"/>
      <c r="JRT82" s="141"/>
      <c r="JRU82" s="141"/>
      <c r="JRV82" s="141"/>
      <c r="JRW82" s="141"/>
      <c r="JRX82" s="141"/>
      <c r="JRY82" s="141"/>
      <c r="JRZ82" s="141"/>
      <c r="JSA82" s="141"/>
      <c r="JSB82" s="141"/>
      <c r="JSC82" s="141"/>
      <c r="JSD82" s="141"/>
      <c r="JSE82" s="141"/>
      <c r="JSF82" s="141"/>
      <c r="JSG82" s="141"/>
      <c r="JSH82" s="141"/>
      <c r="JSI82" s="141"/>
      <c r="JSJ82" s="141"/>
      <c r="JSK82" s="141"/>
      <c r="JSL82" s="141"/>
      <c r="JSM82" s="141"/>
      <c r="JSN82" s="141"/>
      <c r="JSO82" s="141"/>
      <c r="JSP82" s="141"/>
      <c r="JSQ82" s="141"/>
      <c r="JSR82" s="141"/>
      <c r="JSS82" s="141"/>
      <c r="JST82" s="141"/>
      <c r="JSU82" s="141"/>
      <c r="JSV82" s="141"/>
      <c r="JSW82" s="141"/>
      <c r="JSX82" s="141"/>
      <c r="JSY82" s="141"/>
      <c r="JSZ82" s="141"/>
      <c r="JTA82" s="141"/>
      <c r="JTB82" s="141"/>
      <c r="JTC82" s="141"/>
      <c r="JTD82" s="141"/>
      <c r="JTE82" s="141"/>
      <c r="JTF82" s="141"/>
      <c r="JTG82" s="141"/>
      <c r="JTH82" s="141"/>
      <c r="JTI82" s="141"/>
      <c r="JTJ82" s="141"/>
      <c r="JTK82" s="141"/>
      <c r="JTL82" s="141"/>
      <c r="JTM82" s="141"/>
      <c r="JTN82" s="141"/>
      <c r="JTO82" s="141"/>
      <c r="JTP82" s="141"/>
      <c r="JTQ82" s="141"/>
      <c r="JTR82" s="141"/>
      <c r="JTS82" s="141"/>
      <c r="JTT82" s="141"/>
      <c r="JTU82" s="141"/>
      <c r="JTV82" s="141"/>
      <c r="JTW82" s="141"/>
      <c r="JTX82" s="141"/>
      <c r="JTY82" s="141"/>
      <c r="JTZ82" s="141"/>
      <c r="JUA82" s="141"/>
      <c r="JUB82" s="141"/>
      <c r="JUC82" s="141"/>
      <c r="JUD82" s="141"/>
      <c r="JUE82" s="141"/>
      <c r="JUF82" s="141"/>
      <c r="JUG82" s="141"/>
      <c r="JUH82" s="141"/>
      <c r="JUI82" s="141"/>
      <c r="JUJ82" s="141"/>
      <c r="JUK82" s="141"/>
      <c r="JUL82" s="141"/>
      <c r="JUM82" s="141"/>
      <c r="JUN82" s="141"/>
      <c r="JUO82" s="141"/>
      <c r="JUP82" s="141"/>
      <c r="JUQ82" s="141"/>
      <c r="JUR82" s="141"/>
      <c r="JUS82" s="141"/>
      <c r="JUT82" s="141"/>
      <c r="JUU82" s="141"/>
      <c r="JUV82" s="141"/>
      <c r="JUW82" s="141"/>
      <c r="JUX82" s="141"/>
      <c r="JUY82" s="141"/>
      <c r="JUZ82" s="141"/>
      <c r="JVA82" s="141"/>
      <c r="JVB82" s="141"/>
      <c r="JVC82" s="141"/>
      <c r="JVD82" s="141"/>
      <c r="JVE82" s="141"/>
      <c r="JVF82" s="141"/>
      <c r="JVG82" s="141"/>
      <c r="JVH82" s="141"/>
      <c r="JVI82" s="141"/>
      <c r="JVJ82" s="141"/>
      <c r="JVK82" s="141"/>
      <c r="JVL82" s="141"/>
      <c r="JVM82" s="141"/>
      <c r="JVN82" s="141"/>
      <c r="JVO82" s="141"/>
      <c r="JVP82" s="141"/>
      <c r="JVQ82" s="141"/>
      <c r="JVR82" s="141"/>
      <c r="JVS82" s="141"/>
      <c r="JVT82" s="141"/>
      <c r="JVU82" s="141"/>
      <c r="JVV82" s="141"/>
      <c r="JVW82" s="141"/>
      <c r="JVX82" s="141"/>
      <c r="JVY82" s="141"/>
      <c r="JVZ82" s="141"/>
      <c r="JWA82" s="141"/>
      <c r="JWB82" s="141"/>
      <c r="JWC82" s="141"/>
      <c r="JWD82" s="141"/>
      <c r="JWE82" s="141"/>
      <c r="JWF82" s="141"/>
      <c r="JWG82" s="141"/>
      <c r="JWH82" s="141"/>
      <c r="JWI82" s="141"/>
      <c r="JWJ82" s="141"/>
      <c r="JWK82" s="141"/>
      <c r="JWL82" s="141"/>
      <c r="JWM82" s="141"/>
      <c r="JWN82" s="141"/>
      <c r="JWO82" s="141"/>
      <c r="JWP82" s="141"/>
      <c r="JWQ82" s="141"/>
      <c r="JWR82" s="141"/>
      <c r="JWS82" s="141"/>
      <c r="JWT82" s="141"/>
      <c r="JWU82" s="141"/>
      <c r="JWV82" s="141"/>
      <c r="JWW82" s="141"/>
      <c r="JWX82" s="141"/>
      <c r="JWY82" s="141"/>
      <c r="JWZ82" s="141"/>
      <c r="JXA82" s="141"/>
      <c r="JXB82" s="141"/>
      <c r="JXC82" s="141"/>
      <c r="JXD82" s="141"/>
      <c r="JXE82" s="141"/>
      <c r="JXF82" s="141"/>
      <c r="JXG82" s="141"/>
      <c r="JXH82" s="141"/>
      <c r="JXI82" s="141"/>
      <c r="JXJ82" s="141"/>
      <c r="JXK82" s="141"/>
      <c r="JXL82" s="141"/>
      <c r="JXM82" s="141"/>
      <c r="JXN82" s="141"/>
      <c r="JXO82" s="141"/>
      <c r="JXP82" s="141"/>
      <c r="JXQ82" s="141"/>
      <c r="JXR82" s="141"/>
      <c r="JXS82" s="141"/>
      <c r="JXT82" s="141"/>
      <c r="JXU82" s="141"/>
      <c r="JXV82" s="141"/>
      <c r="JXW82" s="141"/>
      <c r="JXX82" s="141"/>
      <c r="JXY82" s="141"/>
      <c r="JXZ82" s="141"/>
      <c r="JYA82" s="141"/>
      <c r="JYB82" s="141"/>
      <c r="JYC82" s="141"/>
      <c r="JYD82" s="141"/>
      <c r="JYE82" s="141"/>
      <c r="JYF82" s="141"/>
      <c r="JYG82" s="141"/>
      <c r="JYH82" s="141"/>
      <c r="JYI82" s="141"/>
      <c r="JYJ82" s="141"/>
      <c r="JYK82" s="141"/>
      <c r="JYL82" s="141"/>
      <c r="JYM82" s="141"/>
      <c r="JYN82" s="141"/>
      <c r="JYO82" s="141"/>
      <c r="JYP82" s="141"/>
      <c r="JYQ82" s="141"/>
      <c r="JYR82" s="141"/>
      <c r="JYS82" s="141"/>
      <c r="JYT82" s="141"/>
      <c r="JYU82" s="141"/>
      <c r="JYV82" s="141"/>
      <c r="JYW82" s="141"/>
      <c r="JYX82" s="141"/>
      <c r="JYY82" s="141"/>
      <c r="JYZ82" s="141"/>
      <c r="JZA82" s="141"/>
      <c r="JZB82" s="141"/>
      <c r="JZC82" s="141"/>
      <c r="JZD82" s="141"/>
      <c r="JZE82" s="141"/>
      <c r="JZF82" s="141"/>
      <c r="JZG82" s="141"/>
      <c r="JZH82" s="141"/>
      <c r="JZI82" s="141"/>
      <c r="JZJ82" s="141"/>
      <c r="JZK82" s="141"/>
      <c r="JZL82" s="141"/>
      <c r="JZM82" s="141"/>
      <c r="JZN82" s="141"/>
      <c r="JZO82" s="141"/>
      <c r="JZP82" s="141"/>
      <c r="JZQ82" s="141"/>
      <c r="JZR82" s="141"/>
      <c r="JZS82" s="141"/>
      <c r="JZT82" s="141"/>
      <c r="JZU82" s="141"/>
      <c r="JZV82" s="141"/>
      <c r="JZW82" s="141"/>
      <c r="JZX82" s="141"/>
      <c r="JZY82" s="141"/>
      <c r="JZZ82" s="141"/>
      <c r="KAA82" s="141"/>
      <c r="KAB82" s="141"/>
      <c r="KAC82" s="141"/>
      <c r="KAD82" s="141"/>
      <c r="KAE82" s="141"/>
      <c r="KAF82" s="141"/>
      <c r="KAG82" s="141"/>
      <c r="KAH82" s="141"/>
      <c r="KAI82" s="141"/>
      <c r="KAJ82" s="141"/>
      <c r="KAK82" s="141"/>
      <c r="KAL82" s="141"/>
      <c r="KAM82" s="141"/>
      <c r="KAN82" s="141"/>
      <c r="KAO82" s="141"/>
      <c r="KAP82" s="141"/>
      <c r="KAQ82" s="141"/>
      <c r="KAR82" s="141"/>
      <c r="KAS82" s="141"/>
      <c r="KAT82" s="141"/>
      <c r="KAU82" s="141"/>
      <c r="KAV82" s="141"/>
      <c r="KAW82" s="141"/>
      <c r="KAX82" s="141"/>
      <c r="KAY82" s="141"/>
      <c r="KAZ82" s="141"/>
      <c r="KBA82" s="141"/>
      <c r="KBB82" s="141"/>
      <c r="KBC82" s="141"/>
      <c r="KBD82" s="141"/>
      <c r="KBE82" s="141"/>
      <c r="KBF82" s="141"/>
      <c r="KBG82" s="141"/>
      <c r="KBH82" s="141"/>
      <c r="KBI82" s="141"/>
      <c r="KBJ82" s="141"/>
      <c r="KBK82" s="141"/>
      <c r="KBL82" s="141"/>
      <c r="KBM82" s="141"/>
      <c r="KBN82" s="141"/>
      <c r="KBO82" s="141"/>
      <c r="KBP82" s="141"/>
      <c r="KBQ82" s="141"/>
      <c r="KBR82" s="141"/>
      <c r="KBS82" s="141"/>
      <c r="KBT82" s="141"/>
      <c r="KBU82" s="141"/>
      <c r="KBV82" s="141"/>
      <c r="KBW82" s="141"/>
      <c r="KBX82" s="141"/>
      <c r="KBY82" s="141"/>
      <c r="KBZ82" s="141"/>
      <c r="KCA82" s="141"/>
      <c r="KCB82" s="141"/>
      <c r="KCC82" s="141"/>
      <c r="KCD82" s="141"/>
      <c r="KCE82" s="141"/>
      <c r="KCF82" s="141"/>
      <c r="KCG82" s="141"/>
      <c r="KCH82" s="141"/>
      <c r="KCI82" s="141"/>
      <c r="KCJ82" s="141"/>
      <c r="KCK82" s="141"/>
      <c r="KCL82" s="141"/>
      <c r="KCM82" s="141"/>
      <c r="KCN82" s="141"/>
      <c r="KCO82" s="141"/>
      <c r="KCP82" s="141"/>
      <c r="KCQ82" s="141"/>
      <c r="KCR82" s="141"/>
      <c r="KCS82" s="141"/>
      <c r="KCT82" s="141"/>
      <c r="KCU82" s="141"/>
      <c r="KCV82" s="141"/>
      <c r="KCW82" s="141"/>
      <c r="KCX82" s="141"/>
      <c r="KCY82" s="141"/>
      <c r="KCZ82" s="141"/>
      <c r="KDA82" s="141"/>
      <c r="KDB82" s="141"/>
      <c r="KDC82" s="141"/>
      <c r="KDD82" s="141"/>
      <c r="KDE82" s="141"/>
      <c r="KDF82" s="141"/>
      <c r="KDG82" s="141"/>
      <c r="KDH82" s="141"/>
      <c r="KDI82" s="141"/>
      <c r="KDJ82" s="141"/>
      <c r="KDK82" s="141"/>
      <c r="KDL82" s="141"/>
      <c r="KDM82" s="141"/>
      <c r="KDN82" s="141"/>
      <c r="KDO82" s="141"/>
      <c r="KDP82" s="141"/>
      <c r="KDQ82" s="141"/>
      <c r="KDR82" s="141"/>
      <c r="KDS82" s="141"/>
      <c r="KDT82" s="141"/>
      <c r="KDU82" s="141"/>
      <c r="KDV82" s="141"/>
      <c r="KDW82" s="141"/>
      <c r="KDX82" s="141"/>
      <c r="KDY82" s="141"/>
      <c r="KDZ82" s="141"/>
      <c r="KEA82" s="141"/>
      <c r="KEB82" s="141"/>
      <c r="KEC82" s="141"/>
      <c r="KED82" s="141"/>
      <c r="KEE82" s="141"/>
      <c r="KEF82" s="141"/>
      <c r="KEG82" s="141"/>
      <c r="KEH82" s="141"/>
      <c r="KEI82" s="141"/>
      <c r="KEJ82" s="141"/>
      <c r="KEK82" s="141"/>
      <c r="KEL82" s="141"/>
      <c r="KEM82" s="141"/>
      <c r="KEN82" s="141"/>
      <c r="KEO82" s="141"/>
      <c r="KEP82" s="141"/>
      <c r="KEQ82" s="141"/>
      <c r="KER82" s="141"/>
      <c r="KES82" s="141"/>
      <c r="KET82" s="141"/>
      <c r="KEU82" s="141"/>
      <c r="KEV82" s="141"/>
      <c r="KEW82" s="141"/>
      <c r="KEX82" s="141"/>
      <c r="KEY82" s="141"/>
      <c r="KEZ82" s="141"/>
      <c r="KFA82" s="141"/>
      <c r="KFB82" s="141"/>
      <c r="KFC82" s="141"/>
      <c r="KFD82" s="141"/>
      <c r="KFE82" s="141"/>
      <c r="KFF82" s="141"/>
      <c r="KFG82" s="141"/>
      <c r="KFH82" s="141"/>
      <c r="KFI82" s="141"/>
      <c r="KFJ82" s="141"/>
      <c r="KFK82" s="141"/>
      <c r="KFL82" s="141"/>
      <c r="KFM82" s="141"/>
      <c r="KFN82" s="141"/>
      <c r="KFO82" s="141"/>
      <c r="KFP82" s="141"/>
      <c r="KFQ82" s="141"/>
      <c r="KFR82" s="141"/>
      <c r="KFS82" s="141"/>
      <c r="KFT82" s="141"/>
      <c r="KFU82" s="141"/>
      <c r="KFV82" s="141"/>
      <c r="KFW82" s="141"/>
      <c r="KFX82" s="141"/>
      <c r="KFY82" s="141"/>
      <c r="KFZ82" s="141"/>
      <c r="KGA82" s="141"/>
      <c r="KGB82" s="141"/>
      <c r="KGC82" s="141"/>
      <c r="KGD82" s="141"/>
      <c r="KGE82" s="141"/>
      <c r="KGF82" s="141"/>
      <c r="KGG82" s="141"/>
      <c r="KGH82" s="141"/>
      <c r="KGI82" s="141"/>
      <c r="KGJ82" s="141"/>
      <c r="KGK82" s="141"/>
      <c r="KGL82" s="141"/>
      <c r="KGM82" s="141"/>
      <c r="KGN82" s="141"/>
      <c r="KGO82" s="141"/>
      <c r="KGP82" s="141"/>
      <c r="KGQ82" s="141"/>
      <c r="KGR82" s="141"/>
      <c r="KGS82" s="141"/>
      <c r="KGT82" s="141"/>
      <c r="KGU82" s="141"/>
      <c r="KGV82" s="141"/>
      <c r="KGW82" s="141"/>
      <c r="KGX82" s="141"/>
      <c r="KGY82" s="141"/>
      <c r="KGZ82" s="141"/>
      <c r="KHA82" s="141"/>
      <c r="KHB82" s="141"/>
      <c r="KHC82" s="141"/>
      <c r="KHD82" s="141"/>
      <c r="KHE82" s="141"/>
      <c r="KHF82" s="141"/>
      <c r="KHG82" s="141"/>
      <c r="KHH82" s="141"/>
      <c r="KHI82" s="141"/>
      <c r="KHJ82" s="141"/>
      <c r="KHK82" s="141"/>
      <c r="KHL82" s="141"/>
      <c r="KHM82" s="141"/>
      <c r="KHN82" s="141"/>
      <c r="KHO82" s="141"/>
      <c r="KHP82" s="141"/>
      <c r="KHQ82" s="141"/>
      <c r="KHR82" s="141"/>
      <c r="KHS82" s="141"/>
      <c r="KHT82" s="141"/>
      <c r="KHU82" s="141"/>
      <c r="KHV82" s="141"/>
      <c r="KHW82" s="141"/>
      <c r="KHX82" s="141"/>
      <c r="KHY82" s="141"/>
      <c r="KHZ82" s="141"/>
      <c r="KIA82" s="141"/>
      <c r="KIB82" s="141"/>
      <c r="KIC82" s="141"/>
      <c r="KID82" s="141"/>
      <c r="KIE82" s="141"/>
      <c r="KIF82" s="141"/>
      <c r="KIG82" s="141"/>
      <c r="KIH82" s="141"/>
      <c r="KII82" s="141"/>
      <c r="KIJ82" s="141"/>
      <c r="KIK82" s="141"/>
      <c r="KIL82" s="141"/>
      <c r="KIM82" s="141"/>
      <c r="KIN82" s="141"/>
      <c r="KIO82" s="141"/>
      <c r="KIP82" s="141"/>
      <c r="KIQ82" s="141"/>
      <c r="KIR82" s="141"/>
      <c r="KIS82" s="141"/>
      <c r="KIT82" s="141"/>
      <c r="KIU82" s="141"/>
      <c r="KIV82" s="141"/>
      <c r="KIW82" s="141"/>
      <c r="KIX82" s="141"/>
      <c r="KIY82" s="141"/>
      <c r="KIZ82" s="141"/>
      <c r="KJA82" s="141"/>
      <c r="KJB82" s="141"/>
      <c r="KJC82" s="141"/>
      <c r="KJD82" s="141"/>
      <c r="KJE82" s="141"/>
      <c r="KJF82" s="141"/>
      <c r="KJG82" s="141"/>
      <c r="KJH82" s="141"/>
      <c r="KJI82" s="141"/>
      <c r="KJJ82" s="141"/>
      <c r="KJK82" s="141"/>
      <c r="KJL82" s="141"/>
      <c r="KJM82" s="141"/>
      <c r="KJN82" s="141"/>
      <c r="KJO82" s="141"/>
      <c r="KJP82" s="141"/>
      <c r="KJQ82" s="141"/>
      <c r="KJR82" s="141"/>
      <c r="KJS82" s="141"/>
      <c r="KJT82" s="141"/>
      <c r="KJU82" s="141"/>
      <c r="KJV82" s="141"/>
      <c r="KJW82" s="141"/>
      <c r="KJX82" s="141"/>
      <c r="KJY82" s="141"/>
      <c r="KJZ82" s="141"/>
      <c r="KKA82" s="141"/>
      <c r="KKB82" s="141"/>
      <c r="KKC82" s="141"/>
      <c r="KKD82" s="141"/>
      <c r="KKE82" s="141"/>
      <c r="KKF82" s="141"/>
      <c r="KKG82" s="141"/>
      <c r="KKH82" s="141"/>
      <c r="KKI82" s="141"/>
      <c r="KKJ82" s="141"/>
      <c r="KKK82" s="141"/>
      <c r="KKL82" s="141"/>
      <c r="KKM82" s="141"/>
      <c r="KKN82" s="141"/>
      <c r="KKO82" s="141"/>
      <c r="KKP82" s="141"/>
      <c r="KKQ82" s="141"/>
      <c r="KKR82" s="141"/>
      <c r="KKS82" s="141"/>
      <c r="KKT82" s="141"/>
      <c r="KKU82" s="141"/>
      <c r="KKV82" s="141"/>
      <c r="KKW82" s="141"/>
      <c r="KKX82" s="141"/>
      <c r="KKY82" s="141"/>
      <c r="KKZ82" s="141"/>
      <c r="KLA82" s="141"/>
      <c r="KLB82" s="141"/>
      <c r="KLC82" s="141"/>
      <c r="KLD82" s="141"/>
      <c r="KLE82" s="141"/>
      <c r="KLF82" s="141"/>
      <c r="KLG82" s="141"/>
      <c r="KLH82" s="141"/>
      <c r="KLI82" s="141"/>
      <c r="KLJ82" s="141"/>
      <c r="KLK82" s="141"/>
      <c r="KLL82" s="141"/>
      <c r="KLM82" s="141"/>
      <c r="KLN82" s="141"/>
      <c r="KLO82" s="141"/>
      <c r="KLP82" s="141"/>
      <c r="KLQ82" s="141"/>
      <c r="KLR82" s="141"/>
      <c r="KLS82" s="141"/>
      <c r="KLT82" s="141"/>
      <c r="KLU82" s="141"/>
      <c r="KLV82" s="141"/>
      <c r="KLW82" s="141"/>
      <c r="KLX82" s="141"/>
      <c r="KLY82" s="141"/>
      <c r="KLZ82" s="141"/>
      <c r="KMA82" s="141"/>
      <c r="KMB82" s="141"/>
      <c r="KMC82" s="141"/>
      <c r="KMD82" s="141"/>
      <c r="KME82" s="141"/>
      <c r="KMF82" s="141"/>
      <c r="KMG82" s="141"/>
      <c r="KMH82" s="141"/>
      <c r="KMI82" s="141"/>
      <c r="KMJ82" s="141"/>
      <c r="KMK82" s="141"/>
      <c r="KML82" s="141"/>
      <c r="KMM82" s="141"/>
      <c r="KMN82" s="141"/>
      <c r="KMO82" s="141"/>
      <c r="KMP82" s="141"/>
      <c r="KMQ82" s="141"/>
      <c r="KMR82" s="141"/>
      <c r="KMS82" s="141"/>
      <c r="KMT82" s="141"/>
      <c r="KMU82" s="141"/>
      <c r="KMV82" s="141"/>
      <c r="KMW82" s="141"/>
      <c r="KMX82" s="141"/>
      <c r="KMY82" s="141"/>
      <c r="KMZ82" s="141"/>
      <c r="KNA82" s="141"/>
      <c r="KNB82" s="141"/>
      <c r="KNC82" s="141"/>
      <c r="KND82" s="141"/>
      <c r="KNE82" s="141"/>
      <c r="KNF82" s="141"/>
      <c r="KNG82" s="141"/>
      <c r="KNH82" s="141"/>
      <c r="KNI82" s="141"/>
      <c r="KNJ82" s="141"/>
      <c r="KNK82" s="141"/>
      <c r="KNL82" s="141"/>
      <c r="KNM82" s="141"/>
      <c r="KNN82" s="141"/>
      <c r="KNO82" s="141"/>
      <c r="KNP82" s="141"/>
      <c r="KNQ82" s="141"/>
      <c r="KNR82" s="141"/>
      <c r="KNS82" s="141"/>
      <c r="KNT82" s="141"/>
      <c r="KNU82" s="141"/>
      <c r="KNV82" s="141"/>
      <c r="KNW82" s="141"/>
      <c r="KNX82" s="141"/>
      <c r="KNY82" s="141"/>
      <c r="KNZ82" s="141"/>
      <c r="KOA82" s="141"/>
      <c r="KOB82" s="141"/>
      <c r="KOC82" s="141"/>
      <c r="KOD82" s="141"/>
      <c r="KOE82" s="141"/>
      <c r="KOF82" s="141"/>
      <c r="KOG82" s="141"/>
      <c r="KOH82" s="141"/>
      <c r="KOI82" s="141"/>
      <c r="KOJ82" s="141"/>
      <c r="KOK82" s="141"/>
      <c r="KOL82" s="141"/>
      <c r="KOM82" s="141"/>
      <c r="KON82" s="141"/>
      <c r="KOO82" s="141"/>
      <c r="KOP82" s="141"/>
      <c r="KOQ82" s="141"/>
      <c r="KOR82" s="141"/>
      <c r="KOS82" s="141"/>
      <c r="KOT82" s="141"/>
      <c r="KOU82" s="141"/>
      <c r="KOV82" s="141"/>
      <c r="KOW82" s="141"/>
      <c r="KOX82" s="141"/>
      <c r="KOY82" s="141"/>
      <c r="KOZ82" s="141"/>
      <c r="KPA82" s="141"/>
      <c r="KPB82" s="141"/>
      <c r="KPC82" s="141"/>
      <c r="KPD82" s="141"/>
      <c r="KPE82" s="141"/>
      <c r="KPF82" s="141"/>
      <c r="KPG82" s="141"/>
      <c r="KPH82" s="141"/>
      <c r="KPI82" s="141"/>
      <c r="KPJ82" s="141"/>
      <c r="KPK82" s="141"/>
      <c r="KPL82" s="141"/>
      <c r="KPM82" s="141"/>
      <c r="KPN82" s="141"/>
      <c r="KPO82" s="141"/>
      <c r="KPP82" s="141"/>
      <c r="KPQ82" s="141"/>
      <c r="KPR82" s="141"/>
      <c r="KPS82" s="141"/>
      <c r="KPT82" s="141"/>
      <c r="KPU82" s="141"/>
      <c r="KPV82" s="141"/>
      <c r="KPW82" s="141"/>
      <c r="KPX82" s="141"/>
      <c r="KPY82" s="141"/>
      <c r="KPZ82" s="141"/>
      <c r="KQA82" s="141"/>
      <c r="KQB82" s="141"/>
      <c r="KQC82" s="141"/>
      <c r="KQD82" s="141"/>
      <c r="KQE82" s="141"/>
      <c r="KQF82" s="141"/>
      <c r="KQG82" s="141"/>
      <c r="KQH82" s="141"/>
      <c r="KQI82" s="141"/>
      <c r="KQJ82" s="141"/>
      <c r="KQK82" s="141"/>
      <c r="KQL82" s="141"/>
      <c r="KQM82" s="141"/>
      <c r="KQN82" s="141"/>
      <c r="KQO82" s="141"/>
      <c r="KQP82" s="141"/>
      <c r="KQQ82" s="141"/>
      <c r="KQR82" s="141"/>
      <c r="KQS82" s="141"/>
      <c r="KQT82" s="141"/>
      <c r="KQU82" s="141"/>
      <c r="KQV82" s="141"/>
      <c r="KQW82" s="141"/>
      <c r="KQX82" s="141"/>
      <c r="KQY82" s="141"/>
      <c r="KQZ82" s="141"/>
      <c r="KRA82" s="141"/>
      <c r="KRB82" s="141"/>
      <c r="KRC82" s="141"/>
      <c r="KRD82" s="141"/>
      <c r="KRE82" s="141"/>
      <c r="KRF82" s="141"/>
      <c r="KRG82" s="141"/>
      <c r="KRH82" s="141"/>
      <c r="KRI82" s="141"/>
      <c r="KRJ82" s="141"/>
      <c r="KRK82" s="141"/>
      <c r="KRL82" s="141"/>
      <c r="KRM82" s="141"/>
      <c r="KRN82" s="141"/>
      <c r="KRO82" s="141"/>
      <c r="KRP82" s="141"/>
      <c r="KRQ82" s="141"/>
      <c r="KRR82" s="141"/>
      <c r="KRS82" s="141"/>
      <c r="KRT82" s="141"/>
      <c r="KRU82" s="141"/>
      <c r="KRV82" s="141"/>
      <c r="KRW82" s="141"/>
      <c r="KRX82" s="141"/>
      <c r="KRY82" s="141"/>
      <c r="KRZ82" s="141"/>
      <c r="KSA82" s="141"/>
      <c r="KSB82" s="141"/>
      <c r="KSC82" s="141"/>
      <c r="KSD82" s="141"/>
      <c r="KSE82" s="141"/>
      <c r="KSF82" s="141"/>
      <c r="KSG82" s="141"/>
      <c r="KSH82" s="141"/>
      <c r="KSI82" s="141"/>
      <c r="KSJ82" s="141"/>
      <c r="KSK82" s="141"/>
      <c r="KSL82" s="141"/>
      <c r="KSM82" s="141"/>
      <c r="KSN82" s="141"/>
      <c r="KSO82" s="141"/>
      <c r="KSP82" s="141"/>
      <c r="KSQ82" s="141"/>
      <c r="KSR82" s="141"/>
      <c r="KSS82" s="141"/>
      <c r="KST82" s="141"/>
      <c r="KSU82" s="141"/>
      <c r="KSV82" s="141"/>
      <c r="KSW82" s="141"/>
      <c r="KSX82" s="141"/>
      <c r="KSY82" s="141"/>
      <c r="KSZ82" s="141"/>
      <c r="KTA82" s="141"/>
      <c r="KTB82" s="141"/>
      <c r="KTC82" s="141"/>
      <c r="KTD82" s="141"/>
      <c r="KTE82" s="141"/>
      <c r="KTF82" s="141"/>
      <c r="KTG82" s="141"/>
      <c r="KTH82" s="141"/>
      <c r="KTI82" s="141"/>
      <c r="KTJ82" s="141"/>
      <c r="KTK82" s="141"/>
      <c r="KTL82" s="141"/>
      <c r="KTM82" s="141"/>
      <c r="KTN82" s="141"/>
      <c r="KTO82" s="141"/>
      <c r="KTP82" s="141"/>
      <c r="KTQ82" s="141"/>
      <c r="KTR82" s="141"/>
      <c r="KTS82" s="141"/>
      <c r="KTT82" s="141"/>
      <c r="KTU82" s="141"/>
      <c r="KTV82" s="141"/>
      <c r="KTW82" s="141"/>
      <c r="KTX82" s="141"/>
      <c r="KTY82" s="141"/>
      <c r="KTZ82" s="141"/>
      <c r="KUA82" s="141"/>
      <c r="KUB82" s="141"/>
      <c r="KUC82" s="141"/>
      <c r="KUD82" s="141"/>
      <c r="KUE82" s="141"/>
      <c r="KUF82" s="141"/>
      <c r="KUG82" s="141"/>
      <c r="KUH82" s="141"/>
      <c r="KUI82" s="141"/>
      <c r="KUJ82" s="141"/>
      <c r="KUK82" s="141"/>
      <c r="KUL82" s="141"/>
      <c r="KUM82" s="141"/>
      <c r="KUN82" s="141"/>
      <c r="KUO82" s="141"/>
      <c r="KUP82" s="141"/>
      <c r="KUQ82" s="141"/>
      <c r="KUR82" s="141"/>
      <c r="KUS82" s="141"/>
      <c r="KUT82" s="141"/>
      <c r="KUU82" s="141"/>
      <c r="KUV82" s="141"/>
      <c r="KUW82" s="141"/>
      <c r="KUX82" s="141"/>
      <c r="KUY82" s="141"/>
      <c r="KUZ82" s="141"/>
      <c r="KVA82" s="141"/>
      <c r="KVB82" s="141"/>
      <c r="KVC82" s="141"/>
      <c r="KVD82" s="141"/>
      <c r="KVE82" s="141"/>
      <c r="KVF82" s="141"/>
      <c r="KVG82" s="141"/>
      <c r="KVH82" s="141"/>
      <c r="KVI82" s="141"/>
      <c r="KVJ82" s="141"/>
      <c r="KVK82" s="141"/>
      <c r="KVL82" s="141"/>
      <c r="KVM82" s="141"/>
      <c r="KVN82" s="141"/>
      <c r="KVO82" s="141"/>
      <c r="KVP82" s="141"/>
      <c r="KVQ82" s="141"/>
      <c r="KVR82" s="141"/>
      <c r="KVS82" s="141"/>
      <c r="KVT82" s="141"/>
      <c r="KVU82" s="141"/>
      <c r="KVV82" s="141"/>
      <c r="KVW82" s="141"/>
      <c r="KVX82" s="141"/>
      <c r="KVY82" s="141"/>
      <c r="KVZ82" s="141"/>
      <c r="KWA82" s="141"/>
      <c r="KWB82" s="141"/>
      <c r="KWC82" s="141"/>
      <c r="KWD82" s="141"/>
      <c r="KWE82" s="141"/>
      <c r="KWF82" s="141"/>
      <c r="KWG82" s="141"/>
      <c r="KWH82" s="141"/>
      <c r="KWI82" s="141"/>
      <c r="KWJ82" s="141"/>
      <c r="KWK82" s="141"/>
      <c r="KWL82" s="141"/>
      <c r="KWM82" s="141"/>
      <c r="KWN82" s="141"/>
      <c r="KWO82" s="141"/>
      <c r="KWP82" s="141"/>
      <c r="KWQ82" s="141"/>
      <c r="KWR82" s="141"/>
      <c r="KWS82" s="141"/>
      <c r="KWT82" s="141"/>
      <c r="KWU82" s="141"/>
      <c r="KWV82" s="141"/>
      <c r="KWW82" s="141"/>
      <c r="KWX82" s="141"/>
      <c r="KWY82" s="141"/>
      <c r="KWZ82" s="141"/>
      <c r="KXA82" s="141"/>
      <c r="KXB82" s="141"/>
      <c r="KXC82" s="141"/>
      <c r="KXD82" s="141"/>
      <c r="KXE82" s="141"/>
      <c r="KXF82" s="141"/>
      <c r="KXG82" s="141"/>
      <c r="KXH82" s="141"/>
      <c r="KXI82" s="141"/>
      <c r="KXJ82" s="141"/>
      <c r="KXK82" s="141"/>
      <c r="KXL82" s="141"/>
      <c r="KXM82" s="141"/>
      <c r="KXN82" s="141"/>
      <c r="KXO82" s="141"/>
      <c r="KXP82" s="141"/>
      <c r="KXQ82" s="141"/>
      <c r="KXR82" s="141"/>
      <c r="KXS82" s="141"/>
      <c r="KXT82" s="141"/>
      <c r="KXU82" s="141"/>
      <c r="KXV82" s="141"/>
      <c r="KXW82" s="141"/>
      <c r="KXX82" s="141"/>
      <c r="KXY82" s="141"/>
      <c r="KXZ82" s="141"/>
      <c r="KYA82" s="141"/>
      <c r="KYB82" s="141"/>
      <c r="KYC82" s="141"/>
      <c r="KYD82" s="141"/>
      <c r="KYE82" s="141"/>
      <c r="KYF82" s="141"/>
      <c r="KYG82" s="141"/>
      <c r="KYH82" s="141"/>
      <c r="KYI82" s="141"/>
      <c r="KYJ82" s="141"/>
      <c r="KYK82" s="141"/>
      <c r="KYL82" s="141"/>
      <c r="KYM82" s="141"/>
      <c r="KYN82" s="141"/>
      <c r="KYO82" s="141"/>
      <c r="KYP82" s="141"/>
      <c r="KYQ82" s="141"/>
      <c r="KYR82" s="141"/>
      <c r="KYS82" s="141"/>
      <c r="KYT82" s="141"/>
      <c r="KYU82" s="141"/>
      <c r="KYV82" s="141"/>
      <c r="KYW82" s="141"/>
      <c r="KYX82" s="141"/>
      <c r="KYY82" s="141"/>
      <c r="KYZ82" s="141"/>
      <c r="KZA82" s="141"/>
      <c r="KZB82" s="141"/>
      <c r="KZC82" s="141"/>
      <c r="KZD82" s="141"/>
      <c r="KZE82" s="141"/>
      <c r="KZF82" s="141"/>
      <c r="KZG82" s="141"/>
      <c r="KZH82" s="141"/>
      <c r="KZI82" s="141"/>
      <c r="KZJ82" s="141"/>
      <c r="KZK82" s="141"/>
      <c r="KZL82" s="141"/>
      <c r="KZM82" s="141"/>
      <c r="KZN82" s="141"/>
      <c r="KZO82" s="141"/>
      <c r="KZP82" s="141"/>
      <c r="KZQ82" s="141"/>
      <c r="KZR82" s="141"/>
      <c r="KZS82" s="141"/>
      <c r="KZT82" s="141"/>
      <c r="KZU82" s="141"/>
      <c r="KZV82" s="141"/>
      <c r="KZW82" s="141"/>
      <c r="KZX82" s="141"/>
      <c r="KZY82" s="141"/>
      <c r="KZZ82" s="141"/>
      <c r="LAA82" s="141"/>
      <c r="LAB82" s="141"/>
      <c r="LAC82" s="141"/>
      <c r="LAD82" s="141"/>
      <c r="LAE82" s="141"/>
      <c r="LAF82" s="141"/>
      <c r="LAG82" s="141"/>
      <c r="LAH82" s="141"/>
      <c r="LAI82" s="141"/>
      <c r="LAJ82" s="141"/>
      <c r="LAK82" s="141"/>
      <c r="LAL82" s="141"/>
      <c r="LAM82" s="141"/>
      <c r="LAN82" s="141"/>
      <c r="LAO82" s="141"/>
      <c r="LAP82" s="141"/>
      <c r="LAQ82" s="141"/>
      <c r="LAR82" s="141"/>
      <c r="LAS82" s="141"/>
      <c r="LAT82" s="141"/>
      <c r="LAU82" s="141"/>
      <c r="LAV82" s="141"/>
      <c r="LAW82" s="141"/>
      <c r="LAX82" s="141"/>
      <c r="LAY82" s="141"/>
      <c r="LAZ82" s="141"/>
      <c r="LBA82" s="141"/>
      <c r="LBB82" s="141"/>
      <c r="LBC82" s="141"/>
      <c r="LBD82" s="141"/>
      <c r="LBE82" s="141"/>
      <c r="LBF82" s="141"/>
      <c r="LBG82" s="141"/>
      <c r="LBH82" s="141"/>
      <c r="LBI82" s="141"/>
      <c r="LBJ82" s="141"/>
      <c r="LBK82" s="141"/>
      <c r="LBL82" s="141"/>
      <c r="LBM82" s="141"/>
      <c r="LBN82" s="141"/>
      <c r="LBO82" s="141"/>
      <c r="LBP82" s="141"/>
      <c r="LBQ82" s="141"/>
      <c r="LBR82" s="141"/>
      <c r="LBS82" s="141"/>
      <c r="LBT82" s="141"/>
      <c r="LBU82" s="141"/>
      <c r="LBV82" s="141"/>
      <c r="LBW82" s="141"/>
      <c r="LBX82" s="141"/>
      <c r="LBY82" s="141"/>
      <c r="LBZ82" s="141"/>
      <c r="LCA82" s="141"/>
      <c r="LCB82" s="141"/>
      <c r="LCC82" s="141"/>
      <c r="LCD82" s="141"/>
      <c r="LCE82" s="141"/>
      <c r="LCF82" s="141"/>
      <c r="LCG82" s="141"/>
      <c r="LCH82" s="141"/>
      <c r="LCI82" s="141"/>
      <c r="LCJ82" s="141"/>
      <c r="LCK82" s="141"/>
      <c r="LCL82" s="141"/>
      <c r="LCM82" s="141"/>
      <c r="LCN82" s="141"/>
      <c r="LCO82" s="141"/>
      <c r="LCP82" s="141"/>
      <c r="LCQ82" s="141"/>
      <c r="LCR82" s="141"/>
      <c r="LCS82" s="141"/>
      <c r="LCT82" s="141"/>
      <c r="LCU82" s="141"/>
      <c r="LCV82" s="141"/>
      <c r="LCW82" s="141"/>
      <c r="LCX82" s="141"/>
      <c r="LCY82" s="141"/>
      <c r="LCZ82" s="141"/>
      <c r="LDA82" s="141"/>
      <c r="LDB82" s="141"/>
      <c r="LDC82" s="141"/>
      <c r="LDD82" s="141"/>
      <c r="LDE82" s="141"/>
      <c r="LDF82" s="141"/>
      <c r="LDG82" s="141"/>
      <c r="LDH82" s="141"/>
      <c r="LDI82" s="141"/>
      <c r="LDJ82" s="141"/>
      <c r="LDK82" s="141"/>
      <c r="LDL82" s="141"/>
      <c r="LDM82" s="141"/>
      <c r="LDN82" s="141"/>
      <c r="LDO82" s="141"/>
      <c r="LDP82" s="141"/>
      <c r="LDQ82" s="141"/>
      <c r="LDR82" s="141"/>
      <c r="LDS82" s="141"/>
      <c r="LDT82" s="141"/>
      <c r="LDU82" s="141"/>
      <c r="LDV82" s="141"/>
      <c r="LDW82" s="141"/>
      <c r="LDX82" s="141"/>
      <c r="LDY82" s="141"/>
      <c r="LDZ82" s="141"/>
      <c r="LEA82" s="141"/>
      <c r="LEB82" s="141"/>
      <c r="LEC82" s="141"/>
      <c r="LED82" s="141"/>
      <c r="LEE82" s="141"/>
      <c r="LEF82" s="141"/>
      <c r="LEG82" s="141"/>
      <c r="LEH82" s="141"/>
      <c r="LEI82" s="141"/>
      <c r="LEJ82" s="141"/>
      <c r="LEK82" s="141"/>
      <c r="LEL82" s="141"/>
      <c r="LEM82" s="141"/>
      <c r="LEN82" s="141"/>
      <c r="LEO82" s="141"/>
      <c r="LEP82" s="141"/>
      <c r="LEQ82" s="141"/>
      <c r="LER82" s="141"/>
      <c r="LES82" s="141"/>
      <c r="LET82" s="141"/>
      <c r="LEU82" s="141"/>
      <c r="LEV82" s="141"/>
      <c r="LEW82" s="141"/>
      <c r="LEX82" s="141"/>
      <c r="LEY82" s="141"/>
      <c r="LEZ82" s="141"/>
      <c r="LFA82" s="141"/>
      <c r="LFB82" s="141"/>
      <c r="LFC82" s="141"/>
      <c r="LFD82" s="141"/>
      <c r="LFE82" s="141"/>
      <c r="LFF82" s="141"/>
      <c r="LFG82" s="141"/>
      <c r="LFH82" s="141"/>
      <c r="LFI82" s="141"/>
      <c r="LFJ82" s="141"/>
      <c r="LFK82" s="141"/>
      <c r="LFL82" s="141"/>
      <c r="LFM82" s="141"/>
      <c r="LFN82" s="141"/>
      <c r="LFO82" s="141"/>
      <c r="LFP82" s="141"/>
      <c r="LFQ82" s="141"/>
      <c r="LFR82" s="141"/>
      <c r="LFS82" s="141"/>
      <c r="LFT82" s="141"/>
      <c r="LFU82" s="141"/>
      <c r="LFV82" s="141"/>
      <c r="LFW82" s="141"/>
      <c r="LFX82" s="141"/>
      <c r="LFY82" s="141"/>
      <c r="LFZ82" s="141"/>
      <c r="LGA82" s="141"/>
      <c r="LGB82" s="141"/>
      <c r="LGC82" s="141"/>
      <c r="LGD82" s="141"/>
      <c r="LGE82" s="141"/>
      <c r="LGF82" s="141"/>
      <c r="LGG82" s="141"/>
      <c r="LGH82" s="141"/>
      <c r="LGI82" s="141"/>
      <c r="LGJ82" s="141"/>
      <c r="LGK82" s="141"/>
      <c r="LGL82" s="141"/>
      <c r="LGM82" s="141"/>
      <c r="LGN82" s="141"/>
      <c r="LGO82" s="141"/>
      <c r="LGP82" s="141"/>
      <c r="LGQ82" s="141"/>
      <c r="LGR82" s="141"/>
      <c r="LGS82" s="141"/>
      <c r="LGT82" s="141"/>
      <c r="LGU82" s="141"/>
      <c r="LGV82" s="141"/>
      <c r="LGW82" s="141"/>
      <c r="LGX82" s="141"/>
      <c r="LGY82" s="141"/>
      <c r="LGZ82" s="141"/>
      <c r="LHA82" s="141"/>
      <c r="LHB82" s="141"/>
      <c r="LHC82" s="141"/>
      <c r="LHD82" s="141"/>
      <c r="LHE82" s="141"/>
      <c r="LHF82" s="141"/>
      <c r="LHG82" s="141"/>
      <c r="LHH82" s="141"/>
      <c r="LHI82" s="141"/>
      <c r="LHJ82" s="141"/>
      <c r="LHK82" s="141"/>
      <c r="LHL82" s="141"/>
      <c r="LHM82" s="141"/>
      <c r="LHN82" s="141"/>
      <c r="LHO82" s="141"/>
      <c r="LHP82" s="141"/>
      <c r="LHQ82" s="141"/>
      <c r="LHR82" s="141"/>
      <c r="LHS82" s="141"/>
      <c r="LHT82" s="141"/>
      <c r="LHU82" s="141"/>
      <c r="LHV82" s="141"/>
      <c r="LHW82" s="141"/>
      <c r="LHX82" s="141"/>
      <c r="LHY82" s="141"/>
      <c r="LHZ82" s="141"/>
      <c r="LIA82" s="141"/>
      <c r="LIB82" s="141"/>
      <c r="LIC82" s="141"/>
      <c r="LID82" s="141"/>
      <c r="LIE82" s="141"/>
      <c r="LIF82" s="141"/>
      <c r="LIG82" s="141"/>
      <c r="LIH82" s="141"/>
      <c r="LII82" s="141"/>
      <c r="LIJ82" s="141"/>
      <c r="LIK82" s="141"/>
      <c r="LIL82" s="141"/>
      <c r="LIM82" s="141"/>
      <c r="LIN82" s="141"/>
      <c r="LIO82" s="141"/>
      <c r="LIP82" s="141"/>
      <c r="LIQ82" s="141"/>
      <c r="LIR82" s="141"/>
      <c r="LIS82" s="141"/>
      <c r="LIT82" s="141"/>
      <c r="LIU82" s="141"/>
      <c r="LIV82" s="141"/>
      <c r="LIW82" s="141"/>
      <c r="LIX82" s="141"/>
      <c r="LIY82" s="141"/>
      <c r="LIZ82" s="141"/>
      <c r="LJA82" s="141"/>
      <c r="LJB82" s="141"/>
      <c r="LJC82" s="141"/>
      <c r="LJD82" s="141"/>
      <c r="LJE82" s="141"/>
      <c r="LJF82" s="141"/>
      <c r="LJG82" s="141"/>
      <c r="LJH82" s="141"/>
      <c r="LJI82" s="141"/>
      <c r="LJJ82" s="141"/>
      <c r="LJK82" s="141"/>
      <c r="LJL82" s="141"/>
      <c r="LJM82" s="141"/>
      <c r="LJN82" s="141"/>
      <c r="LJO82" s="141"/>
      <c r="LJP82" s="141"/>
      <c r="LJQ82" s="141"/>
      <c r="LJR82" s="141"/>
      <c r="LJS82" s="141"/>
      <c r="LJT82" s="141"/>
      <c r="LJU82" s="141"/>
      <c r="LJV82" s="141"/>
      <c r="LJW82" s="141"/>
      <c r="LJX82" s="141"/>
      <c r="LJY82" s="141"/>
      <c r="LJZ82" s="141"/>
      <c r="LKA82" s="141"/>
      <c r="LKB82" s="141"/>
      <c r="LKC82" s="141"/>
      <c r="LKD82" s="141"/>
      <c r="LKE82" s="141"/>
      <c r="LKF82" s="141"/>
      <c r="LKG82" s="141"/>
      <c r="LKH82" s="141"/>
      <c r="LKI82" s="141"/>
      <c r="LKJ82" s="141"/>
      <c r="LKK82" s="141"/>
      <c r="LKL82" s="141"/>
      <c r="LKM82" s="141"/>
      <c r="LKN82" s="141"/>
      <c r="LKO82" s="141"/>
      <c r="LKP82" s="141"/>
      <c r="LKQ82" s="141"/>
      <c r="LKR82" s="141"/>
      <c r="LKS82" s="141"/>
      <c r="LKT82" s="141"/>
      <c r="LKU82" s="141"/>
      <c r="LKV82" s="141"/>
      <c r="LKW82" s="141"/>
      <c r="LKX82" s="141"/>
      <c r="LKY82" s="141"/>
      <c r="LKZ82" s="141"/>
      <c r="LLA82" s="141"/>
      <c r="LLB82" s="141"/>
      <c r="LLC82" s="141"/>
      <c r="LLD82" s="141"/>
      <c r="LLE82" s="141"/>
      <c r="LLF82" s="141"/>
      <c r="LLG82" s="141"/>
      <c r="LLH82" s="141"/>
      <c r="LLI82" s="141"/>
      <c r="LLJ82" s="141"/>
      <c r="LLK82" s="141"/>
      <c r="LLL82" s="141"/>
      <c r="LLM82" s="141"/>
      <c r="LLN82" s="141"/>
      <c r="LLO82" s="141"/>
      <c r="LLP82" s="141"/>
      <c r="LLQ82" s="141"/>
      <c r="LLR82" s="141"/>
      <c r="LLS82" s="141"/>
      <c r="LLT82" s="141"/>
      <c r="LLU82" s="141"/>
      <c r="LLV82" s="141"/>
      <c r="LLW82" s="141"/>
      <c r="LLX82" s="141"/>
      <c r="LLY82" s="141"/>
      <c r="LLZ82" s="141"/>
      <c r="LMA82" s="141"/>
      <c r="LMB82" s="141"/>
      <c r="LMC82" s="141"/>
      <c r="LMD82" s="141"/>
      <c r="LME82" s="141"/>
      <c r="LMF82" s="141"/>
      <c r="LMG82" s="141"/>
      <c r="LMH82" s="141"/>
      <c r="LMI82" s="141"/>
      <c r="LMJ82" s="141"/>
      <c r="LMK82" s="141"/>
      <c r="LML82" s="141"/>
      <c r="LMM82" s="141"/>
      <c r="LMN82" s="141"/>
      <c r="LMO82" s="141"/>
      <c r="LMP82" s="141"/>
      <c r="LMQ82" s="141"/>
      <c r="LMR82" s="141"/>
      <c r="LMS82" s="141"/>
      <c r="LMT82" s="141"/>
      <c r="LMU82" s="141"/>
      <c r="LMV82" s="141"/>
      <c r="LMW82" s="141"/>
      <c r="LMX82" s="141"/>
      <c r="LMY82" s="141"/>
      <c r="LMZ82" s="141"/>
      <c r="LNA82" s="141"/>
      <c r="LNB82" s="141"/>
      <c r="LNC82" s="141"/>
      <c r="LND82" s="141"/>
      <c r="LNE82" s="141"/>
      <c r="LNF82" s="141"/>
      <c r="LNG82" s="141"/>
      <c r="LNH82" s="141"/>
      <c r="LNI82" s="141"/>
      <c r="LNJ82" s="141"/>
      <c r="LNK82" s="141"/>
      <c r="LNL82" s="141"/>
      <c r="LNM82" s="141"/>
      <c r="LNN82" s="141"/>
      <c r="LNO82" s="141"/>
      <c r="LNP82" s="141"/>
      <c r="LNQ82" s="141"/>
      <c r="LNR82" s="141"/>
      <c r="LNS82" s="141"/>
      <c r="LNT82" s="141"/>
      <c r="LNU82" s="141"/>
      <c r="LNV82" s="141"/>
      <c r="LNW82" s="141"/>
      <c r="LNX82" s="141"/>
      <c r="LNY82" s="141"/>
      <c r="LNZ82" s="141"/>
      <c r="LOA82" s="141"/>
      <c r="LOB82" s="141"/>
      <c r="LOC82" s="141"/>
      <c r="LOD82" s="141"/>
      <c r="LOE82" s="141"/>
      <c r="LOF82" s="141"/>
      <c r="LOG82" s="141"/>
      <c r="LOH82" s="141"/>
      <c r="LOI82" s="141"/>
      <c r="LOJ82" s="141"/>
      <c r="LOK82" s="141"/>
      <c r="LOL82" s="141"/>
      <c r="LOM82" s="141"/>
      <c r="LON82" s="141"/>
      <c r="LOO82" s="141"/>
      <c r="LOP82" s="141"/>
      <c r="LOQ82" s="141"/>
      <c r="LOR82" s="141"/>
      <c r="LOS82" s="141"/>
      <c r="LOT82" s="141"/>
      <c r="LOU82" s="141"/>
      <c r="LOV82" s="141"/>
      <c r="LOW82" s="141"/>
      <c r="LOX82" s="141"/>
      <c r="LOY82" s="141"/>
      <c r="LOZ82" s="141"/>
      <c r="LPA82" s="141"/>
      <c r="LPB82" s="141"/>
      <c r="LPC82" s="141"/>
      <c r="LPD82" s="141"/>
      <c r="LPE82" s="141"/>
      <c r="LPF82" s="141"/>
      <c r="LPG82" s="141"/>
      <c r="LPH82" s="141"/>
      <c r="LPI82" s="141"/>
      <c r="LPJ82" s="141"/>
      <c r="LPK82" s="141"/>
      <c r="LPL82" s="141"/>
      <c r="LPM82" s="141"/>
      <c r="LPN82" s="141"/>
      <c r="LPO82" s="141"/>
      <c r="LPP82" s="141"/>
      <c r="LPQ82" s="141"/>
      <c r="LPR82" s="141"/>
      <c r="LPS82" s="141"/>
      <c r="LPT82" s="141"/>
      <c r="LPU82" s="141"/>
      <c r="LPV82" s="141"/>
      <c r="LPW82" s="141"/>
      <c r="LPX82" s="141"/>
      <c r="LPY82" s="141"/>
      <c r="LPZ82" s="141"/>
      <c r="LQA82" s="141"/>
      <c r="LQB82" s="141"/>
      <c r="LQC82" s="141"/>
      <c r="LQD82" s="141"/>
      <c r="LQE82" s="141"/>
      <c r="LQF82" s="141"/>
      <c r="LQG82" s="141"/>
      <c r="LQH82" s="141"/>
      <c r="LQI82" s="141"/>
      <c r="LQJ82" s="141"/>
      <c r="LQK82" s="141"/>
      <c r="LQL82" s="141"/>
      <c r="LQM82" s="141"/>
      <c r="LQN82" s="141"/>
      <c r="LQO82" s="141"/>
      <c r="LQP82" s="141"/>
      <c r="LQQ82" s="141"/>
      <c r="LQR82" s="141"/>
      <c r="LQS82" s="141"/>
      <c r="LQT82" s="141"/>
      <c r="LQU82" s="141"/>
      <c r="LQV82" s="141"/>
      <c r="LQW82" s="141"/>
      <c r="LQX82" s="141"/>
      <c r="LQY82" s="141"/>
      <c r="LQZ82" s="141"/>
      <c r="LRA82" s="141"/>
      <c r="LRB82" s="141"/>
      <c r="LRC82" s="141"/>
      <c r="LRD82" s="141"/>
      <c r="LRE82" s="141"/>
      <c r="LRF82" s="141"/>
      <c r="LRG82" s="141"/>
      <c r="LRH82" s="141"/>
      <c r="LRI82" s="141"/>
      <c r="LRJ82" s="141"/>
      <c r="LRK82" s="141"/>
      <c r="LRL82" s="141"/>
      <c r="LRM82" s="141"/>
      <c r="LRN82" s="141"/>
      <c r="LRO82" s="141"/>
      <c r="LRP82" s="141"/>
      <c r="LRQ82" s="141"/>
      <c r="LRR82" s="141"/>
      <c r="LRS82" s="141"/>
      <c r="LRT82" s="141"/>
      <c r="LRU82" s="141"/>
      <c r="LRV82" s="141"/>
      <c r="LRW82" s="141"/>
      <c r="LRX82" s="141"/>
      <c r="LRY82" s="141"/>
      <c r="LRZ82" s="141"/>
      <c r="LSA82" s="141"/>
      <c r="LSB82" s="141"/>
      <c r="LSC82" s="141"/>
      <c r="LSD82" s="141"/>
      <c r="LSE82" s="141"/>
      <c r="LSF82" s="141"/>
      <c r="LSG82" s="141"/>
      <c r="LSH82" s="141"/>
      <c r="LSI82" s="141"/>
      <c r="LSJ82" s="141"/>
      <c r="LSK82" s="141"/>
      <c r="LSL82" s="141"/>
      <c r="LSM82" s="141"/>
      <c r="LSN82" s="141"/>
      <c r="LSO82" s="141"/>
      <c r="LSP82" s="141"/>
      <c r="LSQ82" s="141"/>
      <c r="LSR82" s="141"/>
      <c r="LSS82" s="141"/>
      <c r="LST82" s="141"/>
      <c r="LSU82" s="141"/>
      <c r="LSV82" s="141"/>
      <c r="LSW82" s="141"/>
      <c r="LSX82" s="141"/>
      <c r="LSY82" s="141"/>
      <c r="LSZ82" s="141"/>
      <c r="LTA82" s="141"/>
      <c r="LTB82" s="141"/>
      <c r="LTC82" s="141"/>
      <c r="LTD82" s="141"/>
      <c r="LTE82" s="141"/>
      <c r="LTF82" s="141"/>
      <c r="LTG82" s="141"/>
      <c r="LTH82" s="141"/>
      <c r="LTI82" s="141"/>
      <c r="LTJ82" s="141"/>
      <c r="LTK82" s="141"/>
      <c r="LTL82" s="141"/>
      <c r="LTM82" s="141"/>
      <c r="LTN82" s="141"/>
      <c r="LTO82" s="141"/>
      <c r="LTP82" s="141"/>
      <c r="LTQ82" s="141"/>
      <c r="LTR82" s="141"/>
      <c r="LTS82" s="141"/>
      <c r="LTT82" s="141"/>
      <c r="LTU82" s="141"/>
      <c r="LTV82" s="141"/>
      <c r="LTW82" s="141"/>
      <c r="LTX82" s="141"/>
      <c r="LTY82" s="141"/>
      <c r="LTZ82" s="141"/>
      <c r="LUA82" s="141"/>
      <c r="LUB82" s="141"/>
      <c r="LUC82" s="141"/>
      <c r="LUD82" s="141"/>
      <c r="LUE82" s="141"/>
      <c r="LUF82" s="141"/>
      <c r="LUG82" s="141"/>
      <c r="LUH82" s="141"/>
      <c r="LUI82" s="141"/>
      <c r="LUJ82" s="141"/>
      <c r="LUK82" s="141"/>
      <c r="LUL82" s="141"/>
      <c r="LUM82" s="141"/>
      <c r="LUN82" s="141"/>
      <c r="LUO82" s="141"/>
      <c r="LUP82" s="141"/>
      <c r="LUQ82" s="141"/>
      <c r="LUR82" s="141"/>
      <c r="LUS82" s="141"/>
      <c r="LUT82" s="141"/>
      <c r="LUU82" s="141"/>
      <c r="LUV82" s="141"/>
      <c r="LUW82" s="141"/>
      <c r="LUX82" s="141"/>
      <c r="LUY82" s="141"/>
      <c r="LUZ82" s="141"/>
      <c r="LVA82" s="141"/>
      <c r="LVB82" s="141"/>
      <c r="LVC82" s="141"/>
      <c r="LVD82" s="141"/>
      <c r="LVE82" s="141"/>
      <c r="LVF82" s="141"/>
      <c r="LVG82" s="141"/>
      <c r="LVH82" s="141"/>
      <c r="LVI82" s="141"/>
      <c r="LVJ82" s="141"/>
      <c r="LVK82" s="141"/>
      <c r="LVL82" s="141"/>
      <c r="LVM82" s="141"/>
      <c r="LVN82" s="141"/>
      <c r="LVO82" s="141"/>
      <c r="LVP82" s="141"/>
      <c r="LVQ82" s="141"/>
      <c r="LVR82" s="141"/>
      <c r="LVS82" s="141"/>
      <c r="LVT82" s="141"/>
      <c r="LVU82" s="141"/>
      <c r="LVV82" s="141"/>
      <c r="LVW82" s="141"/>
      <c r="LVX82" s="141"/>
      <c r="LVY82" s="141"/>
      <c r="LVZ82" s="141"/>
      <c r="LWA82" s="141"/>
      <c r="LWB82" s="141"/>
      <c r="LWC82" s="141"/>
      <c r="LWD82" s="141"/>
      <c r="LWE82" s="141"/>
      <c r="LWF82" s="141"/>
      <c r="LWG82" s="141"/>
      <c r="LWH82" s="141"/>
      <c r="LWI82" s="141"/>
      <c r="LWJ82" s="141"/>
      <c r="LWK82" s="141"/>
      <c r="LWL82" s="141"/>
      <c r="LWM82" s="141"/>
      <c r="LWN82" s="141"/>
      <c r="LWO82" s="141"/>
      <c r="LWP82" s="141"/>
      <c r="LWQ82" s="141"/>
      <c r="LWR82" s="141"/>
      <c r="LWS82" s="141"/>
      <c r="LWT82" s="141"/>
      <c r="LWU82" s="141"/>
      <c r="LWV82" s="141"/>
      <c r="LWW82" s="141"/>
      <c r="LWX82" s="141"/>
      <c r="LWY82" s="141"/>
      <c r="LWZ82" s="141"/>
      <c r="LXA82" s="141"/>
      <c r="LXB82" s="141"/>
      <c r="LXC82" s="141"/>
      <c r="LXD82" s="141"/>
      <c r="LXE82" s="141"/>
      <c r="LXF82" s="141"/>
      <c r="LXG82" s="141"/>
      <c r="LXH82" s="141"/>
      <c r="LXI82" s="141"/>
      <c r="LXJ82" s="141"/>
      <c r="LXK82" s="141"/>
      <c r="LXL82" s="141"/>
      <c r="LXM82" s="141"/>
      <c r="LXN82" s="141"/>
      <c r="LXO82" s="141"/>
      <c r="LXP82" s="141"/>
      <c r="LXQ82" s="141"/>
      <c r="LXR82" s="141"/>
      <c r="LXS82" s="141"/>
      <c r="LXT82" s="141"/>
      <c r="LXU82" s="141"/>
      <c r="LXV82" s="141"/>
      <c r="LXW82" s="141"/>
      <c r="LXX82" s="141"/>
      <c r="LXY82" s="141"/>
      <c r="LXZ82" s="141"/>
      <c r="LYA82" s="141"/>
      <c r="LYB82" s="141"/>
      <c r="LYC82" s="141"/>
      <c r="LYD82" s="141"/>
      <c r="LYE82" s="141"/>
      <c r="LYF82" s="141"/>
      <c r="LYG82" s="141"/>
      <c r="LYH82" s="141"/>
      <c r="LYI82" s="141"/>
      <c r="LYJ82" s="141"/>
      <c r="LYK82" s="141"/>
      <c r="LYL82" s="141"/>
      <c r="LYM82" s="141"/>
      <c r="LYN82" s="141"/>
      <c r="LYO82" s="141"/>
      <c r="LYP82" s="141"/>
      <c r="LYQ82" s="141"/>
      <c r="LYR82" s="141"/>
      <c r="LYS82" s="141"/>
      <c r="LYT82" s="141"/>
      <c r="LYU82" s="141"/>
      <c r="LYV82" s="141"/>
      <c r="LYW82" s="141"/>
      <c r="LYX82" s="141"/>
      <c r="LYY82" s="141"/>
      <c r="LYZ82" s="141"/>
      <c r="LZA82" s="141"/>
      <c r="LZB82" s="141"/>
      <c r="LZC82" s="141"/>
      <c r="LZD82" s="141"/>
      <c r="LZE82" s="141"/>
      <c r="LZF82" s="141"/>
      <c r="LZG82" s="141"/>
      <c r="LZH82" s="141"/>
      <c r="LZI82" s="141"/>
      <c r="LZJ82" s="141"/>
      <c r="LZK82" s="141"/>
      <c r="LZL82" s="141"/>
      <c r="LZM82" s="141"/>
      <c r="LZN82" s="141"/>
      <c r="LZO82" s="141"/>
      <c r="LZP82" s="141"/>
      <c r="LZQ82" s="141"/>
      <c r="LZR82" s="141"/>
      <c r="LZS82" s="141"/>
      <c r="LZT82" s="141"/>
      <c r="LZU82" s="141"/>
      <c r="LZV82" s="141"/>
      <c r="LZW82" s="141"/>
      <c r="LZX82" s="141"/>
      <c r="LZY82" s="141"/>
      <c r="LZZ82" s="141"/>
      <c r="MAA82" s="141"/>
      <c r="MAB82" s="141"/>
      <c r="MAC82" s="141"/>
      <c r="MAD82" s="141"/>
      <c r="MAE82" s="141"/>
      <c r="MAF82" s="141"/>
      <c r="MAG82" s="141"/>
      <c r="MAH82" s="141"/>
      <c r="MAI82" s="141"/>
      <c r="MAJ82" s="141"/>
      <c r="MAK82" s="141"/>
      <c r="MAL82" s="141"/>
      <c r="MAM82" s="141"/>
      <c r="MAN82" s="141"/>
      <c r="MAO82" s="141"/>
      <c r="MAP82" s="141"/>
      <c r="MAQ82" s="141"/>
      <c r="MAR82" s="141"/>
      <c r="MAS82" s="141"/>
      <c r="MAT82" s="141"/>
      <c r="MAU82" s="141"/>
      <c r="MAV82" s="141"/>
      <c r="MAW82" s="141"/>
      <c r="MAX82" s="141"/>
      <c r="MAY82" s="141"/>
      <c r="MAZ82" s="141"/>
      <c r="MBA82" s="141"/>
      <c r="MBB82" s="141"/>
      <c r="MBC82" s="141"/>
      <c r="MBD82" s="141"/>
      <c r="MBE82" s="141"/>
      <c r="MBF82" s="141"/>
      <c r="MBG82" s="141"/>
      <c r="MBH82" s="141"/>
      <c r="MBI82" s="141"/>
      <c r="MBJ82" s="141"/>
      <c r="MBK82" s="141"/>
      <c r="MBL82" s="141"/>
      <c r="MBM82" s="141"/>
      <c r="MBN82" s="141"/>
      <c r="MBO82" s="141"/>
      <c r="MBP82" s="141"/>
      <c r="MBQ82" s="141"/>
      <c r="MBR82" s="141"/>
      <c r="MBS82" s="141"/>
      <c r="MBT82" s="141"/>
      <c r="MBU82" s="141"/>
      <c r="MBV82" s="141"/>
      <c r="MBW82" s="141"/>
      <c r="MBX82" s="141"/>
      <c r="MBY82" s="141"/>
      <c r="MBZ82" s="141"/>
      <c r="MCA82" s="141"/>
      <c r="MCB82" s="141"/>
      <c r="MCC82" s="141"/>
      <c r="MCD82" s="141"/>
      <c r="MCE82" s="141"/>
      <c r="MCF82" s="141"/>
      <c r="MCG82" s="141"/>
      <c r="MCH82" s="141"/>
      <c r="MCI82" s="141"/>
      <c r="MCJ82" s="141"/>
      <c r="MCK82" s="141"/>
      <c r="MCL82" s="141"/>
      <c r="MCM82" s="141"/>
      <c r="MCN82" s="141"/>
      <c r="MCO82" s="141"/>
      <c r="MCP82" s="141"/>
      <c r="MCQ82" s="141"/>
      <c r="MCR82" s="141"/>
      <c r="MCS82" s="141"/>
      <c r="MCT82" s="141"/>
      <c r="MCU82" s="141"/>
      <c r="MCV82" s="141"/>
      <c r="MCW82" s="141"/>
      <c r="MCX82" s="141"/>
      <c r="MCY82" s="141"/>
      <c r="MCZ82" s="141"/>
      <c r="MDA82" s="141"/>
      <c r="MDB82" s="141"/>
      <c r="MDC82" s="141"/>
      <c r="MDD82" s="141"/>
      <c r="MDE82" s="141"/>
      <c r="MDF82" s="141"/>
      <c r="MDG82" s="141"/>
      <c r="MDH82" s="141"/>
      <c r="MDI82" s="141"/>
      <c r="MDJ82" s="141"/>
      <c r="MDK82" s="141"/>
      <c r="MDL82" s="141"/>
      <c r="MDM82" s="141"/>
      <c r="MDN82" s="141"/>
      <c r="MDO82" s="141"/>
      <c r="MDP82" s="141"/>
      <c r="MDQ82" s="141"/>
      <c r="MDR82" s="141"/>
      <c r="MDS82" s="141"/>
      <c r="MDT82" s="141"/>
      <c r="MDU82" s="141"/>
      <c r="MDV82" s="141"/>
      <c r="MDW82" s="141"/>
      <c r="MDX82" s="141"/>
      <c r="MDY82" s="141"/>
      <c r="MDZ82" s="141"/>
      <c r="MEA82" s="141"/>
      <c r="MEB82" s="141"/>
      <c r="MEC82" s="141"/>
      <c r="MED82" s="141"/>
      <c r="MEE82" s="141"/>
      <c r="MEF82" s="141"/>
      <c r="MEG82" s="141"/>
      <c r="MEH82" s="141"/>
      <c r="MEI82" s="141"/>
      <c r="MEJ82" s="141"/>
      <c r="MEK82" s="141"/>
      <c r="MEL82" s="141"/>
      <c r="MEM82" s="141"/>
      <c r="MEN82" s="141"/>
      <c r="MEO82" s="141"/>
      <c r="MEP82" s="141"/>
      <c r="MEQ82" s="141"/>
      <c r="MER82" s="141"/>
      <c r="MES82" s="141"/>
      <c r="MET82" s="141"/>
      <c r="MEU82" s="141"/>
      <c r="MEV82" s="141"/>
      <c r="MEW82" s="141"/>
      <c r="MEX82" s="141"/>
      <c r="MEY82" s="141"/>
      <c r="MEZ82" s="141"/>
      <c r="MFA82" s="141"/>
      <c r="MFB82" s="141"/>
      <c r="MFC82" s="141"/>
      <c r="MFD82" s="141"/>
      <c r="MFE82" s="141"/>
      <c r="MFF82" s="141"/>
      <c r="MFG82" s="141"/>
      <c r="MFH82" s="141"/>
      <c r="MFI82" s="141"/>
      <c r="MFJ82" s="141"/>
      <c r="MFK82" s="141"/>
      <c r="MFL82" s="141"/>
      <c r="MFM82" s="141"/>
      <c r="MFN82" s="141"/>
      <c r="MFO82" s="141"/>
      <c r="MFP82" s="141"/>
      <c r="MFQ82" s="141"/>
      <c r="MFR82" s="141"/>
      <c r="MFS82" s="141"/>
      <c r="MFT82" s="141"/>
      <c r="MFU82" s="141"/>
      <c r="MFV82" s="141"/>
      <c r="MFW82" s="141"/>
      <c r="MFX82" s="141"/>
      <c r="MFY82" s="141"/>
      <c r="MFZ82" s="141"/>
      <c r="MGA82" s="141"/>
      <c r="MGB82" s="141"/>
      <c r="MGC82" s="141"/>
      <c r="MGD82" s="141"/>
      <c r="MGE82" s="141"/>
      <c r="MGF82" s="141"/>
      <c r="MGG82" s="141"/>
      <c r="MGH82" s="141"/>
      <c r="MGI82" s="141"/>
      <c r="MGJ82" s="141"/>
      <c r="MGK82" s="141"/>
      <c r="MGL82" s="141"/>
      <c r="MGM82" s="141"/>
      <c r="MGN82" s="141"/>
      <c r="MGO82" s="141"/>
      <c r="MGP82" s="141"/>
      <c r="MGQ82" s="141"/>
      <c r="MGR82" s="141"/>
      <c r="MGS82" s="141"/>
      <c r="MGT82" s="141"/>
      <c r="MGU82" s="141"/>
      <c r="MGV82" s="141"/>
      <c r="MGW82" s="141"/>
      <c r="MGX82" s="141"/>
      <c r="MGY82" s="141"/>
      <c r="MGZ82" s="141"/>
      <c r="MHA82" s="141"/>
      <c r="MHB82" s="141"/>
      <c r="MHC82" s="141"/>
      <c r="MHD82" s="141"/>
      <c r="MHE82" s="141"/>
      <c r="MHF82" s="141"/>
      <c r="MHG82" s="141"/>
      <c r="MHH82" s="141"/>
      <c r="MHI82" s="141"/>
      <c r="MHJ82" s="141"/>
      <c r="MHK82" s="141"/>
      <c r="MHL82" s="141"/>
      <c r="MHM82" s="141"/>
      <c r="MHN82" s="141"/>
      <c r="MHO82" s="141"/>
      <c r="MHP82" s="141"/>
      <c r="MHQ82" s="141"/>
      <c r="MHR82" s="141"/>
      <c r="MHS82" s="141"/>
      <c r="MHT82" s="141"/>
      <c r="MHU82" s="141"/>
      <c r="MHV82" s="141"/>
      <c r="MHW82" s="141"/>
      <c r="MHX82" s="141"/>
      <c r="MHY82" s="141"/>
      <c r="MHZ82" s="141"/>
      <c r="MIA82" s="141"/>
      <c r="MIB82" s="141"/>
      <c r="MIC82" s="141"/>
      <c r="MID82" s="141"/>
      <c r="MIE82" s="141"/>
      <c r="MIF82" s="141"/>
      <c r="MIG82" s="141"/>
      <c r="MIH82" s="141"/>
      <c r="MII82" s="141"/>
      <c r="MIJ82" s="141"/>
      <c r="MIK82" s="141"/>
      <c r="MIL82" s="141"/>
      <c r="MIM82" s="141"/>
      <c r="MIN82" s="141"/>
      <c r="MIO82" s="141"/>
      <c r="MIP82" s="141"/>
      <c r="MIQ82" s="141"/>
      <c r="MIR82" s="141"/>
      <c r="MIS82" s="141"/>
      <c r="MIT82" s="141"/>
      <c r="MIU82" s="141"/>
      <c r="MIV82" s="141"/>
      <c r="MIW82" s="141"/>
      <c r="MIX82" s="141"/>
      <c r="MIY82" s="141"/>
      <c r="MIZ82" s="141"/>
      <c r="MJA82" s="141"/>
      <c r="MJB82" s="141"/>
      <c r="MJC82" s="141"/>
      <c r="MJD82" s="141"/>
      <c r="MJE82" s="141"/>
      <c r="MJF82" s="141"/>
      <c r="MJG82" s="141"/>
      <c r="MJH82" s="141"/>
      <c r="MJI82" s="141"/>
      <c r="MJJ82" s="141"/>
      <c r="MJK82" s="141"/>
      <c r="MJL82" s="141"/>
      <c r="MJM82" s="141"/>
      <c r="MJN82" s="141"/>
      <c r="MJO82" s="141"/>
      <c r="MJP82" s="141"/>
      <c r="MJQ82" s="141"/>
      <c r="MJR82" s="141"/>
      <c r="MJS82" s="141"/>
      <c r="MJT82" s="141"/>
      <c r="MJU82" s="141"/>
      <c r="MJV82" s="141"/>
      <c r="MJW82" s="141"/>
      <c r="MJX82" s="141"/>
      <c r="MJY82" s="141"/>
      <c r="MJZ82" s="141"/>
      <c r="MKA82" s="141"/>
      <c r="MKB82" s="141"/>
      <c r="MKC82" s="141"/>
      <c r="MKD82" s="141"/>
      <c r="MKE82" s="141"/>
      <c r="MKF82" s="141"/>
      <c r="MKG82" s="141"/>
      <c r="MKH82" s="141"/>
      <c r="MKI82" s="141"/>
      <c r="MKJ82" s="141"/>
      <c r="MKK82" s="141"/>
      <c r="MKL82" s="141"/>
      <c r="MKM82" s="141"/>
      <c r="MKN82" s="141"/>
      <c r="MKO82" s="141"/>
      <c r="MKP82" s="141"/>
      <c r="MKQ82" s="141"/>
      <c r="MKR82" s="141"/>
      <c r="MKS82" s="141"/>
      <c r="MKT82" s="141"/>
      <c r="MKU82" s="141"/>
      <c r="MKV82" s="141"/>
      <c r="MKW82" s="141"/>
      <c r="MKX82" s="141"/>
      <c r="MKY82" s="141"/>
      <c r="MKZ82" s="141"/>
      <c r="MLA82" s="141"/>
      <c r="MLB82" s="141"/>
      <c r="MLC82" s="141"/>
      <c r="MLD82" s="141"/>
      <c r="MLE82" s="141"/>
      <c r="MLF82" s="141"/>
      <c r="MLG82" s="141"/>
      <c r="MLH82" s="141"/>
      <c r="MLI82" s="141"/>
      <c r="MLJ82" s="141"/>
      <c r="MLK82" s="141"/>
      <c r="MLL82" s="141"/>
      <c r="MLM82" s="141"/>
      <c r="MLN82" s="141"/>
      <c r="MLO82" s="141"/>
      <c r="MLP82" s="141"/>
      <c r="MLQ82" s="141"/>
      <c r="MLR82" s="141"/>
      <c r="MLS82" s="141"/>
      <c r="MLT82" s="141"/>
      <c r="MLU82" s="141"/>
      <c r="MLV82" s="141"/>
      <c r="MLW82" s="141"/>
      <c r="MLX82" s="141"/>
      <c r="MLY82" s="141"/>
      <c r="MLZ82" s="141"/>
      <c r="MMA82" s="141"/>
      <c r="MMB82" s="141"/>
      <c r="MMC82" s="141"/>
      <c r="MMD82" s="141"/>
      <c r="MME82" s="141"/>
      <c r="MMF82" s="141"/>
      <c r="MMG82" s="141"/>
      <c r="MMH82" s="141"/>
      <c r="MMI82" s="141"/>
      <c r="MMJ82" s="141"/>
      <c r="MMK82" s="141"/>
      <c r="MML82" s="141"/>
      <c r="MMM82" s="141"/>
      <c r="MMN82" s="141"/>
      <c r="MMO82" s="141"/>
      <c r="MMP82" s="141"/>
      <c r="MMQ82" s="141"/>
      <c r="MMR82" s="141"/>
      <c r="MMS82" s="141"/>
      <c r="MMT82" s="141"/>
      <c r="MMU82" s="141"/>
      <c r="MMV82" s="141"/>
      <c r="MMW82" s="141"/>
      <c r="MMX82" s="141"/>
      <c r="MMY82" s="141"/>
      <c r="MMZ82" s="141"/>
      <c r="MNA82" s="141"/>
      <c r="MNB82" s="141"/>
      <c r="MNC82" s="141"/>
      <c r="MND82" s="141"/>
      <c r="MNE82" s="141"/>
      <c r="MNF82" s="141"/>
      <c r="MNG82" s="141"/>
      <c r="MNH82" s="141"/>
      <c r="MNI82" s="141"/>
      <c r="MNJ82" s="141"/>
      <c r="MNK82" s="141"/>
      <c r="MNL82" s="141"/>
      <c r="MNM82" s="141"/>
      <c r="MNN82" s="141"/>
      <c r="MNO82" s="141"/>
      <c r="MNP82" s="141"/>
      <c r="MNQ82" s="141"/>
      <c r="MNR82" s="141"/>
      <c r="MNS82" s="141"/>
      <c r="MNT82" s="141"/>
      <c r="MNU82" s="141"/>
      <c r="MNV82" s="141"/>
      <c r="MNW82" s="141"/>
      <c r="MNX82" s="141"/>
      <c r="MNY82" s="141"/>
      <c r="MNZ82" s="141"/>
      <c r="MOA82" s="141"/>
      <c r="MOB82" s="141"/>
      <c r="MOC82" s="141"/>
      <c r="MOD82" s="141"/>
      <c r="MOE82" s="141"/>
      <c r="MOF82" s="141"/>
      <c r="MOG82" s="141"/>
      <c r="MOH82" s="141"/>
      <c r="MOI82" s="141"/>
      <c r="MOJ82" s="141"/>
      <c r="MOK82" s="141"/>
      <c r="MOL82" s="141"/>
      <c r="MOM82" s="141"/>
      <c r="MON82" s="141"/>
      <c r="MOO82" s="141"/>
      <c r="MOP82" s="141"/>
      <c r="MOQ82" s="141"/>
      <c r="MOR82" s="141"/>
      <c r="MOS82" s="141"/>
      <c r="MOT82" s="141"/>
      <c r="MOU82" s="141"/>
      <c r="MOV82" s="141"/>
      <c r="MOW82" s="141"/>
      <c r="MOX82" s="141"/>
      <c r="MOY82" s="141"/>
      <c r="MOZ82" s="141"/>
      <c r="MPA82" s="141"/>
      <c r="MPB82" s="141"/>
      <c r="MPC82" s="141"/>
      <c r="MPD82" s="141"/>
      <c r="MPE82" s="141"/>
      <c r="MPF82" s="141"/>
      <c r="MPG82" s="141"/>
      <c r="MPH82" s="141"/>
      <c r="MPI82" s="141"/>
      <c r="MPJ82" s="141"/>
      <c r="MPK82" s="141"/>
      <c r="MPL82" s="141"/>
      <c r="MPM82" s="141"/>
      <c r="MPN82" s="141"/>
      <c r="MPO82" s="141"/>
      <c r="MPP82" s="141"/>
      <c r="MPQ82" s="141"/>
      <c r="MPR82" s="141"/>
      <c r="MPS82" s="141"/>
      <c r="MPT82" s="141"/>
      <c r="MPU82" s="141"/>
      <c r="MPV82" s="141"/>
      <c r="MPW82" s="141"/>
      <c r="MPX82" s="141"/>
      <c r="MPY82" s="141"/>
      <c r="MPZ82" s="141"/>
      <c r="MQA82" s="141"/>
      <c r="MQB82" s="141"/>
      <c r="MQC82" s="141"/>
      <c r="MQD82" s="141"/>
      <c r="MQE82" s="141"/>
      <c r="MQF82" s="141"/>
      <c r="MQG82" s="141"/>
      <c r="MQH82" s="141"/>
      <c r="MQI82" s="141"/>
      <c r="MQJ82" s="141"/>
      <c r="MQK82" s="141"/>
      <c r="MQL82" s="141"/>
      <c r="MQM82" s="141"/>
      <c r="MQN82" s="141"/>
      <c r="MQO82" s="141"/>
      <c r="MQP82" s="141"/>
      <c r="MQQ82" s="141"/>
      <c r="MQR82" s="141"/>
      <c r="MQS82" s="141"/>
      <c r="MQT82" s="141"/>
      <c r="MQU82" s="141"/>
      <c r="MQV82" s="141"/>
      <c r="MQW82" s="141"/>
      <c r="MQX82" s="141"/>
      <c r="MQY82" s="141"/>
      <c r="MQZ82" s="141"/>
      <c r="MRA82" s="141"/>
      <c r="MRB82" s="141"/>
      <c r="MRC82" s="141"/>
      <c r="MRD82" s="141"/>
      <c r="MRE82" s="141"/>
      <c r="MRF82" s="141"/>
      <c r="MRG82" s="141"/>
      <c r="MRH82" s="141"/>
      <c r="MRI82" s="141"/>
      <c r="MRJ82" s="141"/>
      <c r="MRK82" s="141"/>
      <c r="MRL82" s="141"/>
      <c r="MRM82" s="141"/>
      <c r="MRN82" s="141"/>
      <c r="MRO82" s="141"/>
      <c r="MRP82" s="141"/>
      <c r="MRQ82" s="141"/>
      <c r="MRR82" s="141"/>
      <c r="MRS82" s="141"/>
      <c r="MRT82" s="141"/>
      <c r="MRU82" s="141"/>
      <c r="MRV82" s="141"/>
      <c r="MRW82" s="141"/>
      <c r="MRX82" s="141"/>
      <c r="MRY82" s="141"/>
      <c r="MRZ82" s="141"/>
      <c r="MSA82" s="141"/>
      <c r="MSB82" s="141"/>
      <c r="MSC82" s="141"/>
      <c r="MSD82" s="141"/>
      <c r="MSE82" s="141"/>
      <c r="MSF82" s="141"/>
      <c r="MSG82" s="141"/>
      <c r="MSH82" s="141"/>
      <c r="MSI82" s="141"/>
      <c r="MSJ82" s="141"/>
      <c r="MSK82" s="141"/>
      <c r="MSL82" s="141"/>
      <c r="MSM82" s="141"/>
      <c r="MSN82" s="141"/>
      <c r="MSO82" s="141"/>
      <c r="MSP82" s="141"/>
      <c r="MSQ82" s="141"/>
      <c r="MSR82" s="141"/>
      <c r="MSS82" s="141"/>
      <c r="MST82" s="141"/>
      <c r="MSU82" s="141"/>
      <c r="MSV82" s="141"/>
      <c r="MSW82" s="141"/>
      <c r="MSX82" s="141"/>
      <c r="MSY82" s="141"/>
      <c r="MSZ82" s="141"/>
      <c r="MTA82" s="141"/>
      <c r="MTB82" s="141"/>
      <c r="MTC82" s="141"/>
      <c r="MTD82" s="141"/>
      <c r="MTE82" s="141"/>
      <c r="MTF82" s="141"/>
      <c r="MTG82" s="141"/>
      <c r="MTH82" s="141"/>
      <c r="MTI82" s="141"/>
      <c r="MTJ82" s="141"/>
      <c r="MTK82" s="141"/>
      <c r="MTL82" s="141"/>
      <c r="MTM82" s="141"/>
      <c r="MTN82" s="141"/>
      <c r="MTO82" s="141"/>
      <c r="MTP82" s="141"/>
      <c r="MTQ82" s="141"/>
      <c r="MTR82" s="141"/>
      <c r="MTS82" s="141"/>
      <c r="MTT82" s="141"/>
      <c r="MTU82" s="141"/>
      <c r="MTV82" s="141"/>
      <c r="MTW82" s="141"/>
      <c r="MTX82" s="141"/>
      <c r="MTY82" s="141"/>
      <c r="MTZ82" s="141"/>
      <c r="MUA82" s="141"/>
      <c r="MUB82" s="141"/>
      <c r="MUC82" s="141"/>
      <c r="MUD82" s="141"/>
      <c r="MUE82" s="141"/>
      <c r="MUF82" s="141"/>
      <c r="MUG82" s="141"/>
      <c r="MUH82" s="141"/>
      <c r="MUI82" s="141"/>
      <c r="MUJ82" s="141"/>
      <c r="MUK82" s="141"/>
      <c r="MUL82" s="141"/>
      <c r="MUM82" s="141"/>
      <c r="MUN82" s="141"/>
      <c r="MUO82" s="141"/>
      <c r="MUP82" s="141"/>
      <c r="MUQ82" s="141"/>
      <c r="MUR82" s="141"/>
      <c r="MUS82" s="141"/>
      <c r="MUT82" s="141"/>
      <c r="MUU82" s="141"/>
      <c r="MUV82" s="141"/>
      <c r="MUW82" s="141"/>
      <c r="MUX82" s="141"/>
      <c r="MUY82" s="141"/>
      <c r="MUZ82" s="141"/>
      <c r="MVA82" s="141"/>
      <c r="MVB82" s="141"/>
      <c r="MVC82" s="141"/>
      <c r="MVD82" s="141"/>
      <c r="MVE82" s="141"/>
      <c r="MVF82" s="141"/>
      <c r="MVG82" s="141"/>
      <c r="MVH82" s="141"/>
      <c r="MVI82" s="141"/>
      <c r="MVJ82" s="141"/>
      <c r="MVK82" s="141"/>
      <c r="MVL82" s="141"/>
      <c r="MVM82" s="141"/>
      <c r="MVN82" s="141"/>
      <c r="MVO82" s="141"/>
      <c r="MVP82" s="141"/>
      <c r="MVQ82" s="141"/>
      <c r="MVR82" s="141"/>
      <c r="MVS82" s="141"/>
      <c r="MVT82" s="141"/>
      <c r="MVU82" s="141"/>
      <c r="MVV82" s="141"/>
      <c r="MVW82" s="141"/>
      <c r="MVX82" s="141"/>
      <c r="MVY82" s="141"/>
      <c r="MVZ82" s="141"/>
      <c r="MWA82" s="141"/>
      <c r="MWB82" s="141"/>
      <c r="MWC82" s="141"/>
      <c r="MWD82" s="141"/>
      <c r="MWE82" s="141"/>
      <c r="MWF82" s="141"/>
      <c r="MWG82" s="141"/>
      <c r="MWH82" s="141"/>
      <c r="MWI82" s="141"/>
      <c r="MWJ82" s="141"/>
      <c r="MWK82" s="141"/>
      <c r="MWL82" s="141"/>
      <c r="MWM82" s="141"/>
      <c r="MWN82" s="141"/>
      <c r="MWO82" s="141"/>
      <c r="MWP82" s="141"/>
      <c r="MWQ82" s="141"/>
      <c r="MWR82" s="141"/>
      <c r="MWS82" s="141"/>
      <c r="MWT82" s="141"/>
      <c r="MWU82" s="141"/>
      <c r="MWV82" s="141"/>
      <c r="MWW82" s="141"/>
      <c r="MWX82" s="141"/>
      <c r="MWY82" s="141"/>
      <c r="MWZ82" s="141"/>
      <c r="MXA82" s="141"/>
      <c r="MXB82" s="141"/>
      <c r="MXC82" s="141"/>
      <c r="MXD82" s="141"/>
      <c r="MXE82" s="141"/>
      <c r="MXF82" s="141"/>
      <c r="MXG82" s="141"/>
      <c r="MXH82" s="141"/>
      <c r="MXI82" s="141"/>
      <c r="MXJ82" s="141"/>
      <c r="MXK82" s="141"/>
      <c r="MXL82" s="141"/>
      <c r="MXM82" s="141"/>
      <c r="MXN82" s="141"/>
      <c r="MXO82" s="141"/>
      <c r="MXP82" s="141"/>
      <c r="MXQ82" s="141"/>
      <c r="MXR82" s="141"/>
      <c r="MXS82" s="141"/>
      <c r="MXT82" s="141"/>
      <c r="MXU82" s="141"/>
      <c r="MXV82" s="141"/>
      <c r="MXW82" s="141"/>
      <c r="MXX82" s="141"/>
      <c r="MXY82" s="141"/>
      <c r="MXZ82" s="141"/>
      <c r="MYA82" s="141"/>
      <c r="MYB82" s="141"/>
      <c r="MYC82" s="141"/>
      <c r="MYD82" s="141"/>
      <c r="MYE82" s="141"/>
      <c r="MYF82" s="141"/>
      <c r="MYG82" s="141"/>
      <c r="MYH82" s="141"/>
      <c r="MYI82" s="141"/>
      <c r="MYJ82" s="141"/>
      <c r="MYK82" s="141"/>
      <c r="MYL82" s="141"/>
      <c r="MYM82" s="141"/>
      <c r="MYN82" s="141"/>
      <c r="MYO82" s="141"/>
      <c r="MYP82" s="141"/>
      <c r="MYQ82" s="141"/>
      <c r="MYR82" s="141"/>
      <c r="MYS82" s="141"/>
      <c r="MYT82" s="141"/>
      <c r="MYU82" s="141"/>
      <c r="MYV82" s="141"/>
      <c r="MYW82" s="141"/>
      <c r="MYX82" s="141"/>
      <c r="MYY82" s="141"/>
      <c r="MYZ82" s="141"/>
      <c r="MZA82" s="141"/>
      <c r="MZB82" s="141"/>
      <c r="MZC82" s="141"/>
      <c r="MZD82" s="141"/>
      <c r="MZE82" s="141"/>
      <c r="MZF82" s="141"/>
      <c r="MZG82" s="141"/>
      <c r="MZH82" s="141"/>
      <c r="MZI82" s="141"/>
      <c r="MZJ82" s="141"/>
      <c r="MZK82" s="141"/>
      <c r="MZL82" s="141"/>
      <c r="MZM82" s="141"/>
      <c r="MZN82" s="141"/>
      <c r="MZO82" s="141"/>
      <c r="MZP82" s="141"/>
      <c r="MZQ82" s="141"/>
      <c r="MZR82" s="141"/>
      <c r="MZS82" s="141"/>
      <c r="MZT82" s="141"/>
      <c r="MZU82" s="141"/>
      <c r="MZV82" s="141"/>
      <c r="MZW82" s="141"/>
      <c r="MZX82" s="141"/>
      <c r="MZY82" s="141"/>
      <c r="MZZ82" s="141"/>
      <c r="NAA82" s="141"/>
      <c r="NAB82" s="141"/>
      <c r="NAC82" s="141"/>
      <c r="NAD82" s="141"/>
      <c r="NAE82" s="141"/>
      <c r="NAF82" s="141"/>
      <c r="NAG82" s="141"/>
      <c r="NAH82" s="141"/>
      <c r="NAI82" s="141"/>
      <c r="NAJ82" s="141"/>
      <c r="NAK82" s="141"/>
      <c r="NAL82" s="141"/>
      <c r="NAM82" s="141"/>
      <c r="NAN82" s="141"/>
      <c r="NAO82" s="141"/>
      <c r="NAP82" s="141"/>
      <c r="NAQ82" s="141"/>
      <c r="NAR82" s="141"/>
      <c r="NAS82" s="141"/>
      <c r="NAT82" s="141"/>
      <c r="NAU82" s="141"/>
      <c r="NAV82" s="141"/>
      <c r="NAW82" s="141"/>
      <c r="NAX82" s="141"/>
      <c r="NAY82" s="141"/>
      <c r="NAZ82" s="141"/>
      <c r="NBA82" s="141"/>
      <c r="NBB82" s="141"/>
      <c r="NBC82" s="141"/>
      <c r="NBD82" s="141"/>
      <c r="NBE82" s="141"/>
      <c r="NBF82" s="141"/>
      <c r="NBG82" s="141"/>
      <c r="NBH82" s="141"/>
      <c r="NBI82" s="141"/>
      <c r="NBJ82" s="141"/>
      <c r="NBK82" s="141"/>
      <c r="NBL82" s="141"/>
      <c r="NBM82" s="141"/>
      <c r="NBN82" s="141"/>
      <c r="NBO82" s="141"/>
      <c r="NBP82" s="141"/>
      <c r="NBQ82" s="141"/>
      <c r="NBR82" s="141"/>
      <c r="NBS82" s="141"/>
      <c r="NBT82" s="141"/>
      <c r="NBU82" s="141"/>
      <c r="NBV82" s="141"/>
      <c r="NBW82" s="141"/>
      <c r="NBX82" s="141"/>
      <c r="NBY82" s="141"/>
      <c r="NBZ82" s="141"/>
      <c r="NCA82" s="141"/>
      <c r="NCB82" s="141"/>
      <c r="NCC82" s="141"/>
      <c r="NCD82" s="141"/>
      <c r="NCE82" s="141"/>
      <c r="NCF82" s="141"/>
      <c r="NCG82" s="141"/>
      <c r="NCH82" s="141"/>
      <c r="NCI82" s="141"/>
      <c r="NCJ82" s="141"/>
      <c r="NCK82" s="141"/>
      <c r="NCL82" s="141"/>
      <c r="NCM82" s="141"/>
      <c r="NCN82" s="141"/>
      <c r="NCO82" s="141"/>
      <c r="NCP82" s="141"/>
      <c r="NCQ82" s="141"/>
      <c r="NCR82" s="141"/>
      <c r="NCS82" s="141"/>
      <c r="NCT82" s="141"/>
      <c r="NCU82" s="141"/>
      <c r="NCV82" s="141"/>
      <c r="NCW82" s="141"/>
      <c r="NCX82" s="141"/>
      <c r="NCY82" s="141"/>
      <c r="NCZ82" s="141"/>
      <c r="NDA82" s="141"/>
      <c r="NDB82" s="141"/>
      <c r="NDC82" s="141"/>
      <c r="NDD82" s="141"/>
      <c r="NDE82" s="141"/>
      <c r="NDF82" s="141"/>
      <c r="NDG82" s="141"/>
      <c r="NDH82" s="141"/>
      <c r="NDI82" s="141"/>
      <c r="NDJ82" s="141"/>
      <c r="NDK82" s="141"/>
      <c r="NDL82" s="141"/>
      <c r="NDM82" s="141"/>
      <c r="NDN82" s="141"/>
      <c r="NDO82" s="141"/>
      <c r="NDP82" s="141"/>
      <c r="NDQ82" s="141"/>
      <c r="NDR82" s="141"/>
      <c r="NDS82" s="141"/>
      <c r="NDT82" s="141"/>
      <c r="NDU82" s="141"/>
      <c r="NDV82" s="141"/>
      <c r="NDW82" s="141"/>
      <c r="NDX82" s="141"/>
      <c r="NDY82" s="141"/>
      <c r="NDZ82" s="141"/>
      <c r="NEA82" s="141"/>
      <c r="NEB82" s="141"/>
      <c r="NEC82" s="141"/>
      <c r="NED82" s="141"/>
      <c r="NEE82" s="141"/>
      <c r="NEF82" s="141"/>
      <c r="NEG82" s="141"/>
      <c r="NEH82" s="141"/>
      <c r="NEI82" s="141"/>
      <c r="NEJ82" s="141"/>
      <c r="NEK82" s="141"/>
      <c r="NEL82" s="141"/>
      <c r="NEM82" s="141"/>
      <c r="NEN82" s="141"/>
      <c r="NEO82" s="141"/>
      <c r="NEP82" s="141"/>
      <c r="NEQ82" s="141"/>
      <c r="NER82" s="141"/>
      <c r="NES82" s="141"/>
      <c r="NET82" s="141"/>
      <c r="NEU82" s="141"/>
      <c r="NEV82" s="141"/>
      <c r="NEW82" s="141"/>
      <c r="NEX82" s="141"/>
      <c r="NEY82" s="141"/>
      <c r="NEZ82" s="141"/>
      <c r="NFA82" s="141"/>
      <c r="NFB82" s="141"/>
      <c r="NFC82" s="141"/>
      <c r="NFD82" s="141"/>
      <c r="NFE82" s="141"/>
      <c r="NFF82" s="141"/>
      <c r="NFG82" s="141"/>
      <c r="NFH82" s="141"/>
      <c r="NFI82" s="141"/>
      <c r="NFJ82" s="141"/>
      <c r="NFK82" s="141"/>
      <c r="NFL82" s="141"/>
      <c r="NFM82" s="141"/>
      <c r="NFN82" s="141"/>
      <c r="NFO82" s="141"/>
      <c r="NFP82" s="141"/>
      <c r="NFQ82" s="141"/>
      <c r="NFR82" s="141"/>
      <c r="NFS82" s="141"/>
      <c r="NFT82" s="141"/>
      <c r="NFU82" s="141"/>
      <c r="NFV82" s="141"/>
      <c r="NFW82" s="141"/>
      <c r="NFX82" s="141"/>
      <c r="NFY82" s="141"/>
      <c r="NFZ82" s="141"/>
      <c r="NGA82" s="141"/>
      <c r="NGB82" s="141"/>
      <c r="NGC82" s="141"/>
      <c r="NGD82" s="141"/>
      <c r="NGE82" s="141"/>
      <c r="NGF82" s="141"/>
      <c r="NGG82" s="141"/>
      <c r="NGH82" s="141"/>
      <c r="NGI82" s="141"/>
      <c r="NGJ82" s="141"/>
      <c r="NGK82" s="141"/>
      <c r="NGL82" s="141"/>
      <c r="NGM82" s="141"/>
      <c r="NGN82" s="141"/>
      <c r="NGO82" s="141"/>
      <c r="NGP82" s="141"/>
      <c r="NGQ82" s="141"/>
      <c r="NGR82" s="141"/>
      <c r="NGS82" s="141"/>
      <c r="NGT82" s="141"/>
      <c r="NGU82" s="141"/>
      <c r="NGV82" s="141"/>
      <c r="NGW82" s="141"/>
      <c r="NGX82" s="141"/>
      <c r="NGY82" s="141"/>
      <c r="NGZ82" s="141"/>
      <c r="NHA82" s="141"/>
      <c r="NHB82" s="141"/>
      <c r="NHC82" s="141"/>
      <c r="NHD82" s="141"/>
      <c r="NHE82" s="141"/>
      <c r="NHF82" s="141"/>
      <c r="NHG82" s="141"/>
      <c r="NHH82" s="141"/>
      <c r="NHI82" s="141"/>
      <c r="NHJ82" s="141"/>
      <c r="NHK82" s="141"/>
      <c r="NHL82" s="141"/>
      <c r="NHM82" s="141"/>
      <c r="NHN82" s="141"/>
      <c r="NHO82" s="141"/>
      <c r="NHP82" s="141"/>
      <c r="NHQ82" s="141"/>
      <c r="NHR82" s="141"/>
      <c r="NHS82" s="141"/>
      <c r="NHT82" s="141"/>
      <c r="NHU82" s="141"/>
      <c r="NHV82" s="141"/>
      <c r="NHW82" s="141"/>
      <c r="NHX82" s="141"/>
      <c r="NHY82" s="141"/>
      <c r="NHZ82" s="141"/>
      <c r="NIA82" s="141"/>
      <c r="NIB82" s="141"/>
      <c r="NIC82" s="141"/>
      <c r="NID82" s="141"/>
      <c r="NIE82" s="141"/>
      <c r="NIF82" s="141"/>
      <c r="NIG82" s="141"/>
      <c r="NIH82" s="141"/>
      <c r="NII82" s="141"/>
      <c r="NIJ82" s="141"/>
      <c r="NIK82" s="141"/>
      <c r="NIL82" s="141"/>
      <c r="NIM82" s="141"/>
      <c r="NIN82" s="141"/>
      <c r="NIO82" s="141"/>
      <c r="NIP82" s="141"/>
      <c r="NIQ82" s="141"/>
      <c r="NIR82" s="141"/>
      <c r="NIS82" s="141"/>
      <c r="NIT82" s="141"/>
      <c r="NIU82" s="141"/>
      <c r="NIV82" s="141"/>
      <c r="NIW82" s="141"/>
      <c r="NIX82" s="141"/>
      <c r="NIY82" s="141"/>
      <c r="NIZ82" s="141"/>
      <c r="NJA82" s="141"/>
      <c r="NJB82" s="141"/>
      <c r="NJC82" s="141"/>
      <c r="NJD82" s="141"/>
      <c r="NJE82" s="141"/>
      <c r="NJF82" s="141"/>
      <c r="NJG82" s="141"/>
      <c r="NJH82" s="141"/>
      <c r="NJI82" s="141"/>
      <c r="NJJ82" s="141"/>
      <c r="NJK82" s="141"/>
      <c r="NJL82" s="141"/>
      <c r="NJM82" s="141"/>
      <c r="NJN82" s="141"/>
      <c r="NJO82" s="141"/>
      <c r="NJP82" s="141"/>
      <c r="NJQ82" s="141"/>
      <c r="NJR82" s="141"/>
      <c r="NJS82" s="141"/>
      <c r="NJT82" s="141"/>
      <c r="NJU82" s="141"/>
      <c r="NJV82" s="141"/>
      <c r="NJW82" s="141"/>
      <c r="NJX82" s="141"/>
      <c r="NJY82" s="141"/>
      <c r="NJZ82" s="141"/>
      <c r="NKA82" s="141"/>
      <c r="NKB82" s="141"/>
      <c r="NKC82" s="141"/>
      <c r="NKD82" s="141"/>
      <c r="NKE82" s="141"/>
      <c r="NKF82" s="141"/>
      <c r="NKG82" s="141"/>
      <c r="NKH82" s="141"/>
      <c r="NKI82" s="141"/>
      <c r="NKJ82" s="141"/>
      <c r="NKK82" s="141"/>
      <c r="NKL82" s="141"/>
      <c r="NKM82" s="141"/>
      <c r="NKN82" s="141"/>
      <c r="NKO82" s="141"/>
      <c r="NKP82" s="141"/>
      <c r="NKQ82" s="141"/>
      <c r="NKR82" s="141"/>
      <c r="NKS82" s="141"/>
      <c r="NKT82" s="141"/>
      <c r="NKU82" s="141"/>
      <c r="NKV82" s="141"/>
      <c r="NKW82" s="141"/>
      <c r="NKX82" s="141"/>
      <c r="NKY82" s="141"/>
      <c r="NKZ82" s="141"/>
      <c r="NLA82" s="141"/>
      <c r="NLB82" s="141"/>
      <c r="NLC82" s="141"/>
      <c r="NLD82" s="141"/>
      <c r="NLE82" s="141"/>
      <c r="NLF82" s="141"/>
      <c r="NLG82" s="141"/>
      <c r="NLH82" s="141"/>
      <c r="NLI82" s="141"/>
      <c r="NLJ82" s="141"/>
      <c r="NLK82" s="141"/>
      <c r="NLL82" s="141"/>
      <c r="NLM82" s="141"/>
      <c r="NLN82" s="141"/>
      <c r="NLO82" s="141"/>
      <c r="NLP82" s="141"/>
      <c r="NLQ82" s="141"/>
      <c r="NLR82" s="141"/>
      <c r="NLS82" s="141"/>
      <c r="NLT82" s="141"/>
      <c r="NLU82" s="141"/>
      <c r="NLV82" s="141"/>
      <c r="NLW82" s="141"/>
      <c r="NLX82" s="141"/>
      <c r="NLY82" s="141"/>
      <c r="NLZ82" s="141"/>
      <c r="NMA82" s="141"/>
      <c r="NMB82" s="141"/>
      <c r="NMC82" s="141"/>
      <c r="NMD82" s="141"/>
      <c r="NME82" s="141"/>
      <c r="NMF82" s="141"/>
      <c r="NMG82" s="141"/>
      <c r="NMH82" s="141"/>
      <c r="NMI82" s="141"/>
      <c r="NMJ82" s="141"/>
      <c r="NMK82" s="141"/>
      <c r="NML82" s="141"/>
      <c r="NMM82" s="141"/>
      <c r="NMN82" s="141"/>
      <c r="NMO82" s="141"/>
      <c r="NMP82" s="141"/>
      <c r="NMQ82" s="141"/>
      <c r="NMR82" s="141"/>
      <c r="NMS82" s="141"/>
      <c r="NMT82" s="141"/>
      <c r="NMU82" s="141"/>
      <c r="NMV82" s="141"/>
      <c r="NMW82" s="141"/>
      <c r="NMX82" s="141"/>
      <c r="NMY82" s="141"/>
      <c r="NMZ82" s="141"/>
      <c r="NNA82" s="141"/>
      <c r="NNB82" s="141"/>
      <c r="NNC82" s="141"/>
      <c r="NND82" s="141"/>
      <c r="NNE82" s="141"/>
      <c r="NNF82" s="141"/>
      <c r="NNG82" s="141"/>
      <c r="NNH82" s="141"/>
      <c r="NNI82" s="141"/>
      <c r="NNJ82" s="141"/>
      <c r="NNK82" s="141"/>
      <c r="NNL82" s="141"/>
      <c r="NNM82" s="141"/>
      <c r="NNN82" s="141"/>
      <c r="NNO82" s="141"/>
      <c r="NNP82" s="141"/>
      <c r="NNQ82" s="141"/>
      <c r="NNR82" s="141"/>
      <c r="NNS82" s="141"/>
      <c r="NNT82" s="141"/>
      <c r="NNU82" s="141"/>
      <c r="NNV82" s="141"/>
      <c r="NNW82" s="141"/>
      <c r="NNX82" s="141"/>
      <c r="NNY82" s="141"/>
      <c r="NNZ82" s="141"/>
      <c r="NOA82" s="141"/>
      <c r="NOB82" s="141"/>
      <c r="NOC82" s="141"/>
      <c r="NOD82" s="141"/>
      <c r="NOE82" s="141"/>
      <c r="NOF82" s="141"/>
      <c r="NOG82" s="141"/>
      <c r="NOH82" s="141"/>
      <c r="NOI82" s="141"/>
      <c r="NOJ82" s="141"/>
      <c r="NOK82" s="141"/>
      <c r="NOL82" s="141"/>
      <c r="NOM82" s="141"/>
      <c r="NON82" s="141"/>
      <c r="NOO82" s="141"/>
      <c r="NOP82" s="141"/>
      <c r="NOQ82" s="141"/>
      <c r="NOR82" s="141"/>
      <c r="NOS82" s="141"/>
      <c r="NOT82" s="141"/>
      <c r="NOU82" s="141"/>
      <c r="NOV82" s="141"/>
      <c r="NOW82" s="141"/>
      <c r="NOX82" s="141"/>
      <c r="NOY82" s="141"/>
      <c r="NOZ82" s="141"/>
      <c r="NPA82" s="141"/>
      <c r="NPB82" s="141"/>
      <c r="NPC82" s="141"/>
      <c r="NPD82" s="141"/>
      <c r="NPE82" s="141"/>
      <c r="NPF82" s="141"/>
      <c r="NPG82" s="141"/>
      <c r="NPH82" s="141"/>
      <c r="NPI82" s="141"/>
      <c r="NPJ82" s="141"/>
      <c r="NPK82" s="141"/>
      <c r="NPL82" s="141"/>
      <c r="NPM82" s="141"/>
      <c r="NPN82" s="141"/>
      <c r="NPO82" s="141"/>
      <c r="NPP82" s="141"/>
      <c r="NPQ82" s="141"/>
      <c r="NPR82" s="141"/>
      <c r="NPS82" s="141"/>
      <c r="NPT82" s="141"/>
      <c r="NPU82" s="141"/>
      <c r="NPV82" s="141"/>
      <c r="NPW82" s="141"/>
      <c r="NPX82" s="141"/>
      <c r="NPY82" s="141"/>
      <c r="NPZ82" s="141"/>
      <c r="NQA82" s="141"/>
      <c r="NQB82" s="141"/>
      <c r="NQC82" s="141"/>
      <c r="NQD82" s="141"/>
      <c r="NQE82" s="141"/>
      <c r="NQF82" s="141"/>
      <c r="NQG82" s="141"/>
      <c r="NQH82" s="141"/>
      <c r="NQI82" s="141"/>
      <c r="NQJ82" s="141"/>
      <c r="NQK82" s="141"/>
      <c r="NQL82" s="141"/>
      <c r="NQM82" s="141"/>
      <c r="NQN82" s="141"/>
      <c r="NQO82" s="141"/>
      <c r="NQP82" s="141"/>
      <c r="NQQ82" s="141"/>
      <c r="NQR82" s="141"/>
      <c r="NQS82" s="141"/>
      <c r="NQT82" s="141"/>
      <c r="NQU82" s="141"/>
      <c r="NQV82" s="141"/>
      <c r="NQW82" s="141"/>
      <c r="NQX82" s="141"/>
      <c r="NQY82" s="141"/>
      <c r="NQZ82" s="141"/>
      <c r="NRA82" s="141"/>
      <c r="NRB82" s="141"/>
      <c r="NRC82" s="141"/>
      <c r="NRD82" s="141"/>
      <c r="NRE82" s="141"/>
      <c r="NRF82" s="141"/>
      <c r="NRG82" s="141"/>
      <c r="NRH82" s="141"/>
      <c r="NRI82" s="141"/>
      <c r="NRJ82" s="141"/>
      <c r="NRK82" s="141"/>
      <c r="NRL82" s="141"/>
      <c r="NRM82" s="141"/>
      <c r="NRN82" s="141"/>
      <c r="NRO82" s="141"/>
      <c r="NRP82" s="141"/>
      <c r="NRQ82" s="141"/>
      <c r="NRR82" s="141"/>
      <c r="NRS82" s="141"/>
      <c r="NRT82" s="141"/>
      <c r="NRU82" s="141"/>
      <c r="NRV82" s="141"/>
      <c r="NRW82" s="141"/>
      <c r="NRX82" s="141"/>
      <c r="NRY82" s="141"/>
      <c r="NRZ82" s="141"/>
      <c r="NSA82" s="141"/>
      <c r="NSB82" s="141"/>
      <c r="NSC82" s="141"/>
      <c r="NSD82" s="141"/>
      <c r="NSE82" s="141"/>
      <c r="NSF82" s="141"/>
      <c r="NSG82" s="141"/>
      <c r="NSH82" s="141"/>
      <c r="NSI82" s="141"/>
      <c r="NSJ82" s="141"/>
      <c r="NSK82" s="141"/>
      <c r="NSL82" s="141"/>
      <c r="NSM82" s="141"/>
      <c r="NSN82" s="141"/>
      <c r="NSO82" s="141"/>
      <c r="NSP82" s="141"/>
      <c r="NSQ82" s="141"/>
      <c r="NSR82" s="141"/>
      <c r="NSS82" s="141"/>
      <c r="NST82" s="141"/>
      <c r="NSU82" s="141"/>
      <c r="NSV82" s="141"/>
      <c r="NSW82" s="141"/>
      <c r="NSX82" s="141"/>
      <c r="NSY82" s="141"/>
      <c r="NSZ82" s="141"/>
      <c r="NTA82" s="141"/>
      <c r="NTB82" s="141"/>
      <c r="NTC82" s="141"/>
      <c r="NTD82" s="141"/>
      <c r="NTE82" s="141"/>
      <c r="NTF82" s="141"/>
      <c r="NTG82" s="141"/>
      <c r="NTH82" s="141"/>
      <c r="NTI82" s="141"/>
      <c r="NTJ82" s="141"/>
      <c r="NTK82" s="141"/>
      <c r="NTL82" s="141"/>
      <c r="NTM82" s="141"/>
      <c r="NTN82" s="141"/>
      <c r="NTO82" s="141"/>
      <c r="NTP82" s="141"/>
      <c r="NTQ82" s="141"/>
      <c r="NTR82" s="141"/>
      <c r="NTS82" s="141"/>
      <c r="NTT82" s="141"/>
      <c r="NTU82" s="141"/>
      <c r="NTV82" s="141"/>
      <c r="NTW82" s="141"/>
      <c r="NTX82" s="141"/>
      <c r="NTY82" s="141"/>
      <c r="NTZ82" s="141"/>
      <c r="NUA82" s="141"/>
      <c r="NUB82" s="141"/>
      <c r="NUC82" s="141"/>
      <c r="NUD82" s="141"/>
      <c r="NUE82" s="141"/>
      <c r="NUF82" s="141"/>
      <c r="NUG82" s="141"/>
      <c r="NUH82" s="141"/>
      <c r="NUI82" s="141"/>
      <c r="NUJ82" s="141"/>
      <c r="NUK82" s="141"/>
      <c r="NUL82" s="141"/>
      <c r="NUM82" s="141"/>
      <c r="NUN82" s="141"/>
      <c r="NUO82" s="141"/>
      <c r="NUP82" s="141"/>
      <c r="NUQ82" s="141"/>
      <c r="NUR82" s="141"/>
      <c r="NUS82" s="141"/>
      <c r="NUT82" s="141"/>
      <c r="NUU82" s="141"/>
      <c r="NUV82" s="141"/>
      <c r="NUW82" s="141"/>
      <c r="NUX82" s="141"/>
      <c r="NUY82" s="141"/>
      <c r="NUZ82" s="141"/>
      <c r="NVA82" s="141"/>
      <c r="NVB82" s="141"/>
      <c r="NVC82" s="141"/>
      <c r="NVD82" s="141"/>
      <c r="NVE82" s="141"/>
      <c r="NVF82" s="141"/>
      <c r="NVG82" s="141"/>
      <c r="NVH82" s="141"/>
      <c r="NVI82" s="141"/>
      <c r="NVJ82" s="141"/>
      <c r="NVK82" s="141"/>
      <c r="NVL82" s="141"/>
      <c r="NVM82" s="141"/>
      <c r="NVN82" s="141"/>
      <c r="NVO82" s="141"/>
      <c r="NVP82" s="141"/>
      <c r="NVQ82" s="141"/>
      <c r="NVR82" s="141"/>
      <c r="NVS82" s="141"/>
      <c r="NVT82" s="141"/>
      <c r="NVU82" s="141"/>
      <c r="NVV82" s="141"/>
      <c r="NVW82" s="141"/>
      <c r="NVX82" s="141"/>
      <c r="NVY82" s="141"/>
      <c r="NVZ82" s="141"/>
      <c r="NWA82" s="141"/>
      <c r="NWB82" s="141"/>
      <c r="NWC82" s="141"/>
      <c r="NWD82" s="141"/>
      <c r="NWE82" s="141"/>
      <c r="NWF82" s="141"/>
      <c r="NWG82" s="141"/>
      <c r="NWH82" s="141"/>
      <c r="NWI82" s="141"/>
      <c r="NWJ82" s="141"/>
      <c r="NWK82" s="141"/>
      <c r="NWL82" s="141"/>
      <c r="NWM82" s="141"/>
      <c r="NWN82" s="141"/>
      <c r="NWO82" s="141"/>
      <c r="NWP82" s="141"/>
      <c r="NWQ82" s="141"/>
      <c r="NWR82" s="141"/>
      <c r="NWS82" s="141"/>
      <c r="NWT82" s="141"/>
      <c r="NWU82" s="141"/>
      <c r="NWV82" s="141"/>
      <c r="NWW82" s="141"/>
      <c r="NWX82" s="141"/>
      <c r="NWY82" s="141"/>
      <c r="NWZ82" s="141"/>
      <c r="NXA82" s="141"/>
      <c r="NXB82" s="141"/>
      <c r="NXC82" s="141"/>
      <c r="NXD82" s="141"/>
      <c r="NXE82" s="141"/>
      <c r="NXF82" s="141"/>
      <c r="NXG82" s="141"/>
      <c r="NXH82" s="141"/>
      <c r="NXI82" s="141"/>
      <c r="NXJ82" s="141"/>
      <c r="NXK82" s="141"/>
      <c r="NXL82" s="141"/>
      <c r="NXM82" s="141"/>
      <c r="NXN82" s="141"/>
      <c r="NXO82" s="141"/>
      <c r="NXP82" s="141"/>
      <c r="NXQ82" s="141"/>
      <c r="NXR82" s="141"/>
      <c r="NXS82" s="141"/>
      <c r="NXT82" s="141"/>
      <c r="NXU82" s="141"/>
      <c r="NXV82" s="141"/>
      <c r="NXW82" s="141"/>
      <c r="NXX82" s="141"/>
      <c r="NXY82" s="141"/>
      <c r="NXZ82" s="141"/>
      <c r="NYA82" s="141"/>
      <c r="NYB82" s="141"/>
      <c r="NYC82" s="141"/>
      <c r="NYD82" s="141"/>
      <c r="NYE82" s="141"/>
      <c r="NYF82" s="141"/>
      <c r="NYG82" s="141"/>
      <c r="NYH82" s="141"/>
      <c r="NYI82" s="141"/>
      <c r="NYJ82" s="141"/>
      <c r="NYK82" s="141"/>
      <c r="NYL82" s="141"/>
      <c r="NYM82" s="141"/>
      <c r="NYN82" s="141"/>
      <c r="NYO82" s="141"/>
      <c r="NYP82" s="141"/>
      <c r="NYQ82" s="141"/>
      <c r="NYR82" s="141"/>
      <c r="NYS82" s="141"/>
      <c r="NYT82" s="141"/>
      <c r="NYU82" s="141"/>
      <c r="NYV82" s="141"/>
      <c r="NYW82" s="141"/>
      <c r="NYX82" s="141"/>
      <c r="NYY82" s="141"/>
      <c r="NYZ82" s="141"/>
      <c r="NZA82" s="141"/>
      <c r="NZB82" s="141"/>
      <c r="NZC82" s="141"/>
      <c r="NZD82" s="141"/>
      <c r="NZE82" s="141"/>
      <c r="NZF82" s="141"/>
      <c r="NZG82" s="141"/>
      <c r="NZH82" s="141"/>
      <c r="NZI82" s="141"/>
      <c r="NZJ82" s="141"/>
      <c r="NZK82" s="141"/>
      <c r="NZL82" s="141"/>
      <c r="NZM82" s="141"/>
      <c r="NZN82" s="141"/>
      <c r="NZO82" s="141"/>
      <c r="NZP82" s="141"/>
      <c r="NZQ82" s="141"/>
      <c r="NZR82" s="141"/>
      <c r="NZS82" s="141"/>
      <c r="NZT82" s="141"/>
      <c r="NZU82" s="141"/>
      <c r="NZV82" s="141"/>
      <c r="NZW82" s="141"/>
      <c r="NZX82" s="141"/>
      <c r="NZY82" s="141"/>
      <c r="NZZ82" s="141"/>
      <c r="OAA82" s="141"/>
      <c r="OAB82" s="141"/>
      <c r="OAC82" s="141"/>
      <c r="OAD82" s="141"/>
      <c r="OAE82" s="141"/>
      <c r="OAF82" s="141"/>
      <c r="OAG82" s="141"/>
      <c r="OAH82" s="141"/>
      <c r="OAI82" s="141"/>
      <c r="OAJ82" s="141"/>
      <c r="OAK82" s="141"/>
      <c r="OAL82" s="141"/>
      <c r="OAM82" s="141"/>
      <c r="OAN82" s="141"/>
      <c r="OAO82" s="141"/>
      <c r="OAP82" s="141"/>
      <c r="OAQ82" s="141"/>
      <c r="OAR82" s="141"/>
      <c r="OAS82" s="141"/>
      <c r="OAT82" s="141"/>
      <c r="OAU82" s="141"/>
      <c r="OAV82" s="141"/>
      <c r="OAW82" s="141"/>
      <c r="OAX82" s="141"/>
      <c r="OAY82" s="141"/>
      <c r="OAZ82" s="141"/>
      <c r="OBA82" s="141"/>
      <c r="OBB82" s="141"/>
      <c r="OBC82" s="141"/>
      <c r="OBD82" s="141"/>
      <c r="OBE82" s="141"/>
      <c r="OBF82" s="141"/>
      <c r="OBG82" s="141"/>
      <c r="OBH82" s="141"/>
      <c r="OBI82" s="141"/>
      <c r="OBJ82" s="141"/>
      <c r="OBK82" s="141"/>
      <c r="OBL82" s="141"/>
      <c r="OBM82" s="141"/>
      <c r="OBN82" s="141"/>
      <c r="OBO82" s="141"/>
      <c r="OBP82" s="141"/>
      <c r="OBQ82" s="141"/>
      <c r="OBR82" s="141"/>
      <c r="OBS82" s="141"/>
      <c r="OBT82" s="141"/>
      <c r="OBU82" s="141"/>
      <c r="OBV82" s="141"/>
      <c r="OBW82" s="141"/>
      <c r="OBX82" s="141"/>
      <c r="OBY82" s="141"/>
      <c r="OBZ82" s="141"/>
      <c r="OCA82" s="141"/>
      <c r="OCB82" s="141"/>
      <c r="OCC82" s="141"/>
      <c r="OCD82" s="141"/>
      <c r="OCE82" s="141"/>
      <c r="OCF82" s="141"/>
      <c r="OCG82" s="141"/>
      <c r="OCH82" s="141"/>
      <c r="OCI82" s="141"/>
      <c r="OCJ82" s="141"/>
      <c r="OCK82" s="141"/>
      <c r="OCL82" s="141"/>
      <c r="OCM82" s="141"/>
      <c r="OCN82" s="141"/>
      <c r="OCO82" s="141"/>
      <c r="OCP82" s="141"/>
      <c r="OCQ82" s="141"/>
      <c r="OCR82" s="141"/>
      <c r="OCS82" s="141"/>
      <c r="OCT82" s="141"/>
      <c r="OCU82" s="141"/>
      <c r="OCV82" s="141"/>
      <c r="OCW82" s="141"/>
      <c r="OCX82" s="141"/>
      <c r="OCY82" s="141"/>
      <c r="OCZ82" s="141"/>
      <c r="ODA82" s="141"/>
      <c r="ODB82" s="141"/>
      <c r="ODC82" s="141"/>
      <c r="ODD82" s="141"/>
      <c r="ODE82" s="141"/>
      <c r="ODF82" s="141"/>
      <c r="ODG82" s="141"/>
      <c r="ODH82" s="141"/>
      <c r="ODI82" s="141"/>
      <c r="ODJ82" s="141"/>
      <c r="ODK82" s="141"/>
      <c r="ODL82" s="141"/>
      <c r="ODM82" s="141"/>
      <c r="ODN82" s="141"/>
      <c r="ODO82" s="141"/>
      <c r="ODP82" s="141"/>
      <c r="ODQ82" s="141"/>
      <c r="ODR82" s="141"/>
      <c r="ODS82" s="141"/>
      <c r="ODT82" s="141"/>
      <c r="ODU82" s="141"/>
      <c r="ODV82" s="141"/>
      <c r="ODW82" s="141"/>
      <c r="ODX82" s="141"/>
      <c r="ODY82" s="141"/>
      <c r="ODZ82" s="141"/>
      <c r="OEA82" s="141"/>
      <c r="OEB82" s="141"/>
      <c r="OEC82" s="141"/>
      <c r="OED82" s="141"/>
      <c r="OEE82" s="141"/>
      <c r="OEF82" s="141"/>
      <c r="OEG82" s="141"/>
      <c r="OEH82" s="141"/>
      <c r="OEI82" s="141"/>
      <c r="OEJ82" s="141"/>
      <c r="OEK82" s="141"/>
      <c r="OEL82" s="141"/>
      <c r="OEM82" s="141"/>
      <c r="OEN82" s="141"/>
      <c r="OEO82" s="141"/>
      <c r="OEP82" s="141"/>
      <c r="OEQ82" s="141"/>
      <c r="OER82" s="141"/>
      <c r="OES82" s="141"/>
      <c r="OET82" s="141"/>
      <c r="OEU82" s="141"/>
      <c r="OEV82" s="141"/>
      <c r="OEW82" s="141"/>
      <c r="OEX82" s="141"/>
      <c r="OEY82" s="141"/>
      <c r="OEZ82" s="141"/>
      <c r="OFA82" s="141"/>
      <c r="OFB82" s="141"/>
      <c r="OFC82" s="141"/>
      <c r="OFD82" s="141"/>
      <c r="OFE82" s="141"/>
      <c r="OFF82" s="141"/>
      <c r="OFG82" s="141"/>
      <c r="OFH82" s="141"/>
      <c r="OFI82" s="141"/>
      <c r="OFJ82" s="141"/>
      <c r="OFK82" s="141"/>
      <c r="OFL82" s="141"/>
      <c r="OFM82" s="141"/>
      <c r="OFN82" s="141"/>
      <c r="OFO82" s="141"/>
      <c r="OFP82" s="141"/>
      <c r="OFQ82" s="141"/>
      <c r="OFR82" s="141"/>
      <c r="OFS82" s="141"/>
      <c r="OFT82" s="141"/>
      <c r="OFU82" s="141"/>
      <c r="OFV82" s="141"/>
      <c r="OFW82" s="141"/>
      <c r="OFX82" s="141"/>
      <c r="OFY82" s="141"/>
      <c r="OFZ82" s="141"/>
      <c r="OGA82" s="141"/>
      <c r="OGB82" s="141"/>
      <c r="OGC82" s="141"/>
      <c r="OGD82" s="141"/>
      <c r="OGE82" s="141"/>
      <c r="OGF82" s="141"/>
      <c r="OGG82" s="141"/>
      <c r="OGH82" s="141"/>
      <c r="OGI82" s="141"/>
      <c r="OGJ82" s="141"/>
      <c r="OGK82" s="141"/>
      <c r="OGL82" s="141"/>
      <c r="OGM82" s="141"/>
      <c r="OGN82" s="141"/>
      <c r="OGO82" s="141"/>
      <c r="OGP82" s="141"/>
      <c r="OGQ82" s="141"/>
      <c r="OGR82" s="141"/>
      <c r="OGS82" s="141"/>
      <c r="OGT82" s="141"/>
      <c r="OGU82" s="141"/>
      <c r="OGV82" s="141"/>
      <c r="OGW82" s="141"/>
      <c r="OGX82" s="141"/>
      <c r="OGY82" s="141"/>
      <c r="OGZ82" s="141"/>
      <c r="OHA82" s="141"/>
      <c r="OHB82" s="141"/>
      <c r="OHC82" s="141"/>
      <c r="OHD82" s="141"/>
      <c r="OHE82" s="141"/>
      <c r="OHF82" s="141"/>
      <c r="OHG82" s="141"/>
      <c r="OHH82" s="141"/>
      <c r="OHI82" s="141"/>
      <c r="OHJ82" s="141"/>
      <c r="OHK82" s="141"/>
      <c r="OHL82" s="141"/>
      <c r="OHM82" s="141"/>
      <c r="OHN82" s="141"/>
      <c r="OHO82" s="141"/>
      <c r="OHP82" s="141"/>
      <c r="OHQ82" s="141"/>
      <c r="OHR82" s="141"/>
      <c r="OHS82" s="141"/>
      <c r="OHT82" s="141"/>
      <c r="OHU82" s="141"/>
      <c r="OHV82" s="141"/>
      <c r="OHW82" s="141"/>
      <c r="OHX82" s="141"/>
      <c r="OHY82" s="141"/>
      <c r="OHZ82" s="141"/>
      <c r="OIA82" s="141"/>
      <c r="OIB82" s="141"/>
      <c r="OIC82" s="141"/>
      <c r="OID82" s="141"/>
      <c r="OIE82" s="141"/>
      <c r="OIF82" s="141"/>
      <c r="OIG82" s="141"/>
      <c r="OIH82" s="141"/>
      <c r="OII82" s="141"/>
      <c r="OIJ82" s="141"/>
      <c r="OIK82" s="141"/>
      <c r="OIL82" s="141"/>
      <c r="OIM82" s="141"/>
      <c r="OIN82" s="141"/>
      <c r="OIO82" s="141"/>
      <c r="OIP82" s="141"/>
      <c r="OIQ82" s="141"/>
      <c r="OIR82" s="141"/>
      <c r="OIS82" s="141"/>
      <c r="OIT82" s="141"/>
      <c r="OIU82" s="141"/>
      <c r="OIV82" s="141"/>
      <c r="OIW82" s="141"/>
      <c r="OIX82" s="141"/>
      <c r="OIY82" s="141"/>
      <c r="OIZ82" s="141"/>
      <c r="OJA82" s="141"/>
      <c r="OJB82" s="141"/>
      <c r="OJC82" s="141"/>
      <c r="OJD82" s="141"/>
      <c r="OJE82" s="141"/>
      <c r="OJF82" s="141"/>
      <c r="OJG82" s="141"/>
      <c r="OJH82" s="141"/>
      <c r="OJI82" s="141"/>
      <c r="OJJ82" s="141"/>
      <c r="OJK82" s="141"/>
      <c r="OJL82" s="141"/>
      <c r="OJM82" s="141"/>
      <c r="OJN82" s="141"/>
      <c r="OJO82" s="141"/>
      <c r="OJP82" s="141"/>
      <c r="OJQ82" s="141"/>
      <c r="OJR82" s="141"/>
      <c r="OJS82" s="141"/>
      <c r="OJT82" s="141"/>
      <c r="OJU82" s="141"/>
      <c r="OJV82" s="141"/>
      <c r="OJW82" s="141"/>
      <c r="OJX82" s="141"/>
      <c r="OJY82" s="141"/>
      <c r="OJZ82" s="141"/>
      <c r="OKA82" s="141"/>
      <c r="OKB82" s="141"/>
      <c r="OKC82" s="141"/>
      <c r="OKD82" s="141"/>
      <c r="OKE82" s="141"/>
      <c r="OKF82" s="141"/>
      <c r="OKG82" s="141"/>
      <c r="OKH82" s="141"/>
      <c r="OKI82" s="141"/>
      <c r="OKJ82" s="141"/>
      <c r="OKK82" s="141"/>
      <c r="OKL82" s="141"/>
      <c r="OKM82" s="141"/>
      <c r="OKN82" s="141"/>
      <c r="OKO82" s="141"/>
      <c r="OKP82" s="141"/>
      <c r="OKQ82" s="141"/>
      <c r="OKR82" s="141"/>
      <c r="OKS82" s="141"/>
      <c r="OKT82" s="141"/>
      <c r="OKU82" s="141"/>
      <c r="OKV82" s="141"/>
      <c r="OKW82" s="141"/>
      <c r="OKX82" s="141"/>
      <c r="OKY82" s="141"/>
      <c r="OKZ82" s="141"/>
      <c r="OLA82" s="141"/>
      <c r="OLB82" s="141"/>
      <c r="OLC82" s="141"/>
      <c r="OLD82" s="141"/>
      <c r="OLE82" s="141"/>
      <c r="OLF82" s="141"/>
      <c r="OLG82" s="141"/>
      <c r="OLH82" s="141"/>
      <c r="OLI82" s="141"/>
      <c r="OLJ82" s="141"/>
      <c r="OLK82" s="141"/>
      <c r="OLL82" s="141"/>
      <c r="OLM82" s="141"/>
      <c r="OLN82" s="141"/>
      <c r="OLO82" s="141"/>
      <c r="OLP82" s="141"/>
      <c r="OLQ82" s="141"/>
      <c r="OLR82" s="141"/>
      <c r="OLS82" s="141"/>
      <c r="OLT82" s="141"/>
      <c r="OLU82" s="141"/>
      <c r="OLV82" s="141"/>
      <c r="OLW82" s="141"/>
      <c r="OLX82" s="141"/>
      <c r="OLY82" s="141"/>
      <c r="OLZ82" s="141"/>
      <c r="OMA82" s="141"/>
      <c r="OMB82" s="141"/>
      <c r="OMC82" s="141"/>
      <c r="OMD82" s="141"/>
      <c r="OME82" s="141"/>
      <c r="OMF82" s="141"/>
      <c r="OMG82" s="141"/>
      <c r="OMH82" s="141"/>
      <c r="OMI82" s="141"/>
      <c r="OMJ82" s="141"/>
      <c r="OMK82" s="141"/>
      <c r="OML82" s="141"/>
      <c r="OMM82" s="141"/>
      <c r="OMN82" s="141"/>
      <c r="OMO82" s="141"/>
      <c r="OMP82" s="141"/>
      <c r="OMQ82" s="141"/>
      <c r="OMR82" s="141"/>
      <c r="OMS82" s="141"/>
      <c r="OMT82" s="141"/>
      <c r="OMU82" s="141"/>
      <c r="OMV82" s="141"/>
      <c r="OMW82" s="141"/>
      <c r="OMX82" s="141"/>
      <c r="OMY82" s="141"/>
      <c r="OMZ82" s="141"/>
      <c r="ONA82" s="141"/>
      <c r="ONB82" s="141"/>
      <c r="ONC82" s="141"/>
      <c r="OND82" s="141"/>
      <c r="ONE82" s="141"/>
      <c r="ONF82" s="141"/>
      <c r="ONG82" s="141"/>
      <c r="ONH82" s="141"/>
      <c r="ONI82" s="141"/>
      <c r="ONJ82" s="141"/>
      <c r="ONK82" s="141"/>
      <c r="ONL82" s="141"/>
      <c r="ONM82" s="141"/>
      <c r="ONN82" s="141"/>
      <c r="ONO82" s="141"/>
      <c r="ONP82" s="141"/>
      <c r="ONQ82" s="141"/>
      <c r="ONR82" s="141"/>
      <c r="ONS82" s="141"/>
      <c r="ONT82" s="141"/>
      <c r="ONU82" s="141"/>
      <c r="ONV82" s="141"/>
      <c r="ONW82" s="141"/>
      <c r="ONX82" s="141"/>
      <c r="ONY82" s="141"/>
      <c r="ONZ82" s="141"/>
      <c r="OOA82" s="141"/>
      <c r="OOB82" s="141"/>
      <c r="OOC82" s="141"/>
      <c r="OOD82" s="141"/>
      <c r="OOE82" s="141"/>
      <c r="OOF82" s="141"/>
      <c r="OOG82" s="141"/>
      <c r="OOH82" s="141"/>
      <c r="OOI82" s="141"/>
      <c r="OOJ82" s="141"/>
      <c r="OOK82" s="141"/>
      <c r="OOL82" s="141"/>
      <c r="OOM82" s="141"/>
      <c r="OON82" s="141"/>
      <c r="OOO82" s="141"/>
      <c r="OOP82" s="141"/>
      <c r="OOQ82" s="141"/>
      <c r="OOR82" s="141"/>
      <c r="OOS82" s="141"/>
      <c r="OOT82" s="141"/>
      <c r="OOU82" s="141"/>
      <c r="OOV82" s="141"/>
      <c r="OOW82" s="141"/>
      <c r="OOX82" s="141"/>
      <c r="OOY82" s="141"/>
      <c r="OOZ82" s="141"/>
      <c r="OPA82" s="141"/>
      <c r="OPB82" s="141"/>
      <c r="OPC82" s="141"/>
      <c r="OPD82" s="141"/>
      <c r="OPE82" s="141"/>
      <c r="OPF82" s="141"/>
      <c r="OPG82" s="141"/>
      <c r="OPH82" s="141"/>
      <c r="OPI82" s="141"/>
      <c r="OPJ82" s="141"/>
      <c r="OPK82" s="141"/>
      <c r="OPL82" s="141"/>
      <c r="OPM82" s="141"/>
      <c r="OPN82" s="141"/>
      <c r="OPO82" s="141"/>
      <c r="OPP82" s="141"/>
      <c r="OPQ82" s="141"/>
      <c r="OPR82" s="141"/>
      <c r="OPS82" s="141"/>
      <c r="OPT82" s="141"/>
      <c r="OPU82" s="141"/>
      <c r="OPV82" s="141"/>
      <c r="OPW82" s="141"/>
      <c r="OPX82" s="141"/>
      <c r="OPY82" s="141"/>
      <c r="OPZ82" s="141"/>
      <c r="OQA82" s="141"/>
      <c r="OQB82" s="141"/>
      <c r="OQC82" s="141"/>
      <c r="OQD82" s="141"/>
      <c r="OQE82" s="141"/>
      <c r="OQF82" s="141"/>
      <c r="OQG82" s="141"/>
      <c r="OQH82" s="141"/>
      <c r="OQI82" s="141"/>
      <c r="OQJ82" s="141"/>
      <c r="OQK82" s="141"/>
      <c r="OQL82" s="141"/>
      <c r="OQM82" s="141"/>
      <c r="OQN82" s="141"/>
      <c r="OQO82" s="141"/>
      <c r="OQP82" s="141"/>
      <c r="OQQ82" s="141"/>
      <c r="OQR82" s="141"/>
      <c r="OQS82" s="141"/>
      <c r="OQT82" s="141"/>
      <c r="OQU82" s="141"/>
      <c r="OQV82" s="141"/>
      <c r="OQW82" s="141"/>
      <c r="OQX82" s="141"/>
      <c r="OQY82" s="141"/>
      <c r="OQZ82" s="141"/>
      <c r="ORA82" s="141"/>
      <c r="ORB82" s="141"/>
      <c r="ORC82" s="141"/>
      <c r="ORD82" s="141"/>
      <c r="ORE82" s="141"/>
      <c r="ORF82" s="141"/>
      <c r="ORG82" s="141"/>
      <c r="ORH82" s="141"/>
      <c r="ORI82" s="141"/>
      <c r="ORJ82" s="141"/>
      <c r="ORK82" s="141"/>
      <c r="ORL82" s="141"/>
      <c r="ORM82" s="141"/>
      <c r="ORN82" s="141"/>
      <c r="ORO82" s="141"/>
      <c r="ORP82" s="141"/>
      <c r="ORQ82" s="141"/>
      <c r="ORR82" s="141"/>
      <c r="ORS82" s="141"/>
      <c r="ORT82" s="141"/>
      <c r="ORU82" s="141"/>
      <c r="ORV82" s="141"/>
      <c r="ORW82" s="141"/>
      <c r="ORX82" s="141"/>
      <c r="ORY82" s="141"/>
      <c r="ORZ82" s="141"/>
      <c r="OSA82" s="141"/>
      <c r="OSB82" s="141"/>
      <c r="OSC82" s="141"/>
      <c r="OSD82" s="141"/>
      <c r="OSE82" s="141"/>
      <c r="OSF82" s="141"/>
      <c r="OSG82" s="141"/>
      <c r="OSH82" s="141"/>
      <c r="OSI82" s="141"/>
      <c r="OSJ82" s="141"/>
      <c r="OSK82" s="141"/>
      <c r="OSL82" s="141"/>
      <c r="OSM82" s="141"/>
      <c r="OSN82" s="141"/>
      <c r="OSO82" s="141"/>
      <c r="OSP82" s="141"/>
      <c r="OSQ82" s="141"/>
      <c r="OSR82" s="141"/>
      <c r="OSS82" s="141"/>
      <c r="OST82" s="141"/>
      <c r="OSU82" s="141"/>
      <c r="OSV82" s="141"/>
      <c r="OSW82" s="141"/>
      <c r="OSX82" s="141"/>
      <c r="OSY82" s="141"/>
      <c r="OSZ82" s="141"/>
      <c r="OTA82" s="141"/>
      <c r="OTB82" s="141"/>
      <c r="OTC82" s="141"/>
      <c r="OTD82" s="141"/>
      <c r="OTE82" s="141"/>
      <c r="OTF82" s="141"/>
      <c r="OTG82" s="141"/>
      <c r="OTH82" s="141"/>
      <c r="OTI82" s="141"/>
      <c r="OTJ82" s="141"/>
      <c r="OTK82" s="141"/>
      <c r="OTL82" s="141"/>
      <c r="OTM82" s="141"/>
      <c r="OTN82" s="141"/>
      <c r="OTO82" s="141"/>
      <c r="OTP82" s="141"/>
      <c r="OTQ82" s="141"/>
      <c r="OTR82" s="141"/>
      <c r="OTS82" s="141"/>
      <c r="OTT82" s="141"/>
      <c r="OTU82" s="141"/>
      <c r="OTV82" s="141"/>
      <c r="OTW82" s="141"/>
      <c r="OTX82" s="141"/>
      <c r="OTY82" s="141"/>
      <c r="OTZ82" s="141"/>
      <c r="OUA82" s="141"/>
      <c r="OUB82" s="141"/>
      <c r="OUC82" s="141"/>
      <c r="OUD82" s="141"/>
      <c r="OUE82" s="141"/>
      <c r="OUF82" s="141"/>
      <c r="OUG82" s="141"/>
      <c r="OUH82" s="141"/>
      <c r="OUI82" s="141"/>
      <c r="OUJ82" s="141"/>
      <c r="OUK82" s="141"/>
      <c r="OUL82" s="141"/>
      <c r="OUM82" s="141"/>
      <c r="OUN82" s="141"/>
      <c r="OUO82" s="141"/>
      <c r="OUP82" s="141"/>
      <c r="OUQ82" s="141"/>
      <c r="OUR82" s="141"/>
      <c r="OUS82" s="141"/>
      <c r="OUT82" s="141"/>
      <c r="OUU82" s="141"/>
      <c r="OUV82" s="141"/>
      <c r="OUW82" s="141"/>
      <c r="OUX82" s="141"/>
      <c r="OUY82" s="141"/>
      <c r="OUZ82" s="141"/>
      <c r="OVA82" s="141"/>
      <c r="OVB82" s="141"/>
      <c r="OVC82" s="141"/>
      <c r="OVD82" s="141"/>
      <c r="OVE82" s="141"/>
      <c r="OVF82" s="141"/>
      <c r="OVG82" s="141"/>
      <c r="OVH82" s="141"/>
      <c r="OVI82" s="141"/>
      <c r="OVJ82" s="141"/>
      <c r="OVK82" s="141"/>
      <c r="OVL82" s="141"/>
      <c r="OVM82" s="141"/>
      <c r="OVN82" s="141"/>
      <c r="OVO82" s="141"/>
      <c r="OVP82" s="141"/>
      <c r="OVQ82" s="141"/>
      <c r="OVR82" s="141"/>
      <c r="OVS82" s="141"/>
      <c r="OVT82" s="141"/>
      <c r="OVU82" s="141"/>
      <c r="OVV82" s="141"/>
      <c r="OVW82" s="141"/>
      <c r="OVX82" s="141"/>
      <c r="OVY82" s="141"/>
      <c r="OVZ82" s="141"/>
      <c r="OWA82" s="141"/>
      <c r="OWB82" s="141"/>
      <c r="OWC82" s="141"/>
      <c r="OWD82" s="141"/>
      <c r="OWE82" s="141"/>
      <c r="OWF82" s="141"/>
      <c r="OWG82" s="141"/>
      <c r="OWH82" s="141"/>
      <c r="OWI82" s="141"/>
      <c r="OWJ82" s="141"/>
      <c r="OWK82" s="141"/>
      <c r="OWL82" s="141"/>
      <c r="OWM82" s="141"/>
      <c r="OWN82" s="141"/>
      <c r="OWO82" s="141"/>
      <c r="OWP82" s="141"/>
      <c r="OWQ82" s="141"/>
      <c r="OWR82" s="141"/>
      <c r="OWS82" s="141"/>
      <c r="OWT82" s="141"/>
      <c r="OWU82" s="141"/>
      <c r="OWV82" s="141"/>
      <c r="OWW82" s="141"/>
      <c r="OWX82" s="141"/>
      <c r="OWY82" s="141"/>
      <c r="OWZ82" s="141"/>
      <c r="OXA82" s="141"/>
      <c r="OXB82" s="141"/>
      <c r="OXC82" s="141"/>
      <c r="OXD82" s="141"/>
      <c r="OXE82" s="141"/>
      <c r="OXF82" s="141"/>
      <c r="OXG82" s="141"/>
      <c r="OXH82" s="141"/>
      <c r="OXI82" s="141"/>
      <c r="OXJ82" s="141"/>
      <c r="OXK82" s="141"/>
      <c r="OXL82" s="141"/>
      <c r="OXM82" s="141"/>
      <c r="OXN82" s="141"/>
      <c r="OXO82" s="141"/>
      <c r="OXP82" s="141"/>
      <c r="OXQ82" s="141"/>
      <c r="OXR82" s="141"/>
      <c r="OXS82" s="141"/>
      <c r="OXT82" s="141"/>
      <c r="OXU82" s="141"/>
      <c r="OXV82" s="141"/>
      <c r="OXW82" s="141"/>
      <c r="OXX82" s="141"/>
      <c r="OXY82" s="141"/>
      <c r="OXZ82" s="141"/>
      <c r="OYA82" s="141"/>
      <c r="OYB82" s="141"/>
      <c r="OYC82" s="141"/>
      <c r="OYD82" s="141"/>
      <c r="OYE82" s="141"/>
      <c r="OYF82" s="141"/>
      <c r="OYG82" s="141"/>
      <c r="OYH82" s="141"/>
      <c r="OYI82" s="141"/>
      <c r="OYJ82" s="141"/>
      <c r="OYK82" s="141"/>
      <c r="OYL82" s="141"/>
      <c r="OYM82" s="141"/>
      <c r="OYN82" s="141"/>
      <c r="OYO82" s="141"/>
      <c r="OYP82" s="141"/>
      <c r="OYQ82" s="141"/>
      <c r="OYR82" s="141"/>
      <c r="OYS82" s="141"/>
      <c r="OYT82" s="141"/>
      <c r="OYU82" s="141"/>
      <c r="OYV82" s="141"/>
      <c r="OYW82" s="141"/>
      <c r="OYX82" s="141"/>
      <c r="OYY82" s="141"/>
      <c r="OYZ82" s="141"/>
      <c r="OZA82" s="141"/>
      <c r="OZB82" s="141"/>
      <c r="OZC82" s="141"/>
      <c r="OZD82" s="141"/>
      <c r="OZE82" s="141"/>
      <c r="OZF82" s="141"/>
      <c r="OZG82" s="141"/>
      <c r="OZH82" s="141"/>
      <c r="OZI82" s="141"/>
      <c r="OZJ82" s="141"/>
      <c r="OZK82" s="141"/>
      <c r="OZL82" s="141"/>
      <c r="OZM82" s="141"/>
      <c r="OZN82" s="141"/>
      <c r="OZO82" s="141"/>
      <c r="OZP82" s="141"/>
      <c r="OZQ82" s="141"/>
      <c r="OZR82" s="141"/>
      <c r="OZS82" s="141"/>
      <c r="OZT82" s="141"/>
      <c r="OZU82" s="141"/>
      <c r="OZV82" s="141"/>
      <c r="OZW82" s="141"/>
      <c r="OZX82" s="141"/>
      <c r="OZY82" s="141"/>
      <c r="OZZ82" s="141"/>
      <c r="PAA82" s="141"/>
      <c r="PAB82" s="141"/>
      <c r="PAC82" s="141"/>
      <c r="PAD82" s="141"/>
      <c r="PAE82" s="141"/>
      <c r="PAF82" s="141"/>
      <c r="PAG82" s="141"/>
      <c r="PAH82" s="141"/>
      <c r="PAI82" s="141"/>
      <c r="PAJ82" s="141"/>
      <c r="PAK82" s="141"/>
      <c r="PAL82" s="141"/>
      <c r="PAM82" s="141"/>
      <c r="PAN82" s="141"/>
      <c r="PAO82" s="141"/>
      <c r="PAP82" s="141"/>
      <c r="PAQ82" s="141"/>
      <c r="PAR82" s="141"/>
      <c r="PAS82" s="141"/>
      <c r="PAT82" s="141"/>
      <c r="PAU82" s="141"/>
      <c r="PAV82" s="141"/>
      <c r="PAW82" s="141"/>
      <c r="PAX82" s="141"/>
      <c r="PAY82" s="141"/>
      <c r="PAZ82" s="141"/>
      <c r="PBA82" s="141"/>
      <c r="PBB82" s="141"/>
      <c r="PBC82" s="141"/>
      <c r="PBD82" s="141"/>
      <c r="PBE82" s="141"/>
      <c r="PBF82" s="141"/>
      <c r="PBG82" s="141"/>
      <c r="PBH82" s="141"/>
      <c r="PBI82" s="141"/>
      <c r="PBJ82" s="141"/>
      <c r="PBK82" s="141"/>
      <c r="PBL82" s="141"/>
      <c r="PBM82" s="141"/>
      <c r="PBN82" s="141"/>
      <c r="PBO82" s="141"/>
      <c r="PBP82" s="141"/>
      <c r="PBQ82" s="141"/>
      <c r="PBR82" s="141"/>
      <c r="PBS82" s="141"/>
      <c r="PBT82" s="141"/>
      <c r="PBU82" s="141"/>
      <c r="PBV82" s="141"/>
      <c r="PBW82" s="141"/>
      <c r="PBX82" s="141"/>
      <c r="PBY82" s="141"/>
      <c r="PBZ82" s="141"/>
      <c r="PCA82" s="141"/>
      <c r="PCB82" s="141"/>
      <c r="PCC82" s="141"/>
      <c r="PCD82" s="141"/>
      <c r="PCE82" s="141"/>
      <c r="PCF82" s="141"/>
      <c r="PCG82" s="141"/>
      <c r="PCH82" s="141"/>
      <c r="PCI82" s="141"/>
      <c r="PCJ82" s="141"/>
      <c r="PCK82" s="141"/>
      <c r="PCL82" s="141"/>
      <c r="PCM82" s="141"/>
      <c r="PCN82" s="141"/>
      <c r="PCO82" s="141"/>
      <c r="PCP82" s="141"/>
      <c r="PCQ82" s="141"/>
      <c r="PCR82" s="141"/>
      <c r="PCS82" s="141"/>
      <c r="PCT82" s="141"/>
      <c r="PCU82" s="141"/>
      <c r="PCV82" s="141"/>
      <c r="PCW82" s="141"/>
      <c r="PCX82" s="141"/>
      <c r="PCY82" s="141"/>
      <c r="PCZ82" s="141"/>
      <c r="PDA82" s="141"/>
      <c r="PDB82" s="141"/>
      <c r="PDC82" s="141"/>
      <c r="PDD82" s="141"/>
      <c r="PDE82" s="141"/>
      <c r="PDF82" s="141"/>
      <c r="PDG82" s="141"/>
      <c r="PDH82" s="141"/>
      <c r="PDI82" s="141"/>
      <c r="PDJ82" s="141"/>
      <c r="PDK82" s="141"/>
      <c r="PDL82" s="141"/>
      <c r="PDM82" s="141"/>
      <c r="PDN82" s="141"/>
      <c r="PDO82" s="141"/>
      <c r="PDP82" s="141"/>
      <c r="PDQ82" s="141"/>
      <c r="PDR82" s="141"/>
      <c r="PDS82" s="141"/>
      <c r="PDT82" s="141"/>
      <c r="PDU82" s="141"/>
      <c r="PDV82" s="141"/>
      <c r="PDW82" s="141"/>
      <c r="PDX82" s="141"/>
      <c r="PDY82" s="141"/>
      <c r="PDZ82" s="141"/>
      <c r="PEA82" s="141"/>
      <c r="PEB82" s="141"/>
      <c r="PEC82" s="141"/>
      <c r="PED82" s="141"/>
      <c r="PEE82" s="141"/>
      <c r="PEF82" s="141"/>
      <c r="PEG82" s="141"/>
      <c r="PEH82" s="141"/>
      <c r="PEI82" s="141"/>
      <c r="PEJ82" s="141"/>
      <c r="PEK82" s="141"/>
      <c r="PEL82" s="141"/>
      <c r="PEM82" s="141"/>
      <c r="PEN82" s="141"/>
      <c r="PEO82" s="141"/>
      <c r="PEP82" s="141"/>
      <c r="PEQ82" s="141"/>
      <c r="PER82" s="141"/>
      <c r="PES82" s="141"/>
      <c r="PET82" s="141"/>
      <c r="PEU82" s="141"/>
      <c r="PEV82" s="141"/>
      <c r="PEW82" s="141"/>
      <c r="PEX82" s="141"/>
      <c r="PEY82" s="141"/>
      <c r="PEZ82" s="141"/>
      <c r="PFA82" s="141"/>
      <c r="PFB82" s="141"/>
      <c r="PFC82" s="141"/>
      <c r="PFD82" s="141"/>
      <c r="PFE82" s="141"/>
      <c r="PFF82" s="141"/>
      <c r="PFG82" s="141"/>
      <c r="PFH82" s="141"/>
      <c r="PFI82" s="141"/>
      <c r="PFJ82" s="141"/>
      <c r="PFK82" s="141"/>
      <c r="PFL82" s="141"/>
      <c r="PFM82" s="141"/>
      <c r="PFN82" s="141"/>
      <c r="PFO82" s="141"/>
      <c r="PFP82" s="141"/>
      <c r="PFQ82" s="141"/>
      <c r="PFR82" s="141"/>
      <c r="PFS82" s="141"/>
      <c r="PFT82" s="141"/>
      <c r="PFU82" s="141"/>
      <c r="PFV82" s="141"/>
      <c r="PFW82" s="141"/>
      <c r="PFX82" s="141"/>
      <c r="PFY82" s="141"/>
      <c r="PFZ82" s="141"/>
      <c r="PGA82" s="141"/>
      <c r="PGB82" s="141"/>
      <c r="PGC82" s="141"/>
      <c r="PGD82" s="141"/>
      <c r="PGE82" s="141"/>
      <c r="PGF82" s="141"/>
      <c r="PGG82" s="141"/>
      <c r="PGH82" s="141"/>
      <c r="PGI82" s="141"/>
      <c r="PGJ82" s="141"/>
      <c r="PGK82" s="141"/>
      <c r="PGL82" s="141"/>
      <c r="PGM82" s="141"/>
      <c r="PGN82" s="141"/>
      <c r="PGO82" s="141"/>
      <c r="PGP82" s="141"/>
      <c r="PGQ82" s="141"/>
      <c r="PGR82" s="141"/>
      <c r="PGS82" s="141"/>
      <c r="PGT82" s="141"/>
      <c r="PGU82" s="141"/>
      <c r="PGV82" s="141"/>
      <c r="PGW82" s="141"/>
      <c r="PGX82" s="141"/>
      <c r="PGY82" s="141"/>
      <c r="PGZ82" s="141"/>
      <c r="PHA82" s="141"/>
      <c r="PHB82" s="141"/>
      <c r="PHC82" s="141"/>
      <c r="PHD82" s="141"/>
      <c r="PHE82" s="141"/>
      <c r="PHF82" s="141"/>
      <c r="PHG82" s="141"/>
      <c r="PHH82" s="141"/>
      <c r="PHI82" s="141"/>
      <c r="PHJ82" s="141"/>
      <c r="PHK82" s="141"/>
      <c r="PHL82" s="141"/>
      <c r="PHM82" s="141"/>
      <c r="PHN82" s="141"/>
      <c r="PHO82" s="141"/>
      <c r="PHP82" s="141"/>
      <c r="PHQ82" s="141"/>
      <c r="PHR82" s="141"/>
      <c r="PHS82" s="141"/>
      <c r="PHT82" s="141"/>
      <c r="PHU82" s="141"/>
      <c r="PHV82" s="141"/>
      <c r="PHW82" s="141"/>
      <c r="PHX82" s="141"/>
      <c r="PHY82" s="141"/>
      <c r="PHZ82" s="141"/>
      <c r="PIA82" s="141"/>
      <c r="PIB82" s="141"/>
      <c r="PIC82" s="141"/>
      <c r="PID82" s="141"/>
      <c r="PIE82" s="141"/>
      <c r="PIF82" s="141"/>
      <c r="PIG82" s="141"/>
      <c r="PIH82" s="141"/>
      <c r="PII82" s="141"/>
      <c r="PIJ82" s="141"/>
      <c r="PIK82" s="141"/>
      <c r="PIL82" s="141"/>
      <c r="PIM82" s="141"/>
      <c r="PIN82" s="141"/>
      <c r="PIO82" s="141"/>
      <c r="PIP82" s="141"/>
      <c r="PIQ82" s="141"/>
      <c r="PIR82" s="141"/>
      <c r="PIS82" s="141"/>
      <c r="PIT82" s="141"/>
      <c r="PIU82" s="141"/>
      <c r="PIV82" s="141"/>
      <c r="PIW82" s="141"/>
      <c r="PIX82" s="141"/>
      <c r="PIY82" s="141"/>
      <c r="PIZ82" s="141"/>
      <c r="PJA82" s="141"/>
      <c r="PJB82" s="141"/>
      <c r="PJC82" s="141"/>
      <c r="PJD82" s="141"/>
      <c r="PJE82" s="141"/>
      <c r="PJF82" s="141"/>
      <c r="PJG82" s="141"/>
      <c r="PJH82" s="141"/>
      <c r="PJI82" s="141"/>
      <c r="PJJ82" s="141"/>
      <c r="PJK82" s="141"/>
      <c r="PJL82" s="141"/>
      <c r="PJM82" s="141"/>
      <c r="PJN82" s="141"/>
      <c r="PJO82" s="141"/>
      <c r="PJP82" s="141"/>
      <c r="PJQ82" s="141"/>
      <c r="PJR82" s="141"/>
      <c r="PJS82" s="141"/>
      <c r="PJT82" s="141"/>
      <c r="PJU82" s="141"/>
      <c r="PJV82" s="141"/>
      <c r="PJW82" s="141"/>
      <c r="PJX82" s="141"/>
      <c r="PJY82" s="141"/>
      <c r="PJZ82" s="141"/>
      <c r="PKA82" s="141"/>
      <c r="PKB82" s="141"/>
      <c r="PKC82" s="141"/>
      <c r="PKD82" s="141"/>
      <c r="PKE82" s="141"/>
      <c r="PKF82" s="141"/>
      <c r="PKG82" s="141"/>
      <c r="PKH82" s="141"/>
      <c r="PKI82" s="141"/>
      <c r="PKJ82" s="141"/>
      <c r="PKK82" s="141"/>
      <c r="PKL82" s="141"/>
      <c r="PKM82" s="141"/>
      <c r="PKN82" s="141"/>
      <c r="PKO82" s="141"/>
      <c r="PKP82" s="141"/>
      <c r="PKQ82" s="141"/>
      <c r="PKR82" s="141"/>
      <c r="PKS82" s="141"/>
      <c r="PKT82" s="141"/>
      <c r="PKU82" s="141"/>
      <c r="PKV82" s="141"/>
      <c r="PKW82" s="141"/>
      <c r="PKX82" s="141"/>
      <c r="PKY82" s="141"/>
      <c r="PKZ82" s="141"/>
      <c r="PLA82" s="141"/>
      <c r="PLB82" s="141"/>
      <c r="PLC82" s="141"/>
      <c r="PLD82" s="141"/>
      <c r="PLE82" s="141"/>
      <c r="PLF82" s="141"/>
      <c r="PLG82" s="141"/>
      <c r="PLH82" s="141"/>
      <c r="PLI82" s="141"/>
      <c r="PLJ82" s="141"/>
      <c r="PLK82" s="141"/>
      <c r="PLL82" s="141"/>
      <c r="PLM82" s="141"/>
      <c r="PLN82" s="141"/>
      <c r="PLO82" s="141"/>
      <c r="PLP82" s="141"/>
      <c r="PLQ82" s="141"/>
      <c r="PLR82" s="141"/>
      <c r="PLS82" s="141"/>
      <c r="PLT82" s="141"/>
      <c r="PLU82" s="141"/>
      <c r="PLV82" s="141"/>
      <c r="PLW82" s="141"/>
      <c r="PLX82" s="141"/>
      <c r="PLY82" s="141"/>
      <c r="PLZ82" s="141"/>
      <c r="PMA82" s="141"/>
      <c r="PMB82" s="141"/>
      <c r="PMC82" s="141"/>
      <c r="PMD82" s="141"/>
      <c r="PME82" s="141"/>
      <c r="PMF82" s="141"/>
      <c r="PMG82" s="141"/>
      <c r="PMH82" s="141"/>
      <c r="PMI82" s="141"/>
      <c r="PMJ82" s="141"/>
      <c r="PMK82" s="141"/>
      <c r="PML82" s="141"/>
      <c r="PMM82" s="141"/>
      <c r="PMN82" s="141"/>
      <c r="PMO82" s="141"/>
      <c r="PMP82" s="141"/>
      <c r="PMQ82" s="141"/>
      <c r="PMR82" s="141"/>
      <c r="PMS82" s="141"/>
      <c r="PMT82" s="141"/>
      <c r="PMU82" s="141"/>
      <c r="PMV82" s="141"/>
      <c r="PMW82" s="141"/>
      <c r="PMX82" s="141"/>
      <c r="PMY82" s="141"/>
      <c r="PMZ82" s="141"/>
      <c r="PNA82" s="141"/>
      <c r="PNB82" s="141"/>
      <c r="PNC82" s="141"/>
      <c r="PND82" s="141"/>
      <c r="PNE82" s="141"/>
      <c r="PNF82" s="141"/>
      <c r="PNG82" s="141"/>
      <c r="PNH82" s="141"/>
      <c r="PNI82" s="141"/>
      <c r="PNJ82" s="141"/>
      <c r="PNK82" s="141"/>
      <c r="PNL82" s="141"/>
      <c r="PNM82" s="141"/>
      <c r="PNN82" s="141"/>
      <c r="PNO82" s="141"/>
      <c r="PNP82" s="141"/>
      <c r="PNQ82" s="141"/>
      <c r="PNR82" s="141"/>
      <c r="PNS82" s="141"/>
      <c r="PNT82" s="141"/>
      <c r="PNU82" s="141"/>
      <c r="PNV82" s="141"/>
      <c r="PNW82" s="141"/>
      <c r="PNX82" s="141"/>
      <c r="PNY82" s="141"/>
      <c r="PNZ82" s="141"/>
      <c r="POA82" s="141"/>
      <c r="POB82" s="141"/>
      <c r="POC82" s="141"/>
      <c r="POD82" s="141"/>
      <c r="POE82" s="141"/>
      <c r="POF82" s="141"/>
      <c r="POG82" s="141"/>
      <c r="POH82" s="141"/>
      <c r="POI82" s="141"/>
      <c r="POJ82" s="141"/>
      <c r="POK82" s="141"/>
      <c r="POL82" s="141"/>
      <c r="POM82" s="141"/>
      <c r="PON82" s="141"/>
      <c r="POO82" s="141"/>
      <c r="POP82" s="141"/>
      <c r="POQ82" s="141"/>
      <c r="POR82" s="141"/>
      <c r="POS82" s="141"/>
      <c r="POT82" s="141"/>
      <c r="POU82" s="141"/>
      <c r="POV82" s="141"/>
      <c r="POW82" s="141"/>
      <c r="POX82" s="141"/>
      <c r="POY82" s="141"/>
      <c r="POZ82" s="141"/>
      <c r="PPA82" s="141"/>
      <c r="PPB82" s="141"/>
      <c r="PPC82" s="141"/>
      <c r="PPD82" s="141"/>
      <c r="PPE82" s="141"/>
      <c r="PPF82" s="141"/>
      <c r="PPG82" s="141"/>
      <c r="PPH82" s="141"/>
      <c r="PPI82" s="141"/>
      <c r="PPJ82" s="141"/>
      <c r="PPK82" s="141"/>
      <c r="PPL82" s="141"/>
      <c r="PPM82" s="141"/>
      <c r="PPN82" s="141"/>
      <c r="PPO82" s="141"/>
      <c r="PPP82" s="141"/>
      <c r="PPQ82" s="141"/>
      <c r="PPR82" s="141"/>
      <c r="PPS82" s="141"/>
      <c r="PPT82" s="141"/>
      <c r="PPU82" s="141"/>
      <c r="PPV82" s="141"/>
      <c r="PPW82" s="141"/>
      <c r="PPX82" s="141"/>
      <c r="PPY82" s="141"/>
      <c r="PPZ82" s="141"/>
      <c r="PQA82" s="141"/>
      <c r="PQB82" s="141"/>
      <c r="PQC82" s="141"/>
      <c r="PQD82" s="141"/>
      <c r="PQE82" s="141"/>
      <c r="PQF82" s="141"/>
      <c r="PQG82" s="141"/>
      <c r="PQH82" s="141"/>
      <c r="PQI82" s="141"/>
      <c r="PQJ82" s="141"/>
      <c r="PQK82" s="141"/>
      <c r="PQL82" s="141"/>
      <c r="PQM82" s="141"/>
      <c r="PQN82" s="141"/>
      <c r="PQO82" s="141"/>
      <c r="PQP82" s="141"/>
      <c r="PQQ82" s="141"/>
      <c r="PQR82" s="141"/>
      <c r="PQS82" s="141"/>
      <c r="PQT82" s="141"/>
      <c r="PQU82" s="141"/>
      <c r="PQV82" s="141"/>
      <c r="PQW82" s="141"/>
      <c r="PQX82" s="141"/>
      <c r="PQY82" s="141"/>
      <c r="PQZ82" s="141"/>
      <c r="PRA82" s="141"/>
      <c r="PRB82" s="141"/>
      <c r="PRC82" s="141"/>
      <c r="PRD82" s="141"/>
      <c r="PRE82" s="141"/>
      <c r="PRF82" s="141"/>
      <c r="PRG82" s="141"/>
      <c r="PRH82" s="141"/>
      <c r="PRI82" s="141"/>
      <c r="PRJ82" s="141"/>
      <c r="PRK82" s="141"/>
      <c r="PRL82" s="141"/>
      <c r="PRM82" s="141"/>
      <c r="PRN82" s="141"/>
      <c r="PRO82" s="141"/>
      <c r="PRP82" s="141"/>
      <c r="PRQ82" s="141"/>
      <c r="PRR82" s="141"/>
      <c r="PRS82" s="141"/>
      <c r="PRT82" s="141"/>
      <c r="PRU82" s="141"/>
      <c r="PRV82" s="141"/>
      <c r="PRW82" s="141"/>
      <c r="PRX82" s="141"/>
      <c r="PRY82" s="141"/>
      <c r="PRZ82" s="141"/>
      <c r="PSA82" s="141"/>
      <c r="PSB82" s="141"/>
      <c r="PSC82" s="141"/>
      <c r="PSD82" s="141"/>
      <c r="PSE82" s="141"/>
      <c r="PSF82" s="141"/>
      <c r="PSG82" s="141"/>
      <c r="PSH82" s="141"/>
      <c r="PSI82" s="141"/>
      <c r="PSJ82" s="141"/>
      <c r="PSK82" s="141"/>
      <c r="PSL82" s="141"/>
      <c r="PSM82" s="141"/>
      <c r="PSN82" s="141"/>
      <c r="PSO82" s="141"/>
      <c r="PSP82" s="141"/>
      <c r="PSQ82" s="141"/>
      <c r="PSR82" s="141"/>
      <c r="PSS82" s="141"/>
      <c r="PST82" s="141"/>
      <c r="PSU82" s="141"/>
      <c r="PSV82" s="141"/>
      <c r="PSW82" s="141"/>
      <c r="PSX82" s="141"/>
      <c r="PSY82" s="141"/>
      <c r="PSZ82" s="141"/>
      <c r="PTA82" s="141"/>
      <c r="PTB82" s="141"/>
      <c r="PTC82" s="141"/>
      <c r="PTD82" s="141"/>
      <c r="PTE82" s="141"/>
      <c r="PTF82" s="141"/>
      <c r="PTG82" s="141"/>
      <c r="PTH82" s="141"/>
      <c r="PTI82" s="141"/>
      <c r="PTJ82" s="141"/>
      <c r="PTK82" s="141"/>
      <c r="PTL82" s="141"/>
      <c r="PTM82" s="141"/>
      <c r="PTN82" s="141"/>
      <c r="PTO82" s="141"/>
      <c r="PTP82" s="141"/>
      <c r="PTQ82" s="141"/>
      <c r="PTR82" s="141"/>
      <c r="PTS82" s="141"/>
      <c r="PTT82" s="141"/>
      <c r="PTU82" s="141"/>
      <c r="PTV82" s="141"/>
      <c r="PTW82" s="141"/>
      <c r="PTX82" s="141"/>
      <c r="PTY82" s="141"/>
      <c r="PTZ82" s="141"/>
      <c r="PUA82" s="141"/>
      <c r="PUB82" s="141"/>
      <c r="PUC82" s="141"/>
      <c r="PUD82" s="141"/>
      <c r="PUE82" s="141"/>
      <c r="PUF82" s="141"/>
      <c r="PUG82" s="141"/>
      <c r="PUH82" s="141"/>
      <c r="PUI82" s="141"/>
      <c r="PUJ82" s="141"/>
      <c r="PUK82" s="141"/>
      <c r="PUL82" s="141"/>
      <c r="PUM82" s="141"/>
      <c r="PUN82" s="141"/>
      <c r="PUO82" s="141"/>
      <c r="PUP82" s="141"/>
      <c r="PUQ82" s="141"/>
      <c r="PUR82" s="141"/>
      <c r="PUS82" s="141"/>
      <c r="PUT82" s="141"/>
      <c r="PUU82" s="141"/>
      <c r="PUV82" s="141"/>
      <c r="PUW82" s="141"/>
      <c r="PUX82" s="141"/>
      <c r="PUY82" s="141"/>
      <c r="PUZ82" s="141"/>
      <c r="PVA82" s="141"/>
      <c r="PVB82" s="141"/>
      <c r="PVC82" s="141"/>
      <c r="PVD82" s="141"/>
      <c r="PVE82" s="141"/>
      <c r="PVF82" s="141"/>
      <c r="PVG82" s="141"/>
      <c r="PVH82" s="141"/>
      <c r="PVI82" s="141"/>
      <c r="PVJ82" s="141"/>
      <c r="PVK82" s="141"/>
      <c r="PVL82" s="141"/>
      <c r="PVM82" s="141"/>
      <c r="PVN82" s="141"/>
      <c r="PVO82" s="141"/>
      <c r="PVP82" s="141"/>
      <c r="PVQ82" s="141"/>
      <c r="PVR82" s="141"/>
      <c r="PVS82" s="141"/>
      <c r="PVT82" s="141"/>
      <c r="PVU82" s="141"/>
      <c r="PVV82" s="141"/>
      <c r="PVW82" s="141"/>
      <c r="PVX82" s="141"/>
      <c r="PVY82" s="141"/>
      <c r="PVZ82" s="141"/>
      <c r="PWA82" s="141"/>
      <c r="PWB82" s="141"/>
      <c r="PWC82" s="141"/>
      <c r="PWD82" s="141"/>
      <c r="PWE82" s="141"/>
      <c r="PWF82" s="141"/>
      <c r="PWG82" s="141"/>
      <c r="PWH82" s="141"/>
      <c r="PWI82" s="141"/>
      <c r="PWJ82" s="141"/>
      <c r="PWK82" s="141"/>
      <c r="PWL82" s="141"/>
      <c r="PWM82" s="141"/>
      <c r="PWN82" s="141"/>
      <c r="PWO82" s="141"/>
      <c r="PWP82" s="141"/>
      <c r="PWQ82" s="141"/>
      <c r="PWR82" s="141"/>
      <c r="PWS82" s="141"/>
      <c r="PWT82" s="141"/>
      <c r="PWU82" s="141"/>
      <c r="PWV82" s="141"/>
      <c r="PWW82" s="141"/>
      <c r="PWX82" s="141"/>
      <c r="PWY82" s="141"/>
      <c r="PWZ82" s="141"/>
      <c r="PXA82" s="141"/>
      <c r="PXB82" s="141"/>
      <c r="PXC82" s="141"/>
      <c r="PXD82" s="141"/>
      <c r="PXE82" s="141"/>
      <c r="PXF82" s="141"/>
      <c r="PXG82" s="141"/>
      <c r="PXH82" s="141"/>
      <c r="PXI82" s="141"/>
      <c r="PXJ82" s="141"/>
      <c r="PXK82" s="141"/>
      <c r="PXL82" s="141"/>
      <c r="PXM82" s="141"/>
      <c r="PXN82" s="141"/>
      <c r="PXO82" s="141"/>
      <c r="PXP82" s="141"/>
      <c r="PXQ82" s="141"/>
      <c r="PXR82" s="141"/>
      <c r="PXS82" s="141"/>
      <c r="PXT82" s="141"/>
      <c r="PXU82" s="141"/>
      <c r="PXV82" s="141"/>
      <c r="PXW82" s="141"/>
      <c r="PXX82" s="141"/>
      <c r="PXY82" s="141"/>
      <c r="PXZ82" s="141"/>
      <c r="PYA82" s="141"/>
      <c r="PYB82" s="141"/>
      <c r="PYC82" s="141"/>
      <c r="PYD82" s="141"/>
      <c r="PYE82" s="141"/>
      <c r="PYF82" s="141"/>
      <c r="PYG82" s="141"/>
      <c r="PYH82" s="141"/>
      <c r="PYI82" s="141"/>
      <c r="PYJ82" s="141"/>
      <c r="PYK82" s="141"/>
      <c r="PYL82" s="141"/>
      <c r="PYM82" s="141"/>
      <c r="PYN82" s="141"/>
      <c r="PYO82" s="141"/>
      <c r="PYP82" s="141"/>
      <c r="PYQ82" s="141"/>
      <c r="PYR82" s="141"/>
      <c r="PYS82" s="141"/>
      <c r="PYT82" s="141"/>
      <c r="PYU82" s="141"/>
      <c r="PYV82" s="141"/>
      <c r="PYW82" s="141"/>
      <c r="PYX82" s="141"/>
      <c r="PYY82" s="141"/>
      <c r="PYZ82" s="141"/>
      <c r="PZA82" s="141"/>
      <c r="PZB82" s="141"/>
      <c r="PZC82" s="141"/>
      <c r="PZD82" s="141"/>
      <c r="PZE82" s="141"/>
      <c r="PZF82" s="141"/>
      <c r="PZG82" s="141"/>
      <c r="PZH82" s="141"/>
      <c r="PZI82" s="141"/>
      <c r="PZJ82" s="141"/>
      <c r="PZK82" s="141"/>
      <c r="PZL82" s="141"/>
      <c r="PZM82" s="141"/>
      <c r="PZN82" s="141"/>
      <c r="PZO82" s="141"/>
      <c r="PZP82" s="141"/>
      <c r="PZQ82" s="141"/>
      <c r="PZR82" s="141"/>
      <c r="PZS82" s="141"/>
      <c r="PZT82" s="141"/>
      <c r="PZU82" s="141"/>
      <c r="PZV82" s="141"/>
      <c r="PZW82" s="141"/>
      <c r="PZX82" s="141"/>
      <c r="PZY82" s="141"/>
      <c r="PZZ82" s="141"/>
      <c r="QAA82" s="141"/>
      <c r="QAB82" s="141"/>
      <c r="QAC82" s="141"/>
      <c r="QAD82" s="141"/>
      <c r="QAE82" s="141"/>
      <c r="QAF82" s="141"/>
      <c r="QAG82" s="141"/>
      <c r="QAH82" s="141"/>
      <c r="QAI82" s="141"/>
      <c r="QAJ82" s="141"/>
      <c r="QAK82" s="141"/>
      <c r="QAL82" s="141"/>
      <c r="QAM82" s="141"/>
      <c r="QAN82" s="141"/>
      <c r="QAO82" s="141"/>
      <c r="QAP82" s="141"/>
      <c r="QAQ82" s="141"/>
      <c r="QAR82" s="141"/>
      <c r="QAS82" s="141"/>
      <c r="QAT82" s="141"/>
      <c r="QAU82" s="141"/>
      <c r="QAV82" s="141"/>
      <c r="QAW82" s="141"/>
      <c r="QAX82" s="141"/>
      <c r="QAY82" s="141"/>
      <c r="QAZ82" s="141"/>
      <c r="QBA82" s="141"/>
      <c r="QBB82" s="141"/>
      <c r="QBC82" s="141"/>
      <c r="QBD82" s="141"/>
      <c r="QBE82" s="141"/>
      <c r="QBF82" s="141"/>
      <c r="QBG82" s="141"/>
      <c r="QBH82" s="141"/>
      <c r="QBI82" s="141"/>
      <c r="QBJ82" s="141"/>
      <c r="QBK82" s="141"/>
      <c r="QBL82" s="141"/>
      <c r="QBM82" s="141"/>
      <c r="QBN82" s="141"/>
      <c r="QBO82" s="141"/>
      <c r="QBP82" s="141"/>
      <c r="QBQ82" s="141"/>
      <c r="QBR82" s="141"/>
      <c r="QBS82" s="141"/>
      <c r="QBT82" s="141"/>
      <c r="QBU82" s="141"/>
      <c r="QBV82" s="141"/>
      <c r="QBW82" s="141"/>
      <c r="QBX82" s="141"/>
      <c r="QBY82" s="141"/>
      <c r="QBZ82" s="141"/>
      <c r="QCA82" s="141"/>
      <c r="QCB82" s="141"/>
      <c r="QCC82" s="141"/>
      <c r="QCD82" s="141"/>
      <c r="QCE82" s="141"/>
      <c r="QCF82" s="141"/>
      <c r="QCG82" s="141"/>
      <c r="QCH82" s="141"/>
      <c r="QCI82" s="141"/>
      <c r="QCJ82" s="141"/>
      <c r="QCK82" s="141"/>
      <c r="QCL82" s="141"/>
      <c r="QCM82" s="141"/>
      <c r="QCN82" s="141"/>
      <c r="QCO82" s="141"/>
      <c r="QCP82" s="141"/>
      <c r="QCQ82" s="141"/>
      <c r="QCR82" s="141"/>
      <c r="QCS82" s="141"/>
      <c r="QCT82" s="141"/>
      <c r="QCU82" s="141"/>
      <c r="QCV82" s="141"/>
      <c r="QCW82" s="141"/>
      <c r="QCX82" s="141"/>
      <c r="QCY82" s="141"/>
      <c r="QCZ82" s="141"/>
      <c r="QDA82" s="141"/>
      <c r="QDB82" s="141"/>
      <c r="QDC82" s="141"/>
      <c r="QDD82" s="141"/>
      <c r="QDE82" s="141"/>
      <c r="QDF82" s="141"/>
      <c r="QDG82" s="141"/>
      <c r="QDH82" s="141"/>
      <c r="QDI82" s="141"/>
      <c r="QDJ82" s="141"/>
      <c r="QDK82" s="141"/>
      <c r="QDL82" s="141"/>
      <c r="QDM82" s="141"/>
      <c r="QDN82" s="141"/>
      <c r="QDO82" s="141"/>
      <c r="QDP82" s="141"/>
      <c r="QDQ82" s="141"/>
      <c r="QDR82" s="141"/>
      <c r="QDS82" s="141"/>
      <c r="QDT82" s="141"/>
      <c r="QDU82" s="141"/>
      <c r="QDV82" s="141"/>
      <c r="QDW82" s="141"/>
      <c r="QDX82" s="141"/>
      <c r="QDY82" s="141"/>
      <c r="QDZ82" s="141"/>
      <c r="QEA82" s="141"/>
      <c r="QEB82" s="141"/>
      <c r="QEC82" s="141"/>
      <c r="QED82" s="141"/>
      <c r="QEE82" s="141"/>
      <c r="QEF82" s="141"/>
      <c r="QEG82" s="141"/>
      <c r="QEH82" s="141"/>
      <c r="QEI82" s="141"/>
      <c r="QEJ82" s="141"/>
      <c r="QEK82" s="141"/>
      <c r="QEL82" s="141"/>
      <c r="QEM82" s="141"/>
      <c r="QEN82" s="141"/>
      <c r="QEO82" s="141"/>
      <c r="QEP82" s="141"/>
      <c r="QEQ82" s="141"/>
      <c r="QER82" s="141"/>
      <c r="QES82" s="141"/>
      <c r="QET82" s="141"/>
      <c r="QEU82" s="141"/>
      <c r="QEV82" s="141"/>
      <c r="QEW82" s="141"/>
      <c r="QEX82" s="141"/>
      <c r="QEY82" s="141"/>
      <c r="QEZ82" s="141"/>
      <c r="QFA82" s="141"/>
      <c r="QFB82" s="141"/>
      <c r="QFC82" s="141"/>
      <c r="QFD82" s="141"/>
      <c r="QFE82" s="141"/>
      <c r="QFF82" s="141"/>
      <c r="QFG82" s="141"/>
      <c r="QFH82" s="141"/>
      <c r="QFI82" s="141"/>
      <c r="QFJ82" s="141"/>
      <c r="QFK82" s="141"/>
      <c r="QFL82" s="141"/>
      <c r="QFM82" s="141"/>
      <c r="QFN82" s="141"/>
      <c r="QFO82" s="141"/>
      <c r="QFP82" s="141"/>
      <c r="QFQ82" s="141"/>
      <c r="QFR82" s="141"/>
      <c r="QFS82" s="141"/>
      <c r="QFT82" s="141"/>
      <c r="QFU82" s="141"/>
      <c r="QFV82" s="141"/>
      <c r="QFW82" s="141"/>
      <c r="QFX82" s="141"/>
      <c r="QFY82" s="141"/>
      <c r="QFZ82" s="141"/>
      <c r="QGA82" s="141"/>
      <c r="QGB82" s="141"/>
      <c r="QGC82" s="141"/>
      <c r="QGD82" s="141"/>
      <c r="QGE82" s="141"/>
      <c r="QGF82" s="141"/>
      <c r="QGG82" s="141"/>
      <c r="QGH82" s="141"/>
      <c r="QGI82" s="141"/>
      <c r="QGJ82" s="141"/>
      <c r="QGK82" s="141"/>
      <c r="QGL82" s="141"/>
      <c r="QGM82" s="141"/>
      <c r="QGN82" s="141"/>
      <c r="QGO82" s="141"/>
      <c r="QGP82" s="141"/>
      <c r="QGQ82" s="141"/>
      <c r="QGR82" s="141"/>
      <c r="QGS82" s="141"/>
      <c r="QGT82" s="141"/>
      <c r="QGU82" s="141"/>
      <c r="QGV82" s="141"/>
      <c r="QGW82" s="141"/>
      <c r="QGX82" s="141"/>
      <c r="QGY82" s="141"/>
      <c r="QGZ82" s="141"/>
      <c r="QHA82" s="141"/>
      <c r="QHB82" s="141"/>
      <c r="QHC82" s="141"/>
      <c r="QHD82" s="141"/>
      <c r="QHE82" s="141"/>
      <c r="QHF82" s="141"/>
      <c r="QHG82" s="141"/>
      <c r="QHH82" s="141"/>
      <c r="QHI82" s="141"/>
      <c r="QHJ82" s="141"/>
      <c r="QHK82" s="141"/>
      <c r="QHL82" s="141"/>
      <c r="QHM82" s="141"/>
      <c r="QHN82" s="141"/>
      <c r="QHO82" s="141"/>
      <c r="QHP82" s="141"/>
      <c r="QHQ82" s="141"/>
      <c r="QHR82" s="141"/>
      <c r="QHS82" s="141"/>
      <c r="QHT82" s="141"/>
      <c r="QHU82" s="141"/>
      <c r="QHV82" s="141"/>
      <c r="QHW82" s="141"/>
      <c r="QHX82" s="141"/>
      <c r="QHY82" s="141"/>
      <c r="QHZ82" s="141"/>
      <c r="QIA82" s="141"/>
      <c r="QIB82" s="141"/>
      <c r="QIC82" s="141"/>
      <c r="QID82" s="141"/>
      <c r="QIE82" s="141"/>
      <c r="QIF82" s="141"/>
      <c r="QIG82" s="141"/>
      <c r="QIH82" s="141"/>
      <c r="QII82" s="141"/>
      <c r="QIJ82" s="141"/>
      <c r="QIK82" s="141"/>
      <c r="QIL82" s="141"/>
      <c r="QIM82" s="141"/>
      <c r="QIN82" s="141"/>
      <c r="QIO82" s="141"/>
      <c r="QIP82" s="141"/>
      <c r="QIQ82" s="141"/>
      <c r="QIR82" s="141"/>
      <c r="QIS82" s="141"/>
      <c r="QIT82" s="141"/>
      <c r="QIU82" s="141"/>
      <c r="QIV82" s="141"/>
      <c r="QIW82" s="141"/>
      <c r="QIX82" s="141"/>
      <c r="QIY82" s="141"/>
      <c r="QIZ82" s="141"/>
      <c r="QJA82" s="141"/>
      <c r="QJB82" s="141"/>
      <c r="QJC82" s="141"/>
      <c r="QJD82" s="141"/>
      <c r="QJE82" s="141"/>
      <c r="QJF82" s="141"/>
      <c r="QJG82" s="141"/>
      <c r="QJH82" s="141"/>
      <c r="QJI82" s="141"/>
      <c r="QJJ82" s="141"/>
      <c r="QJK82" s="141"/>
      <c r="QJL82" s="141"/>
      <c r="QJM82" s="141"/>
      <c r="QJN82" s="141"/>
      <c r="QJO82" s="141"/>
      <c r="QJP82" s="141"/>
      <c r="QJQ82" s="141"/>
      <c r="QJR82" s="141"/>
      <c r="QJS82" s="141"/>
      <c r="QJT82" s="141"/>
      <c r="QJU82" s="141"/>
      <c r="QJV82" s="141"/>
      <c r="QJW82" s="141"/>
      <c r="QJX82" s="141"/>
      <c r="QJY82" s="141"/>
      <c r="QJZ82" s="141"/>
      <c r="QKA82" s="141"/>
      <c r="QKB82" s="141"/>
      <c r="QKC82" s="141"/>
      <c r="QKD82" s="141"/>
      <c r="QKE82" s="141"/>
      <c r="QKF82" s="141"/>
      <c r="QKG82" s="141"/>
      <c r="QKH82" s="141"/>
      <c r="QKI82" s="141"/>
      <c r="QKJ82" s="141"/>
      <c r="QKK82" s="141"/>
      <c r="QKL82" s="141"/>
      <c r="QKM82" s="141"/>
      <c r="QKN82" s="141"/>
      <c r="QKO82" s="141"/>
      <c r="QKP82" s="141"/>
      <c r="QKQ82" s="141"/>
      <c r="QKR82" s="141"/>
      <c r="QKS82" s="141"/>
      <c r="QKT82" s="141"/>
      <c r="QKU82" s="141"/>
      <c r="QKV82" s="141"/>
      <c r="QKW82" s="141"/>
      <c r="QKX82" s="141"/>
      <c r="QKY82" s="141"/>
      <c r="QKZ82" s="141"/>
      <c r="QLA82" s="141"/>
      <c r="QLB82" s="141"/>
      <c r="QLC82" s="141"/>
      <c r="QLD82" s="141"/>
      <c r="QLE82" s="141"/>
      <c r="QLF82" s="141"/>
      <c r="QLG82" s="141"/>
      <c r="QLH82" s="141"/>
      <c r="QLI82" s="141"/>
      <c r="QLJ82" s="141"/>
      <c r="QLK82" s="141"/>
      <c r="QLL82" s="141"/>
      <c r="QLM82" s="141"/>
      <c r="QLN82" s="141"/>
      <c r="QLO82" s="141"/>
      <c r="QLP82" s="141"/>
      <c r="QLQ82" s="141"/>
      <c r="QLR82" s="141"/>
      <c r="QLS82" s="141"/>
      <c r="QLT82" s="141"/>
      <c r="QLU82" s="141"/>
      <c r="QLV82" s="141"/>
      <c r="QLW82" s="141"/>
      <c r="QLX82" s="141"/>
      <c r="QLY82" s="141"/>
      <c r="QLZ82" s="141"/>
      <c r="QMA82" s="141"/>
      <c r="QMB82" s="141"/>
      <c r="QMC82" s="141"/>
      <c r="QMD82" s="141"/>
      <c r="QME82" s="141"/>
      <c r="QMF82" s="141"/>
      <c r="QMG82" s="141"/>
      <c r="QMH82" s="141"/>
      <c r="QMI82" s="141"/>
      <c r="QMJ82" s="141"/>
      <c r="QMK82" s="141"/>
      <c r="QML82" s="141"/>
      <c r="QMM82" s="141"/>
      <c r="QMN82" s="141"/>
      <c r="QMO82" s="141"/>
      <c r="QMP82" s="141"/>
      <c r="QMQ82" s="141"/>
      <c r="QMR82" s="141"/>
      <c r="QMS82" s="141"/>
      <c r="QMT82" s="141"/>
      <c r="QMU82" s="141"/>
      <c r="QMV82" s="141"/>
      <c r="QMW82" s="141"/>
      <c r="QMX82" s="141"/>
      <c r="QMY82" s="141"/>
      <c r="QMZ82" s="141"/>
      <c r="QNA82" s="141"/>
      <c r="QNB82" s="141"/>
      <c r="QNC82" s="141"/>
      <c r="QND82" s="141"/>
      <c r="QNE82" s="141"/>
      <c r="QNF82" s="141"/>
      <c r="QNG82" s="141"/>
      <c r="QNH82" s="141"/>
      <c r="QNI82" s="141"/>
      <c r="QNJ82" s="141"/>
      <c r="QNK82" s="141"/>
      <c r="QNL82" s="141"/>
      <c r="QNM82" s="141"/>
      <c r="QNN82" s="141"/>
      <c r="QNO82" s="141"/>
      <c r="QNP82" s="141"/>
      <c r="QNQ82" s="141"/>
      <c r="QNR82" s="141"/>
      <c r="QNS82" s="141"/>
      <c r="QNT82" s="141"/>
      <c r="QNU82" s="141"/>
      <c r="QNV82" s="141"/>
      <c r="QNW82" s="141"/>
      <c r="QNX82" s="141"/>
      <c r="QNY82" s="141"/>
      <c r="QNZ82" s="141"/>
      <c r="QOA82" s="141"/>
      <c r="QOB82" s="141"/>
      <c r="QOC82" s="141"/>
      <c r="QOD82" s="141"/>
      <c r="QOE82" s="141"/>
      <c r="QOF82" s="141"/>
      <c r="QOG82" s="141"/>
      <c r="QOH82" s="141"/>
      <c r="QOI82" s="141"/>
      <c r="QOJ82" s="141"/>
      <c r="QOK82" s="141"/>
      <c r="QOL82" s="141"/>
      <c r="QOM82" s="141"/>
      <c r="QON82" s="141"/>
      <c r="QOO82" s="141"/>
      <c r="QOP82" s="141"/>
      <c r="QOQ82" s="141"/>
      <c r="QOR82" s="141"/>
      <c r="QOS82" s="141"/>
      <c r="QOT82" s="141"/>
      <c r="QOU82" s="141"/>
      <c r="QOV82" s="141"/>
      <c r="QOW82" s="141"/>
      <c r="QOX82" s="141"/>
      <c r="QOY82" s="141"/>
      <c r="QOZ82" s="141"/>
      <c r="QPA82" s="141"/>
      <c r="QPB82" s="141"/>
      <c r="QPC82" s="141"/>
      <c r="QPD82" s="141"/>
      <c r="QPE82" s="141"/>
      <c r="QPF82" s="141"/>
      <c r="QPG82" s="141"/>
      <c r="QPH82" s="141"/>
      <c r="QPI82" s="141"/>
      <c r="QPJ82" s="141"/>
      <c r="QPK82" s="141"/>
      <c r="QPL82" s="141"/>
      <c r="QPM82" s="141"/>
      <c r="QPN82" s="141"/>
      <c r="QPO82" s="141"/>
      <c r="QPP82" s="141"/>
      <c r="QPQ82" s="141"/>
      <c r="QPR82" s="141"/>
      <c r="QPS82" s="141"/>
      <c r="QPT82" s="141"/>
      <c r="QPU82" s="141"/>
      <c r="QPV82" s="141"/>
      <c r="QPW82" s="141"/>
      <c r="QPX82" s="141"/>
      <c r="QPY82" s="141"/>
      <c r="QPZ82" s="141"/>
      <c r="QQA82" s="141"/>
      <c r="QQB82" s="141"/>
      <c r="QQC82" s="141"/>
      <c r="QQD82" s="141"/>
      <c r="QQE82" s="141"/>
      <c r="QQF82" s="141"/>
      <c r="QQG82" s="141"/>
      <c r="QQH82" s="141"/>
      <c r="QQI82" s="141"/>
      <c r="QQJ82" s="141"/>
      <c r="QQK82" s="141"/>
      <c r="QQL82" s="141"/>
      <c r="QQM82" s="141"/>
      <c r="QQN82" s="141"/>
      <c r="QQO82" s="141"/>
      <c r="QQP82" s="141"/>
      <c r="QQQ82" s="141"/>
      <c r="QQR82" s="141"/>
      <c r="QQS82" s="141"/>
      <c r="QQT82" s="141"/>
      <c r="QQU82" s="141"/>
      <c r="QQV82" s="141"/>
      <c r="QQW82" s="141"/>
      <c r="QQX82" s="141"/>
      <c r="QQY82" s="141"/>
      <c r="QQZ82" s="141"/>
      <c r="QRA82" s="141"/>
      <c r="QRB82" s="141"/>
      <c r="QRC82" s="141"/>
      <c r="QRD82" s="141"/>
      <c r="QRE82" s="141"/>
      <c r="QRF82" s="141"/>
      <c r="QRG82" s="141"/>
      <c r="QRH82" s="141"/>
      <c r="QRI82" s="141"/>
      <c r="QRJ82" s="141"/>
      <c r="QRK82" s="141"/>
      <c r="QRL82" s="141"/>
      <c r="QRM82" s="141"/>
      <c r="QRN82" s="141"/>
      <c r="QRO82" s="141"/>
      <c r="QRP82" s="141"/>
      <c r="QRQ82" s="141"/>
      <c r="QRR82" s="141"/>
      <c r="QRS82" s="141"/>
      <c r="QRT82" s="141"/>
      <c r="QRU82" s="141"/>
      <c r="QRV82" s="141"/>
      <c r="QRW82" s="141"/>
      <c r="QRX82" s="141"/>
      <c r="QRY82" s="141"/>
      <c r="QRZ82" s="141"/>
      <c r="QSA82" s="141"/>
      <c r="QSB82" s="141"/>
      <c r="QSC82" s="141"/>
      <c r="QSD82" s="141"/>
      <c r="QSE82" s="141"/>
      <c r="QSF82" s="141"/>
      <c r="QSG82" s="141"/>
      <c r="QSH82" s="141"/>
      <c r="QSI82" s="141"/>
      <c r="QSJ82" s="141"/>
      <c r="QSK82" s="141"/>
      <c r="QSL82" s="141"/>
      <c r="QSM82" s="141"/>
      <c r="QSN82" s="141"/>
      <c r="QSO82" s="141"/>
      <c r="QSP82" s="141"/>
      <c r="QSQ82" s="141"/>
      <c r="QSR82" s="141"/>
      <c r="QSS82" s="141"/>
      <c r="QST82" s="141"/>
      <c r="QSU82" s="141"/>
      <c r="QSV82" s="141"/>
      <c r="QSW82" s="141"/>
      <c r="QSX82" s="141"/>
      <c r="QSY82" s="141"/>
      <c r="QSZ82" s="141"/>
      <c r="QTA82" s="141"/>
      <c r="QTB82" s="141"/>
      <c r="QTC82" s="141"/>
      <c r="QTD82" s="141"/>
      <c r="QTE82" s="141"/>
      <c r="QTF82" s="141"/>
      <c r="QTG82" s="141"/>
      <c r="QTH82" s="141"/>
      <c r="QTI82" s="141"/>
      <c r="QTJ82" s="141"/>
      <c r="QTK82" s="141"/>
      <c r="QTL82" s="141"/>
      <c r="QTM82" s="141"/>
      <c r="QTN82" s="141"/>
      <c r="QTO82" s="141"/>
      <c r="QTP82" s="141"/>
      <c r="QTQ82" s="141"/>
      <c r="QTR82" s="141"/>
      <c r="QTS82" s="141"/>
      <c r="QTT82" s="141"/>
      <c r="QTU82" s="141"/>
      <c r="QTV82" s="141"/>
      <c r="QTW82" s="141"/>
      <c r="QTX82" s="141"/>
      <c r="QTY82" s="141"/>
      <c r="QTZ82" s="141"/>
      <c r="QUA82" s="141"/>
      <c r="QUB82" s="141"/>
      <c r="QUC82" s="141"/>
      <c r="QUD82" s="141"/>
      <c r="QUE82" s="141"/>
      <c r="QUF82" s="141"/>
      <c r="QUG82" s="141"/>
      <c r="QUH82" s="141"/>
      <c r="QUI82" s="141"/>
      <c r="QUJ82" s="141"/>
      <c r="QUK82" s="141"/>
      <c r="QUL82" s="141"/>
      <c r="QUM82" s="141"/>
      <c r="QUN82" s="141"/>
      <c r="QUO82" s="141"/>
      <c r="QUP82" s="141"/>
      <c r="QUQ82" s="141"/>
      <c r="QUR82" s="141"/>
      <c r="QUS82" s="141"/>
      <c r="QUT82" s="141"/>
      <c r="QUU82" s="141"/>
      <c r="QUV82" s="141"/>
      <c r="QUW82" s="141"/>
      <c r="QUX82" s="141"/>
      <c r="QUY82" s="141"/>
      <c r="QUZ82" s="141"/>
      <c r="QVA82" s="141"/>
      <c r="QVB82" s="141"/>
      <c r="QVC82" s="141"/>
      <c r="QVD82" s="141"/>
      <c r="QVE82" s="141"/>
      <c r="QVF82" s="141"/>
      <c r="QVG82" s="141"/>
      <c r="QVH82" s="141"/>
      <c r="QVI82" s="141"/>
      <c r="QVJ82" s="141"/>
      <c r="QVK82" s="141"/>
      <c r="QVL82" s="141"/>
      <c r="QVM82" s="141"/>
      <c r="QVN82" s="141"/>
      <c r="QVO82" s="141"/>
      <c r="QVP82" s="141"/>
      <c r="QVQ82" s="141"/>
      <c r="QVR82" s="141"/>
      <c r="QVS82" s="141"/>
      <c r="QVT82" s="141"/>
      <c r="QVU82" s="141"/>
      <c r="QVV82" s="141"/>
      <c r="QVW82" s="141"/>
      <c r="QVX82" s="141"/>
      <c r="QVY82" s="141"/>
      <c r="QVZ82" s="141"/>
      <c r="QWA82" s="141"/>
      <c r="QWB82" s="141"/>
      <c r="QWC82" s="141"/>
      <c r="QWD82" s="141"/>
      <c r="QWE82" s="141"/>
      <c r="QWF82" s="141"/>
      <c r="QWG82" s="141"/>
      <c r="QWH82" s="141"/>
      <c r="QWI82" s="141"/>
      <c r="QWJ82" s="141"/>
      <c r="QWK82" s="141"/>
      <c r="QWL82" s="141"/>
      <c r="QWM82" s="141"/>
      <c r="QWN82" s="141"/>
      <c r="QWO82" s="141"/>
      <c r="QWP82" s="141"/>
      <c r="QWQ82" s="141"/>
      <c r="QWR82" s="141"/>
      <c r="QWS82" s="141"/>
      <c r="QWT82" s="141"/>
      <c r="QWU82" s="141"/>
      <c r="QWV82" s="141"/>
      <c r="QWW82" s="141"/>
      <c r="QWX82" s="141"/>
      <c r="QWY82" s="141"/>
      <c r="QWZ82" s="141"/>
      <c r="QXA82" s="141"/>
      <c r="QXB82" s="141"/>
      <c r="QXC82" s="141"/>
      <c r="QXD82" s="141"/>
      <c r="QXE82" s="141"/>
      <c r="QXF82" s="141"/>
      <c r="QXG82" s="141"/>
      <c r="QXH82" s="141"/>
      <c r="QXI82" s="141"/>
      <c r="QXJ82" s="141"/>
      <c r="QXK82" s="141"/>
      <c r="QXL82" s="141"/>
      <c r="QXM82" s="141"/>
      <c r="QXN82" s="141"/>
      <c r="QXO82" s="141"/>
      <c r="QXP82" s="141"/>
      <c r="QXQ82" s="141"/>
      <c r="QXR82" s="141"/>
      <c r="QXS82" s="141"/>
      <c r="QXT82" s="141"/>
      <c r="QXU82" s="141"/>
      <c r="QXV82" s="141"/>
      <c r="QXW82" s="141"/>
      <c r="QXX82" s="141"/>
      <c r="QXY82" s="141"/>
      <c r="QXZ82" s="141"/>
      <c r="QYA82" s="141"/>
      <c r="QYB82" s="141"/>
      <c r="QYC82" s="141"/>
      <c r="QYD82" s="141"/>
      <c r="QYE82" s="141"/>
      <c r="QYF82" s="141"/>
      <c r="QYG82" s="141"/>
      <c r="QYH82" s="141"/>
      <c r="QYI82" s="141"/>
      <c r="QYJ82" s="141"/>
      <c r="QYK82" s="141"/>
      <c r="QYL82" s="141"/>
      <c r="QYM82" s="141"/>
      <c r="QYN82" s="141"/>
      <c r="QYO82" s="141"/>
      <c r="QYP82" s="141"/>
      <c r="QYQ82" s="141"/>
      <c r="QYR82" s="141"/>
      <c r="QYS82" s="141"/>
      <c r="QYT82" s="141"/>
      <c r="QYU82" s="141"/>
      <c r="QYV82" s="141"/>
      <c r="QYW82" s="141"/>
      <c r="QYX82" s="141"/>
      <c r="QYY82" s="141"/>
      <c r="QYZ82" s="141"/>
      <c r="QZA82" s="141"/>
      <c r="QZB82" s="141"/>
      <c r="QZC82" s="141"/>
      <c r="QZD82" s="141"/>
      <c r="QZE82" s="141"/>
      <c r="QZF82" s="141"/>
      <c r="QZG82" s="141"/>
      <c r="QZH82" s="141"/>
      <c r="QZI82" s="141"/>
      <c r="QZJ82" s="141"/>
      <c r="QZK82" s="141"/>
      <c r="QZL82" s="141"/>
      <c r="QZM82" s="141"/>
      <c r="QZN82" s="141"/>
      <c r="QZO82" s="141"/>
      <c r="QZP82" s="141"/>
      <c r="QZQ82" s="141"/>
      <c r="QZR82" s="141"/>
      <c r="QZS82" s="141"/>
      <c r="QZT82" s="141"/>
      <c r="QZU82" s="141"/>
      <c r="QZV82" s="141"/>
      <c r="QZW82" s="141"/>
      <c r="QZX82" s="141"/>
      <c r="QZY82" s="141"/>
      <c r="QZZ82" s="141"/>
      <c r="RAA82" s="141"/>
      <c r="RAB82" s="141"/>
      <c r="RAC82" s="141"/>
      <c r="RAD82" s="141"/>
      <c r="RAE82" s="141"/>
      <c r="RAF82" s="141"/>
      <c r="RAG82" s="141"/>
      <c r="RAH82" s="141"/>
      <c r="RAI82" s="141"/>
      <c r="RAJ82" s="141"/>
      <c r="RAK82" s="141"/>
      <c r="RAL82" s="141"/>
      <c r="RAM82" s="141"/>
      <c r="RAN82" s="141"/>
      <c r="RAO82" s="141"/>
      <c r="RAP82" s="141"/>
      <c r="RAQ82" s="141"/>
      <c r="RAR82" s="141"/>
      <c r="RAS82" s="141"/>
      <c r="RAT82" s="141"/>
      <c r="RAU82" s="141"/>
      <c r="RAV82" s="141"/>
      <c r="RAW82" s="141"/>
      <c r="RAX82" s="141"/>
      <c r="RAY82" s="141"/>
      <c r="RAZ82" s="141"/>
      <c r="RBA82" s="141"/>
      <c r="RBB82" s="141"/>
      <c r="RBC82" s="141"/>
      <c r="RBD82" s="141"/>
      <c r="RBE82" s="141"/>
      <c r="RBF82" s="141"/>
      <c r="RBG82" s="141"/>
      <c r="RBH82" s="141"/>
      <c r="RBI82" s="141"/>
      <c r="RBJ82" s="141"/>
      <c r="RBK82" s="141"/>
      <c r="RBL82" s="141"/>
      <c r="RBM82" s="141"/>
      <c r="RBN82" s="141"/>
      <c r="RBO82" s="141"/>
      <c r="RBP82" s="141"/>
      <c r="RBQ82" s="141"/>
      <c r="RBR82" s="141"/>
      <c r="RBS82" s="141"/>
      <c r="RBT82" s="141"/>
      <c r="RBU82" s="141"/>
      <c r="RBV82" s="141"/>
      <c r="RBW82" s="141"/>
      <c r="RBX82" s="141"/>
      <c r="RBY82" s="141"/>
      <c r="RBZ82" s="141"/>
      <c r="RCA82" s="141"/>
      <c r="RCB82" s="141"/>
      <c r="RCC82" s="141"/>
      <c r="RCD82" s="141"/>
      <c r="RCE82" s="141"/>
      <c r="RCF82" s="141"/>
      <c r="RCG82" s="141"/>
      <c r="RCH82" s="141"/>
      <c r="RCI82" s="141"/>
      <c r="RCJ82" s="141"/>
      <c r="RCK82" s="141"/>
      <c r="RCL82" s="141"/>
      <c r="RCM82" s="141"/>
      <c r="RCN82" s="141"/>
      <c r="RCO82" s="141"/>
      <c r="RCP82" s="141"/>
      <c r="RCQ82" s="141"/>
      <c r="RCR82" s="141"/>
      <c r="RCS82" s="141"/>
      <c r="RCT82" s="141"/>
      <c r="RCU82" s="141"/>
      <c r="RCV82" s="141"/>
      <c r="RCW82" s="141"/>
      <c r="RCX82" s="141"/>
      <c r="RCY82" s="141"/>
      <c r="RCZ82" s="141"/>
      <c r="RDA82" s="141"/>
      <c r="RDB82" s="141"/>
      <c r="RDC82" s="141"/>
      <c r="RDD82" s="141"/>
      <c r="RDE82" s="141"/>
      <c r="RDF82" s="141"/>
      <c r="RDG82" s="141"/>
      <c r="RDH82" s="141"/>
      <c r="RDI82" s="141"/>
      <c r="RDJ82" s="141"/>
      <c r="RDK82" s="141"/>
      <c r="RDL82" s="141"/>
      <c r="RDM82" s="141"/>
      <c r="RDN82" s="141"/>
      <c r="RDO82" s="141"/>
      <c r="RDP82" s="141"/>
      <c r="RDQ82" s="141"/>
      <c r="RDR82" s="141"/>
      <c r="RDS82" s="141"/>
      <c r="RDT82" s="141"/>
      <c r="RDU82" s="141"/>
      <c r="RDV82" s="141"/>
      <c r="RDW82" s="141"/>
      <c r="RDX82" s="141"/>
      <c r="RDY82" s="141"/>
      <c r="RDZ82" s="141"/>
      <c r="REA82" s="141"/>
      <c r="REB82" s="141"/>
      <c r="REC82" s="141"/>
      <c r="RED82" s="141"/>
      <c r="REE82" s="141"/>
      <c r="REF82" s="141"/>
      <c r="REG82" s="141"/>
      <c r="REH82" s="141"/>
      <c r="REI82" s="141"/>
      <c r="REJ82" s="141"/>
      <c r="REK82" s="141"/>
      <c r="REL82" s="141"/>
      <c r="REM82" s="141"/>
      <c r="REN82" s="141"/>
      <c r="REO82" s="141"/>
      <c r="REP82" s="141"/>
      <c r="REQ82" s="141"/>
      <c r="RER82" s="141"/>
      <c r="RES82" s="141"/>
      <c r="RET82" s="141"/>
      <c r="REU82" s="141"/>
      <c r="REV82" s="141"/>
      <c r="REW82" s="141"/>
      <c r="REX82" s="141"/>
      <c r="REY82" s="141"/>
      <c r="REZ82" s="141"/>
      <c r="RFA82" s="141"/>
      <c r="RFB82" s="141"/>
      <c r="RFC82" s="141"/>
      <c r="RFD82" s="141"/>
      <c r="RFE82" s="141"/>
      <c r="RFF82" s="141"/>
      <c r="RFG82" s="141"/>
      <c r="RFH82" s="141"/>
      <c r="RFI82" s="141"/>
      <c r="RFJ82" s="141"/>
      <c r="RFK82" s="141"/>
      <c r="RFL82" s="141"/>
      <c r="RFM82" s="141"/>
      <c r="RFN82" s="141"/>
      <c r="RFO82" s="141"/>
      <c r="RFP82" s="141"/>
      <c r="RFQ82" s="141"/>
      <c r="RFR82" s="141"/>
      <c r="RFS82" s="141"/>
      <c r="RFT82" s="141"/>
      <c r="RFU82" s="141"/>
      <c r="RFV82" s="141"/>
      <c r="RFW82" s="141"/>
      <c r="RFX82" s="141"/>
      <c r="RFY82" s="141"/>
      <c r="RFZ82" s="141"/>
      <c r="RGA82" s="141"/>
      <c r="RGB82" s="141"/>
      <c r="RGC82" s="141"/>
      <c r="RGD82" s="141"/>
      <c r="RGE82" s="141"/>
      <c r="RGF82" s="141"/>
      <c r="RGG82" s="141"/>
      <c r="RGH82" s="141"/>
      <c r="RGI82" s="141"/>
      <c r="RGJ82" s="141"/>
      <c r="RGK82" s="141"/>
      <c r="RGL82" s="141"/>
      <c r="RGM82" s="141"/>
      <c r="RGN82" s="141"/>
      <c r="RGO82" s="141"/>
      <c r="RGP82" s="141"/>
      <c r="RGQ82" s="141"/>
      <c r="RGR82" s="141"/>
      <c r="RGS82" s="141"/>
      <c r="RGT82" s="141"/>
      <c r="RGU82" s="141"/>
      <c r="RGV82" s="141"/>
      <c r="RGW82" s="141"/>
      <c r="RGX82" s="141"/>
      <c r="RGY82" s="141"/>
      <c r="RGZ82" s="141"/>
      <c r="RHA82" s="141"/>
      <c r="RHB82" s="141"/>
      <c r="RHC82" s="141"/>
      <c r="RHD82" s="141"/>
      <c r="RHE82" s="141"/>
      <c r="RHF82" s="141"/>
      <c r="RHG82" s="141"/>
      <c r="RHH82" s="141"/>
      <c r="RHI82" s="141"/>
      <c r="RHJ82" s="141"/>
      <c r="RHK82" s="141"/>
      <c r="RHL82" s="141"/>
      <c r="RHM82" s="141"/>
      <c r="RHN82" s="141"/>
      <c r="RHO82" s="141"/>
      <c r="RHP82" s="141"/>
      <c r="RHQ82" s="141"/>
      <c r="RHR82" s="141"/>
      <c r="RHS82" s="141"/>
      <c r="RHT82" s="141"/>
      <c r="RHU82" s="141"/>
      <c r="RHV82" s="141"/>
      <c r="RHW82" s="141"/>
      <c r="RHX82" s="141"/>
      <c r="RHY82" s="141"/>
      <c r="RHZ82" s="141"/>
      <c r="RIA82" s="141"/>
      <c r="RIB82" s="141"/>
      <c r="RIC82" s="141"/>
      <c r="RID82" s="141"/>
      <c r="RIE82" s="141"/>
      <c r="RIF82" s="141"/>
      <c r="RIG82" s="141"/>
      <c r="RIH82" s="141"/>
      <c r="RII82" s="141"/>
      <c r="RIJ82" s="141"/>
      <c r="RIK82" s="141"/>
      <c r="RIL82" s="141"/>
      <c r="RIM82" s="141"/>
      <c r="RIN82" s="141"/>
      <c r="RIO82" s="141"/>
      <c r="RIP82" s="141"/>
      <c r="RIQ82" s="141"/>
      <c r="RIR82" s="141"/>
      <c r="RIS82" s="141"/>
      <c r="RIT82" s="141"/>
      <c r="RIU82" s="141"/>
      <c r="RIV82" s="141"/>
      <c r="RIW82" s="141"/>
      <c r="RIX82" s="141"/>
      <c r="RIY82" s="141"/>
      <c r="RIZ82" s="141"/>
      <c r="RJA82" s="141"/>
      <c r="RJB82" s="141"/>
      <c r="RJC82" s="141"/>
      <c r="RJD82" s="141"/>
      <c r="RJE82" s="141"/>
      <c r="RJF82" s="141"/>
      <c r="RJG82" s="141"/>
      <c r="RJH82" s="141"/>
      <c r="RJI82" s="141"/>
      <c r="RJJ82" s="141"/>
      <c r="RJK82" s="141"/>
      <c r="RJL82" s="141"/>
      <c r="RJM82" s="141"/>
      <c r="RJN82" s="141"/>
      <c r="RJO82" s="141"/>
      <c r="RJP82" s="141"/>
      <c r="RJQ82" s="141"/>
      <c r="RJR82" s="141"/>
      <c r="RJS82" s="141"/>
      <c r="RJT82" s="141"/>
      <c r="RJU82" s="141"/>
      <c r="RJV82" s="141"/>
      <c r="RJW82" s="141"/>
      <c r="RJX82" s="141"/>
      <c r="RJY82" s="141"/>
      <c r="RJZ82" s="141"/>
      <c r="RKA82" s="141"/>
      <c r="RKB82" s="141"/>
      <c r="RKC82" s="141"/>
      <c r="RKD82" s="141"/>
      <c r="RKE82" s="141"/>
      <c r="RKF82" s="141"/>
      <c r="RKG82" s="141"/>
      <c r="RKH82" s="141"/>
      <c r="RKI82" s="141"/>
      <c r="RKJ82" s="141"/>
      <c r="RKK82" s="141"/>
      <c r="RKL82" s="141"/>
      <c r="RKM82" s="141"/>
      <c r="RKN82" s="141"/>
      <c r="RKO82" s="141"/>
      <c r="RKP82" s="141"/>
      <c r="RKQ82" s="141"/>
      <c r="RKR82" s="141"/>
      <c r="RKS82" s="141"/>
      <c r="RKT82" s="141"/>
      <c r="RKU82" s="141"/>
      <c r="RKV82" s="141"/>
      <c r="RKW82" s="141"/>
      <c r="RKX82" s="141"/>
      <c r="RKY82" s="141"/>
      <c r="RKZ82" s="141"/>
      <c r="RLA82" s="141"/>
      <c r="RLB82" s="141"/>
      <c r="RLC82" s="141"/>
      <c r="RLD82" s="141"/>
      <c r="RLE82" s="141"/>
      <c r="RLF82" s="141"/>
      <c r="RLG82" s="141"/>
      <c r="RLH82" s="141"/>
      <c r="RLI82" s="141"/>
      <c r="RLJ82" s="141"/>
      <c r="RLK82" s="141"/>
      <c r="RLL82" s="141"/>
      <c r="RLM82" s="141"/>
      <c r="RLN82" s="141"/>
      <c r="RLO82" s="141"/>
      <c r="RLP82" s="141"/>
      <c r="RLQ82" s="141"/>
      <c r="RLR82" s="141"/>
      <c r="RLS82" s="141"/>
      <c r="RLT82" s="141"/>
      <c r="RLU82" s="141"/>
      <c r="RLV82" s="141"/>
      <c r="RLW82" s="141"/>
      <c r="RLX82" s="141"/>
      <c r="RLY82" s="141"/>
      <c r="RLZ82" s="141"/>
      <c r="RMA82" s="141"/>
      <c r="RMB82" s="141"/>
      <c r="RMC82" s="141"/>
      <c r="RMD82" s="141"/>
      <c r="RME82" s="141"/>
      <c r="RMF82" s="141"/>
      <c r="RMG82" s="141"/>
      <c r="RMH82" s="141"/>
      <c r="RMI82" s="141"/>
      <c r="RMJ82" s="141"/>
      <c r="RMK82" s="141"/>
      <c r="RML82" s="141"/>
      <c r="RMM82" s="141"/>
      <c r="RMN82" s="141"/>
      <c r="RMO82" s="141"/>
      <c r="RMP82" s="141"/>
      <c r="RMQ82" s="141"/>
      <c r="RMR82" s="141"/>
      <c r="RMS82" s="141"/>
      <c r="RMT82" s="141"/>
      <c r="RMU82" s="141"/>
      <c r="RMV82" s="141"/>
      <c r="RMW82" s="141"/>
      <c r="RMX82" s="141"/>
      <c r="RMY82" s="141"/>
      <c r="RMZ82" s="141"/>
      <c r="RNA82" s="141"/>
      <c r="RNB82" s="141"/>
      <c r="RNC82" s="141"/>
      <c r="RND82" s="141"/>
      <c r="RNE82" s="141"/>
      <c r="RNF82" s="141"/>
      <c r="RNG82" s="141"/>
      <c r="RNH82" s="141"/>
      <c r="RNI82" s="141"/>
      <c r="RNJ82" s="141"/>
      <c r="RNK82" s="141"/>
      <c r="RNL82" s="141"/>
      <c r="RNM82" s="141"/>
      <c r="RNN82" s="141"/>
      <c r="RNO82" s="141"/>
      <c r="RNP82" s="141"/>
      <c r="RNQ82" s="141"/>
      <c r="RNR82" s="141"/>
      <c r="RNS82" s="141"/>
      <c r="RNT82" s="141"/>
      <c r="RNU82" s="141"/>
      <c r="RNV82" s="141"/>
      <c r="RNW82" s="141"/>
      <c r="RNX82" s="141"/>
      <c r="RNY82" s="141"/>
      <c r="RNZ82" s="141"/>
      <c r="ROA82" s="141"/>
      <c r="ROB82" s="141"/>
      <c r="ROC82" s="141"/>
      <c r="ROD82" s="141"/>
      <c r="ROE82" s="141"/>
      <c r="ROF82" s="141"/>
      <c r="ROG82" s="141"/>
      <c r="ROH82" s="141"/>
      <c r="ROI82" s="141"/>
      <c r="ROJ82" s="141"/>
      <c r="ROK82" s="141"/>
      <c r="ROL82" s="141"/>
      <c r="ROM82" s="141"/>
      <c r="RON82" s="141"/>
      <c r="ROO82" s="141"/>
      <c r="ROP82" s="141"/>
      <c r="ROQ82" s="141"/>
      <c r="ROR82" s="141"/>
      <c r="ROS82" s="141"/>
      <c r="ROT82" s="141"/>
      <c r="ROU82" s="141"/>
      <c r="ROV82" s="141"/>
      <c r="ROW82" s="141"/>
      <c r="ROX82" s="141"/>
      <c r="ROY82" s="141"/>
      <c r="ROZ82" s="141"/>
      <c r="RPA82" s="141"/>
      <c r="RPB82" s="141"/>
      <c r="RPC82" s="141"/>
      <c r="RPD82" s="141"/>
      <c r="RPE82" s="141"/>
      <c r="RPF82" s="141"/>
      <c r="RPG82" s="141"/>
      <c r="RPH82" s="141"/>
      <c r="RPI82" s="141"/>
      <c r="RPJ82" s="141"/>
      <c r="RPK82" s="141"/>
      <c r="RPL82" s="141"/>
      <c r="RPM82" s="141"/>
      <c r="RPN82" s="141"/>
      <c r="RPO82" s="141"/>
      <c r="RPP82" s="141"/>
      <c r="RPQ82" s="141"/>
      <c r="RPR82" s="141"/>
      <c r="RPS82" s="141"/>
      <c r="RPT82" s="141"/>
      <c r="RPU82" s="141"/>
      <c r="RPV82" s="141"/>
      <c r="RPW82" s="141"/>
      <c r="RPX82" s="141"/>
      <c r="RPY82" s="141"/>
      <c r="RPZ82" s="141"/>
      <c r="RQA82" s="141"/>
      <c r="RQB82" s="141"/>
      <c r="RQC82" s="141"/>
      <c r="RQD82" s="141"/>
      <c r="RQE82" s="141"/>
      <c r="RQF82" s="141"/>
      <c r="RQG82" s="141"/>
      <c r="RQH82" s="141"/>
      <c r="RQI82" s="141"/>
      <c r="RQJ82" s="141"/>
      <c r="RQK82" s="141"/>
      <c r="RQL82" s="141"/>
      <c r="RQM82" s="141"/>
      <c r="RQN82" s="141"/>
      <c r="RQO82" s="141"/>
      <c r="RQP82" s="141"/>
      <c r="RQQ82" s="141"/>
      <c r="RQR82" s="141"/>
      <c r="RQS82" s="141"/>
      <c r="RQT82" s="141"/>
      <c r="RQU82" s="141"/>
      <c r="RQV82" s="141"/>
      <c r="RQW82" s="141"/>
      <c r="RQX82" s="141"/>
      <c r="RQY82" s="141"/>
      <c r="RQZ82" s="141"/>
      <c r="RRA82" s="141"/>
      <c r="RRB82" s="141"/>
      <c r="RRC82" s="141"/>
      <c r="RRD82" s="141"/>
      <c r="RRE82" s="141"/>
      <c r="RRF82" s="141"/>
      <c r="RRG82" s="141"/>
      <c r="RRH82" s="141"/>
      <c r="RRI82" s="141"/>
      <c r="RRJ82" s="141"/>
      <c r="RRK82" s="141"/>
      <c r="RRL82" s="141"/>
      <c r="RRM82" s="141"/>
      <c r="RRN82" s="141"/>
      <c r="RRO82" s="141"/>
      <c r="RRP82" s="141"/>
      <c r="RRQ82" s="141"/>
      <c r="RRR82" s="141"/>
      <c r="RRS82" s="141"/>
      <c r="RRT82" s="141"/>
      <c r="RRU82" s="141"/>
      <c r="RRV82" s="141"/>
      <c r="RRW82" s="141"/>
      <c r="RRX82" s="141"/>
      <c r="RRY82" s="141"/>
      <c r="RRZ82" s="141"/>
      <c r="RSA82" s="141"/>
      <c r="RSB82" s="141"/>
      <c r="RSC82" s="141"/>
      <c r="RSD82" s="141"/>
      <c r="RSE82" s="141"/>
      <c r="RSF82" s="141"/>
      <c r="RSG82" s="141"/>
      <c r="RSH82" s="141"/>
      <c r="RSI82" s="141"/>
      <c r="RSJ82" s="141"/>
      <c r="RSK82" s="141"/>
      <c r="RSL82" s="141"/>
      <c r="RSM82" s="141"/>
      <c r="RSN82" s="141"/>
      <c r="RSO82" s="141"/>
      <c r="RSP82" s="141"/>
      <c r="RSQ82" s="141"/>
      <c r="RSR82" s="141"/>
      <c r="RSS82" s="141"/>
      <c r="RST82" s="141"/>
      <c r="RSU82" s="141"/>
      <c r="RSV82" s="141"/>
      <c r="RSW82" s="141"/>
      <c r="RSX82" s="141"/>
      <c r="RSY82" s="141"/>
      <c r="RSZ82" s="141"/>
      <c r="RTA82" s="141"/>
      <c r="RTB82" s="141"/>
      <c r="RTC82" s="141"/>
      <c r="RTD82" s="141"/>
      <c r="RTE82" s="141"/>
      <c r="RTF82" s="141"/>
      <c r="RTG82" s="141"/>
      <c r="RTH82" s="141"/>
      <c r="RTI82" s="141"/>
      <c r="RTJ82" s="141"/>
      <c r="RTK82" s="141"/>
      <c r="RTL82" s="141"/>
      <c r="RTM82" s="141"/>
      <c r="RTN82" s="141"/>
      <c r="RTO82" s="141"/>
      <c r="RTP82" s="141"/>
      <c r="RTQ82" s="141"/>
      <c r="RTR82" s="141"/>
      <c r="RTS82" s="141"/>
      <c r="RTT82" s="141"/>
      <c r="RTU82" s="141"/>
      <c r="RTV82" s="141"/>
      <c r="RTW82" s="141"/>
      <c r="RTX82" s="141"/>
      <c r="RTY82" s="141"/>
      <c r="RTZ82" s="141"/>
      <c r="RUA82" s="141"/>
      <c r="RUB82" s="141"/>
      <c r="RUC82" s="141"/>
      <c r="RUD82" s="141"/>
      <c r="RUE82" s="141"/>
      <c r="RUF82" s="141"/>
      <c r="RUG82" s="141"/>
      <c r="RUH82" s="141"/>
      <c r="RUI82" s="141"/>
      <c r="RUJ82" s="141"/>
      <c r="RUK82" s="141"/>
      <c r="RUL82" s="141"/>
      <c r="RUM82" s="141"/>
      <c r="RUN82" s="141"/>
      <c r="RUO82" s="141"/>
      <c r="RUP82" s="141"/>
      <c r="RUQ82" s="141"/>
      <c r="RUR82" s="141"/>
      <c r="RUS82" s="141"/>
      <c r="RUT82" s="141"/>
      <c r="RUU82" s="141"/>
      <c r="RUV82" s="141"/>
      <c r="RUW82" s="141"/>
      <c r="RUX82" s="141"/>
      <c r="RUY82" s="141"/>
      <c r="RUZ82" s="141"/>
      <c r="RVA82" s="141"/>
      <c r="RVB82" s="141"/>
      <c r="RVC82" s="141"/>
      <c r="RVD82" s="141"/>
      <c r="RVE82" s="141"/>
      <c r="RVF82" s="141"/>
      <c r="RVG82" s="141"/>
      <c r="RVH82" s="141"/>
      <c r="RVI82" s="141"/>
      <c r="RVJ82" s="141"/>
      <c r="RVK82" s="141"/>
      <c r="RVL82" s="141"/>
      <c r="RVM82" s="141"/>
      <c r="RVN82" s="141"/>
      <c r="RVO82" s="141"/>
      <c r="RVP82" s="141"/>
      <c r="RVQ82" s="141"/>
      <c r="RVR82" s="141"/>
      <c r="RVS82" s="141"/>
      <c r="RVT82" s="141"/>
      <c r="RVU82" s="141"/>
      <c r="RVV82" s="141"/>
      <c r="RVW82" s="141"/>
      <c r="RVX82" s="141"/>
      <c r="RVY82" s="141"/>
      <c r="RVZ82" s="141"/>
      <c r="RWA82" s="141"/>
      <c r="RWB82" s="141"/>
      <c r="RWC82" s="141"/>
      <c r="RWD82" s="141"/>
      <c r="RWE82" s="141"/>
      <c r="RWF82" s="141"/>
      <c r="RWG82" s="141"/>
      <c r="RWH82" s="141"/>
      <c r="RWI82" s="141"/>
      <c r="RWJ82" s="141"/>
      <c r="RWK82" s="141"/>
      <c r="RWL82" s="141"/>
      <c r="RWM82" s="141"/>
      <c r="RWN82" s="141"/>
      <c r="RWO82" s="141"/>
      <c r="RWP82" s="141"/>
      <c r="RWQ82" s="141"/>
      <c r="RWR82" s="141"/>
      <c r="RWS82" s="141"/>
      <c r="RWT82" s="141"/>
      <c r="RWU82" s="141"/>
      <c r="RWV82" s="141"/>
      <c r="RWW82" s="141"/>
      <c r="RWX82" s="141"/>
      <c r="RWY82" s="141"/>
      <c r="RWZ82" s="141"/>
      <c r="RXA82" s="141"/>
      <c r="RXB82" s="141"/>
      <c r="RXC82" s="141"/>
      <c r="RXD82" s="141"/>
      <c r="RXE82" s="141"/>
      <c r="RXF82" s="141"/>
      <c r="RXG82" s="141"/>
      <c r="RXH82" s="141"/>
      <c r="RXI82" s="141"/>
      <c r="RXJ82" s="141"/>
      <c r="RXK82" s="141"/>
      <c r="RXL82" s="141"/>
      <c r="RXM82" s="141"/>
      <c r="RXN82" s="141"/>
      <c r="RXO82" s="141"/>
      <c r="RXP82" s="141"/>
      <c r="RXQ82" s="141"/>
      <c r="RXR82" s="141"/>
      <c r="RXS82" s="141"/>
      <c r="RXT82" s="141"/>
      <c r="RXU82" s="141"/>
      <c r="RXV82" s="141"/>
      <c r="RXW82" s="141"/>
      <c r="RXX82" s="141"/>
      <c r="RXY82" s="141"/>
      <c r="RXZ82" s="141"/>
      <c r="RYA82" s="141"/>
      <c r="RYB82" s="141"/>
      <c r="RYC82" s="141"/>
      <c r="RYD82" s="141"/>
      <c r="RYE82" s="141"/>
      <c r="RYF82" s="141"/>
      <c r="RYG82" s="141"/>
      <c r="RYH82" s="141"/>
      <c r="RYI82" s="141"/>
      <c r="RYJ82" s="141"/>
      <c r="RYK82" s="141"/>
      <c r="RYL82" s="141"/>
      <c r="RYM82" s="141"/>
      <c r="RYN82" s="141"/>
      <c r="RYO82" s="141"/>
      <c r="RYP82" s="141"/>
      <c r="RYQ82" s="141"/>
      <c r="RYR82" s="141"/>
      <c r="RYS82" s="141"/>
      <c r="RYT82" s="141"/>
      <c r="RYU82" s="141"/>
      <c r="RYV82" s="141"/>
      <c r="RYW82" s="141"/>
      <c r="RYX82" s="141"/>
      <c r="RYY82" s="141"/>
      <c r="RYZ82" s="141"/>
      <c r="RZA82" s="141"/>
      <c r="RZB82" s="141"/>
      <c r="RZC82" s="141"/>
      <c r="RZD82" s="141"/>
      <c r="RZE82" s="141"/>
      <c r="RZF82" s="141"/>
      <c r="RZG82" s="141"/>
      <c r="RZH82" s="141"/>
      <c r="RZI82" s="141"/>
      <c r="RZJ82" s="141"/>
      <c r="RZK82" s="141"/>
      <c r="RZL82" s="141"/>
      <c r="RZM82" s="141"/>
      <c r="RZN82" s="141"/>
      <c r="RZO82" s="141"/>
      <c r="RZP82" s="141"/>
      <c r="RZQ82" s="141"/>
      <c r="RZR82" s="141"/>
      <c r="RZS82" s="141"/>
      <c r="RZT82" s="141"/>
      <c r="RZU82" s="141"/>
      <c r="RZV82" s="141"/>
      <c r="RZW82" s="141"/>
      <c r="RZX82" s="141"/>
      <c r="RZY82" s="141"/>
      <c r="RZZ82" s="141"/>
      <c r="SAA82" s="141"/>
      <c r="SAB82" s="141"/>
      <c r="SAC82" s="141"/>
      <c r="SAD82" s="141"/>
      <c r="SAE82" s="141"/>
      <c r="SAF82" s="141"/>
      <c r="SAG82" s="141"/>
      <c r="SAH82" s="141"/>
      <c r="SAI82" s="141"/>
      <c r="SAJ82" s="141"/>
      <c r="SAK82" s="141"/>
      <c r="SAL82" s="141"/>
      <c r="SAM82" s="141"/>
      <c r="SAN82" s="141"/>
      <c r="SAO82" s="141"/>
      <c r="SAP82" s="141"/>
      <c r="SAQ82" s="141"/>
      <c r="SAR82" s="141"/>
      <c r="SAS82" s="141"/>
      <c r="SAT82" s="141"/>
      <c r="SAU82" s="141"/>
      <c r="SAV82" s="141"/>
      <c r="SAW82" s="141"/>
      <c r="SAX82" s="141"/>
      <c r="SAY82" s="141"/>
      <c r="SAZ82" s="141"/>
      <c r="SBA82" s="141"/>
      <c r="SBB82" s="141"/>
      <c r="SBC82" s="141"/>
      <c r="SBD82" s="141"/>
      <c r="SBE82" s="141"/>
      <c r="SBF82" s="141"/>
      <c r="SBG82" s="141"/>
      <c r="SBH82" s="141"/>
      <c r="SBI82" s="141"/>
      <c r="SBJ82" s="141"/>
      <c r="SBK82" s="141"/>
      <c r="SBL82" s="141"/>
      <c r="SBM82" s="141"/>
      <c r="SBN82" s="141"/>
      <c r="SBO82" s="141"/>
      <c r="SBP82" s="141"/>
      <c r="SBQ82" s="141"/>
      <c r="SBR82" s="141"/>
      <c r="SBS82" s="141"/>
      <c r="SBT82" s="141"/>
      <c r="SBU82" s="141"/>
      <c r="SBV82" s="141"/>
      <c r="SBW82" s="141"/>
      <c r="SBX82" s="141"/>
      <c r="SBY82" s="141"/>
      <c r="SBZ82" s="141"/>
      <c r="SCA82" s="141"/>
      <c r="SCB82" s="141"/>
      <c r="SCC82" s="141"/>
      <c r="SCD82" s="141"/>
      <c r="SCE82" s="141"/>
      <c r="SCF82" s="141"/>
      <c r="SCG82" s="141"/>
      <c r="SCH82" s="141"/>
      <c r="SCI82" s="141"/>
      <c r="SCJ82" s="141"/>
      <c r="SCK82" s="141"/>
      <c r="SCL82" s="141"/>
      <c r="SCM82" s="141"/>
      <c r="SCN82" s="141"/>
      <c r="SCO82" s="141"/>
      <c r="SCP82" s="141"/>
      <c r="SCQ82" s="141"/>
      <c r="SCR82" s="141"/>
      <c r="SCS82" s="141"/>
      <c r="SCT82" s="141"/>
      <c r="SCU82" s="141"/>
      <c r="SCV82" s="141"/>
      <c r="SCW82" s="141"/>
      <c r="SCX82" s="141"/>
      <c r="SCY82" s="141"/>
      <c r="SCZ82" s="141"/>
      <c r="SDA82" s="141"/>
      <c r="SDB82" s="141"/>
      <c r="SDC82" s="141"/>
      <c r="SDD82" s="141"/>
      <c r="SDE82" s="141"/>
      <c r="SDF82" s="141"/>
      <c r="SDG82" s="141"/>
      <c r="SDH82" s="141"/>
      <c r="SDI82" s="141"/>
      <c r="SDJ82" s="141"/>
      <c r="SDK82" s="141"/>
      <c r="SDL82" s="141"/>
      <c r="SDM82" s="141"/>
      <c r="SDN82" s="141"/>
      <c r="SDO82" s="141"/>
      <c r="SDP82" s="141"/>
      <c r="SDQ82" s="141"/>
      <c r="SDR82" s="141"/>
      <c r="SDS82" s="141"/>
      <c r="SDT82" s="141"/>
      <c r="SDU82" s="141"/>
      <c r="SDV82" s="141"/>
      <c r="SDW82" s="141"/>
      <c r="SDX82" s="141"/>
      <c r="SDY82" s="141"/>
      <c r="SDZ82" s="141"/>
      <c r="SEA82" s="141"/>
      <c r="SEB82" s="141"/>
      <c r="SEC82" s="141"/>
      <c r="SED82" s="141"/>
      <c r="SEE82" s="141"/>
      <c r="SEF82" s="141"/>
      <c r="SEG82" s="141"/>
      <c r="SEH82" s="141"/>
      <c r="SEI82" s="141"/>
      <c r="SEJ82" s="141"/>
      <c r="SEK82" s="141"/>
      <c r="SEL82" s="141"/>
      <c r="SEM82" s="141"/>
      <c r="SEN82" s="141"/>
      <c r="SEO82" s="141"/>
      <c r="SEP82" s="141"/>
      <c r="SEQ82" s="141"/>
      <c r="SER82" s="141"/>
      <c r="SES82" s="141"/>
      <c r="SET82" s="141"/>
      <c r="SEU82" s="141"/>
      <c r="SEV82" s="141"/>
      <c r="SEW82" s="141"/>
      <c r="SEX82" s="141"/>
      <c r="SEY82" s="141"/>
      <c r="SEZ82" s="141"/>
      <c r="SFA82" s="141"/>
      <c r="SFB82" s="141"/>
      <c r="SFC82" s="141"/>
      <c r="SFD82" s="141"/>
      <c r="SFE82" s="141"/>
      <c r="SFF82" s="141"/>
      <c r="SFG82" s="141"/>
      <c r="SFH82" s="141"/>
      <c r="SFI82" s="141"/>
      <c r="SFJ82" s="141"/>
      <c r="SFK82" s="141"/>
      <c r="SFL82" s="141"/>
      <c r="SFM82" s="141"/>
      <c r="SFN82" s="141"/>
      <c r="SFO82" s="141"/>
      <c r="SFP82" s="141"/>
      <c r="SFQ82" s="141"/>
      <c r="SFR82" s="141"/>
      <c r="SFS82" s="141"/>
      <c r="SFT82" s="141"/>
      <c r="SFU82" s="141"/>
      <c r="SFV82" s="141"/>
      <c r="SFW82" s="141"/>
      <c r="SFX82" s="141"/>
      <c r="SFY82" s="141"/>
      <c r="SFZ82" s="141"/>
      <c r="SGA82" s="141"/>
      <c r="SGB82" s="141"/>
      <c r="SGC82" s="141"/>
      <c r="SGD82" s="141"/>
      <c r="SGE82" s="141"/>
      <c r="SGF82" s="141"/>
      <c r="SGG82" s="141"/>
      <c r="SGH82" s="141"/>
      <c r="SGI82" s="141"/>
      <c r="SGJ82" s="141"/>
      <c r="SGK82" s="141"/>
      <c r="SGL82" s="141"/>
      <c r="SGM82" s="141"/>
      <c r="SGN82" s="141"/>
      <c r="SGO82" s="141"/>
      <c r="SGP82" s="141"/>
      <c r="SGQ82" s="141"/>
      <c r="SGR82" s="141"/>
      <c r="SGS82" s="141"/>
      <c r="SGT82" s="141"/>
      <c r="SGU82" s="141"/>
      <c r="SGV82" s="141"/>
      <c r="SGW82" s="141"/>
      <c r="SGX82" s="141"/>
      <c r="SGY82" s="141"/>
      <c r="SGZ82" s="141"/>
      <c r="SHA82" s="141"/>
      <c r="SHB82" s="141"/>
      <c r="SHC82" s="141"/>
      <c r="SHD82" s="141"/>
      <c r="SHE82" s="141"/>
      <c r="SHF82" s="141"/>
      <c r="SHG82" s="141"/>
      <c r="SHH82" s="141"/>
      <c r="SHI82" s="141"/>
      <c r="SHJ82" s="141"/>
      <c r="SHK82" s="141"/>
      <c r="SHL82" s="141"/>
      <c r="SHM82" s="141"/>
      <c r="SHN82" s="141"/>
      <c r="SHO82" s="141"/>
      <c r="SHP82" s="141"/>
      <c r="SHQ82" s="141"/>
      <c r="SHR82" s="141"/>
      <c r="SHS82" s="141"/>
      <c r="SHT82" s="141"/>
      <c r="SHU82" s="141"/>
      <c r="SHV82" s="141"/>
      <c r="SHW82" s="141"/>
      <c r="SHX82" s="141"/>
      <c r="SHY82" s="141"/>
      <c r="SHZ82" s="141"/>
      <c r="SIA82" s="141"/>
      <c r="SIB82" s="141"/>
      <c r="SIC82" s="141"/>
      <c r="SID82" s="141"/>
      <c r="SIE82" s="141"/>
      <c r="SIF82" s="141"/>
      <c r="SIG82" s="141"/>
      <c r="SIH82" s="141"/>
      <c r="SII82" s="141"/>
      <c r="SIJ82" s="141"/>
      <c r="SIK82" s="141"/>
      <c r="SIL82" s="141"/>
      <c r="SIM82" s="141"/>
      <c r="SIN82" s="141"/>
      <c r="SIO82" s="141"/>
      <c r="SIP82" s="141"/>
      <c r="SIQ82" s="141"/>
      <c r="SIR82" s="141"/>
      <c r="SIS82" s="141"/>
      <c r="SIT82" s="141"/>
      <c r="SIU82" s="141"/>
      <c r="SIV82" s="141"/>
      <c r="SIW82" s="141"/>
      <c r="SIX82" s="141"/>
      <c r="SIY82" s="141"/>
      <c r="SIZ82" s="141"/>
      <c r="SJA82" s="141"/>
      <c r="SJB82" s="141"/>
      <c r="SJC82" s="141"/>
      <c r="SJD82" s="141"/>
      <c r="SJE82" s="141"/>
      <c r="SJF82" s="141"/>
      <c r="SJG82" s="141"/>
      <c r="SJH82" s="141"/>
      <c r="SJI82" s="141"/>
      <c r="SJJ82" s="141"/>
      <c r="SJK82" s="141"/>
      <c r="SJL82" s="141"/>
      <c r="SJM82" s="141"/>
      <c r="SJN82" s="141"/>
      <c r="SJO82" s="141"/>
      <c r="SJP82" s="141"/>
      <c r="SJQ82" s="141"/>
      <c r="SJR82" s="141"/>
      <c r="SJS82" s="141"/>
      <c r="SJT82" s="141"/>
      <c r="SJU82" s="141"/>
      <c r="SJV82" s="141"/>
      <c r="SJW82" s="141"/>
      <c r="SJX82" s="141"/>
      <c r="SJY82" s="141"/>
      <c r="SJZ82" s="141"/>
      <c r="SKA82" s="141"/>
      <c r="SKB82" s="141"/>
      <c r="SKC82" s="141"/>
      <c r="SKD82" s="141"/>
      <c r="SKE82" s="141"/>
      <c r="SKF82" s="141"/>
      <c r="SKG82" s="141"/>
      <c r="SKH82" s="141"/>
      <c r="SKI82" s="141"/>
      <c r="SKJ82" s="141"/>
      <c r="SKK82" s="141"/>
      <c r="SKL82" s="141"/>
      <c r="SKM82" s="141"/>
      <c r="SKN82" s="141"/>
      <c r="SKO82" s="141"/>
      <c r="SKP82" s="141"/>
      <c r="SKQ82" s="141"/>
      <c r="SKR82" s="141"/>
      <c r="SKS82" s="141"/>
      <c r="SKT82" s="141"/>
      <c r="SKU82" s="141"/>
      <c r="SKV82" s="141"/>
      <c r="SKW82" s="141"/>
      <c r="SKX82" s="141"/>
      <c r="SKY82" s="141"/>
      <c r="SKZ82" s="141"/>
      <c r="SLA82" s="141"/>
      <c r="SLB82" s="141"/>
      <c r="SLC82" s="141"/>
      <c r="SLD82" s="141"/>
      <c r="SLE82" s="141"/>
      <c r="SLF82" s="141"/>
      <c r="SLG82" s="141"/>
      <c r="SLH82" s="141"/>
      <c r="SLI82" s="141"/>
      <c r="SLJ82" s="141"/>
      <c r="SLK82" s="141"/>
      <c r="SLL82" s="141"/>
      <c r="SLM82" s="141"/>
      <c r="SLN82" s="141"/>
      <c r="SLO82" s="141"/>
      <c r="SLP82" s="141"/>
      <c r="SLQ82" s="141"/>
      <c r="SLR82" s="141"/>
      <c r="SLS82" s="141"/>
      <c r="SLT82" s="141"/>
      <c r="SLU82" s="141"/>
      <c r="SLV82" s="141"/>
      <c r="SLW82" s="141"/>
      <c r="SLX82" s="141"/>
      <c r="SLY82" s="141"/>
      <c r="SLZ82" s="141"/>
      <c r="SMA82" s="141"/>
      <c r="SMB82" s="141"/>
      <c r="SMC82" s="141"/>
      <c r="SMD82" s="141"/>
      <c r="SME82" s="141"/>
      <c r="SMF82" s="141"/>
      <c r="SMG82" s="141"/>
      <c r="SMH82" s="141"/>
      <c r="SMI82" s="141"/>
      <c r="SMJ82" s="141"/>
      <c r="SMK82" s="141"/>
      <c r="SML82" s="141"/>
      <c r="SMM82" s="141"/>
      <c r="SMN82" s="141"/>
      <c r="SMO82" s="141"/>
      <c r="SMP82" s="141"/>
      <c r="SMQ82" s="141"/>
      <c r="SMR82" s="141"/>
      <c r="SMS82" s="141"/>
      <c r="SMT82" s="141"/>
      <c r="SMU82" s="141"/>
      <c r="SMV82" s="141"/>
      <c r="SMW82" s="141"/>
      <c r="SMX82" s="141"/>
      <c r="SMY82" s="141"/>
      <c r="SMZ82" s="141"/>
      <c r="SNA82" s="141"/>
      <c r="SNB82" s="141"/>
      <c r="SNC82" s="141"/>
      <c r="SND82" s="141"/>
      <c r="SNE82" s="141"/>
      <c r="SNF82" s="141"/>
      <c r="SNG82" s="141"/>
      <c r="SNH82" s="141"/>
      <c r="SNI82" s="141"/>
      <c r="SNJ82" s="141"/>
      <c r="SNK82" s="141"/>
      <c r="SNL82" s="141"/>
      <c r="SNM82" s="141"/>
      <c r="SNN82" s="141"/>
      <c r="SNO82" s="141"/>
      <c r="SNP82" s="141"/>
      <c r="SNQ82" s="141"/>
      <c r="SNR82" s="141"/>
      <c r="SNS82" s="141"/>
      <c r="SNT82" s="141"/>
      <c r="SNU82" s="141"/>
      <c r="SNV82" s="141"/>
      <c r="SNW82" s="141"/>
      <c r="SNX82" s="141"/>
      <c r="SNY82" s="141"/>
      <c r="SNZ82" s="141"/>
      <c r="SOA82" s="141"/>
      <c r="SOB82" s="141"/>
      <c r="SOC82" s="141"/>
      <c r="SOD82" s="141"/>
      <c r="SOE82" s="141"/>
      <c r="SOF82" s="141"/>
      <c r="SOG82" s="141"/>
      <c r="SOH82" s="141"/>
      <c r="SOI82" s="141"/>
      <c r="SOJ82" s="141"/>
      <c r="SOK82" s="141"/>
      <c r="SOL82" s="141"/>
      <c r="SOM82" s="141"/>
      <c r="SON82" s="141"/>
      <c r="SOO82" s="141"/>
      <c r="SOP82" s="141"/>
      <c r="SOQ82" s="141"/>
      <c r="SOR82" s="141"/>
      <c r="SOS82" s="141"/>
      <c r="SOT82" s="141"/>
      <c r="SOU82" s="141"/>
      <c r="SOV82" s="141"/>
      <c r="SOW82" s="141"/>
      <c r="SOX82" s="141"/>
      <c r="SOY82" s="141"/>
      <c r="SOZ82" s="141"/>
      <c r="SPA82" s="141"/>
      <c r="SPB82" s="141"/>
      <c r="SPC82" s="141"/>
      <c r="SPD82" s="141"/>
      <c r="SPE82" s="141"/>
      <c r="SPF82" s="141"/>
      <c r="SPG82" s="141"/>
      <c r="SPH82" s="141"/>
      <c r="SPI82" s="141"/>
      <c r="SPJ82" s="141"/>
      <c r="SPK82" s="141"/>
      <c r="SPL82" s="141"/>
      <c r="SPM82" s="141"/>
      <c r="SPN82" s="141"/>
      <c r="SPO82" s="141"/>
      <c r="SPP82" s="141"/>
      <c r="SPQ82" s="141"/>
      <c r="SPR82" s="141"/>
      <c r="SPS82" s="141"/>
      <c r="SPT82" s="141"/>
      <c r="SPU82" s="141"/>
      <c r="SPV82" s="141"/>
      <c r="SPW82" s="141"/>
      <c r="SPX82" s="141"/>
      <c r="SPY82" s="141"/>
      <c r="SPZ82" s="141"/>
      <c r="SQA82" s="141"/>
      <c r="SQB82" s="141"/>
      <c r="SQC82" s="141"/>
      <c r="SQD82" s="141"/>
      <c r="SQE82" s="141"/>
      <c r="SQF82" s="141"/>
      <c r="SQG82" s="141"/>
      <c r="SQH82" s="141"/>
      <c r="SQI82" s="141"/>
      <c r="SQJ82" s="141"/>
      <c r="SQK82" s="141"/>
      <c r="SQL82" s="141"/>
      <c r="SQM82" s="141"/>
      <c r="SQN82" s="141"/>
      <c r="SQO82" s="141"/>
      <c r="SQP82" s="141"/>
      <c r="SQQ82" s="141"/>
      <c r="SQR82" s="141"/>
      <c r="SQS82" s="141"/>
      <c r="SQT82" s="141"/>
      <c r="SQU82" s="141"/>
      <c r="SQV82" s="141"/>
      <c r="SQW82" s="141"/>
      <c r="SQX82" s="141"/>
      <c r="SQY82" s="141"/>
      <c r="SQZ82" s="141"/>
      <c r="SRA82" s="141"/>
      <c r="SRB82" s="141"/>
      <c r="SRC82" s="141"/>
      <c r="SRD82" s="141"/>
      <c r="SRE82" s="141"/>
      <c r="SRF82" s="141"/>
      <c r="SRG82" s="141"/>
      <c r="SRH82" s="141"/>
      <c r="SRI82" s="141"/>
      <c r="SRJ82" s="141"/>
      <c r="SRK82" s="141"/>
      <c r="SRL82" s="141"/>
      <c r="SRM82" s="141"/>
      <c r="SRN82" s="141"/>
      <c r="SRO82" s="141"/>
      <c r="SRP82" s="141"/>
      <c r="SRQ82" s="141"/>
      <c r="SRR82" s="141"/>
      <c r="SRS82" s="141"/>
      <c r="SRT82" s="141"/>
      <c r="SRU82" s="141"/>
      <c r="SRV82" s="141"/>
      <c r="SRW82" s="141"/>
      <c r="SRX82" s="141"/>
      <c r="SRY82" s="141"/>
      <c r="SRZ82" s="141"/>
      <c r="SSA82" s="141"/>
      <c r="SSB82" s="141"/>
      <c r="SSC82" s="141"/>
      <c r="SSD82" s="141"/>
      <c r="SSE82" s="141"/>
      <c r="SSF82" s="141"/>
      <c r="SSG82" s="141"/>
      <c r="SSH82" s="141"/>
      <c r="SSI82" s="141"/>
      <c r="SSJ82" s="141"/>
      <c r="SSK82" s="141"/>
      <c r="SSL82" s="141"/>
      <c r="SSM82" s="141"/>
      <c r="SSN82" s="141"/>
      <c r="SSO82" s="141"/>
      <c r="SSP82" s="141"/>
      <c r="SSQ82" s="141"/>
      <c r="SSR82" s="141"/>
      <c r="SSS82" s="141"/>
      <c r="SST82" s="141"/>
      <c r="SSU82" s="141"/>
      <c r="SSV82" s="141"/>
      <c r="SSW82" s="141"/>
      <c r="SSX82" s="141"/>
      <c r="SSY82" s="141"/>
      <c r="SSZ82" s="141"/>
      <c r="STA82" s="141"/>
      <c r="STB82" s="141"/>
      <c r="STC82" s="141"/>
      <c r="STD82" s="141"/>
      <c r="STE82" s="141"/>
      <c r="STF82" s="141"/>
      <c r="STG82" s="141"/>
      <c r="STH82" s="141"/>
      <c r="STI82" s="141"/>
      <c r="STJ82" s="141"/>
      <c r="STK82" s="141"/>
      <c r="STL82" s="141"/>
      <c r="STM82" s="141"/>
      <c r="STN82" s="141"/>
      <c r="STO82" s="141"/>
      <c r="STP82" s="141"/>
      <c r="STQ82" s="141"/>
      <c r="STR82" s="141"/>
      <c r="STS82" s="141"/>
      <c r="STT82" s="141"/>
      <c r="STU82" s="141"/>
      <c r="STV82" s="141"/>
      <c r="STW82" s="141"/>
      <c r="STX82" s="141"/>
      <c r="STY82" s="141"/>
      <c r="STZ82" s="141"/>
      <c r="SUA82" s="141"/>
      <c r="SUB82" s="141"/>
      <c r="SUC82" s="141"/>
      <c r="SUD82" s="141"/>
      <c r="SUE82" s="141"/>
      <c r="SUF82" s="141"/>
      <c r="SUG82" s="141"/>
      <c r="SUH82" s="141"/>
      <c r="SUI82" s="141"/>
      <c r="SUJ82" s="141"/>
      <c r="SUK82" s="141"/>
      <c r="SUL82" s="141"/>
      <c r="SUM82" s="141"/>
      <c r="SUN82" s="141"/>
      <c r="SUO82" s="141"/>
      <c r="SUP82" s="141"/>
      <c r="SUQ82" s="141"/>
      <c r="SUR82" s="141"/>
      <c r="SUS82" s="141"/>
      <c r="SUT82" s="141"/>
      <c r="SUU82" s="141"/>
      <c r="SUV82" s="141"/>
      <c r="SUW82" s="141"/>
      <c r="SUX82" s="141"/>
      <c r="SUY82" s="141"/>
      <c r="SUZ82" s="141"/>
      <c r="SVA82" s="141"/>
      <c r="SVB82" s="141"/>
      <c r="SVC82" s="141"/>
      <c r="SVD82" s="141"/>
      <c r="SVE82" s="141"/>
      <c r="SVF82" s="141"/>
      <c r="SVG82" s="141"/>
      <c r="SVH82" s="141"/>
      <c r="SVI82" s="141"/>
      <c r="SVJ82" s="141"/>
      <c r="SVK82" s="141"/>
      <c r="SVL82" s="141"/>
      <c r="SVM82" s="141"/>
      <c r="SVN82" s="141"/>
      <c r="SVO82" s="141"/>
      <c r="SVP82" s="141"/>
      <c r="SVQ82" s="141"/>
      <c r="SVR82" s="141"/>
      <c r="SVS82" s="141"/>
      <c r="SVT82" s="141"/>
      <c r="SVU82" s="141"/>
      <c r="SVV82" s="141"/>
      <c r="SVW82" s="141"/>
      <c r="SVX82" s="141"/>
      <c r="SVY82" s="141"/>
      <c r="SVZ82" s="141"/>
      <c r="SWA82" s="141"/>
      <c r="SWB82" s="141"/>
      <c r="SWC82" s="141"/>
      <c r="SWD82" s="141"/>
      <c r="SWE82" s="141"/>
      <c r="SWF82" s="141"/>
      <c r="SWG82" s="141"/>
      <c r="SWH82" s="141"/>
      <c r="SWI82" s="141"/>
      <c r="SWJ82" s="141"/>
      <c r="SWK82" s="141"/>
      <c r="SWL82" s="141"/>
      <c r="SWM82" s="141"/>
      <c r="SWN82" s="141"/>
      <c r="SWO82" s="141"/>
      <c r="SWP82" s="141"/>
      <c r="SWQ82" s="141"/>
      <c r="SWR82" s="141"/>
      <c r="SWS82" s="141"/>
      <c r="SWT82" s="141"/>
      <c r="SWU82" s="141"/>
      <c r="SWV82" s="141"/>
      <c r="SWW82" s="141"/>
      <c r="SWX82" s="141"/>
      <c r="SWY82" s="141"/>
      <c r="SWZ82" s="141"/>
      <c r="SXA82" s="141"/>
      <c r="SXB82" s="141"/>
      <c r="SXC82" s="141"/>
      <c r="SXD82" s="141"/>
      <c r="SXE82" s="141"/>
      <c r="SXF82" s="141"/>
      <c r="SXG82" s="141"/>
      <c r="SXH82" s="141"/>
      <c r="SXI82" s="141"/>
      <c r="SXJ82" s="141"/>
      <c r="SXK82" s="141"/>
      <c r="SXL82" s="141"/>
      <c r="SXM82" s="141"/>
      <c r="SXN82" s="141"/>
      <c r="SXO82" s="141"/>
      <c r="SXP82" s="141"/>
      <c r="SXQ82" s="141"/>
      <c r="SXR82" s="141"/>
      <c r="SXS82" s="141"/>
      <c r="SXT82" s="141"/>
      <c r="SXU82" s="141"/>
      <c r="SXV82" s="141"/>
      <c r="SXW82" s="141"/>
      <c r="SXX82" s="141"/>
      <c r="SXY82" s="141"/>
      <c r="SXZ82" s="141"/>
      <c r="SYA82" s="141"/>
      <c r="SYB82" s="141"/>
      <c r="SYC82" s="141"/>
      <c r="SYD82" s="141"/>
      <c r="SYE82" s="141"/>
      <c r="SYF82" s="141"/>
      <c r="SYG82" s="141"/>
      <c r="SYH82" s="141"/>
      <c r="SYI82" s="141"/>
      <c r="SYJ82" s="141"/>
      <c r="SYK82" s="141"/>
      <c r="SYL82" s="141"/>
      <c r="SYM82" s="141"/>
      <c r="SYN82" s="141"/>
      <c r="SYO82" s="141"/>
      <c r="SYP82" s="141"/>
      <c r="SYQ82" s="141"/>
      <c r="SYR82" s="141"/>
      <c r="SYS82" s="141"/>
      <c r="SYT82" s="141"/>
      <c r="SYU82" s="141"/>
      <c r="SYV82" s="141"/>
      <c r="SYW82" s="141"/>
      <c r="SYX82" s="141"/>
      <c r="SYY82" s="141"/>
      <c r="SYZ82" s="141"/>
      <c r="SZA82" s="141"/>
      <c r="SZB82" s="141"/>
      <c r="SZC82" s="141"/>
      <c r="SZD82" s="141"/>
      <c r="SZE82" s="141"/>
      <c r="SZF82" s="141"/>
      <c r="SZG82" s="141"/>
      <c r="SZH82" s="141"/>
      <c r="SZI82" s="141"/>
      <c r="SZJ82" s="141"/>
      <c r="SZK82" s="141"/>
      <c r="SZL82" s="141"/>
      <c r="SZM82" s="141"/>
      <c r="SZN82" s="141"/>
      <c r="SZO82" s="141"/>
      <c r="SZP82" s="141"/>
      <c r="SZQ82" s="141"/>
      <c r="SZR82" s="141"/>
      <c r="SZS82" s="141"/>
      <c r="SZT82" s="141"/>
      <c r="SZU82" s="141"/>
      <c r="SZV82" s="141"/>
      <c r="SZW82" s="141"/>
      <c r="SZX82" s="141"/>
      <c r="SZY82" s="141"/>
      <c r="SZZ82" s="141"/>
      <c r="TAA82" s="141"/>
      <c r="TAB82" s="141"/>
      <c r="TAC82" s="141"/>
      <c r="TAD82" s="141"/>
      <c r="TAE82" s="141"/>
      <c r="TAF82" s="141"/>
      <c r="TAG82" s="141"/>
      <c r="TAH82" s="141"/>
      <c r="TAI82" s="141"/>
      <c r="TAJ82" s="141"/>
      <c r="TAK82" s="141"/>
      <c r="TAL82" s="141"/>
      <c r="TAM82" s="141"/>
      <c r="TAN82" s="141"/>
      <c r="TAO82" s="141"/>
      <c r="TAP82" s="141"/>
      <c r="TAQ82" s="141"/>
      <c r="TAR82" s="141"/>
      <c r="TAS82" s="141"/>
      <c r="TAT82" s="141"/>
      <c r="TAU82" s="141"/>
      <c r="TAV82" s="141"/>
      <c r="TAW82" s="141"/>
      <c r="TAX82" s="141"/>
      <c r="TAY82" s="141"/>
      <c r="TAZ82" s="141"/>
      <c r="TBA82" s="141"/>
      <c r="TBB82" s="141"/>
      <c r="TBC82" s="141"/>
      <c r="TBD82" s="141"/>
      <c r="TBE82" s="141"/>
      <c r="TBF82" s="141"/>
      <c r="TBG82" s="141"/>
      <c r="TBH82" s="141"/>
      <c r="TBI82" s="141"/>
      <c r="TBJ82" s="141"/>
      <c r="TBK82" s="141"/>
      <c r="TBL82" s="141"/>
      <c r="TBM82" s="141"/>
      <c r="TBN82" s="141"/>
      <c r="TBO82" s="141"/>
      <c r="TBP82" s="141"/>
      <c r="TBQ82" s="141"/>
      <c r="TBR82" s="141"/>
      <c r="TBS82" s="141"/>
      <c r="TBT82" s="141"/>
      <c r="TBU82" s="141"/>
      <c r="TBV82" s="141"/>
      <c r="TBW82" s="141"/>
      <c r="TBX82" s="141"/>
      <c r="TBY82" s="141"/>
      <c r="TBZ82" s="141"/>
      <c r="TCA82" s="141"/>
      <c r="TCB82" s="141"/>
      <c r="TCC82" s="141"/>
      <c r="TCD82" s="141"/>
      <c r="TCE82" s="141"/>
      <c r="TCF82" s="141"/>
      <c r="TCG82" s="141"/>
      <c r="TCH82" s="141"/>
      <c r="TCI82" s="141"/>
      <c r="TCJ82" s="141"/>
      <c r="TCK82" s="141"/>
      <c r="TCL82" s="141"/>
      <c r="TCM82" s="141"/>
      <c r="TCN82" s="141"/>
      <c r="TCO82" s="141"/>
      <c r="TCP82" s="141"/>
      <c r="TCQ82" s="141"/>
      <c r="TCR82" s="141"/>
      <c r="TCS82" s="141"/>
      <c r="TCT82" s="141"/>
      <c r="TCU82" s="141"/>
      <c r="TCV82" s="141"/>
      <c r="TCW82" s="141"/>
      <c r="TCX82" s="141"/>
      <c r="TCY82" s="141"/>
      <c r="TCZ82" s="141"/>
      <c r="TDA82" s="141"/>
      <c r="TDB82" s="141"/>
      <c r="TDC82" s="141"/>
      <c r="TDD82" s="141"/>
      <c r="TDE82" s="141"/>
      <c r="TDF82" s="141"/>
      <c r="TDG82" s="141"/>
      <c r="TDH82" s="141"/>
      <c r="TDI82" s="141"/>
      <c r="TDJ82" s="141"/>
      <c r="TDK82" s="141"/>
      <c r="TDL82" s="141"/>
      <c r="TDM82" s="141"/>
      <c r="TDN82" s="141"/>
      <c r="TDO82" s="141"/>
      <c r="TDP82" s="141"/>
      <c r="TDQ82" s="141"/>
      <c r="TDR82" s="141"/>
      <c r="TDS82" s="141"/>
      <c r="TDT82" s="141"/>
      <c r="TDU82" s="141"/>
      <c r="TDV82" s="141"/>
      <c r="TDW82" s="141"/>
      <c r="TDX82" s="141"/>
      <c r="TDY82" s="141"/>
      <c r="TDZ82" s="141"/>
      <c r="TEA82" s="141"/>
      <c r="TEB82" s="141"/>
      <c r="TEC82" s="141"/>
      <c r="TED82" s="141"/>
      <c r="TEE82" s="141"/>
      <c r="TEF82" s="141"/>
      <c r="TEG82" s="141"/>
      <c r="TEH82" s="141"/>
      <c r="TEI82" s="141"/>
      <c r="TEJ82" s="141"/>
      <c r="TEK82" s="141"/>
      <c r="TEL82" s="141"/>
      <c r="TEM82" s="141"/>
      <c r="TEN82" s="141"/>
      <c r="TEO82" s="141"/>
      <c r="TEP82" s="141"/>
      <c r="TEQ82" s="141"/>
      <c r="TER82" s="141"/>
      <c r="TES82" s="141"/>
      <c r="TET82" s="141"/>
      <c r="TEU82" s="141"/>
      <c r="TEV82" s="141"/>
      <c r="TEW82" s="141"/>
      <c r="TEX82" s="141"/>
      <c r="TEY82" s="141"/>
      <c r="TEZ82" s="141"/>
      <c r="TFA82" s="141"/>
      <c r="TFB82" s="141"/>
      <c r="TFC82" s="141"/>
      <c r="TFD82" s="141"/>
      <c r="TFE82" s="141"/>
      <c r="TFF82" s="141"/>
      <c r="TFG82" s="141"/>
      <c r="TFH82" s="141"/>
      <c r="TFI82" s="141"/>
      <c r="TFJ82" s="141"/>
      <c r="TFK82" s="141"/>
      <c r="TFL82" s="141"/>
      <c r="TFM82" s="141"/>
      <c r="TFN82" s="141"/>
      <c r="TFO82" s="141"/>
      <c r="TFP82" s="141"/>
      <c r="TFQ82" s="141"/>
      <c r="TFR82" s="141"/>
      <c r="TFS82" s="141"/>
      <c r="TFT82" s="141"/>
      <c r="TFU82" s="141"/>
      <c r="TFV82" s="141"/>
      <c r="TFW82" s="141"/>
      <c r="TFX82" s="141"/>
      <c r="TFY82" s="141"/>
      <c r="TFZ82" s="141"/>
      <c r="TGA82" s="141"/>
      <c r="TGB82" s="141"/>
      <c r="TGC82" s="141"/>
      <c r="TGD82" s="141"/>
      <c r="TGE82" s="141"/>
      <c r="TGF82" s="141"/>
      <c r="TGG82" s="141"/>
      <c r="TGH82" s="141"/>
      <c r="TGI82" s="141"/>
      <c r="TGJ82" s="141"/>
      <c r="TGK82" s="141"/>
      <c r="TGL82" s="141"/>
      <c r="TGM82" s="141"/>
      <c r="TGN82" s="141"/>
      <c r="TGO82" s="141"/>
      <c r="TGP82" s="141"/>
      <c r="TGQ82" s="141"/>
      <c r="TGR82" s="141"/>
      <c r="TGS82" s="141"/>
      <c r="TGT82" s="141"/>
      <c r="TGU82" s="141"/>
      <c r="TGV82" s="141"/>
      <c r="TGW82" s="141"/>
      <c r="TGX82" s="141"/>
      <c r="TGY82" s="141"/>
      <c r="TGZ82" s="141"/>
      <c r="THA82" s="141"/>
      <c r="THB82" s="141"/>
      <c r="THC82" s="141"/>
      <c r="THD82" s="141"/>
      <c r="THE82" s="141"/>
      <c r="THF82" s="141"/>
      <c r="THG82" s="141"/>
      <c r="THH82" s="141"/>
      <c r="THI82" s="141"/>
      <c r="THJ82" s="141"/>
      <c r="THK82" s="141"/>
      <c r="THL82" s="141"/>
      <c r="THM82" s="141"/>
      <c r="THN82" s="141"/>
      <c r="THO82" s="141"/>
      <c r="THP82" s="141"/>
      <c r="THQ82" s="141"/>
      <c r="THR82" s="141"/>
      <c r="THS82" s="141"/>
      <c r="THT82" s="141"/>
      <c r="THU82" s="141"/>
      <c r="THV82" s="141"/>
      <c r="THW82" s="141"/>
      <c r="THX82" s="141"/>
      <c r="THY82" s="141"/>
      <c r="THZ82" s="141"/>
      <c r="TIA82" s="141"/>
      <c r="TIB82" s="141"/>
      <c r="TIC82" s="141"/>
      <c r="TID82" s="141"/>
      <c r="TIE82" s="141"/>
      <c r="TIF82" s="141"/>
      <c r="TIG82" s="141"/>
      <c r="TIH82" s="141"/>
      <c r="TII82" s="141"/>
      <c r="TIJ82" s="141"/>
      <c r="TIK82" s="141"/>
      <c r="TIL82" s="141"/>
      <c r="TIM82" s="141"/>
      <c r="TIN82" s="141"/>
      <c r="TIO82" s="141"/>
      <c r="TIP82" s="141"/>
      <c r="TIQ82" s="141"/>
      <c r="TIR82" s="141"/>
      <c r="TIS82" s="141"/>
      <c r="TIT82" s="141"/>
      <c r="TIU82" s="141"/>
      <c r="TIV82" s="141"/>
      <c r="TIW82" s="141"/>
      <c r="TIX82" s="141"/>
      <c r="TIY82" s="141"/>
      <c r="TIZ82" s="141"/>
      <c r="TJA82" s="141"/>
      <c r="TJB82" s="141"/>
      <c r="TJC82" s="141"/>
      <c r="TJD82" s="141"/>
      <c r="TJE82" s="141"/>
      <c r="TJF82" s="141"/>
      <c r="TJG82" s="141"/>
      <c r="TJH82" s="141"/>
      <c r="TJI82" s="141"/>
      <c r="TJJ82" s="141"/>
      <c r="TJK82" s="141"/>
      <c r="TJL82" s="141"/>
      <c r="TJM82" s="141"/>
      <c r="TJN82" s="141"/>
      <c r="TJO82" s="141"/>
      <c r="TJP82" s="141"/>
      <c r="TJQ82" s="141"/>
      <c r="TJR82" s="141"/>
      <c r="TJS82" s="141"/>
      <c r="TJT82" s="141"/>
      <c r="TJU82" s="141"/>
      <c r="TJV82" s="141"/>
      <c r="TJW82" s="141"/>
      <c r="TJX82" s="141"/>
      <c r="TJY82" s="141"/>
      <c r="TJZ82" s="141"/>
      <c r="TKA82" s="141"/>
      <c r="TKB82" s="141"/>
      <c r="TKC82" s="141"/>
      <c r="TKD82" s="141"/>
      <c r="TKE82" s="141"/>
      <c r="TKF82" s="141"/>
      <c r="TKG82" s="141"/>
      <c r="TKH82" s="141"/>
      <c r="TKI82" s="141"/>
      <c r="TKJ82" s="141"/>
      <c r="TKK82" s="141"/>
      <c r="TKL82" s="141"/>
      <c r="TKM82" s="141"/>
      <c r="TKN82" s="141"/>
      <c r="TKO82" s="141"/>
      <c r="TKP82" s="141"/>
      <c r="TKQ82" s="141"/>
      <c r="TKR82" s="141"/>
      <c r="TKS82" s="141"/>
      <c r="TKT82" s="141"/>
      <c r="TKU82" s="141"/>
      <c r="TKV82" s="141"/>
      <c r="TKW82" s="141"/>
      <c r="TKX82" s="141"/>
      <c r="TKY82" s="141"/>
      <c r="TKZ82" s="141"/>
      <c r="TLA82" s="141"/>
      <c r="TLB82" s="141"/>
      <c r="TLC82" s="141"/>
      <c r="TLD82" s="141"/>
      <c r="TLE82" s="141"/>
      <c r="TLF82" s="141"/>
      <c r="TLG82" s="141"/>
      <c r="TLH82" s="141"/>
      <c r="TLI82" s="141"/>
      <c r="TLJ82" s="141"/>
      <c r="TLK82" s="141"/>
      <c r="TLL82" s="141"/>
      <c r="TLM82" s="141"/>
      <c r="TLN82" s="141"/>
      <c r="TLO82" s="141"/>
      <c r="TLP82" s="141"/>
      <c r="TLQ82" s="141"/>
      <c r="TLR82" s="141"/>
      <c r="TLS82" s="141"/>
      <c r="TLT82" s="141"/>
      <c r="TLU82" s="141"/>
      <c r="TLV82" s="141"/>
      <c r="TLW82" s="141"/>
      <c r="TLX82" s="141"/>
      <c r="TLY82" s="141"/>
      <c r="TLZ82" s="141"/>
      <c r="TMA82" s="141"/>
      <c r="TMB82" s="141"/>
      <c r="TMC82" s="141"/>
      <c r="TMD82" s="141"/>
      <c r="TME82" s="141"/>
      <c r="TMF82" s="141"/>
      <c r="TMG82" s="141"/>
      <c r="TMH82" s="141"/>
      <c r="TMI82" s="141"/>
      <c r="TMJ82" s="141"/>
      <c r="TMK82" s="141"/>
      <c r="TML82" s="141"/>
      <c r="TMM82" s="141"/>
      <c r="TMN82" s="141"/>
      <c r="TMO82" s="141"/>
      <c r="TMP82" s="141"/>
      <c r="TMQ82" s="141"/>
      <c r="TMR82" s="141"/>
      <c r="TMS82" s="141"/>
      <c r="TMT82" s="141"/>
      <c r="TMU82" s="141"/>
      <c r="TMV82" s="141"/>
      <c r="TMW82" s="141"/>
      <c r="TMX82" s="141"/>
      <c r="TMY82" s="141"/>
      <c r="TMZ82" s="141"/>
      <c r="TNA82" s="141"/>
      <c r="TNB82" s="141"/>
      <c r="TNC82" s="141"/>
      <c r="TND82" s="141"/>
      <c r="TNE82" s="141"/>
      <c r="TNF82" s="141"/>
      <c r="TNG82" s="141"/>
      <c r="TNH82" s="141"/>
      <c r="TNI82" s="141"/>
      <c r="TNJ82" s="141"/>
      <c r="TNK82" s="141"/>
      <c r="TNL82" s="141"/>
      <c r="TNM82" s="141"/>
      <c r="TNN82" s="141"/>
      <c r="TNO82" s="141"/>
      <c r="TNP82" s="141"/>
      <c r="TNQ82" s="141"/>
      <c r="TNR82" s="141"/>
      <c r="TNS82" s="141"/>
      <c r="TNT82" s="141"/>
      <c r="TNU82" s="141"/>
      <c r="TNV82" s="141"/>
      <c r="TNW82" s="141"/>
      <c r="TNX82" s="141"/>
      <c r="TNY82" s="141"/>
      <c r="TNZ82" s="141"/>
      <c r="TOA82" s="141"/>
      <c r="TOB82" s="141"/>
      <c r="TOC82" s="141"/>
      <c r="TOD82" s="141"/>
      <c r="TOE82" s="141"/>
      <c r="TOF82" s="141"/>
      <c r="TOG82" s="141"/>
      <c r="TOH82" s="141"/>
      <c r="TOI82" s="141"/>
      <c r="TOJ82" s="141"/>
      <c r="TOK82" s="141"/>
      <c r="TOL82" s="141"/>
      <c r="TOM82" s="141"/>
      <c r="TON82" s="141"/>
      <c r="TOO82" s="141"/>
      <c r="TOP82" s="141"/>
      <c r="TOQ82" s="141"/>
      <c r="TOR82" s="141"/>
      <c r="TOS82" s="141"/>
      <c r="TOT82" s="141"/>
      <c r="TOU82" s="141"/>
      <c r="TOV82" s="141"/>
      <c r="TOW82" s="141"/>
      <c r="TOX82" s="141"/>
      <c r="TOY82" s="141"/>
      <c r="TOZ82" s="141"/>
      <c r="TPA82" s="141"/>
      <c r="TPB82" s="141"/>
      <c r="TPC82" s="141"/>
      <c r="TPD82" s="141"/>
      <c r="TPE82" s="141"/>
      <c r="TPF82" s="141"/>
      <c r="TPG82" s="141"/>
      <c r="TPH82" s="141"/>
      <c r="TPI82" s="141"/>
      <c r="TPJ82" s="141"/>
      <c r="TPK82" s="141"/>
      <c r="TPL82" s="141"/>
      <c r="TPM82" s="141"/>
      <c r="TPN82" s="141"/>
      <c r="TPO82" s="141"/>
      <c r="TPP82" s="141"/>
      <c r="TPQ82" s="141"/>
      <c r="TPR82" s="141"/>
      <c r="TPS82" s="141"/>
      <c r="TPT82" s="141"/>
      <c r="TPU82" s="141"/>
      <c r="TPV82" s="141"/>
      <c r="TPW82" s="141"/>
      <c r="TPX82" s="141"/>
      <c r="TPY82" s="141"/>
      <c r="TPZ82" s="141"/>
      <c r="TQA82" s="141"/>
      <c r="TQB82" s="141"/>
      <c r="TQC82" s="141"/>
      <c r="TQD82" s="141"/>
      <c r="TQE82" s="141"/>
      <c r="TQF82" s="141"/>
      <c r="TQG82" s="141"/>
      <c r="TQH82" s="141"/>
      <c r="TQI82" s="141"/>
      <c r="TQJ82" s="141"/>
      <c r="TQK82" s="141"/>
      <c r="TQL82" s="141"/>
      <c r="TQM82" s="141"/>
      <c r="TQN82" s="141"/>
      <c r="TQO82" s="141"/>
      <c r="TQP82" s="141"/>
      <c r="TQQ82" s="141"/>
      <c r="TQR82" s="141"/>
      <c r="TQS82" s="141"/>
      <c r="TQT82" s="141"/>
      <c r="TQU82" s="141"/>
      <c r="TQV82" s="141"/>
      <c r="TQW82" s="141"/>
      <c r="TQX82" s="141"/>
      <c r="TQY82" s="141"/>
      <c r="TQZ82" s="141"/>
      <c r="TRA82" s="141"/>
      <c r="TRB82" s="141"/>
      <c r="TRC82" s="141"/>
      <c r="TRD82" s="141"/>
      <c r="TRE82" s="141"/>
      <c r="TRF82" s="141"/>
      <c r="TRG82" s="141"/>
      <c r="TRH82" s="141"/>
      <c r="TRI82" s="141"/>
      <c r="TRJ82" s="141"/>
      <c r="TRK82" s="141"/>
      <c r="TRL82" s="141"/>
      <c r="TRM82" s="141"/>
      <c r="TRN82" s="141"/>
      <c r="TRO82" s="141"/>
      <c r="TRP82" s="141"/>
      <c r="TRQ82" s="141"/>
      <c r="TRR82" s="141"/>
      <c r="TRS82" s="141"/>
      <c r="TRT82" s="141"/>
      <c r="TRU82" s="141"/>
      <c r="TRV82" s="141"/>
      <c r="TRW82" s="141"/>
      <c r="TRX82" s="141"/>
      <c r="TRY82" s="141"/>
      <c r="TRZ82" s="141"/>
      <c r="TSA82" s="141"/>
      <c r="TSB82" s="141"/>
      <c r="TSC82" s="141"/>
      <c r="TSD82" s="141"/>
      <c r="TSE82" s="141"/>
      <c r="TSF82" s="141"/>
      <c r="TSG82" s="141"/>
      <c r="TSH82" s="141"/>
      <c r="TSI82" s="141"/>
      <c r="TSJ82" s="141"/>
      <c r="TSK82" s="141"/>
      <c r="TSL82" s="141"/>
      <c r="TSM82" s="141"/>
      <c r="TSN82" s="141"/>
      <c r="TSO82" s="141"/>
      <c r="TSP82" s="141"/>
      <c r="TSQ82" s="141"/>
      <c r="TSR82" s="141"/>
      <c r="TSS82" s="141"/>
      <c r="TST82" s="141"/>
      <c r="TSU82" s="141"/>
      <c r="TSV82" s="141"/>
      <c r="TSW82" s="141"/>
      <c r="TSX82" s="141"/>
      <c r="TSY82" s="141"/>
      <c r="TSZ82" s="141"/>
      <c r="TTA82" s="141"/>
      <c r="TTB82" s="141"/>
      <c r="TTC82" s="141"/>
      <c r="TTD82" s="141"/>
      <c r="TTE82" s="141"/>
      <c r="TTF82" s="141"/>
      <c r="TTG82" s="141"/>
      <c r="TTH82" s="141"/>
      <c r="TTI82" s="141"/>
      <c r="TTJ82" s="141"/>
      <c r="TTK82" s="141"/>
      <c r="TTL82" s="141"/>
      <c r="TTM82" s="141"/>
      <c r="TTN82" s="141"/>
      <c r="TTO82" s="141"/>
      <c r="TTP82" s="141"/>
      <c r="TTQ82" s="141"/>
      <c r="TTR82" s="141"/>
      <c r="TTS82" s="141"/>
      <c r="TTT82" s="141"/>
      <c r="TTU82" s="141"/>
      <c r="TTV82" s="141"/>
      <c r="TTW82" s="141"/>
      <c r="TTX82" s="141"/>
      <c r="TTY82" s="141"/>
      <c r="TTZ82" s="141"/>
      <c r="TUA82" s="141"/>
      <c r="TUB82" s="141"/>
      <c r="TUC82" s="141"/>
      <c r="TUD82" s="141"/>
      <c r="TUE82" s="141"/>
      <c r="TUF82" s="141"/>
      <c r="TUG82" s="141"/>
      <c r="TUH82" s="141"/>
      <c r="TUI82" s="141"/>
      <c r="TUJ82" s="141"/>
      <c r="TUK82" s="141"/>
      <c r="TUL82" s="141"/>
      <c r="TUM82" s="141"/>
      <c r="TUN82" s="141"/>
      <c r="TUO82" s="141"/>
      <c r="TUP82" s="141"/>
      <c r="TUQ82" s="141"/>
      <c r="TUR82" s="141"/>
      <c r="TUS82" s="141"/>
      <c r="TUT82" s="141"/>
      <c r="TUU82" s="141"/>
      <c r="TUV82" s="141"/>
      <c r="TUW82" s="141"/>
      <c r="TUX82" s="141"/>
      <c r="TUY82" s="141"/>
      <c r="TUZ82" s="141"/>
      <c r="TVA82" s="141"/>
      <c r="TVB82" s="141"/>
      <c r="TVC82" s="141"/>
      <c r="TVD82" s="141"/>
      <c r="TVE82" s="141"/>
      <c r="TVF82" s="141"/>
      <c r="TVG82" s="141"/>
      <c r="TVH82" s="141"/>
      <c r="TVI82" s="141"/>
      <c r="TVJ82" s="141"/>
      <c r="TVK82" s="141"/>
      <c r="TVL82" s="141"/>
      <c r="TVM82" s="141"/>
      <c r="TVN82" s="141"/>
      <c r="TVO82" s="141"/>
      <c r="TVP82" s="141"/>
      <c r="TVQ82" s="141"/>
      <c r="TVR82" s="141"/>
      <c r="TVS82" s="141"/>
      <c r="TVT82" s="141"/>
      <c r="TVU82" s="141"/>
      <c r="TVV82" s="141"/>
      <c r="TVW82" s="141"/>
      <c r="TVX82" s="141"/>
      <c r="TVY82" s="141"/>
      <c r="TVZ82" s="141"/>
      <c r="TWA82" s="141"/>
      <c r="TWB82" s="141"/>
      <c r="TWC82" s="141"/>
      <c r="TWD82" s="141"/>
      <c r="TWE82" s="141"/>
      <c r="TWF82" s="141"/>
      <c r="TWG82" s="141"/>
      <c r="TWH82" s="141"/>
      <c r="TWI82" s="141"/>
      <c r="TWJ82" s="141"/>
      <c r="TWK82" s="141"/>
      <c r="TWL82" s="141"/>
      <c r="TWM82" s="141"/>
      <c r="TWN82" s="141"/>
      <c r="TWO82" s="141"/>
      <c r="TWP82" s="141"/>
      <c r="TWQ82" s="141"/>
      <c r="TWR82" s="141"/>
      <c r="TWS82" s="141"/>
      <c r="TWT82" s="141"/>
      <c r="TWU82" s="141"/>
      <c r="TWV82" s="141"/>
      <c r="TWW82" s="141"/>
      <c r="TWX82" s="141"/>
      <c r="TWY82" s="141"/>
      <c r="TWZ82" s="141"/>
      <c r="TXA82" s="141"/>
      <c r="TXB82" s="141"/>
      <c r="TXC82" s="141"/>
      <c r="TXD82" s="141"/>
      <c r="TXE82" s="141"/>
      <c r="TXF82" s="141"/>
      <c r="TXG82" s="141"/>
      <c r="TXH82" s="141"/>
      <c r="TXI82" s="141"/>
      <c r="TXJ82" s="141"/>
      <c r="TXK82" s="141"/>
      <c r="TXL82" s="141"/>
      <c r="TXM82" s="141"/>
      <c r="TXN82" s="141"/>
      <c r="TXO82" s="141"/>
      <c r="TXP82" s="141"/>
      <c r="TXQ82" s="141"/>
      <c r="TXR82" s="141"/>
      <c r="TXS82" s="141"/>
      <c r="TXT82" s="141"/>
      <c r="TXU82" s="141"/>
      <c r="TXV82" s="141"/>
      <c r="TXW82" s="141"/>
      <c r="TXX82" s="141"/>
      <c r="TXY82" s="141"/>
      <c r="TXZ82" s="141"/>
      <c r="TYA82" s="141"/>
      <c r="TYB82" s="141"/>
      <c r="TYC82" s="141"/>
      <c r="TYD82" s="141"/>
      <c r="TYE82" s="141"/>
      <c r="TYF82" s="141"/>
      <c r="TYG82" s="141"/>
      <c r="TYH82" s="141"/>
      <c r="TYI82" s="141"/>
      <c r="TYJ82" s="141"/>
      <c r="TYK82" s="141"/>
      <c r="TYL82" s="141"/>
      <c r="TYM82" s="141"/>
      <c r="TYN82" s="141"/>
      <c r="TYO82" s="141"/>
      <c r="TYP82" s="141"/>
      <c r="TYQ82" s="141"/>
      <c r="TYR82" s="141"/>
      <c r="TYS82" s="141"/>
      <c r="TYT82" s="141"/>
      <c r="TYU82" s="141"/>
      <c r="TYV82" s="141"/>
      <c r="TYW82" s="141"/>
      <c r="TYX82" s="141"/>
      <c r="TYY82" s="141"/>
      <c r="TYZ82" s="141"/>
      <c r="TZA82" s="141"/>
      <c r="TZB82" s="141"/>
      <c r="TZC82" s="141"/>
      <c r="TZD82" s="141"/>
      <c r="TZE82" s="141"/>
      <c r="TZF82" s="141"/>
      <c r="TZG82" s="141"/>
      <c r="TZH82" s="141"/>
      <c r="TZI82" s="141"/>
      <c r="TZJ82" s="141"/>
      <c r="TZK82" s="141"/>
      <c r="TZL82" s="141"/>
      <c r="TZM82" s="141"/>
      <c r="TZN82" s="141"/>
      <c r="TZO82" s="141"/>
      <c r="TZP82" s="141"/>
      <c r="TZQ82" s="141"/>
      <c r="TZR82" s="141"/>
      <c r="TZS82" s="141"/>
      <c r="TZT82" s="141"/>
      <c r="TZU82" s="141"/>
      <c r="TZV82" s="141"/>
      <c r="TZW82" s="141"/>
      <c r="TZX82" s="141"/>
      <c r="TZY82" s="141"/>
      <c r="TZZ82" s="141"/>
      <c r="UAA82" s="141"/>
      <c r="UAB82" s="141"/>
      <c r="UAC82" s="141"/>
      <c r="UAD82" s="141"/>
      <c r="UAE82" s="141"/>
      <c r="UAF82" s="141"/>
      <c r="UAG82" s="141"/>
      <c r="UAH82" s="141"/>
      <c r="UAI82" s="141"/>
      <c r="UAJ82" s="141"/>
      <c r="UAK82" s="141"/>
      <c r="UAL82" s="141"/>
      <c r="UAM82" s="141"/>
      <c r="UAN82" s="141"/>
      <c r="UAO82" s="141"/>
      <c r="UAP82" s="141"/>
      <c r="UAQ82" s="141"/>
      <c r="UAR82" s="141"/>
      <c r="UAS82" s="141"/>
      <c r="UAT82" s="141"/>
      <c r="UAU82" s="141"/>
      <c r="UAV82" s="141"/>
      <c r="UAW82" s="141"/>
      <c r="UAX82" s="141"/>
      <c r="UAY82" s="141"/>
      <c r="UAZ82" s="141"/>
      <c r="UBA82" s="141"/>
      <c r="UBB82" s="141"/>
      <c r="UBC82" s="141"/>
      <c r="UBD82" s="141"/>
      <c r="UBE82" s="141"/>
      <c r="UBF82" s="141"/>
      <c r="UBG82" s="141"/>
      <c r="UBH82" s="141"/>
      <c r="UBI82" s="141"/>
      <c r="UBJ82" s="141"/>
      <c r="UBK82" s="141"/>
      <c r="UBL82" s="141"/>
      <c r="UBM82" s="141"/>
      <c r="UBN82" s="141"/>
      <c r="UBO82" s="141"/>
      <c r="UBP82" s="141"/>
      <c r="UBQ82" s="141"/>
      <c r="UBR82" s="141"/>
      <c r="UBS82" s="141"/>
      <c r="UBT82" s="141"/>
      <c r="UBU82" s="141"/>
      <c r="UBV82" s="141"/>
      <c r="UBW82" s="141"/>
      <c r="UBX82" s="141"/>
      <c r="UBY82" s="141"/>
      <c r="UBZ82" s="141"/>
      <c r="UCA82" s="141"/>
      <c r="UCB82" s="141"/>
      <c r="UCC82" s="141"/>
      <c r="UCD82" s="141"/>
      <c r="UCE82" s="141"/>
      <c r="UCF82" s="141"/>
      <c r="UCG82" s="141"/>
      <c r="UCH82" s="141"/>
      <c r="UCI82" s="141"/>
      <c r="UCJ82" s="141"/>
      <c r="UCK82" s="141"/>
      <c r="UCL82" s="141"/>
      <c r="UCM82" s="141"/>
      <c r="UCN82" s="141"/>
      <c r="UCO82" s="141"/>
      <c r="UCP82" s="141"/>
      <c r="UCQ82" s="141"/>
      <c r="UCR82" s="141"/>
      <c r="UCS82" s="141"/>
      <c r="UCT82" s="141"/>
      <c r="UCU82" s="141"/>
      <c r="UCV82" s="141"/>
      <c r="UCW82" s="141"/>
      <c r="UCX82" s="141"/>
      <c r="UCY82" s="141"/>
      <c r="UCZ82" s="141"/>
      <c r="UDA82" s="141"/>
      <c r="UDB82" s="141"/>
      <c r="UDC82" s="141"/>
      <c r="UDD82" s="141"/>
      <c r="UDE82" s="141"/>
      <c r="UDF82" s="141"/>
      <c r="UDG82" s="141"/>
      <c r="UDH82" s="141"/>
      <c r="UDI82" s="141"/>
      <c r="UDJ82" s="141"/>
      <c r="UDK82" s="141"/>
      <c r="UDL82" s="141"/>
      <c r="UDM82" s="141"/>
      <c r="UDN82" s="141"/>
      <c r="UDO82" s="141"/>
      <c r="UDP82" s="141"/>
      <c r="UDQ82" s="141"/>
      <c r="UDR82" s="141"/>
      <c r="UDS82" s="141"/>
      <c r="UDT82" s="141"/>
      <c r="UDU82" s="141"/>
      <c r="UDV82" s="141"/>
      <c r="UDW82" s="141"/>
      <c r="UDX82" s="141"/>
      <c r="UDY82" s="141"/>
      <c r="UDZ82" s="141"/>
      <c r="UEA82" s="141"/>
      <c r="UEB82" s="141"/>
      <c r="UEC82" s="141"/>
      <c r="UED82" s="141"/>
      <c r="UEE82" s="141"/>
      <c r="UEF82" s="141"/>
      <c r="UEG82" s="141"/>
      <c r="UEH82" s="141"/>
      <c r="UEI82" s="141"/>
      <c r="UEJ82" s="141"/>
      <c r="UEK82" s="141"/>
      <c r="UEL82" s="141"/>
      <c r="UEM82" s="141"/>
      <c r="UEN82" s="141"/>
      <c r="UEO82" s="141"/>
      <c r="UEP82" s="141"/>
      <c r="UEQ82" s="141"/>
      <c r="UER82" s="141"/>
      <c r="UES82" s="141"/>
      <c r="UET82" s="141"/>
      <c r="UEU82" s="141"/>
      <c r="UEV82" s="141"/>
      <c r="UEW82" s="141"/>
      <c r="UEX82" s="141"/>
      <c r="UEY82" s="141"/>
      <c r="UEZ82" s="141"/>
      <c r="UFA82" s="141"/>
      <c r="UFB82" s="141"/>
      <c r="UFC82" s="141"/>
      <c r="UFD82" s="141"/>
      <c r="UFE82" s="141"/>
      <c r="UFF82" s="141"/>
      <c r="UFG82" s="141"/>
      <c r="UFH82" s="141"/>
      <c r="UFI82" s="141"/>
      <c r="UFJ82" s="141"/>
      <c r="UFK82" s="141"/>
      <c r="UFL82" s="141"/>
      <c r="UFM82" s="141"/>
      <c r="UFN82" s="141"/>
      <c r="UFO82" s="141"/>
      <c r="UFP82" s="141"/>
      <c r="UFQ82" s="141"/>
      <c r="UFR82" s="141"/>
      <c r="UFS82" s="141"/>
      <c r="UFT82" s="141"/>
      <c r="UFU82" s="141"/>
      <c r="UFV82" s="141"/>
      <c r="UFW82" s="141"/>
      <c r="UFX82" s="141"/>
      <c r="UFY82" s="141"/>
      <c r="UFZ82" s="141"/>
      <c r="UGA82" s="141"/>
      <c r="UGB82" s="141"/>
      <c r="UGC82" s="141"/>
      <c r="UGD82" s="141"/>
      <c r="UGE82" s="141"/>
      <c r="UGF82" s="141"/>
      <c r="UGG82" s="141"/>
      <c r="UGH82" s="141"/>
      <c r="UGI82" s="141"/>
      <c r="UGJ82" s="141"/>
      <c r="UGK82" s="141"/>
      <c r="UGL82" s="141"/>
      <c r="UGM82" s="141"/>
      <c r="UGN82" s="141"/>
      <c r="UGO82" s="141"/>
      <c r="UGP82" s="141"/>
      <c r="UGQ82" s="141"/>
      <c r="UGR82" s="141"/>
      <c r="UGS82" s="141"/>
      <c r="UGT82" s="141"/>
      <c r="UGU82" s="141"/>
      <c r="UGV82" s="141"/>
      <c r="UGW82" s="141"/>
      <c r="UGX82" s="141"/>
      <c r="UGY82" s="141"/>
      <c r="UGZ82" s="141"/>
      <c r="UHA82" s="141"/>
      <c r="UHB82" s="141"/>
      <c r="UHC82" s="141"/>
      <c r="UHD82" s="141"/>
      <c r="UHE82" s="141"/>
      <c r="UHF82" s="141"/>
      <c r="UHG82" s="141"/>
      <c r="UHH82" s="141"/>
      <c r="UHI82" s="141"/>
      <c r="UHJ82" s="141"/>
      <c r="UHK82" s="141"/>
      <c r="UHL82" s="141"/>
      <c r="UHM82" s="141"/>
      <c r="UHN82" s="141"/>
      <c r="UHO82" s="141"/>
      <c r="UHP82" s="141"/>
      <c r="UHQ82" s="141"/>
      <c r="UHR82" s="141"/>
      <c r="UHS82" s="141"/>
      <c r="UHT82" s="141"/>
      <c r="UHU82" s="141"/>
      <c r="UHV82" s="141"/>
      <c r="UHW82" s="141"/>
      <c r="UHX82" s="141"/>
      <c r="UHY82" s="141"/>
      <c r="UHZ82" s="141"/>
      <c r="UIA82" s="141"/>
      <c r="UIB82" s="141"/>
      <c r="UIC82" s="141"/>
      <c r="UID82" s="141"/>
      <c r="UIE82" s="141"/>
      <c r="UIF82" s="141"/>
      <c r="UIG82" s="141"/>
      <c r="UIH82" s="141"/>
      <c r="UII82" s="141"/>
      <c r="UIJ82" s="141"/>
      <c r="UIK82" s="141"/>
      <c r="UIL82" s="141"/>
      <c r="UIM82" s="141"/>
      <c r="UIN82" s="141"/>
      <c r="UIO82" s="141"/>
      <c r="UIP82" s="141"/>
      <c r="UIQ82" s="141"/>
      <c r="UIR82" s="141"/>
      <c r="UIS82" s="141"/>
      <c r="UIT82" s="141"/>
      <c r="UIU82" s="141"/>
      <c r="UIV82" s="141"/>
      <c r="UIW82" s="141"/>
      <c r="UIX82" s="141"/>
      <c r="UIY82" s="141"/>
      <c r="UIZ82" s="141"/>
      <c r="UJA82" s="141"/>
      <c r="UJB82" s="141"/>
      <c r="UJC82" s="141"/>
      <c r="UJD82" s="141"/>
      <c r="UJE82" s="141"/>
      <c r="UJF82" s="141"/>
      <c r="UJG82" s="141"/>
      <c r="UJH82" s="141"/>
      <c r="UJI82" s="141"/>
      <c r="UJJ82" s="141"/>
      <c r="UJK82" s="141"/>
      <c r="UJL82" s="141"/>
      <c r="UJM82" s="141"/>
      <c r="UJN82" s="141"/>
      <c r="UJO82" s="141"/>
      <c r="UJP82" s="141"/>
      <c r="UJQ82" s="141"/>
      <c r="UJR82" s="141"/>
      <c r="UJS82" s="141"/>
      <c r="UJT82" s="141"/>
      <c r="UJU82" s="141"/>
      <c r="UJV82" s="141"/>
      <c r="UJW82" s="141"/>
      <c r="UJX82" s="141"/>
      <c r="UJY82" s="141"/>
      <c r="UJZ82" s="141"/>
      <c r="UKA82" s="141"/>
      <c r="UKB82" s="141"/>
      <c r="UKC82" s="141"/>
      <c r="UKD82" s="141"/>
      <c r="UKE82" s="141"/>
      <c r="UKF82" s="141"/>
      <c r="UKG82" s="141"/>
      <c r="UKH82" s="141"/>
      <c r="UKI82" s="141"/>
      <c r="UKJ82" s="141"/>
      <c r="UKK82" s="141"/>
      <c r="UKL82" s="141"/>
      <c r="UKM82" s="141"/>
      <c r="UKN82" s="141"/>
      <c r="UKO82" s="141"/>
      <c r="UKP82" s="141"/>
      <c r="UKQ82" s="141"/>
      <c r="UKR82" s="141"/>
      <c r="UKS82" s="141"/>
      <c r="UKT82" s="141"/>
      <c r="UKU82" s="141"/>
      <c r="UKV82" s="141"/>
      <c r="UKW82" s="141"/>
      <c r="UKX82" s="141"/>
      <c r="UKY82" s="141"/>
      <c r="UKZ82" s="141"/>
      <c r="ULA82" s="141"/>
      <c r="ULB82" s="141"/>
      <c r="ULC82" s="141"/>
      <c r="ULD82" s="141"/>
      <c r="ULE82" s="141"/>
      <c r="ULF82" s="141"/>
      <c r="ULG82" s="141"/>
      <c r="ULH82" s="141"/>
      <c r="ULI82" s="141"/>
      <c r="ULJ82" s="141"/>
      <c r="ULK82" s="141"/>
      <c r="ULL82" s="141"/>
      <c r="ULM82" s="141"/>
      <c r="ULN82" s="141"/>
      <c r="ULO82" s="141"/>
      <c r="ULP82" s="141"/>
      <c r="ULQ82" s="141"/>
      <c r="ULR82" s="141"/>
      <c r="ULS82" s="141"/>
      <c r="ULT82" s="141"/>
      <c r="ULU82" s="141"/>
      <c r="ULV82" s="141"/>
      <c r="ULW82" s="141"/>
      <c r="ULX82" s="141"/>
      <c r="ULY82" s="141"/>
      <c r="ULZ82" s="141"/>
      <c r="UMA82" s="141"/>
      <c r="UMB82" s="141"/>
      <c r="UMC82" s="141"/>
      <c r="UMD82" s="141"/>
      <c r="UME82" s="141"/>
      <c r="UMF82" s="141"/>
      <c r="UMG82" s="141"/>
      <c r="UMH82" s="141"/>
      <c r="UMI82" s="141"/>
      <c r="UMJ82" s="141"/>
      <c r="UMK82" s="141"/>
      <c r="UML82" s="141"/>
      <c r="UMM82" s="141"/>
      <c r="UMN82" s="141"/>
      <c r="UMO82" s="141"/>
      <c r="UMP82" s="141"/>
      <c r="UMQ82" s="141"/>
      <c r="UMR82" s="141"/>
      <c r="UMS82" s="141"/>
      <c r="UMT82" s="141"/>
      <c r="UMU82" s="141"/>
      <c r="UMV82" s="141"/>
      <c r="UMW82" s="141"/>
      <c r="UMX82" s="141"/>
      <c r="UMY82" s="141"/>
      <c r="UMZ82" s="141"/>
      <c r="UNA82" s="141"/>
      <c r="UNB82" s="141"/>
      <c r="UNC82" s="141"/>
      <c r="UND82" s="141"/>
      <c r="UNE82" s="141"/>
      <c r="UNF82" s="141"/>
      <c r="UNG82" s="141"/>
      <c r="UNH82" s="141"/>
      <c r="UNI82" s="141"/>
      <c r="UNJ82" s="141"/>
      <c r="UNK82" s="141"/>
      <c r="UNL82" s="141"/>
      <c r="UNM82" s="141"/>
      <c r="UNN82" s="141"/>
      <c r="UNO82" s="141"/>
      <c r="UNP82" s="141"/>
      <c r="UNQ82" s="141"/>
      <c r="UNR82" s="141"/>
      <c r="UNS82" s="141"/>
      <c r="UNT82" s="141"/>
      <c r="UNU82" s="141"/>
      <c r="UNV82" s="141"/>
      <c r="UNW82" s="141"/>
      <c r="UNX82" s="141"/>
      <c r="UNY82" s="141"/>
      <c r="UNZ82" s="141"/>
      <c r="UOA82" s="141"/>
      <c r="UOB82" s="141"/>
      <c r="UOC82" s="141"/>
      <c r="UOD82" s="141"/>
      <c r="UOE82" s="141"/>
      <c r="UOF82" s="141"/>
      <c r="UOG82" s="141"/>
      <c r="UOH82" s="141"/>
      <c r="UOI82" s="141"/>
      <c r="UOJ82" s="141"/>
      <c r="UOK82" s="141"/>
      <c r="UOL82" s="141"/>
      <c r="UOM82" s="141"/>
      <c r="UON82" s="141"/>
      <c r="UOO82" s="141"/>
      <c r="UOP82" s="141"/>
      <c r="UOQ82" s="141"/>
      <c r="UOR82" s="141"/>
      <c r="UOS82" s="141"/>
      <c r="UOT82" s="141"/>
      <c r="UOU82" s="141"/>
      <c r="UOV82" s="141"/>
      <c r="UOW82" s="141"/>
      <c r="UOX82" s="141"/>
      <c r="UOY82" s="141"/>
      <c r="UOZ82" s="141"/>
      <c r="UPA82" s="141"/>
      <c r="UPB82" s="141"/>
      <c r="UPC82" s="141"/>
      <c r="UPD82" s="141"/>
      <c r="UPE82" s="141"/>
      <c r="UPF82" s="141"/>
      <c r="UPG82" s="141"/>
      <c r="UPH82" s="141"/>
      <c r="UPI82" s="141"/>
      <c r="UPJ82" s="141"/>
      <c r="UPK82" s="141"/>
      <c r="UPL82" s="141"/>
      <c r="UPM82" s="141"/>
      <c r="UPN82" s="141"/>
      <c r="UPO82" s="141"/>
      <c r="UPP82" s="141"/>
      <c r="UPQ82" s="141"/>
      <c r="UPR82" s="141"/>
      <c r="UPS82" s="141"/>
      <c r="UPT82" s="141"/>
      <c r="UPU82" s="141"/>
      <c r="UPV82" s="141"/>
      <c r="UPW82" s="141"/>
      <c r="UPX82" s="141"/>
      <c r="UPY82" s="141"/>
      <c r="UPZ82" s="141"/>
      <c r="UQA82" s="141"/>
      <c r="UQB82" s="141"/>
      <c r="UQC82" s="141"/>
      <c r="UQD82" s="141"/>
      <c r="UQE82" s="141"/>
      <c r="UQF82" s="141"/>
      <c r="UQG82" s="141"/>
      <c r="UQH82" s="141"/>
      <c r="UQI82" s="141"/>
      <c r="UQJ82" s="141"/>
      <c r="UQK82" s="141"/>
      <c r="UQL82" s="141"/>
      <c r="UQM82" s="141"/>
      <c r="UQN82" s="141"/>
      <c r="UQO82" s="141"/>
      <c r="UQP82" s="141"/>
      <c r="UQQ82" s="141"/>
      <c r="UQR82" s="141"/>
      <c r="UQS82" s="141"/>
      <c r="UQT82" s="141"/>
      <c r="UQU82" s="141"/>
      <c r="UQV82" s="141"/>
      <c r="UQW82" s="141"/>
      <c r="UQX82" s="141"/>
      <c r="UQY82" s="141"/>
      <c r="UQZ82" s="141"/>
      <c r="URA82" s="141"/>
      <c r="URB82" s="141"/>
      <c r="URC82" s="141"/>
      <c r="URD82" s="141"/>
      <c r="URE82" s="141"/>
      <c r="URF82" s="141"/>
      <c r="URG82" s="141"/>
      <c r="URH82" s="141"/>
      <c r="URI82" s="141"/>
      <c r="URJ82" s="141"/>
      <c r="URK82" s="141"/>
      <c r="URL82" s="141"/>
      <c r="URM82" s="141"/>
      <c r="URN82" s="141"/>
      <c r="URO82" s="141"/>
      <c r="URP82" s="141"/>
      <c r="URQ82" s="141"/>
      <c r="URR82" s="141"/>
      <c r="URS82" s="141"/>
      <c r="URT82" s="141"/>
      <c r="URU82" s="141"/>
      <c r="URV82" s="141"/>
      <c r="URW82" s="141"/>
      <c r="URX82" s="141"/>
      <c r="URY82" s="141"/>
      <c r="URZ82" s="141"/>
      <c r="USA82" s="141"/>
      <c r="USB82" s="141"/>
      <c r="USC82" s="141"/>
      <c r="USD82" s="141"/>
      <c r="USE82" s="141"/>
      <c r="USF82" s="141"/>
      <c r="USG82" s="141"/>
      <c r="USH82" s="141"/>
      <c r="USI82" s="141"/>
      <c r="USJ82" s="141"/>
      <c r="USK82" s="141"/>
      <c r="USL82" s="141"/>
      <c r="USM82" s="141"/>
      <c r="USN82" s="141"/>
      <c r="USO82" s="141"/>
      <c r="USP82" s="141"/>
      <c r="USQ82" s="141"/>
      <c r="USR82" s="141"/>
      <c r="USS82" s="141"/>
      <c r="UST82" s="141"/>
      <c r="USU82" s="141"/>
      <c r="USV82" s="141"/>
      <c r="USW82" s="141"/>
      <c r="USX82" s="141"/>
      <c r="USY82" s="141"/>
      <c r="USZ82" s="141"/>
      <c r="UTA82" s="141"/>
      <c r="UTB82" s="141"/>
      <c r="UTC82" s="141"/>
      <c r="UTD82" s="141"/>
      <c r="UTE82" s="141"/>
      <c r="UTF82" s="141"/>
      <c r="UTG82" s="141"/>
      <c r="UTH82" s="141"/>
      <c r="UTI82" s="141"/>
      <c r="UTJ82" s="141"/>
      <c r="UTK82" s="141"/>
      <c r="UTL82" s="141"/>
      <c r="UTM82" s="141"/>
      <c r="UTN82" s="141"/>
      <c r="UTO82" s="141"/>
      <c r="UTP82" s="141"/>
      <c r="UTQ82" s="141"/>
      <c r="UTR82" s="141"/>
      <c r="UTS82" s="141"/>
      <c r="UTT82" s="141"/>
      <c r="UTU82" s="141"/>
      <c r="UTV82" s="141"/>
      <c r="UTW82" s="141"/>
      <c r="UTX82" s="141"/>
      <c r="UTY82" s="141"/>
      <c r="UTZ82" s="141"/>
      <c r="UUA82" s="141"/>
      <c r="UUB82" s="141"/>
      <c r="UUC82" s="141"/>
      <c r="UUD82" s="141"/>
      <c r="UUE82" s="141"/>
      <c r="UUF82" s="141"/>
      <c r="UUG82" s="141"/>
      <c r="UUH82" s="141"/>
      <c r="UUI82" s="141"/>
      <c r="UUJ82" s="141"/>
      <c r="UUK82" s="141"/>
      <c r="UUL82" s="141"/>
      <c r="UUM82" s="141"/>
      <c r="UUN82" s="141"/>
      <c r="UUO82" s="141"/>
      <c r="UUP82" s="141"/>
      <c r="UUQ82" s="141"/>
      <c r="UUR82" s="141"/>
      <c r="UUS82" s="141"/>
      <c r="UUT82" s="141"/>
      <c r="UUU82" s="141"/>
      <c r="UUV82" s="141"/>
      <c r="UUW82" s="141"/>
      <c r="UUX82" s="141"/>
      <c r="UUY82" s="141"/>
      <c r="UUZ82" s="141"/>
      <c r="UVA82" s="141"/>
      <c r="UVB82" s="141"/>
      <c r="UVC82" s="141"/>
      <c r="UVD82" s="141"/>
      <c r="UVE82" s="141"/>
      <c r="UVF82" s="141"/>
      <c r="UVG82" s="141"/>
      <c r="UVH82" s="141"/>
      <c r="UVI82" s="141"/>
      <c r="UVJ82" s="141"/>
      <c r="UVK82" s="141"/>
      <c r="UVL82" s="141"/>
      <c r="UVM82" s="141"/>
      <c r="UVN82" s="141"/>
      <c r="UVO82" s="141"/>
      <c r="UVP82" s="141"/>
      <c r="UVQ82" s="141"/>
      <c r="UVR82" s="141"/>
      <c r="UVS82" s="141"/>
      <c r="UVT82" s="141"/>
      <c r="UVU82" s="141"/>
      <c r="UVV82" s="141"/>
      <c r="UVW82" s="141"/>
      <c r="UVX82" s="141"/>
      <c r="UVY82" s="141"/>
      <c r="UVZ82" s="141"/>
      <c r="UWA82" s="141"/>
      <c r="UWB82" s="141"/>
      <c r="UWC82" s="141"/>
      <c r="UWD82" s="141"/>
      <c r="UWE82" s="141"/>
      <c r="UWF82" s="141"/>
      <c r="UWG82" s="141"/>
      <c r="UWH82" s="141"/>
      <c r="UWI82" s="141"/>
      <c r="UWJ82" s="141"/>
      <c r="UWK82" s="141"/>
      <c r="UWL82" s="141"/>
      <c r="UWM82" s="141"/>
      <c r="UWN82" s="141"/>
      <c r="UWO82" s="141"/>
      <c r="UWP82" s="141"/>
      <c r="UWQ82" s="141"/>
      <c r="UWR82" s="141"/>
      <c r="UWS82" s="141"/>
      <c r="UWT82" s="141"/>
      <c r="UWU82" s="141"/>
      <c r="UWV82" s="141"/>
      <c r="UWW82" s="141"/>
      <c r="UWX82" s="141"/>
      <c r="UWY82" s="141"/>
      <c r="UWZ82" s="141"/>
      <c r="UXA82" s="141"/>
      <c r="UXB82" s="141"/>
      <c r="UXC82" s="141"/>
      <c r="UXD82" s="141"/>
      <c r="UXE82" s="141"/>
      <c r="UXF82" s="141"/>
      <c r="UXG82" s="141"/>
      <c r="UXH82" s="141"/>
      <c r="UXI82" s="141"/>
      <c r="UXJ82" s="141"/>
      <c r="UXK82" s="141"/>
      <c r="UXL82" s="141"/>
      <c r="UXM82" s="141"/>
      <c r="UXN82" s="141"/>
      <c r="UXO82" s="141"/>
      <c r="UXP82" s="141"/>
      <c r="UXQ82" s="141"/>
      <c r="UXR82" s="141"/>
      <c r="UXS82" s="141"/>
      <c r="UXT82" s="141"/>
      <c r="UXU82" s="141"/>
      <c r="UXV82" s="141"/>
      <c r="UXW82" s="141"/>
      <c r="UXX82" s="141"/>
      <c r="UXY82" s="141"/>
      <c r="UXZ82" s="141"/>
      <c r="UYA82" s="141"/>
      <c r="UYB82" s="141"/>
      <c r="UYC82" s="141"/>
      <c r="UYD82" s="141"/>
      <c r="UYE82" s="141"/>
      <c r="UYF82" s="141"/>
      <c r="UYG82" s="141"/>
      <c r="UYH82" s="141"/>
      <c r="UYI82" s="141"/>
      <c r="UYJ82" s="141"/>
      <c r="UYK82" s="141"/>
      <c r="UYL82" s="141"/>
      <c r="UYM82" s="141"/>
      <c r="UYN82" s="141"/>
      <c r="UYO82" s="141"/>
      <c r="UYP82" s="141"/>
      <c r="UYQ82" s="141"/>
      <c r="UYR82" s="141"/>
      <c r="UYS82" s="141"/>
      <c r="UYT82" s="141"/>
      <c r="UYU82" s="141"/>
      <c r="UYV82" s="141"/>
      <c r="UYW82" s="141"/>
      <c r="UYX82" s="141"/>
      <c r="UYY82" s="141"/>
      <c r="UYZ82" s="141"/>
      <c r="UZA82" s="141"/>
      <c r="UZB82" s="141"/>
      <c r="UZC82" s="141"/>
      <c r="UZD82" s="141"/>
      <c r="UZE82" s="141"/>
      <c r="UZF82" s="141"/>
      <c r="UZG82" s="141"/>
      <c r="UZH82" s="141"/>
      <c r="UZI82" s="141"/>
      <c r="UZJ82" s="141"/>
      <c r="UZK82" s="141"/>
      <c r="UZL82" s="141"/>
      <c r="UZM82" s="141"/>
      <c r="UZN82" s="141"/>
      <c r="UZO82" s="141"/>
      <c r="UZP82" s="141"/>
      <c r="UZQ82" s="141"/>
      <c r="UZR82" s="141"/>
      <c r="UZS82" s="141"/>
      <c r="UZT82" s="141"/>
      <c r="UZU82" s="141"/>
      <c r="UZV82" s="141"/>
      <c r="UZW82" s="141"/>
      <c r="UZX82" s="141"/>
      <c r="UZY82" s="141"/>
      <c r="UZZ82" s="141"/>
      <c r="VAA82" s="141"/>
      <c r="VAB82" s="141"/>
      <c r="VAC82" s="141"/>
      <c r="VAD82" s="141"/>
      <c r="VAE82" s="141"/>
      <c r="VAF82" s="141"/>
      <c r="VAG82" s="141"/>
      <c r="VAH82" s="141"/>
      <c r="VAI82" s="141"/>
      <c r="VAJ82" s="141"/>
      <c r="VAK82" s="141"/>
      <c r="VAL82" s="141"/>
      <c r="VAM82" s="141"/>
      <c r="VAN82" s="141"/>
      <c r="VAO82" s="141"/>
      <c r="VAP82" s="141"/>
      <c r="VAQ82" s="141"/>
      <c r="VAR82" s="141"/>
      <c r="VAS82" s="141"/>
      <c r="VAT82" s="141"/>
      <c r="VAU82" s="141"/>
      <c r="VAV82" s="141"/>
      <c r="VAW82" s="141"/>
      <c r="VAX82" s="141"/>
      <c r="VAY82" s="141"/>
      <c r="VAZ82" s="141"/>
      <c r="VBA82" s="141"/>
      <c r="VBB82" s="141"/>
      <c r="VBC82" s="141"/>
      <c r="VBD82" s="141"/>
      <c r="VBE82" s="141"/>
      <c r="VBF82" s="141"/>
      <c r="VBG82" s="141"/>
      <c r="VBH82" s="141"/>
      <c r="VBI82" s="141"/>
      <c r="VBJ82" s="141"/>
      <c r="VBK82" s="141"/>
      <c r="VBL82" s="141"/>
      <c r="VBM82" s="141"/>
      <c r="VBN82" s="141"/>
      <c r="VBO82" s="141"/>
      <c r="VBP82" s="141"/>
      <c r="VBQ82" s="141"/>
      <c r="VBR82" s="141"/>
      <c r="VBS82" s="141"/>
      <c r="VBT82" s="141"/>
      <c r="VBU82" s="141"/>
      <c r="VBV82" s="141"/>
      <c r="VBW82" s="141"/>
      <c r="VBX82" s="141"/>
      <c r="VBY82" s="141"/>
      <c r="VBZ82" s="141"/>
      <c r="VCA82" s="141"/>
      <c r="VCB82" s="141"/>
      <c r="VCC82" s="141"/>
      <c r="VCD82" s="141"/>
      <c r="VCE82" s="141"/>
      <c r="VCF82" s="141"/>
      <c r="VCG82" s="141"/>
      <c r="VCH82" s="141"/>
      <c r="VCI82" s="141"/>
      <c r="VCJ82" s="141"/>
      <c r="VCK82" s="141"/>
      <c r="VCL82" s="141"/>
      <c r="VCM82" s="141"/>
      <c r="VCN82" s="141"/>
      <c r="VCO82" s="141"/>
      <c r="VCP82" s="141"/>
      <c r="VCQ82" s="141"/>
      <c r="VCR82" s="141"/>
      <c r="VCS82" s="141"/>
      <c r="VCT82" s="141"/>
      <c r="VCU82" s="141"/>
      <c r="VCV82" s="141"/>
      <c r="VCW82" s="141"/>
      <c r="VCX82" s="141"/>
      <c r="VCY82" s="141"/>
      <c r="VCZ82" s="141"/>
      <c r="VDA82" s="141"/>
      <c r="VDB82" s="141"/>
      <c r="VDC82" s="141"/>
      <c r="VDD82" s="141"/>
      <c r="VDE82" s="141"/>
      <c r="VDF82" s="141"/>
      <c r="VDG82" s="141"/>
      <c r="VDH82" s="141"/>
      <c r="VDI82" s="141"/>
      <c r="VDJ82" s="141"/>
      <c r="VDK82" s="141"/>
      <c r="VDL82" s="141"/>
      <c r="VDM82" s="141"/>
      <c r="VDN82" s="141"/>
      <c r="VDO82" s="141"/>
      <c r="VDP82" s="141"/>
      <c r="VDQ82" s="141"/>
      <c r="VDR82" s="141"/>
      <c r="VDS82" s="141"/>
      <c r="VDT82" s="141"/>
      <c r="VDU82" s="141"/>
      <c r="VDV82" s="141"/>
      <c r="VDW82" s="141"/>
      <c r="VDX82" s="141"/>
      <c r="VDY82" s="141"/>
      <c r="VDZ82" s="141"/>
      <c r="VEA82" s="141"/>
      <c r="VEB82" s="141"/>
      <c r="VEC82" s="141"/>
      <c r="VED82" s="141"/>
      <c r="VEE82" s="141"/>
      <c r="VEF82" s="141"/>
      <c r="VEG82" s="141"/>
      <c r="VEH82" s="141"/>
      <c r="VEI82" s="141"/>
      <c r="VEJ82" s="141"/>
      <c r="VEK82" s="141"/>
      <c r="VEL82" s="141"/>
      <c r="VEM82" s="141"/>
      <c r="VEN82" s="141"/>
      <c r="VEO82" s="141"/>
      <c r="VEP82" s="141"/>
      <c r="VEQ82" s="141"/>
      <c r="VER82" s="141"/>
      <c r="VES82" s="141"/>
      <c r="VET82" s="141"/>
      <c r="VEU82" s="141"/>
      <c r="VEV82" s="141"/>
      <c r="VEW82" s="141"/>
      <c r="VEX82" s="141"/>
      <c r="VEY82" s="141"/>
      <c r="VEZ82" s="141"/>
      <c r="VFA82" s="141"/>
      <c r="VFB82" s="141"/>
      <c r="VFC82" s="141"/>
      <c r="VFD82" s="141"/>
      <c r="VFE82" s="141"/>
      <c r="VFF82" s="141"/>
      <c r="VFG82" s="141"/>
      <c r="VFH82" s="141"/>
      <c r="VFI82" s="141"/>
      <c r="VFJ82" s="141"/>
      <c r="VFK82" s="141"/>
      <c r="VFL82" s="141"/>
      <c r="VFM82" s="141"/>
      <c r="VFN82" s="141"/>
      <c r="VFO82" s="141"/>
      <c r="VFP82" s="141"/>
      <c r="VFQ82" s="141"/>
      <c r="VFR82" s="141"/>
      <c r="VFS82" s="141"/>
      <c r="VFT82" s="141"/>
      <c r="VFU82" s="141"/>
      <c r="VFV82" s="141"/>
      <c r="VFW82" s="141"/>
      <c r="VFX82" s="141"/>
      <c r="VFY82" s="141"/>
      <c r="VFZ82" s="141"/>
      <c r="VGA82" s="141"/>
      <c r="VGB82" s="141"/>
      <c r="VGC82" s="141"/>
      <c r="VGD82" s="141"/>
      <c r="VGE82" s="141"/>
      <c r="VGF82" s="141"/>
      <c r="VGG82" s="141"/>
      <c r="VGH82" s="141"/>
      <c r="VGI82" s="141"/>
      <c r="VGJ82" s="141"/>
      <c r="VGK82" s="141"/>
      <c r="VGL82" s="141"/>
      <c r="VGM82" s="141"/>
      <c r="VGN82" s="141"/>
      <c r="VGO82" s="141"/>
      <c r="VGP82" s="141"/>
      <c r="VGQ82" s="141"/>
      <c r="VGR82" s="141"/>
      <c r="VGS82" s="141"/>
      <c r="VGT82" s="141"/>
      <c r="VGU82" s="141"/>
      <c r="VGV82" s="141"/>
      <c r="VGW82" s="141"/>
      <c r="VGX82" s="141"/>
      <c r="VGY82" s="141"/>
      <c r="VGZ82" s="141"/>
      <c r="VHA82" s="141"/>
      <c r="VHB82" s="141"/>
      <c r="VHC82" s="141"/>
      <c r="VHD82" s="141"/>
      <c r="VHE82" s="141"/>
      <c r="VHF82" s="141"/>
      <c r="VHG82" s="141"/>
      <c r="VHH82" s="141"/>
      <c r="VHI82" s="141"/>
      <c r="VHJ82" s="141"/>
      <c r="VHK82" s="141"/>
      <c r="VHL82" s="141"/>
      <c r="VHM82" s="141"/>
      <c r="VHN82" s="141"/>
      <c r="VHO82" s="141"/>
      <c r="VHP82" s="141"/>
      <c r="VHQ82" s="141"/>
      <c r="VHR82" s="141"/>
      <c r="VHS82" s="141"/>
      <c r="VHT82" s="141"/>
      <c r="VHU82" s="141"/>
      <c r="VHV82" s="141"/>
      <c r="VHW82" s="141"/>
      <c r="VHX82" s="141"/>
      <c r="VHY82" s="141"/>
      <c r="VHZ82" s="141"/>
      <c r="VIA82" s="141"/>
      <c r="VIB82" s="141"/>
      <c r="VIC82" s="141"/>
      <c r="VID82" s="141"/>
      <c r="VIE82" s="141"/>
      <c r="VIF82" s="141"/>
      <c r="VIG82" s="141"/>
      <c r="VIH82" s="141"/>
      <c r="VII82" s="141"/>
      <c r="VIJ82" s="141"/>
      <c r="VIK82" s="141"/>
      <c r="VIL82" s="141"/>
      <c r="VIM82" s="141"/>
      <c r="VIN82" s="141"/>
      <c r="VIO82" s="141"/>
      <c r="VIP82" s="141"/>
      <c r="VIQ82" s="141"/>
      <c r="VIR82" s="141"/>
      <c r="VIS82" s="141"/>
      <c r="VIT82" s="141"/>
      <c r="VIU82" s="141"/>
      <c r="VIV82" s="141"/>
      <c r="VIW82" s="141"/>
      <c r="VIX82" s="141"/>
      <c r="VIY82" s="141"/>
      <c r="VIZ82" s="141"/>
      <c r="VJA82" s="141"/>
      <c r="VJB82" s="141"/>
      <c r="VJC82" s="141"/>
      <c r="VJD82" s="141"/>
      <c r="VJE82" s="141"/>
      <c r="VJF82" s="141"/>
      <c r="VJG82" s="141"/>
      <c r="VJH82" s="141"/>
      <c r="VJI82" s="141"/>
      <c r="VJJ82" s="141"/>
      <c r="VJK82" s="141"/>
      <c r="VJL82" s="141"/>
      <c r="VJM82" s="141"/>
      <c r="VJN82" s="141"/>
      <c r="VJO82" s="141"/>
      <c r="VJP82" s="141"/>
      <c r="VJQ82" s="141"/>
      <c r="VJR82" s="141"/>
      <c r="VJS82" s="141"/>
      <c r="VJT82" s="141"/>
      <c r="VJU82" s="141"/>
      <c r="VJV82" s="141"/>
      <c r="VJW82" s="141"/>
      <c r="VJX82" s="141"/>
      <c r="VJY82" s="141"/>
      <c r="VJZ82" s="141"/>
      <c r="VKA82" s="141"/>
      <c r="VKB82" s="141"/>
      <c r="VKC82" s="141"/>
      <c r="VKD82" s="141"/>
      <c r="VKE82" s="141"/>
      <c r="VKF82" s="141"/>
      <c r="VKG82" s="141"/>
      <c r="VKH82" s="141"/>
      <c r="VKI82" s="141"/>
      <c r="VKJ82" s="141"/>
      <c r="VKK82" s="141"/>
      <c r="VKL82" s="141"/>
      <c r="VKM82" s="141"/>
      <c r="VKN82" s="141"/>
      <c r="VKO82" s="141"/>
      <c r="VKP82" s="141"/>
      <c r="VKQ82" s="141"/>
      <c r="VKR82" s="141"/>
      <c r="VKS82" s="141"/>
      <c r="VKT82" s="141"/>
      <c r="VKU82" s="141"/>
      <c r="VKV82" s="141"/>
      <c r="VKW82" s="141"/>
      <c r="VKX82" s="141"/>
      <c r="VKY82" s="141"/>
      <c r="VKZ82" s="141"/>
      <c r="VLA82" s="141"/>
      <c r="VLB82" s="141"/>
      <c r="VLC82" s="141"/>
      <c r="VLD82" s="141"/>
      <c r="VLE82" s="141"/>
      <c r="VLF82" s="141"/>
      <c r="VLG82" s="141"/>
      <c r="VLH82" s="141"/>
      <c r="VLI82" s="141"/>
      <c r="VLJ82" s="141"/>
      <c r="VLK82" s="141"/>
      <c r="VLL82" s="141"/>
      <c r="VLM82" s="141"/>
      <c r="VLN82" s="141"/>
      <c r="VLO82" s="141"/>
      <c r="VLP82" s="141"/>
      <c r="VLQ82" s="141"/>
      <c r="VLR82" s="141"/>
      <c r="VLS82" s="141"/>
      <c r="VLT82" s="141"/>
      <c r="VLU82" s="141"/>
      <c r="VLV82" s="141"/>
      <c r="VLW82" s="141"/>
      <c r="VLX82" s="141"/>
      <c r="VLY82" s="141"/>
      <c r="VLZ82" s="141"/>
      <c r="VMA82" s="141"/>
      <c r="VMB82" s="141"/>
      <c r="VMC82" s="141"/>
      <c r="VMD82" s="141"/>
      <c r="VME82" s="141"/>
      <c r="VMF82" s="141"/>
      <c r="VMG82" s="141"/>
      <c r="VMH82" s="141"/>
      <c r="VMI82" s="141"/>
      <c r="VMJ82" s="141"/>
      <c r="VMK82" s="141"/>
      <c r="VML82" s="141"/>
      <c r="VMM82" s="141"/>
      <c r="VMN82" s="141"/>
      <c r="VMO82" s="141"/>
      <c r="VMP82" s="141"/>
      <c r="VMQ82" s="141"/>
      <c r="VMR82" s="141"/>
      <c r="VMS82" s="141"/>
      <c r="VMT82" s="141"/>
      <c r="VMU82" s="141"/>
      <c r="VMV82" s="141"/>
      <c r="VMW82" s="141"/>
      <c r="VMX82" s="141"/>
      <c r="VMY82" s="141"/>
      <c r="VMZ82" s="141"/>
      <c r="VNA82" s="141"/>
      <c r="VNB82" s="141"/>
      <c r="VNC82" s="141"/>
      <c r="VND82" s="141"/>
      <c r="VNE82" s="141"/>
      <c r="VNF82" s="141"/>
      <c r="VNG82" s="141"/>
      <c r="VNH82" s="141"/>
      <c r="VNI82" s="141"/>
      <c r="VNJ82" s="141"/>
      <c r="VNK82" s="141"/>
      <c r="VNL82" s="141"/>
      <c r="VNM82" s="141"/>
      <c r="VNN82" s="141"/>
      <c r="VNO82" s="141"/>
      <c r="VNP82" s="141"/>
      <c r="VNQ82" s="141"/>
      <c r="VNR82" s="141"/>
      <c r="VNS82" s="141"/>
      <c r="VNT82" s="141"/>
      <c r="VNU82" s="141"/>
      <c r="VNV82" s="141"/>
      <c r="VNW82" s="141"/>
      <c r="VNX82" s="141"/>
      <c r="VNY82" s="141"/>
      <c r="VNZ82" s="141"/>
      <c r="VOA82" s="141"/>
      <c r="VOB82" s="141"/>
      <c r="VOC82" s="141"/>
      <c r="VOD82" s="141"/>
      <c r="VOE82" s="141"/>
      <c r="VOF82" s="141"/>
      <c r="VOG82" s="141"/>
      <c r="VOH82" s="141"/>
      <c r="VOI82" s="141"/>
      <c r="VOJ82" s="141"/>
      <c r="VOK82" s="141"/>
      <c r="VOL82" s="141"/>
      <c r="VOM82" s="141"/>
      <c r="VON82" s="141"/>
      <c r="VOO82" s="141"/>
      <c r="VOP82" s="141"/>
      <c r="VOQ82" s="141"/>
      <c r="VOR82" s="141"/>
      <c r="VOS82" s="141"/>
      <c r="VOT82" s="141"/>
      <c r="VOU82" s="141"/>
      <c r="VOV82" s="141"/>
      <c r="VOW82" s="141"/>
      <c r="VOX82" s="141"/>
      <c r="VOY82" s="141"/>
      <c r="VOZ82" s="141"/>
      <c r="VPA82" s="141"/>
      <c r="VPB82" s="141"/>
      <c r="VPC82" s="141"/>
      <c r="VPD82" s="141"/>
      <c r="VPE82" s="141"/>
      <c r="VPF82" s="141"/>
      <c r="VPG82" s="141"/>
      <c r="VPH82" s="141"/>
      <c r="VPI82" s="141"/>
      <c r="VPJ82" s="141"/>
      <c r="VPK82" s="141"/>
      <c r="VPL82" s="141"/>
      <c r="VPM82" s="141"/>
      <c r="VPN82" s="141"/>
      <c r="VPO82" s="141"/>
      <c r="VPP82" s="141"/>
      <c r="VPQ82" s="141"/>
      <c r="VPR82" s="141"/>
      <c r="VPS82" s="141"/>
      <c r="VPT82" s="141"/>
      <c r="VPU82" s="141"/>
      <c r="VPV82" s="141"/>
      <c r="VPW82" s="141"/>
      <c r="VPX82" s="141"/>
      <c r="VPY82" s="141"/>
      <c r="VPZ82" s="141"/>
      <c r="VQA82" s="141"/>
      <c r="VQB82" s="141"/>
      <c r="VQC82" s="141"/>
      <c r="VQD82" s="141"/>
      <c r="VQE82" s="141"/>
      <c r="VQF82" s="141"/>
      <c r="VQG82" s="141"/>
      <c r="VQH82" s="141"/>
      <c r="VQI82" s="141"/>
      <c r="VQJ82" s="141"/>
      <c r="VQK82" s="141"/>
      <c r="VQL82" s="141"/>
      <c r="VQM82" s="141"/>
      <c r="VQN82" s="141"/>
      <c r="VQO82" s="141"/>
      <c r="VQP82" s="141"/>
      <c r="VQQ82" s="141"/>
      <c r="VQR82" s="141"/>
      <c r="VQS82" s="141"/>
      <c r="VQT82" s="141"/>
      <c r="VQU82" s="141"/>
      <c r="VQV82" s="141"/>
      <c r="VQW82" s="141"/>
      <c r="VQX82" s="141"/>
      <c r="VQY82" s="141"/>
      <c r="VQZ82" s="141"/>
      <c r="VRA82" s="141"/>
      <c r="VRB82" s="141"/>
      <c r="VRC82" s="141"/>
      <c r="VRD82" s="141"/>
      <c r="VRE82" s="141"/>
      <c r="VRF82" s="141"/>
      <c r="VRG82" s="141"/>
      <c r="VRH82" s="141"/>
      <c r="VRI82" s="141"/>
      <c r="VRJ82" s="141"/>
      <c r="VRK82" s="141"/>
      <c r="VRL82" s="141"/>
      <c r="VRM82" s="141"/>
      <c r="VRN82" s="141"/>
      <c r="VRO82" s="141"/>
      <c r="VRP82" s="141"/>
      <c r="VRQ82" s="141"/>
      <c r="VRR82" s="141"/>
      <c r="VRS82" s="141"/>
      <c r="VRT82" s="141"/>
      <c r="VRU82" s="141"/>
      <c r="VRV82" s="141"/>
      <c r="VRW82" s="141"/>
      <c r="VRX82" s="141"/>
      <c r="VRY82" s="141"/>
      <c r="VRZ82" s="141"/>
      <c r="VSA82" s="141"/>
      <c r="VSB82" s="141"/>
      <c r="VSC82" s="141"/>
      <c r="VSD82" s="141"/>
      <c r="VSE82" s="141"/>
      <c r="VSF82" s="141"/>
      <c r="VSG82" s="141"/>
      <c r="VSH82" s="141"/>
      <c r="VSI82" s="141"/>
      <c r="VSJ82" s="141"/>
      <c r="VSK82" s="141"/>
      <c r="VSL82" s="141"/>
      <c r="VSM82" s="141"/>
      <c r="VSN82" s="141"/>
      <c r="VSO82" s="141"/>
      <c r="VSP82" s="141"/>
      <c r="VSQ82" s="141"/>
      <c r="VSR82" s="141"/>
      <c r="VSS82" s="141"/>
      <c r="VST82" s="141"/>
      <c r="VSU82" s="141"/>
      <c r="VSV82" s="141"/>
      <c r="VSW82" s="141"/>
      <c r="VSX82" s="141"/>
      <c r="VSY82" s="141"/>
      <c r="VSZ82" s="141"/>
      <c r="VTA82" s="141"/>
      <c r="VTB82" s="141"/>
      <c r="VTC82" s="141"/>
      <c r="VTD82" s="141"/>
      <c r="VTE82" s="141"/>
      <c r="VTF82" s="141"/>
      <c r="VTG82" s="141"/>
      <c r="VTH82" s="141"/>
      <c r="VTI82" s="141"/>
      <c r="VTJ82" s="141"/>
      <c r="VTK82" s="141"/>
      <c r="VTL82" s="141"/>
      <c r="VTM82" s="141"/>
      <c r="VTN82" s="141"/>
      <c r="VTO82" s="141"/>
      <c r="VTP82" s="141"/>
      <c r="VTQ82" s="141"/>
      <c r="VTR82" s="141"/>
      <c r="VTS82" s="141"/>
      <c r="VTT82" s="141"/>
      <c r="VTU82" s="141"/>
      <c r="VTV82" s="141"/>
      <c r="VTW82" s="141"/>
      <c r="VTX82" s="141"/>
      <c r="VTY82" s="141"/>
      <c r="VTZ82" s="141"/>
      <c r="VUA82" s="141"/>
      <c r="VUB82" s="141"/>
      <c r="VUC82" s="141"/>
      <c r="VUD82" s="141"/>
      <c r="VUE82" s="141"/>
      <c r="VUF82" s="141"/>
      <c r="VUG82" s="141"/>
      <c r="VUH82" s="141"/>
      <c r="VUI82" s="141"/>
      <c r="VUJ82" s="141"/>
      <c r="VUK82" s="141"/>
      <c r="VUL82" s="141"/>
      <c r="VUM82" s="141"/>
      <c r="VUN82" s="141"/>
      <c r="VUO82" s="141"/>
      <c r="VUP82" s="141"/>
      <c r="VUQ82" s="141"/>
      <c r="VUR82" s="141"/>
      <c r="VUS82" s="141"/>
      <c r="VUT82" s="141"/>
      <c r="VUU82" s="141"/>
      <c r="VUV82" s="141"/>
      <c r="VUW82" s="141"/>
      <c r="VUX82" s="141"/>
      <c r="VUY82" s="141"/>
      <c r="VUZ82" s="141"/>
      <c r="VVA82" s="141"/>
      <c r="VVB82" s="141"/>
      <c r="VVC82" s="141"/>
      <c r="VVD82" s="141"/>
      <c r="VVE82" s="141"/>
      <c r="VVF82" s="141"/>
      <c r="VVG82" s="141"/>
      <c r="VVH82" s="141"/>
      <c r="VVI82" s="141"/>
      <c r="VVJ82" s="141"/>
      <c r="VVK82" s="141"/>
      <c r="VVL82" s="141"/>
      <c r="VVM82" s="141"/>
      <c r="VVN82" s="141"/>
      <c r="VVO82" s="141"/>
      <c r="VVP82" s="141"/>
      <c r="VVQ82" s="141"/>
      <c r="VVR82" s="141"/>
      <c r="VVS82" s="141"/>
      <c r="VVT82" s="141"/>
      <c r="VVU82" s="141"/>
      <c r="VVV82" s="141"/>
      <c r="VVW82" s="141"/>
      <c r="VVX82" s="141"/>
      <c r="VVY82" s="141"/>
      <c r="VVZ82" s="141"/>
      <c r="VWA82" s="141"/>
      <c r="VWB82" s="141"/>
      <c r="VWC82" s="141"/>
      <c r="VWD82" s="141"/>
      <c r="VWE82" s="141"/>
      <c r="VWF82" s="141"/>
      <c r="VWG82" s="141"/>
      <c r="VWH82" s="141"/>
      <c r="VWI82" s="141"/>
      <c r="VWJ82" s="141"/>
      <c r="VWK82" s="141"/>
      <c r="VWL82" s="141"/>
      <c r="VWM82" s="141"/>
      <c r="VWN82" s="141"/>
      <c r="VWO82" s="141"/>
      <c r="VWP82" s="141"/>
      <c r="VWQ82" s="141"/>
      <c r="VWR82" s="141"/>
      <c r="VWS82" s="141"/>
      <c r="VWT82" s="141"/>
      <c r="VWU82" s="141"/>
      <c r="VWV82" s="141"/>
      <c r="VWW82" s="141"/>
      <c r="VWX82" s="141"/>
      <c r="VWY82" s="141"/>
      <c r="VWZ82" s="141"/>
      <c r="VXA82" s="141"/>
      <c r="VXB82" s="141"/>
      <c r="VXC82" s="141"/>
      <c r="VXD82" s="141"/>
      <c r="VXE82" s="141"/>
      <c r="VXF82" s="141"/>
      <c r="VXG82" s="141"/>
      <c r="VXH82" s="141"/>
      <c r="VXI82" s="141"/>
      <c r="VXJ82" s="141"/>
      <c r="VXK82" s="141"/>
      <c r="VXL82" s="141"/>
      <c r="VXM82" s="141"/>
      <c r="VXN82" s="141"/>
      <c r="VXO82" s="141"/>
      <c r="VXP82" s="141"/>
      <c r="VXQ82" s="141"/>
      <c r="VXR82" s="141"/>
      <c r="VXS82" s="141"/>
      <c r="VXT82" s="141"/>
      <c r="VXU82" s="141"/>
      <c r="VXV82" s="141"/>
      <c r="VXW82" s="141"/>
      <c r="VXX82" s="141"/>
      <c r="VXY82" s="141"/>
      <c r="VXZ82" s="141"/>
      <c r="VYA82" s="141"/>
      <c r="VYB82" s="141"/>
      <c r="VYC82" s="141"/>
      <c r="VYD82" s="141"/>
      <c r="VYE82" s="141"/>
      <c r="VYF82" s="141"/>
      <c r="VYG82" s="141"/>
      <c r="VYH82" s="141"/>
      <c r="VYI82" s="141"/>
      <c r="VYJ82" s="141"/>
      <c r="VYK82" s="141"/>
      <c r="VYL82" s="141"/>
      <c r="VYM82" s="141"/>
      <c r="VYN82" s="141"/>
      <c r="VYO82" s="141"/>
      <c r="VYP82" s="141"/>
      <c r="VYQ82" s="141"/>
      <c r="VYR82" s="141"/>
      <c r="VYS82" s="141"/>
      <c r="VYT82" s="141"/>
      <c r="VYU82" s="141"/>
      <c r="VYV82" s="141"/>
      <c r="VYW82" s="141"/>
      <c r="VYX82" s="141"/>
      <c r="VYY82" s="141"/>
      <c r="VYZ82" s="141"/>
      <c r="VZA82" s="141"/>
      <c r="VZB82" s="141"/>
      <c r="VZC82" s="141"/>
      <c r="VZD82" s="141"/>
      <c r="VZE82" s="141"/>
      <c r="VZF82" s="141"/>
      <c r="VZG82" s="141"/>
      <c r="VZH82" s="141"/>
      <c r="VZI82" s="141"/>
      <c r="VZJ82" s="141"/>
      <c r="VZK82" s="141"/>
      <c r="VZL82" s="141"/>
      <c r="VZM82" s="141"/>
      <c r="VZN82" s="141"/>
      <c r="VZO82" s="141"/>
      <c r="VZP82" s="141"/>
      <c r="VZQ82" s="141"/>
      <c r="VZR82" s="141"/>
      <c r="VZS82" s="141"/>
      <c r="VZT82" s="141"/>
      <c r="VZU82" s="141"/>
      <c r="VZV82" s="141"/>
      <c r="VZW82" s="141"/>
      <c r="VZX82" s="141"/>
      <c r="VZY82" s="141"/>
      <c r="VZZ82" s="141"/>
      <c r="WAA82" s="141"/>
      <c r="WAB82" s="141"/>
      <c r="WAC82" s="141"/>
      <c r="WAD82" s="141"/>
      <c r="WAE82" s="141"/>
      <c r="WAF82" s="141"/>
      <c r="WAG82" s="141"/>
      <c r="WAH82" s="141"/>
      <c r="WAI82" s="141"/>
      <c r="WAJ82" s="141"/>
      <c r="WAK82" s="141"/>
      <c r="WAL82" s="141"/>
      <c r="WAM82" s="141"/>
      <c r="WAN82" s="141"/>
      <c r="WAO82" s="141"/>
      <c r="WAP82" s="141"/>
      <c r="WAQ82" s="141"/>
      <c r="WAR82" s="141"/>
      <c r="WAS82" s="141"/>
      <c r="WAT82" s="141"/>
      <c r="WAU82" s="141"/>
      <c r="WAV82" s="141"/>
      <c r="WAW82" s="141"/>
      <c r="WAX82" s="141"/>
      <c r="WAY82" s="141"/>
      <c r="WAZ82" s="141"/>
      <c r="WBA82" s="141"/>
      <c r="WBB82" s="141"/>
      <c r="WBC82" s="141"/>
      <c r="WBD82" s="141"/>
      <c r="WBE82" s="141"/>
      <c r="WBF82" s="141"/>
      <c r="WBG82" s="141"/>
      <c r="WBH82" s="141"/>
      <c r="WBI82" s="141"/>
      <c r="WBJ82" s="141"/>
      <c r="WBK82" s="141"/>
      <c r="WBL82" s="141"/>
      <c r="WBM82" s="141"/>
      <c r="WBN82" s="141"/>
      <c r="WBO82" s="141"/>
      <c r="WBP82" s="141"/>
      <c r="WBQ82" s="141"/>
      <c r="WBR82" s="141"/>
      <c r="WBS82" s="141"/>
      <c r="WBT82" s="141"/>
      <c r="WBU82" s="141"/>
      <c r="WBV82" s="141"/>
      <c r="WBW82" s="141"/>
      <c r="WBX82" s="141"/>
      <c r="WBY82" s="141"/>
      <c r="WBZ82" s="141"/>
      <c r="WCA82" s="141"/>
      <c r="WCB82" s="141"/>
      <c r="WCC82" s="141"/>
      <c r="WCD82" s="141"/>
      <c r="WCE82" s="141"/>
      <c r="WCF82" s="141"/>
      <c r="WCG82" s="141"/>
      <c r="WCH82" s="141"/>
      <c r="WCI82" s="141"/>
      <c r="WCJ82" s="141"/>
      <c r="WCK82" s="141"/>
      <c r="WCL82" s="141"/>
      <c r="WCM82" s="141"/>
      <c r="WCN82" s="141"/>
      <c r="WCO82" s="141"/>
      <c r="WCP82" s="141"/>
      <c r="WCQ82" s="141"/>
      <c r="WCR82" s="141"/>
      <c r="WCS82" s="141"/>
      <c r="WCT82" s="141"/>
      <c r="WCU82" s="141"/>
      <c r="WCV82" s="141"/>
      <c r="WCW82" s="141"/>
      <c r="WCX82" s="141"/>
      <c r="WCY82" s="141"/>
      <c r="WCZ82" s="141"/>
      <c r="WDA82" s="141"/>
      <c r="WDB82" s="141"/>
      <c r="WDC82" s="141"/>
      <c r="WDD82" s="141"/>
      <c r="WDE82" s="141"/>
      <c r="WDF82" s="141"/>
      <c r="WDG82" s="141"/>
      <c r="WDH82" s="141"/>
      <c r="WDI82" s="141"/>
      <c r="WDJ82" s="141"/>
      <c r="WDK82" s="141"/>
      <c r="WDL82" s="141"/>
      <c r="WDM82" s="141"/>
      <c r="WDN82" s="141"/>
      <c r="WDO82" s="141"/>
      <c r="WDP82" s="141"/>
      <c r="WDQ82" s="141"/>
      <c r="WDR82" s="141"/>
      <c r="WDS82" s="141"/>
      <c r="WDT82" s="141"/>
      <c r="WDU82" s="141"/>
      <c r="WDV82" s="141"/>
      <c r="WDW82" s="141"/>
      <c r="WDX82" s="141"/>
      <c r="WDY82" s="141"/>
      <c r="WDZ82" s="141"/>
      <c r="WEA82" s="141"/>
      <c r="WEB82" s="141"/>
      <c r="WEC82" s="141"/>
      <c r="WED82" s="141"/>
      <c r="WEE82" s="141"/>
      <c r="WEF82" s="141"/>
      <c r="WEG82" s="141"/>
      <c r="WEH82" s="141"/>
      <c r="WEI82" s="141"/>
      <c r="WEJ82" s="141"/>
      <c r="WEK82" s="141"/>
      <c r="WEL82" s="141"/>
      <c r="WEM82" s="141"/>
      <c r="WEN82" s="141"/>
      <c r="WEO82" s="141"/>
      <c r="WEP82" s="141"/>
      <c r="WEQ82" s="141"/>
      <c r="WER82" s="141"/>
      <c r="WES82" s="141"/>
      <c r="WET82" s="141"/>
      <c r="WEU82" s="141"/>
      <c r="WEV82" s="141"/>
      <c r="WEW82" s="141"/>
      <c r="WEX82" s="141"/>
      <c r="WEY82" s="141"/>
      <c r="WEZ82" s="141"/>
      <c r="WFA82" s="141"/>
      <c r="WFB82" s="141"/>
      <c r="WFC82" s="141"/>
      <c r="WFD82" s="141"/>
      <c r="WFE82" s="141"/>
      <c r="WFF82" s="141"/>
      <c r="WFG82" s="141"/>
      <c r="WFH82" s="141"/>
      <c r="WFI82" s="141"/>
      <c r="WFJ82" s="141"/>
      <c r="WFK82" s="141"/>
      <c r="WFL82" s="141"/>
      <c r="WFM82" s="141"/>
      <c r="WFN82" s="141"/>
      <c r="WFO82" s="141"/>
      <c r="WFP82" s="141"/>
      <c r="WFQ82" s="141"/>
      <c r="WFR82" s="141"/>
      <c r="WFS82" s="141"/>
      <c r="WFT82" s="141"/>
      <c r="WFU82" s="141"/>
      <c r="WFV82" s="141"/>
      <c r="WFW82" s="141"/>
      <c r="WFX82" s="141"/>
      <c r="WFY82" s="141"/>
      <c r="WFZ82" s="141"/>
      <c r="WGA82" s="141"/>
      <c r="WGB82" s="141"/>
      <c r="WGC82" s="141"/>
      <c r="WGD82" s="141"/>
      <c r="WGE82" s="141"/>
      <c r="WGF82" s="141"/>
      <c r="WGG82" s="141"/>
      <c r="WGH82" s="141"/>
      <c r="WGI82" s="141"/>
      <c r="WGJ82" s="141"/>
      <c r="WGK82" s="141"/>
      <c r="WGL82" s="141"/>
      <c r="WGM82" s="141"/>
      <c r="WGN82" s="141"/>
      <c r="WGO82" s="141"/>
      <c r="WGP82" s="141"/>
      <c r="WGQ82" s="141"/>
      <c r="WGR82" s="141"/>
      <c r="WGS82" s="141"/>
      <c r="WGT82" s="141"/>
      <c r="WGU82" s="141"/>
      <c r="WGV82" s="141"/>
      <c r="WGW82" s="141"/>
      <c r="WGX82" s="141"/>
      <c r="WGY82" s="141"/>
      <c r="WGZ82" s="141"/>
      <c r="WHA82" s="141"/>
      <c r="WHB82" s="141"/>
      <c r="WHC82" s="141"/>
      <c r="WHD82" s="141"/>
      <c r="WHE82" s="141"/>
      <c r="WHF82" s="141"/>
      <c r="WHG82" s="141"/>
      <c r="WHH82" s="141"/>
      <c r="WHI82" s="141"/>
      <c r="WHJ82" s="141"/>
      <c r="WHK82" s="141"/>
      <c r="WHL82" s="141"/>
      <c r="WHM82" s="141"/>
      <c r="WHN82" s="141"/>
      <c r="WHO82" s="141"/>
      <c r="WHP82" s="141"/>
      <c r="WHQ82" s="141"/>
      <c r="WHR82" s="141"/>
      <c r="WHS82" s="141"/>
      <c r="WHT82" s="141"/>
      <c r="WHU82" s="141"/>
      <c r="WHV82" s="141"/>
      <c r="WHW82" s="141"/>
      <c r="WHX82" s="141"/>
      <c r="WHY82" s="141"/>
      <c r="WHZ82" s="141"/>
      <c r="WIA82" s="141"/>
      <c r="WIB82" s="141"/>
      <c r="WIC82" s="141"/>
      <c r="WID82" s="141"/>
      <c r="WIE82" s="141"/>
      <c r="WIF82" s="141"/>
      <c r="WIG82" s="141"/>
      <c r="WIH82" s="141"/>
      <c r="WII82" s="141"/>
      <c r="WIJ82" s="141"/>
      <c r="WIK82" s="141"/>
      <c r="WIL82" s="141"/>
      <c r="WIM82" s="141"/>
      <c r="WIN82" s="141"/>
      <c r="WIO82" s="141"/>
      <c r="WIP82" s="141"/>
      <c r="WIQ82" s="141"/>
      <c r="WIR82" s="141"/>
      <c r="WIS82" s="141"/>
      <c r="WIT82" s="141"/>
      <c r="WIU82" s="141"/>
      <c r="WIV82" s="141"/>
      <c r="WIW82" s="141"/>
      <c r="WIX82" s="141"/>
      <c r="WIY82" s="141"/>
      <c r="WIZ82" s="141"/>
      <c r="WJA82" s="141"/>
      <c r="WJB82" s="141"/>
      <c r="WJC82" s="141"/>
      <c r="WJD82" s="141"/>
      <c r="WJE82" s="141"/>
      <c r="WJF82" s="141"/>
      <c r="WJG82" s="141"/>
      <c r="WJH82" s="141"/>
      <c r="WJI82" s="141"/>
      <c r="WJJ82" s="141"/>
      <c r="WJK82" s="141"/>
      <c r="WJL82" s="141"/>
      <c r="WJM82" s="141"/>
      <c r="WJN82" s="141"/>
      <c r="WJO82" s="141"/>
      <c r="WJP82" s="141"/>
      <c r="WJQ82" s="141"/>
      <c r="WJR82" s="141"/>
      <c r="WJS82" s="141"/>
      <c r="WJT82" s="141"/>
      <c r="WJU82" s="141"/>
      <c r="WJV82" s="141"/>
      <c r="WJW82" s="141"/>
      <c r="WJX82" s="141"/>
      <c r="WJY82" s="141"/>
      <c r="WJZ82" s="141"/>
      <c r="WKA82" s="141"/>
      <c r="WKB82" s="141"/>
      <c r="WKC82" s="141"/>
      <c r="WKD82" s="141"/>
      <c r="WKE82" s="141"/>
      <c r="WKF82" s="141"/>
      <c r="WKG82" s="141"/>
      <c r="WKH82" s="141"/>
      <c r="WKI82" s="141"/>
      <c r="WKJ82" s="141"/>
      <c r="WKK82" s="141"/>
      <c r="WKL82" s="141"/>
      <c r="WKM82" s="141"/>
      <c r="WKN82" s="141"/>
      <c r="WKO82" s="141"/>
      <c r="WKP82" s="141"/>
      <c r="WKQ82" s="141"/>
      <c r="WKR82" s="141"/>
      <c r="WKS82" s="141"/>
      <c r="WKT82" s="141"/>
      <c r="WKU82" s="141"/>
      <c r="WKV82" s="141"/>
      <c r="WKW82" s="141"/>
      <c r="WKX82" s="141"/>
      <c r="WKY82" s="141"/>
      <c r="WKZ82" s="141"/>
      <c r="WLA82" s="141"/>
      <c r="WLB82" s="141"/>
      <c r="WLC82" s="141"/>
      <c r="WLD82" s="141"/>
      <c r="WLE82" s="141"/>
      <c r="WLF82" s="141"/>
      <c r="WLG82" s="141"/>
      <c r="WLH82" s="141"/>
      <c r="WLI82" s="141"/>
      <c r="WLJ82" s="141"/>
      <c r="WLK82" s="141"/>
      <c r="WLL82" s="141"/>
      <c r="WLM82" s="141"/>
      <c r="WLN82" s="141"/>
      <c r="WLO82" s="141"/>
      <c r="WLP82" s="141"/>
      <c r="WLQ82" s="141"/>
      <c r="WLR82" s="141"/>
      <c r="WLS82" s="141"/>
      <c r="WLT82" s="141"/>
      <c r="WLU82" s="141"/>
      <c r="WLV82" s="141"/>
      <c r="WLW82" s="141"/>
      <c r="WLX82" s="141"/>
      <c r="WLY82" s="141"/>
      <c r="WLZ82" s="141"/>
      <c r="WMA82" s="141"/>
      <c r="WMB82" s="141"/>
      <c r="WMC82" s="141"/>
      <c r="WMD82" s="141"/>
      <c r="WME82" s="141"/>
      <c r="WMF82" s="141"/>
      <c r="WMG82" s="141"/>
      <c r="WMH82" s="141"/>
      <c r="WMI82" s="141"/>
      <c r="WMJ82" s="141"/>
      <c r="WMK82" s="141"/>
      <c r="WML82" s="141"/>
      <c r="WMM82" s="141"/>
      <c r="WMN82" s="141"/>
      <c r="WMO82" s="141"/>
      <c r="WMP82" s="141"/>
      <c r="WMQ82" s="141"/>
      <c r="WMR82" s="141"/>
      <c r="WMS82" s="141"/>
      <c r="WMT82" s="141"/>
      <c r="WMU82" s="141"/>
      <c r="WMV82" s="141"/>
      <c r="WMW82" s="141"/>
      <c r="WMX82" s="141"/>
      <c r="WMY82" s="141"/>
      <c r="WMZ82" s="141"/>
      <c r="WNA82" s="141"/>
      <c r="WNB82" s="141"/>
      <c r="WNC82" s="141"/>
      <c r="WND82" s="141"/>
      <c r="WNE82" s="141"/>
      <c r="WNF82" s="141"/>
      <c r="WNG82" s="141"/>
      <c r="WNH82" s="141"/>
      <c r="WNI82" s="141"/>
      <c r="WNJ82" s="141"/>
      <c r="WNK82" s="141"/>
      <c r="WNL82" s="141"/>
      <c r="WNM82" s="141"/>
      <c r="WNN82" s="141"/>
      <c r="WNO82" s="141"/>
      <c r="WNP82" s="141"/>
      <c r="WNQ82" s="141"/>
      <c r="WNR82" s="141"/>
      <c r="WNS82" s="141"/>
      <c r="WNT82" s="141"/>
      <c r="WNU82" s="141"/>
      <c r="WNV82" s="141"/>
      <c r="WNW82" s="141"/>
      <c r="WNX82" s="141"/>
      <c r="WNY82" s="141"/>
      <c r="WNZ82" s="141"/>
      <c r="WOA82" s="141"/>
      <c r="WOB82" s="141"/>
      <c r="WOC82" s="141"/>
      <c r="WOD82" s="141"/>
      <c r="WOE82" s="141"/>
      <c r="WOF82" s="141"/>
      <c r="WOG82" s="141"/>
      <c r="WOH82" s="141"/>
      <c r="WOI82" s="141"/>
      <c r="WOJ82" s="141"/>
      <c r="WOK82" s="141"/>
      <c r="WOL82" s="141"/>
      <c r="WOM82" s="141"/>
      <c r="WON82" s="141"/>
      <c r="WOO82" s="141"/>
      <c r="WOP82" s="141"/>
      <c r="WOQ82" s="141"/>
      <c r="WOR82" s="141"/>
      <c r="WOS82" s="141"/>
      <c r="WOT82" s="141"/>
      <c r="WOU82" s="141"/>
      <c r="WOV82" s="141"/>
      <c r="WOW82" s="141"/>
      <c r="WOX82" s="141"/>
      <c r="WOY82" s="141"/>
      <c r="WOZ82" s="141"/>
      <c r="WPA82" s="141"/>
      <c r="WPB82" s="141"/>
      <c r="WPC82" s="141"/>
      <c r="WPD82" s="141"/>
      <c r="WPE82" s="141"/>
      <c r="WPF82" s="141"/>
      <c r="WPG82" s="141"/>
      <c r="WPH82" s="141"/>
      <c r="WPI82" s="141"/>
      <c r="WPJ82" s="141"/>
      <c r="WPK82" s="141"/>
      <c r="WPL82" s="141"/>
      <c r="WPM82" s="141"/>
      <c r="WPN82" s="141"/>
      <c r="WPO82" s="141"/>
      <c r="WPP82" s="141"/>
      <c r="WPQ82" s="141"/>
      <c r="WPR82" s="141"/>
      <c r="WPS82" s="141"/>
      <c r="WPT82" s="141"/>
      <c r="WPU82" s="141"/>
      <c r="WPV82" s="141"/>
      <c r="WPW82" s="141"/>
      <c r="WPX82" s="141"/>
      <c r="WPY82" s="141"/>
      <c r="WPZ82" s="141"/>
      <c r="WQA82" s="141"/>
      <c r="WQB82" s="141"/>
      <c r="WQC82" s="141"/>
      <c r="WQD82" s="141"/>
      <c r="WQE82" s="141"/>
      <c r="WQF82" s="141"/>
      <c r="WQG82" s="141"/>
      <c r="WQH82" s="141"/>
      <c r="WQI82" s="141"/>
      <c r="WQJ82" s="141"/>
      <c r="WQK82" s="141"/>
      <c r="WQL82" s="141"/>
      <c r="WQM82" s="141"/>
      <c r="WQN82" s="141"/>
      <c r="WQO82" s="141"/>
      <c r="WQP82" s="141"/>
      <c r="WQQ82" s="141"/>
      <c r="WQR82" s="141"/>
      <c r="WQS82" s="141"/>
      <c r="WQT82" s="141"/>
      <c r="WQU82" s="141"/>
      <c r="WQV82" s="141"/>
      <c r="WQW82" s="141"/>
      <c r="WQX82" s="141"/>
      <c r="WQY82" s="141"/>
      <c r="WQZ82" s="141"/>
      <c r="WRA82" s="141"/>
      <c r="WRB82" s="141"/>
      <c r="WRC82" s="141"/>
      <c r="WRD82" s="141"/>
      <c r="WRE82" s="141"/>
      <c r="WRF82" s="141"/>
      <c r="WRG82" s="141"/>
      <c r="WRH82" s="141"/>
      <c r="WRI82" s="141"/>
      <c r="WRJ82" s="141"/>
      <c r="WRK82" s="141"/>
      <c r="WRL82" s="141"/>
      <c r="WRM82" s="141"/>
      <c r="WRN82" s="141"/>
      <c r="WRO82" s="141"/>
      <c r="WRP82" s="141"/>
      <c r="WRQ82" s="141"/>
      <c r="WRR82" s="141"/>
      <c r="WRS82" s="141"/>
      <c r="WRT82" s="141"/>
      <c r="WRU82" s="141"/>
      <c r="WRV82" s="141"/>
      <c r="WRW82" s="141"/>
      <c r="WRX82" s="141"/>
      <c r="WRY82" s="141"/>
      <c r="WRZ82" s="141"/>
      <c r="WSA82" s="141"/>
      <c r="WSB82" s="141"/>
      <c r="WSC82" s="141"/>
      <c r="WSD82" s="141"/>
      <c r="WSE82" s="141"/>
      <c r="WSF82" s="141"/>
      <c r="WSG82" s="141"/>
      <c r="WSH82" s="141"/>
      <c r="WSI82" s="141"/>
      <c r="WSJ82" s="141"/>
      <c r="WSK82" s="141"/>
      <c r="WSL82" s="141"/>
      <c r="WSM82" s="141"/>
      <c r="WSN82" s="141"/>
      <c r="WSO82" s="141"/>
      <c r="WSP82" s="141"/>
      <c r="WSQ82" s="141"/>
      <c r="WSR82" s="141"/>
      <c r="WSS82" s="141"/>
      <c r="WST82" s="141"/>
      <c r="WSU82" s="141"/>
      <c r="WSV82" s="141"/>
      <c r="WSW82" s="141"/>
      <c r="WSX82" s="141"/>
      <c r="WSY82" s="141"/>
      <c r="WSZ82" s="141"/>
      <c r="WTA82" s="141"/>
      <c r="WTB82" s="141"/>
      <c r="WTC82" s="141"/>
      <c r="WTD82" s="141"/>
      <c r="WTE82" s="141"/>
      <c r="WTF82" s="141"/>
      <c r="WTG82" s="141"/>
      <c r="WTH82" s="141"/>
      <c r="WTI82" s="141"/>
      <c r="WTJ82" s="141"/>
      <c r="WTK82" s="141"/>
      <c r="WTL82" s="141"/>
      <c r="WTM82" s="141"/>
      <c r="WTN82" s="141"/>
      <c r="WTO82" s="141"/>
      <c r="WTP82" s="141"/>
      <c r="WTQ82" s="141"/>
      <c r="WTR82" s="141"/>
      <c r="WTS82" s="141"/>
      <c r="WTT82" s="141"/>
      <c r="WTU82" s="141"/>
      <c r="WTV82" s="141"/>
      <c r="WTW82" s="141"/>
      <c r="WTX82" s="141"/>
      <c r="WTY82" s="141"/>
      <c r="WTZ82" s="141"/>
      <c r="WUA82" s="141"/>
      <c r="WUB82" s="141"/>
      <c r="WUC82" s="141"/>
      <c r="WUD82" s="141"/>
      <c r="WUE82" s="141"/>
      <c r="WUF82" s="141"/>
      <c r="WUG82" s="141"/>
      <c r="WUH82" s="141"/>
      <c r="WUI82" s="141"/>
      <c r="WUJ82" s="141"/>
      <c r="WUK82" s="141"/>
      <c r="WUL82" s="141"/>
      <c r="WUM82" s="141"/>
      <c r="WUN82" s="141"/>
      <c r="WUO82" s="141"/>
      <c r="WUP82" s="141"/>
      <c r="WUQ82" s="141"/>
      <c r="WUR82" s="141"/>
      <c r="WUS82" s="141"/>
      <c r="WUT82" s="141"/>
      <c r="WUU82" s="141"/>
      <c r="WUV82" s="141"/>
      <c r="WUW82" s="141"/>
      <c r="WUX82" s="141"/>
      <c r="WUY82" s="141"/>
      <c r="WUZ82" s="141"/>
      <c r="WVA82" s="141"/>
      <c r="WVB82" s="141"/>
      <c r="WVC82" s="141"/>
      <c r="WVD82" s="141"/>
      <c r="WVE82" s="141"/>
      <c r="WVF82" s="141"/>
      <c r="WVG82" s="141"/>
      <c r="WVH82" s="141"/>
      <c r="WVI82" s="141"/>
      <c r="WVJ82" s="141"/>
      <c r="WVK82" s="141"/>
      <c r="WVL82" s="141"/>
      <c r="WVM82" s="141"/>
      <c r="WVN82" s="141"/>
      <c r="WVO82" s="141"/>
      <c r="WVP82" s="141"/>
      <c r="WVQ82" s="141"/>
      <c r="WVR82" s="141"/>
      <c r="WVS82" s="141"/>
      <c r="WVT82" s="141"/>
      <c r="WVU82" s="141"/>
      <c r="WVV82" s="141"/>
      <c r="WVW82" s="141"/>
      <c r="WVX82" s="141"/>
      <c r="WVY82" s="141"/>
      <c r="WVZ82" s="141"/>
      <c r="WWA82" s="141"/>
      <c r="WWB82" s="141"/>
      <c r="WWC82" s="141"/>
      <c r="WWD82" s="141"/>
      <c r="WWE82" s="141"/>
      <c r="WWF82" s="141"/>
      <c r="WWG82" s="141"/>
      <c r="WWH82" s="141"/>
      <c r="WWI82" s="141"/>
      <c r="WWJ82" s="141"/>
      <c r="WWK82" s="141"/>
      <c r="WWL82" s="141"/>
      <c r="WWM82" s="141"/>
      <c r="WWN82" s="141"/>
      <c r="WWO82" s="141"/>
      <c r="WWP82" s="141"/>
      <c r="WWQ82" s="141"/>
      <c r="WWR82" s="141"/>
      <c r="WWS82" s="141"/>
      <c r="WWT82" s="141"/>
      <c r="WWU82" s="141"/>
      <c r="WWV82" s="141"/>
      <c r="WWW82" s="141"/>
      <c r="WWX82" s="141"/>
      <c r="WWY82" s="141"/>
      <c r="WWZ82" s="141"/>
      <c r="WXA82" s="141"/>
      <c r="WXB82" s="141"/>
      <c r="WXC82" s="141"/>
      <c r="WXD82" s="141"/>
      <c r="WXE82" s="141"/>
      <c r="WXF82" s="141"/>
      <c r="WXG82" s="141"/>
      <c r="WXH82" s="141"/>
      <c r="WXI82" s="141"/>
      <c r="WXJ82" s="141"/>
      <c r="WXK82" s="141"/>
      <c r="WXL82" s="141"/>
      <c r="WXM82" s="141"/>
      <c r="WXN82" s="141"/>
      <c r="WXO82" s="141"/>
      <c r="WXP82" s="141"/>
      <c r="WXQ82" s="141"/>
      <c r="WXR82" s="141"/>
      <c r="WXS82" s="141"/>
      <c r="WXT82" s="141"/>
      <c r="WXU82" s="141"/>
      <c r="WXV82" s="141"/>
      <c r="WXW82" s="141"/>
      <c r="WXX82" s="141"/>
      <c r="WXY82" s="141"/>
      <c r="WXZ82" s="141"/>
      <c r="WYA82" s="141"/>
      <c r="WYB82" s="141"/>
      <c r="WYC82" s="141"/>
      <c r="WYD82" s="141"/>
      <c r="WYE82" s="141"/>
      <c r="WYF82" s="141"/>
      <c r="WYG82" s="141"/>
      <c r="WYH82" s="141"/>
      <c r="WYI82" s="141"/>
      <c r="WYJ82" s="141"/>
      <c r="WYK82" s="141"/>
      <c r="WYL82" s="141"/>
      <c r="WYM82" s="141"/>
      <c r="WYN82" s="141"/>
      <c r="WYO82" s="141"/>
      <c r="WYP82" s="141"/>
      <c r="WYQ82" s="141"/>
      <c r="WYR82" s="141"/>
      <c r="WYS82" s="141"/>
      <c r="WYT82" s="141"/>
      <c r="WYU82" s="141"/>
      <c r="WYV82" s="141"/>
      <c r="WYW82" s="141"/>
      <c r="WYX82" s="141"/>
      <c r="WYY82" s="141"/>
      <c r="WYZ82" s="141"/>
      <c r="WZA82" s="141"/>
      <c r="WZB82" s="141"/>
      <c r="WZC82" s="141"/>
      <c r="WZD82" s="141"/>
      <c r="WZE82" s="141"/>
      <c r="WZF82" s="141"/>
      <c r="WZG82" s="141"/>
      <c r="WZH82" s="141"/>
      <c r="WZI82" s="141"/>
      <c r="WZJ82" s="141"/>
      <c r="WZK82" s="141"/>
      <c r="WZL82" s="141"/>
      <c r="WZM82" s="141"/>
      <c r="WZN82" s="141"/>
      <c r="WZO82" s="141"/>
      <c r="WZP82" s="141"/>
      <c r="WZQ82" s="141"/>
      <c r="WZR82" s="141"/>
      <c r="WZS82" s="141"/>
      <c r="WZT82" s="141"/>
      <c r="WZU82" s="141"/>
      <c r="WZV82" s="141"/>
      <c r="WZW82" s="141"/>
      <c r="WZX82" s="141"/>
      <c r="WZY82" s="141"/>
      <c r="WZZ82" s="141"/>
      <c r="XAA82" s="141"/>
      <c r="XAB82" s="141"/>
      <c r="XAC82" s="141"/>
      <c r="XAD82" s="141"/>
      <c r="XAE82" s="141"/>
      <c r="XAF82" s="141"/>
      <c r="XAG82" s="141"/>
      <c r="XAH82" s="141"/>
      <c r="XAI82" s="141"/>
      <c r="XAJ82" s="141"/>
      <c r="XAK82" s="141"/>
      <c r="XAL82" s="141"/>
      <c r="XAM82" s="141"/>
      <c r="XAN82" s="141"/>
      <c r="XAO82" s="141"/>
      <c r="XAP82" s="141"/>
      <c r="XAQ82" s="141"/>
      <c r="XAR82" s="141"/>
      <c r="XAS82" s="141"/>
      <c r="XAT82" s="141"/>
      <c r="XAU82" s="141"/>
      <c r="XAV82" s="141"/>
      <c r="XAW82" s="141"/>
      <c r="XAX82" s="141"/>
      <c r="XAY82" s="141"/>
      <c r="XAZ82" s="141"/>
      <c r="XBA82" s="141"/>
      <c r="XBB82" s="141"/>
      <c r="XBC82" s="141"/>
      <c r="XBD82" s="141"/>
      <c r="XBE82" s="141"/>
      <c r="XBF82" s="141"/>
      <c r="XBG82" s="141"/>
      <c r="XBH82" s="141"/>
      <c r="XBI82" s="141"/>
      <c r="XBJ82" s="141"/>
      <c r="XBK82" s="141"/>
      <c r="XBL82" s="141"/>
      <c r="XBM82" s="141"/>
      <c r="XBN82" s="141"/>
      <c r="XBO82" s="141"/>
      <c r="XBP82" s="141"/>
      <c r="XBQ82" s="141"/>
      <c r="XBR82" s="141"/>
      <c r="XBS82" s="141"/>
      <c r="XBT82" s="141"/>
      <c r="XBU82" s="141"/>
      <c r="XBV82" s="141"/>
      <c r="XBW82" s="141"/>
      <c r="XBX82" s="141"/>
      <c r="XBY82" s="141"/>
      <c r="XBZ82" s="141"/>
      <c r="XCA82" s="141"/>
      <c r="XCB82" s="141"/>
      <c r="XCC82" s="141"/>
      <c r="XCD82" s="141"/>
      <c r="XCE82" s="141"/>
      <c r="XCF82" s="141"/>
      <c r="XCG82" s="141"/>
      <c r="XCH82" s="141"/>
      <c r="XCI82" s="141"/>
      <c r="XCJ82" s="141"/>
      <c r="XCK82" s="141"/>
      <c r="XCL82" s="141"/>
      <c r="XCM82" s="141"/>
      <c r="XCN82" s="141"/>
      <c r="XCO82" s="141"/>
      <c r="XCP82" s="141"/>
      <c r="XCQ82" s="141"/>
      <c r="XCR82" s="141"/>
      <c r="XCS82" s="141"/>
      <c r="XCT82" s="141"/>
      <c r="XCU82" s="141"/>
      <c r="XCV82" s="141"/>
      <c r="XCW82" s="141"/>
      <c r="XCX82" s="141"/>
      <c r="XCY82" s="141"/>
      <c r="XCZ82" s="141"/>
      <c r="XDA82" s="141"/>
      <c r="XDB82" s="141"/>
      <c r="XDC82" s="141"/>
      <c r="XDD82" s="141"/>
      <c r="XDE82" s="141"/>
      <c r="XDF82" s="141"/>
      <c r="XDG82" s="141"/>
      <c r="XDH82" s="141"/>
      <c r="XDI82" s="141"/>
      <c r="XDJ82" s="141"/>
      <c r="XDK82" s="141"/>
      <c r="XDL82" s="141"/>
      <c r="XDM82" s="141"/>
      <c r="XDN82" s="141"/>
      <c r="XDO82" s="141"/>
      <c r="XDP82" s="141"/>
      <c r="XDQ82" s="141"/>
      <c r="XDR82" s="141"/>
      <c r="XDS82" s="141"/>
      <c r="XDT82" s="141"/>
      <c r="XDU82" s="141"/>
      <c r="XDV82" s="141"/>
      <c r="XDW82" s="141"/>
      <c r="XDX82" s="141"/>
      <c r="XDY82" s="141"/>
      <c r="XDZ82" s="141"/>
      <c r="XEA82" s="141"/>
      <c r="XEB82" s="141"/>
      <c r="XEC82" s="141"/>
      <c r="XED82" s="141"/>
      <c r="XEE82" s="141"/>
      <c r="XEF82" s="141"/>
      <c r="XEG82" s="141"/>
      <c r="XEH82" s="141"/>
      <c r="XEI82" s="141"/>
      <c r="XEJ82" s="141"/>
      <c r="XEK82" s="141"/>
      <c r="XEL82" s="141"/>
      <c r="XEM82" s="141"/>
      <c r="XEN82" s="141"/>
      <c r="XEO82" s="141"/>
      <c r="XEP82" s="141"/>
      <c r="XEQ82" s="141"/>
      <c r="XER82" s="141"/>
      <c r="XES82" s="141"/>
      <c r="XET82" s="141"/>
      <c r="XEU82" s="141"/>
      <c r="XEV82" s="141"/>
      <c r="XEW82" s="141"/>
      <c r="XEX82" s="141"/>
      <c r="XEY82" s="141"/>
    </row>
    <row r="83" spans="1:16379" ht="13.5" customHeight="1" x14ac:dyDescent="0.3">
      <c r="C83" s="437" t="s">
        <v>82</v>
      </c>
      <c r="D83" s="425">
        <v>0.75</v>
      </c>
      <c r="E83" s="242" t="s">
        <v>20</v>
      </c>
    </row>
    <row r="84" spans="1:16379" ht="13.5" customHeight="1" x14ac:dyDescent="0.3">
      <c r="C84" s="405" t="s">
        <v>83</v>
      </c>
      <c r="D84" s="425">
        <v>0.33</v>
      </c>
      <c r="E84" s="242" t="s">
        <v>20</v>
      </c>
    </row>
    <row r="85" spans="1:16379" ht="13.5" customHeight="1" x14ac:dyDescent="0.3">
      <c r="C85" s="405"/>
      <c r="D85" s="425"/>
    </row>
    <row r="86" spans="1:16379" ht="13.5" customHeight="1" x14ac:dyDescent="0.3">
      <c r="C86" s="401" t="s">
        <v>418</v>
      </c>
      <c r="D86" s="430"/>
      <c r="E86" s="404"/>
    </row>
    <row r="87" spans="1:16379" ht="13.5" customHeight="1" x14ac:dyDescent="0.3">
      <c r="C87" s="242" t="s">
        <v>338</v>
      </c>
      <c r="D87" s="438">
        <v>276</v>
      </c>
      <c r="E87" s="242" t="s">
        <v>337</v>
      </c>
    </row>
    <row r="88" spans="1:16379" ht="13.5" customHeight="1" x14ac:dyDescent="0.3">
      <c r="C88" s="355" t="s">
        <v>339</v>
      </c>
      <c r="D88" s="418">
        <v>45</v>
      </c>
      <c r="E88" s="242" t="s">
        <v>340</v>
      </c>
    </row>
    <row r="89" spans="1:16379" ht="13.5" customHeight="1" x14ac:dyDescent="0.3">
      <c r="C89" s="355" t="s">
        <v>369</v>
      </c>
      <c r="D89" s="438">
        <v>598</v>
      </c>
      <c r="E89" s="242" t="s">
        <v>340</v>
      </c>
    </row>
    <row r="90" spans="1:16379" ht="13.5" customHeight="1" x14ac:dyDescent="0.3">
      <c r="C90" s="355" t="s">
        <v>339</v>
      </c>
      <c r="D90" s="438">
        <v>56.731771999999992</v>
      </c>
      <c r="E90" s="242" t="s">
        <v>340</v>
      </c>
    </row>
    <row r="91" spans="1:16379" ht="13.5" customHeight="1" x14ac:dyDescent="0.3">
      <c r="C91" s="355" t="s">
        <v>367</v>
      </c>
      <c r="D91" s="415">
        <v>0.05</v>
      </c>
      <c r="E91" s="242" t="s">
        <v>20</v>
      </c>
    </row>
    <row r="92" spans="1:16379" ht="13.5" customHeight="1" x14ac:dyDescent="0.3">
      <c r="C92" s="165"/>
      <c r="D92" s="425"/>
    </row>
    <row r="93" spans="1:16379" ht="13.5" customHeight="1" x14ac:dyDescent="0.3">
      <c r="C93" s="422"/>
      <c r="D93" s="439"/>
      <c r="E93" s="355"/>
    </row>
    <row r="94" spans="1:16379" ht="13.5" customHeight="1" x14ac:dyDescent="0.3">
      <c r="C94" s="285"/>
      <c r="D94" s="440"/>
      <c r="E94" s="355"/>
    </row>
    <row r="95" spans="1:16379" ht="13.5" customHeight="1" x14ac:dyDescent="0.3">
      <c r="C95" s="285"/>
      <c r="D95" s="440"/>
      <c r="E95" s="355"/>
    </row>
    <row r="96" spans="1:16379" ht="13.5" customHeight="1" x14ac:dyDescent="0.3">
      <c r="C96" s="355"/>
      <c r="D96" s="441"/>
      <c r="E96" s="355"/>
    </row>
    <row r="97" spans="3:5" ht="13.5" customHeight="1" x14ac:dyDescent="0.3">
      <c r="C97" s="355"/>
      <c r="D97" s="334"/>
      <c r="E97" s="355"/>
    </row>
    <row r="98" spans="3:5" ht="13.5" customHeight="1" x14ac:dyDescent="0.3">
      <c r="C98" s="355"/>
      <c r="D98" s="334"/>
      <c r="E98" s="355"/>
    </row>
    <row r="99" spans="3:5" ht="13.5" customHeight="1" x14ac:dyDescent="0.3">
      <c r="C99" s="355"/>
      <c r="D99" s="334"/>
      <c r="E99" s="355"/>
    </row>
    <row r="100" spans="3:5" ht="13.5" customHeight="1" x14ac:dyDescent="0.3">
      <c r="C100" s="355"/>
      <c r="D100" s="334"/>
      <c r="E100" s="355"/>
    </row>
    <row r="101" spans="3:5" ht="13.5" customHeight="1" x14ac:dyDescent="0.3">
      <c r="C101" s="355"/>
      <c r="D101" s="442"/>
      <c r="E101" s="355"/>
    </row>
    <row r="102" spans="3:5" ht="13.5" customHeight="1" x14ac:dyDescent="0.3">
      <c r="D102" s="443"/>
    </row>
    <row r="103" spans="3:5" ht="13.5" customHeight="1" x14ac:dyDescent="0.3">
      <c r="C103" s="401" t="s">
        <v>160</v>
      </c>
      <c r="D103" s="430"/>
      <c r="E103" s="404"/>
    </row>
    <row r="104" spans="3:5" ht="13.5" customHeight="1" x14ac:dyDescent="0.3">
      <c r="C104" s="242" t="s">
        <v>57</v>
      </c>
      <c r="D104" s="444">
        <v>4.7000000000000002E-3</v>
      </c>
      <c r="E104" s="242" t="s">
        <v>20</v>
      </c>
    </row>
    <row r="105" spans="3:5" ht="13.5" customHeight="1" x14ac:dyDescent="0.3">
      <c r="C105" s="242" t="s">
        <v>56</v>
      </c>
      <c r="D105" s="443">
        <v>0.01</v>
      </c>
      <c r="E105" s="242" t="s">
        <v>20</v>
      </c>
    </row>
    <row r="106" spans="3:5" ht="13.5" customHeight="1" x14ac:dyDescent="0.3">
      <c r="C106" s="242" t="s">
        <v>59</v>
      </c>
      <c r="D106" s="444">
        <f>AVERAGE(D104:D105)</f>
        <v>7.3500000000000006E-3</v>
      </c>
      <c r="E106" s="242" t="s">
        <v>20</v>
      </c>
    </row>
    <row r="107" spans="3:5" ht="13.5" customHeight="1" x14ac:dyDescent="0.3">
      <c r="C107" s="355" t="s">
        <v>148</v>
      </c>
      <c r="D107" s="444">
        <v>0.5</v>
      </c>
      <c r="E107" s="242" t="s">
        <v>20</v>
      </c>
    </row>
    <row r="108" spans="3:5" ht="13.5" customHeight="1" x14ac:dyDescent="0.3">
      <c r="C108" s="165" t="s">
        <v>92</v>
      </c>
      <c r="D108" s="444">
        <v>0.75</v>
      </c>
      <c r="E108" s="242" t="s">
        <v>20</v>
      </c>
    </row>
    <row r="109" spans="3:5" ht="13.5" customHeight="1" x14ac:dyDescent="0.3">
      <c r="C109" s="285" t="s">
        <v>93</v>
      </c>
      <c r="D109" s="444">
        <f>1-D108</f>
        <v>0.25</v>
      </c>
      <c r="E109" s="242" t="s">
        <v>20</v>
      </c>
    </row>
    <row r="110" spans="3:5" ht="13.5" customHeight="1" x14ac:dyDescent="0.3">
      <c r="C110" s="285" t="s">
        <v>457</v>
      </c>
      <c r="D110" s="420">
        <v>1718</v>
      </c>
      <c r="E110" s="242" t="s">
        <v>21</v>
      </c>
    </row>
    <row r="111" spans="3:5" ht="13.5" customHeight="1" x14ac:dyDescent="0.3">
      <c r="C111" s="285" t="s">
        <v>456</v>
      </c>
      <c r="D111" s="420">
        <v>1600</v>
      </c>
      <c r="E111" s="242" t="s">
        <v>21</v>
      </c>
    </row>
    <row r="112" spans="3:5" ht="13.5" customHeight="1" x14ac:dyDescent="0.3">
      <c r="C112" s="166"/>
      <c r="D112" s="443"/>
    </row>
    <row r="113" spans="3:5" ht="13.5" customHeight="1" x14ac:dyDescent="0.3">
      <c r="C113" s="401" t="s">
        <v>314</v>
      </c>
      <c r="D113" s="430"/>
      <c r="E113" s="404"/>
    </row>
    <row r="114" spans="3:5" ht="13.5" customHeight="1" x14ac:dyDescent="0.3">
      <c r="C114" s="165" t="s">
        <v>157</v>
      </c>
      <c r="D114" s="420">
        <v>5568</v>
      </c>
      <c r="E114" s="242" t="s">
        <v>21</v>
      </c>
    </row>
    <row r="115" spans="3:5" ht="13.5" customHeight="1" x14ac:dyDescent="0.3">
      <c r="C115" s="165" t="s">
        <v>95</v>
      </c>
      <c r="D115" s="420">
        <v>2078</v>
      </c>
      <c r="E115" s="242" t="s">
        <v>21</v>
      </c>
    </row>
    <row r="116" spans="3:5" ht="13.5" customHeight="1" x14ac:dyDescent="0.3">
      <c r="C116" s="285" t="s">
        <v>96</v>
      </c>
      <c r="D116" s="433">
        <v>1</v>
      </c>
      <c r="E116" s="242" t="s">
        <v>20</v>
      </c>
    </row>
    <row r="117" spans="3:5" ht="13.5" customHeight="1" x14ac:dyDescent="0.3">
      <c r="C117" s="285" t="s">
        <v>158</v>
      </c>
      <c r="D117" s="433">
        <v>0.8</v>
      </c>
      <c r="E117" s="242" t="s">
        <v>20</v>
      </c>
    </row>
    <row r="118" spans="3:5" ht="13.5" customHeight="1" x14ac:dyDescent="0.3">
      <c r="C118" s="285"/>
      <c r="D118" s="433"/>
    </row>
    <row r="119" spans="3:5" ht="13.5" customHeight="1" x14ac:dyDescent="0.3">
      <c r="C119" s="401" t="s">
        <v>420</v>
      </c>
      <c r="D119" s="403"/>
      <c r="E119" s="404"/>
    </row>
    <row r="120" spans="3:5" ht="13.5" customHeight="1" x14ac:dyDescent="0.3">
      <c r="C120" s="285" t="s">
        <v>268</v>
      </c>
      <c r="D120" s="445"/>
      <c r="E120" s="446" t="s">
        <v>20</v>
      </c>
    </row>
    <row r="121" spans="3:5" ht="13.5" customHeight="1" x14ac:dyDescent="0.3">
      <c r="C121" s="285"/>
      <c r="D121" s="445"/>
      <c r="E121" s="446"/>
    </row>
    <row r="122" spans="3:5" ht="13.5" customHeight="1" x14ac:dyDescent="0.3">
      <c r="C122" s="401" t="s">
        <v>421</v>
      </c>
      <c r="D122" s="403"/>
      <c r="E122" s="404"/>
    </row>
    <row r="123" spans="3:5" ht="13.5" customHeight="1" x14ac:dyDescent="0.3">
      <c r="C123" s="421" t="s">
        <v>403</v>
      </c>
      <c r="D123" s="445">
        <v>0.10299999999999999</v>
      </c>
      <c r="E123" s="446" t="s">
        <v>20</v>
      </c>
    </row>
    <row r="124" spans="3:5" ht="13.5" customHeight="1" x14ac:dyDescent="0.3">
      <c r="C124" s="421" t="s">
        <v>401</v>
      </c>
      <c r="D124" s="445">
        <v>6.0529999999999973E-2</v>
      </c>
      <c r="E124" s="446" t="s">
        <v>20</v>
      </c>
    </row>
    <row r="125" spans="3:5" ht="13.5" customHeight="1" x14ac:dyDescent="0.3">
      <c r="C125" s="421" t="s">
        <v>385</v>
      </c>
      <c r="D125" s="418">
        <v>1</v>
      </c>
      <c r="E125" s="446" t="s">
        <v>419</v>
      </c>
    </row>
    <row r="126" spans="3:5" ht="12" customHeight="1" x14ac:dyDescent="0.3">
      <c r="C126" s="421" t="s">
        <v>259</v>
      </c>
      <c r="D126" s="418">
        <v>0</v>
      </c>
      <c r="E126" s="446" t="s">
        <v>41</v>
      </c>
    </row>
    <row r="127" spans="3:5" ht="13.5" hidden="1" customHeight="1" x14ac:dyDescent="0.3">
      <c r="C127" s="421" t="s">
        <v>142</v>
      </c>
      <c r="D127" s="445" t="e">
        <f>'Cust Engagment Portal Benefits'!#REF!</f>
        <v>#REF!</v>
      </c>
      <c r="E127" s="446" t="s">
        <v>20</v>
      </c>
    </row>
    <row r="128" spans="3:5" ht="13.5" customHeight="1" x14ac:dyDescent="0.3">
      <c r="C128" s="421" t="s">
        <v>260</v>
      </c>
      <c r="D128" s="418">
        <v>0</v>
      </c>
      <c r="E128" s="446" t="s">
        <v>41</v>
      </c>
    </row>
    <row r="129" spans="2:5" ht="13.5" customHeight="1" x14ac:dyDescent="0.3">
      <c r="C129" s="285"/>
      <c r="D129" s="415"/>
      <c r="E129" s="446"/>
    </row>
    <row r="130" spans="2:5" ht="13.5" customHeight="1" x14ac:dyDescent="0.3">
      <c r="C130" s="401" t="s">
        <v>422</v>
      </c>
      <c r="D130" s="403"/>
      <c r="E130" s="404"/>
    </row>
    <row r="131" spans="2:5" ht="13.5" customHeight="1" x14ac:dyDescent="0.3">
      <c r="C131" s="421" t="s">
        <v>388</v>
      </c>
      <c r="D131" s="445">
        <f>'Cust Engagment Portal Benefits'!$E36</f>
        <v>0.01</v>
      </c>
      <c r="E131" s="446" t="s">
        <v>20</v>
      </c>
    </row>
    <row r="132" spans="2:5" ht="13.5" customHeight="1" x14ac:dyDescent="0.3">
      <c r="C132" s="421" t="s">
        <v>408</v>
      </c>
      <c r="D132" s="445">
        <v>7.0000000000000007E-2</v>
      </c>
      <c r="E132" s="446" t="s">
        <v>20</v>
      </c>
    </row>
    <row r="133" spans="2:5" ht="13.5" customHeight="1" x14ac:dyDescent="0.3">
      <c r="C133" s="421" t="s">
        <v>410</v>
      </c>
      <c r="D133" s="445">
        <f>'Cust Engagment Portal Benefits'!$E48</f>
        <v>0.7</v>
      </c>
      <c r="E133" s="446" t="s">
        <v>20</v>
      </c>
    </row>
    <row r="134" spans="2:5" ht="13.5" customHeight="1" x14ac:dyDescent="0.3">
      <c r="C134" s="421" t="s">
        <v>412</v>
      </c>
      <c r="D134" s="445">
        <v>0.04</v>
      </c>
      <c r="E134" s="446" t="s">
        <v>20</v>
      </c>
    </row>
    <row r="136" spans="2:5" ht="13.5" customHeight="1" x14ac:dyDescent="0.3">
      <c r="B136" s="355"/>
      <c r="C136" s="422"/>
      <c r="D136" s="439"/>
      <c r="E136" s="355"/>
    </row>
    <row r="137" spans="2:5" ht="13.5" customHeight="1" x14ac:dyDescent="0.3">
      <c r="B137" s="355"/>
      <c r="C137" s="285"/>
      <c r="D137" s="447"/>
      <c r="E137" s="448"/>
    </row>
    <row r="138" spans="2:5" ht="13.5" customHeight="1" x14ac:dyDescent="0.3">
      <c r="B138" s="355"/>
      <c r="C138" s="285"/>
      <c r="D138" s="447"/>
      <c r="E138" s="448"/>
    </row>
    <row r="139" spans="2:5" ht="13.5" customHeight="1" x14ac:dyDescent="0.3">
      <c r="B139" s="355"/>
      <c r="C139" s="285"/>
      <c r="D139" s="449"/>
      <c r="E139" s="448"/>
    </row>
    <row r="140" spans="2:5" ht="13.5" customHeight="1" x14ac:dyDescent="0.3">
      <c r="B140" s="355"/>
      <c r="C140" s="422"/>
      <c r="D140" s="439"/>
      <c r="E140" s="355"/>
    </row>
    <row r="141" spans="2:5" ht="13.5" customHeight="1" x14ac:dyDescent="0.3">
      <c r="B141" s="355"/>
      <c r="C141" s="285"/>
      <c r="D141" s="447"/>
      <c r="E141" s="449"/>
    </row>
    <row r="142" spans="2:5" ht="13.5" customHeight="1" x14ac:dyDescent="0.3">
      <c r="B142" s="355"/>
      <c r="C142" s="285"/>
      <c r="D142" s="447"/>
      <c r="E142" s="448"/>
    </row>
    <row r="143" spans="2:5" ht="13.5" customHeight="1" x14ac:dyDescent="0.3">
      <c r="B143" s="355"/>
      <c r="C143" s="285"/>
      <c r="D143" s="449"/>
      <c r="E143" s="448"/>
    </row>
    <row r="144" spans="2:5" ht="13.5" customHeight="1" x14ac:dyDescent="0.3">
      <c r="B144" s="355"/>
      <c r="C144" s="422"/>
      <c r="D144" s="439"/>
      <c r="E144" s="355"/>
    </row>
    <row r="145" spans="2:5" ht="13.5" customHeight="1" x14ac:dyDescent="0.3">
      <c r="B145" s="355"/>
      <c r="C145" s="450"/>
      <c r="D145" s="451"/>
      <c r="E145" s="355"/>
    </row>
    <row r="146" spans="2:5" ht="13.5" customHeight="1" x14ac:dyDescent="0.3">
      <c r="B146" s="355"/>
      <c r="C146" s="452"/>
      <c r="D146" s="453"/>
      <c r="E146" s="355"/>
    </row>
    <row r="147" spans="2:5" ht="13.5" customHeight="1" x14ac:dyDescent="0.3">
      <c r="B147" s="355"/>
      <c r="C147" s="422"/>
      <c r="D147" s="439"/>
      <c r="E147" s="355"/>
    </row>
    <row r="148" spans="2:5" ht="13.5" customHeight="1" x14ac:dyDescent="0.3">
      <c r="B148" s="355"/>
      <c r="C148" s="355"/>
      <c r="D148" s="454"/>
      <c r="E148" s="448"/>
    </row>
    <row r="149" spans="2:5" ht="13.5" customHeight="1" x14ac:dyDescent="0.3">
      <c r="B149" s="355"/>
      <c r="C149" s="355"/>
      <c r="D149" s="454"/>
      <c r="E149" s="448"/>
    </row>
    <row r="150" spans="2:5" s="456" customFormat="1" ht="13.5" customHeight="1" x14ac:dyDescent="0.3">
      <c r="B150" s="455"/>
      <c r="C150" s="448"/>
      <c r="D150" s="454"/>
      <c r="E150" s="448"/>
    </row>
    <row r="151" spans="2:5" ht="13.5" customHeight="1" x14ac:dyDescent="0.3">
      <c r="B151" s="355"/>
      <c r="C151" s="355"/>
      <c r="D151" s="454"/>
      <c r="E151" s="448"/>
    </row>
    <row r="152" spans="2:5" ht="13.5" customHeight="1" x14ac:dyDescent="0.3">
      <c r="B152" s="355"/>
      <c r="C152" s="355"/>
      <c r="D152" s="454"/>
      <c r="E152" s="448"/>
    </row>
    <row r="153" spans="2:5" ht="13.5" customHeight="1" x14ac:dyDescent="0.3">
      <c r="B153" s="355"/>
      <c r="C153" s="355"/>
      <c r="D153" s="454"/>
      <c r="E153" s="448"/>
    </row>
    <row r="154" spans="2:5" ht="13.5" customHeight="1" x14ac:dyDescent="0.3">
      <c r="B154" s="355"/>
      <c r="C154" s="355" t="s">
        <v>159</v>
      </c>
      <c r="D154" s="454">
        <v>180</v>
      </c>
      <c r="E154" s="355" t="s">
        <v>176</v>
      </c>
    </row>
    <row r="155" spans="2:5" ht="13.5" customHeight="1" x14ac:dyDescent="0.3">
      <c r="B155" s="355"/>
      <c r="C155" s="285"/>
      <c r="D155" s="449"/>
      <c r="E155" s="448"/>
    </row>
    <row r="156" spans="2:5" ht="13.5" customHeight="1" x14ac:dyDescent="0.3">
      <c r="B156" s="355"/>
      <c r="C156" s="355"/>
      <c r="D156" s="419"/>
      <c r="E156" s="355"/>
    </row>
    <row r="157" spans="2:5" ht="13.5" customHeight="1" x14ac:dyDescent="0.3">
      <c r="B157" s="355"/>
      <c r="C157" s="422"/>
      <c r="D157" s="439"/>
      <c r="E157" s="355"/>
    </row>
    <row r="158" spans="2:5" ht="13.5" customHeight="1" x14ac:dyDescent="0.3">
      <c r="B158" s="355"/>
      <c r="C158" s="355"/>
      <c r="D158" s="457"/>
      <c r="E158" s="355"/>
    </row>
    <row r="159" spans="2:5" ht="13.5" customHeight="1" x14ac:dyDescent="0.3">
      <c r="B159" s="355"/>
      <c r="C159" s="355"/>
      <c r="D159" s="457"/>
      <c r="E159" s="355"/>
    </row>
    <row r="160" spans="2:5" ht="13.5" customHeight="1" x14ac:dyDescent="0.3">
      <c r="B160" s="355"/>
      <c r="C160" s="355"/>
      <c r="D160" s="457"/>
      <c r="E160" s="355"/>
    </row>
    <row r="161" spans="2:5" ht="13.5" customHeight="1" x14ac:dyDescent="0.3">
      <c r="B161" s="355"/>
      <c r="C161" s="355"/>
      <c r="D161" s="457"/>
      <c r="E161" s="355"/>
    </row>
    <row r="162" spans="2:5" ht="13.5" customHeight="1" x14ac:dyDescent="0.3">
      <c r="B162" s="355"/>
      <c r="C162" s="355"/>
      <c r="D162" s="457"/>
      <c r="E162" s="355"/>
    </row>
    <row r="163" spans="2:5" ht="13.5" customHeight="1" x14ac:dyDescent="0.3">
      <c r="B163" s="355"/>
      <c r="C163" s="355"/>
      <c r="D163" s="457"/>
      <c r="E163" s="355"/>
    </row>
    <row r="164" spans="2:5" ht="13.5" customHeight="1" x14ac:dyDescent="0.3">
      <c r="B164" s="355"/>
      <c r="C164" s="355"/>
      <c r="D164" s="457"/>
      <c r="E164" s="355"/>
    </row>
    <row r="165" spans="2:5" ht="13.5" customHeight="1" x14ac:dyDescent="0.3">
      <c r="B165" s="355"/>
      <c r="C165" s="355"/>
      <c r="D165" s="457"/>
      <c r="E165" s="355"/>
    </row>
    <row r="166" spans="2:5" ht="13.5" customHeight="1" x14ac:dyDescent="0.3">
      <c r="B166" s="355"/>
      <c r="C166" s="355"/>
      <c r="D166" s="457"/>
      <c r="E166" s="355"/>
    </row>
    <row r="167" spans="2:5" ht="13.5" customHeight="1" x14ac:dyDescent="0.3">
      <c r="B167" s="355"/>
      <c r="C167" s="355"/>
      <c r="D167" s="457"/>
      <c r="E167" s="355"/>
    </row>
    <row r="168" spans="2:5" ht="13.5" customHeight="1" x14ac:dyDescent="0.3">
      <c r="B168" s="355"/>
      <c r="C168" s="355"/>
      <c r="D168" s="457"/>
      <c r="E168" s="355"/>
    </row>
    <row r="169" spans="2:5" ht="13.5" customHeight="1" x14ac:dyDescent="0.3">
      <c r="B169" s="355"/>
      <c r="C169" s="355"/>
      <c r="D169" s="355"/>
      <c r="E169" s="355"/>
    </row>
    <row r="170" spans="2:5" ht="13.5" customHeight="1" x14ac:dyDescent="0.3">
      <c r="B170" s="355"/>
      <c r="C170" s="355"/>
      <c r="D170" s="355"/>
      <c r="E170" s="355"/>
    </row>
    <row r="171" spans="2:5" ht="13.5" customHeight="1" x14ac:dyDescent="0.3">
      <c r="B171" s="355"/>
      <c r="C171" s="355"/>
      <c r="D171" s="355"/>
      <c r="E171" s="355"/>
    </row>
    <row r="172" spans="2:5" ht="13.5" customHeight="1" x14ac:dyDescent="0.3">
      <c r="B172" s="355"/>
      <c r="C172" s="355"/>
      <c r="D172" s="355"/>
      <c r="E172" s="355"/>
    </row>
    <row r="173" spans="2:5" ht="13.5" customHeight="1" x14ac:dyDescent="0.3">
      <c r="B173" s="355"/>
      <c r="C173" s="355"/>
      <c r="D173" s="355"/>
      <c r="E173" s="355"/>
    </row>
    <row r="174" spans="2:5" ht="13.5" customHeight="1" x14ac:dyDescent="0.3">
      <c r="B174" s="355"/>
      <c r="C174" s="355"/>
      <c r="D174" s="355"/>
      <c r="E174" s="355"/>
    </row>
    <row r="175" spans="2:5" ht="13.5" customHeight="1" x14ac:dyDescent="0.3">
      <c r="B175" s="355"/>
      <c r="C175" s="355"/>
      <c r="D175" s="355"/>
      <c r="E175" s="355"/>
    </row>
    <row r="176" spans="2:5" ht="13.5" customHeight="1" x14ac:dyDescent="0.3">
      <c r="B176" s="355"/>
      <c r="C176" s="355"/>
      <c r="D176" s="355"/>
      <c r="E176" s="355"/>
    </row>
    <row r="177" spans="2:5" ht="13.5" customHeight="1" x14ac:dyDescent="0.3">
      <c r="B177" s="355"/>
      <c r="C177" s="355"/>
      <c r="D177" s="355"/>
      <c r="E177" s="355"/>
    </row>
    <row r="178" spans="2:5" ht="13.5" customHeight="1" x14ac:dyDescent="0.3">
      <c r="B178" s="355"/>
      <c r="C178" s="355"/>
      <c r="D178" s="355"/>
      <c r="E178" s="355"/>
    </row>
    <row r="179" spans="2:5" ht="13.5" customHeight="1" x14ac:dyDescent="0.3">
      <c r="B179" s="355"/>
      <c r="C179" s="355"/>
      <c r="D179" s="355"/>
      <c r="E179" s="355"/>
    </row>
    <row r="180" spans="2:5" ht="13.5" customHeight="1" x14ac:dyDescent="0.3">
      <c r="B180" s="355"/>
      <c r="C180" s="355"/>
      <c r="D180" s="355"/>
      <c r="E180" s="355"/>
    </row>
    <row r="181" spans="2:5" ht="13.5" customHeight="1" x14ac:dyDescent="0.3">
      <c r="B181" s="355"/>
      <c r="C181" s="355"/>
      <c r="D181" s="355"/>
      <c r="E181" s="355"/>
    </row>
    <row r="182" spans="2:5" ht="13.5" customHeight="1" x14ac:dyDescent="0.3">
      <c r="B182" s="355"/>
      <c r="C182" s="355"/>
      <c r="D182" s="355"/>
      <c r="E182" s="355"/>
    </row>
    <row r="183" spans="2:5" ht="13.5" customHeight="1" x14ac:dyDescent="0.3">
      <c r="B183" s="355"/>
      <c r="C183" s="355"/>
      <c r="D183" s="355"/>
      <c r="E183" s="355"/>
    </row>
    <row r="184" spans="2:5" ht="13.5" customHeight="1" x14ac:dyDescent="0.3">
      <c r="B184" s="355"/>
      <c r="C184" s="355"/>
      <c r="D184" s="355"/>
      <c r="E184" s="355"/>
    </row>
    <row r="185" spans="2:5" ht="13.5" customHeight="1" x14ac:dyDescent="0.3">
      <c r="B185" s="355"/>
      <c r="C185" s="355"/>
      <c r="D185" s="355"/>
      <c r="E185" s="355"/>
    </row>
    <row r="186" spans="2:5" ht="13.5" customHeight="1" x14ac:dyDescent="0.3">
      <c r="B186" s="355"/>
      <c r="C186" s="355"/>
      <c r="D186" s="355"/>
      <c r="E186" s="355"/>
    </row>
    <row r="187" spans="2:5" ht="13.5" customHeight="1" x14ac:dyDescent="0.3">
      <c r="B187" s="355"/>
      <c r="C187" s="355"/>
      <c r="D187" s="355"/>
      <c r="E187" s="355"/>
    </row>
    <row r="188" spans="2:5" ht="13.5" customHeight="1" x14ac:dyDescent="0.3">
      <c r="B188" s="355"/>
      <c r="C188" s="355"/>
      <c r="D188" s="355"/>
      <c r="E188" s="355"/>
    </row>
    <row r="189" spans="2:5" ht="13.5" customHeight="1" x14ac:dyDescent="0.3">
      <c r="B189" s="355"/>
      <c r="C189" s="355"/>
      <c r="D189" s="355"/>
      <c r="E189" s="355"/>
    </row>
    <row r="190" spans="2:5" ht="13.5" customHeight="1" x14ac:dyDescent="0.3">
      <c r="B190" s="355"/>
      <c r="C190" s="355"/>
      <c r="D190" s="355"/>
      <c r="E190" s="355"/>
    </row>
    <row r="191" spans="2:5" ht="13.5" customHeight="1" x14ac:dyDescent="0.3">
      <c r="B191" s="355"/>
      <c r="C191" s="355"/>
      <c r="D191" s="355"/>
      <c r="E191" s="355"/>
    </row>
    <row r="192" spans="2:5" ht="13.5" customHeight="1" x14ac:dyDescent="0.3">
      <c r="B192" s="355"/>
      <c r="C192" s="355"/>
      <c r="D192" s="355"/>
      <c r="E192" s="355"/>
    </row>
    <row r="193" spans="2:5" ht="13.5" customHeight="1" x14ac:dyDescent="0.3">
      <c r="B193" s="355"/>
      <c r="C193" s="355"/>
      <c r="D193" s="355"/>
      <c r="E193" s="355"/>
    </row>
    <row r="194" spans="2:5" ht="13.5" customHeight="1" x14ac:dyDescent="0.3">
      <c r="B194" s="355"/>
      <c r="C194" s="355"/>
      <c r="D194" s="355"/>
      <c r="E194" s="355"/>
    </row>
    <row r="195" spans="2:5" ht="13.5" customHeight="1" x14ac:dyDescent="0.3">
      <c r="B195" s="355"/>
      <c r="C195" s="355"/>
      <c r="D195" s="355"/>
      <c r="E195" s="355"/>
    </row>
    <row r="196" spans="2:5" ht="13.5" customHeight="1" x14ac:dyDescent="0.3">
      <c r="B196" s="355"/>
      <c r="C196" s="355"/>
      <c r="D196" s="355"/>
      <c r="E196" s="355"/>
    </row>
    <row r="197" spans="2:5" ht="13.5" customHeight="1" x14ac:dyDescent="0.3">
      <c r="B197" s="355"/>
      <c r="C197" s="355"/>
      <c r="D197" s="355"/>
      <c r="E197" s="355"/>
    </row>
    <row r="198" spans="2:5" ht="13.5" customHeight="1" x14ac:dyDescent="0.3">
      <c r="B198" s="355"/>
      <c r="C198" s="355"/>
      <c r="D198" s="355"/>
      <c r="E198" s="355"/>
    </row>
    <row r="199" spans="2:5" ht="13.5" customHeight="1" x14ac:dyDescent="0.3">
      <c r="B199" s="355"/>
      <c r="C199" s="355"/>
      <c r="D199" s="355"/>
      <c r="E199" s="355"/>
    </row>
    <row r="200" spans="2:5" ht="13.5" customHeight="1" x14ac:dyDescent="0.3">
      <c r="B200" s="355"/>
      <c r="C200" s="355"/>
      <c r="D200" s="355"/>
      <c r="E200" s="355"/>
    </row>
    <row r="201" spans="2:5" ht="13.5" customHeight="1" x14ac:dyDescent="0.3">
      <c r="B201" s="355"/>
      <c r="C201" s="355"/>
      <c r="D201" s="355"/>
      <c r="E201" s="355"/>
    </row>
    <row r="202" spans="2:5" ht="13.5" customHeight="1" x14ac:dyDescent="0.3">
      <c r="B202" s="355"/>
      <c r="C202" s="355"/>
      <c r="D202" s="355"/>
      <c r="E202" s="355"/>
    </row>
    <row r="203" spans="2:5" ht="13.5" customHeight="1" x14ac:dyDescent="0.3">
      <c r="B203" s="355"/>
      <c r="C203" s="355"/>
      <c r="D203" s="355"/>
      <c r="E203" s="355"/>
    </row>
    <row r="204" spans="2:5" ht="13.5" customHeight="1" x14ac:dyDescent="0.3">
      <c r="B204" s="355"/>
      <c r="C204" s="355"/>
      <c r="D204" s="355"/>
      <c r="E204" s="355"/>
    </row>
    <row r="205" spans="2:5" ht="13.5" customHeight="1" x14ac:dyDescent="0.3">
      <c r="B205" s="355"/>
      <c r="C205" s="355"/>
      <c r="D205" s="355"/>
      <c r="E205" s="355"/>
    </row>
    <row r="206" spans="2:5" ht="13.5" customHeight="1" x14ac:dyDescent="0.3">
      <c r="B206" s="355"/>
      <c r="C206" s="355"/>
      <c r="D206" s="355"/>
      <c r="E206" s="355"/>
    </row>
    <row r="207" spans="2:5" ht="13.5" customHeight="1" x14ac:dyDescent="0.3">
      <c r="B207" s="355"/>
      <c r="C207" s="355"/>
      <c r="D207" s="355"/>
      <c r="E207" s="355"/>
    </row>
    <row r="208" spans="2:5" ht="13.5" customHeight="1" x14ac:dyDescent="0.3">
      <c r="B208" s="355"/>
      <c r="C208" s="355"/>
      <c r="D208" s="355"/>
      <c r="E208" s="355"/>
    </row>
    <row r="209" spans="2:5" ht="13.5" customHeight="1" x14ac:dyDescent="0.3">
      <c r="B209" s="355"/>
      <c r="C209" s="355"/>
      <c r="D209" s="355"/>
      <c r="E209" s="355"/>
    </row>
    <row r="210" spans="2:5" ht="13.5" customHeight="1" x14ac:dyDescent="0.3">
      <c r="B210" s="355"/>
      <c r="C210" s="355"/>
      <c r="D210" s="355"/>
      <c r="E210" s="355"/>
    </row>
    <row r="211" spans="2:5" ht="13.5" customHeight="1" x14ac:dyDescent="0.3">
      <c r="B211" s="355"/>
      <c r="C211" s="355"/>
      <c r="D211" s="355"/>
      <c r="E211" s="355"/>
    </row>
    <row r="212" spans="2:5" ht="13.5" customHeight="1" x14ac:dyDescent="0.3">
      <c r="B212" s="355"/>
      <c r="C212" s="355"/>
      <c r="D212" s="355"/>
      <c r="E212" s="355"/>
    </row>
    <row r="213" spans="2:5" ht="13.5" customHeight="1" x14ac:dyDescent="0.3">
      <c r="B213" s="355"/>
      <c r="C213" s="355"/>
      <c r="D213" s="355"/>
      <c r="E213" s="355"/>
    </row>
    <row r="214" spans="2:5" ht="13.5" customHeight="1" x14ac:dyDescent="0.3">
      <c r="D214" s="242"/>
    </row>
    <row r="215" spans="2:5" ht="13.5" customHeight="1" x14ac:dyDescent="0.3">
      <c r="D215" s="242"/>
    </row>
    <row r="216" spans="2:5" ht="13.5" customHeight="1" x14ac:dyDescent="0.3">
      <c r="D216" s="242"/>
    </row>
    <row r="217" spans="2:5" ht="13.5" customHeight="1" x14ac:dyDescent="0.3">
      <c r="D217" s="242"/>
    </row>
    <row r="218" spans="2:5" ht="13.5" customHeight="1" x14ac:dyDescent="0.3">
      <c r="D218" s="242"/>
    </row>
    <row r="219" spans="2:5" ht="13.5" customHeight="1" x14ac:dyDescent="0.3">
      <c r="D219" s="242"/>
    </row>
    <row r="220" spans="2:5" ht="13.5" customHeight="1" x14ac:dyDescent="0.3">
      <c r="D220" s="242"/>
    </row>
    <row r="221" spans="2:5" ht="13.5" customHeight="1" x14ac:dyDescent="0.3">
      <c r="D221" s="242"/>
    </row>
  </sheetData>
  <phoneticPr fontId="8" type="noConversion"/>
  <pageMargins left="0.7" right="0.7" top="0.75" bottom="0.75" header="0.3" footer="0.3"/>
  <pageSetup scale="6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61"/>
  <sheetViews>
    <sheetView topLeftCell="A31" workbookViewId="0">
      <selection activeCell="J13" sqref="J13"/>
    </sheetView>
  </sheetViews>
  <sheetFormatPr defaultColWidth="8.81640625" defaultRowHeight="13" x14ac:dyDescent="0.3"/>
  <cols>
    <col min="1" max="2" width="1.54296875" style="458" customWidth="1"/>
    <col min="3" max="3" width="40.54296875" style="460" customWidth="1"/>
    <col min="4" max="5" width="12.54296875" style="458" customWidth="1"/>
    <col min="6" max="6" width="1.54296875" style="458" customWidth="1"/>
    <col min="7" max="7" width="13.81640625" style="458" bestFit="1" customWidth="1"/>
    <col min="8" max="26" width="12.54296875" style="458" customWidth="1"/>
    <col min="27" max="16384" width="8.81640625" style="458"/>
  </cols>
  <sheetData>
    <row r="1" spans="1:26" x14ac:dyDescent="0.3">
      <c r="C1" s="459" t="s">
        <v>540</v>
      </c>
      <c r="D1" s="460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</row>
    <row r="2" spans="1:26" x14ac:dyDescent="0.3">
      <c r="G2" s="458">
        <v>1</v>
      </c>
      <c r="H2" s="458">
        <v>2</v>
      </c>
      <c r="I2" s="458">
        <v>3</v>
      </c>
      <c r="J2" s="458">
        <v>4</v>
      </c>
      <c r="K2" s="458">
        <v>5</v>
      </c>
      <c r="L2" s="458">
        <v>6</v>
      </c>
      <c r="M2" s="458">
        <v>7</v>
      </c>
      <c r="N2" s="458">
        <v>8</v>
      </c>
      <c r="O2" s="458">
        <v>9</v>
      </c>
      <c r="P2" s="458">
        <v>10</v>
      </c>
      <c r="Q2" s="458">
        <v>11</v>
      </c>
      <c r="R2" s="458">
        <v>12</v>
      </c>
      <c r="S2" s="458">
        <v>13</v>
      </c>
      <c r="T2" s="458">
        <v>14</v>
      </c>
      <c r="U2" s="458">
        <v>15</v>
      </c>
      <c r="V2" s="458">
        <v>16</v>
      </c>
      <c r="W2" s="458">
        <v>17</v>
      </c>
      <c r="X2" s="458">
        <v>18</v>
      </c>
      <c r="Y2" s="458">
        <v>19</v>
      </c>
      <c r="Z2" s="458">
        <v>20</v>
      </c>
    </row>
    <row r="3" spans="1:26" x14ac:dyDescent="0.3">
      <c r="A3" s="462"/>
      <c r="B3" s="463"/>
      <c r="C3" s="464" t="s">
        <v>258</v>
      </c>
      <c r="D3" s="465" t="s">
        <v>27</v>
      </c>
      <c r="E3" s="466" t="s">
        <v>3</v>
      </c>
      <c r="F3" s="467"/>
      <c r="G3" s="468">
        <v>2025</v>
      </c>
      <c r="H3" s="468">
        <f>G3+1</f>
        <v>2026</v>
      </c>
      <c r="I3" s="468">
        <f t="shared" ref="I3:Z3" si="0">H3+1</f>
        <v>2027</v>
      </c>
      <c r="J3" s="468">
        <f t="shared" si="0"/>
        <v>2028</v>
      </c>
      <c r="K3" s="468">
        <f t="shared" si="0"/>
        <v>2029</v>
      </c>
      <c r="L3" s="468">
        <f t="shared" si="0"/>
        <v>2030</v>
      </c>
      <c r="M3" s="468">
        <f t="shared" si="0"/>
        <v>2031</v>
      </c>
      <c r="N3" s="468">
        <f t="shared" si="0"/>
        <v>2032</v>
      </c>
      <c r="O3" s="468">
        <f t="shared" si="0"/>
        <v>2033</v>
      </c>
      <c r="P3" s="468">
        <f t="shared" si="0"/>
        <v>2034</v>
      </c>
      <c r="Q3" s="468">
        <f t="shared" si="0"/>
        <v>2035</v>
      </c>
      <c r="R3" s="468">
        <f t="shared" si="0"/>
        <v>2036</v>
      </c>
      <c r="S3" s="468">
        <f t="shared" si="0"/>
        <v>2037</v>
      </c>
      <c r="T3" s="468">
        <f t="shared" si="0"/>
        <v>2038</v>
      </c>
      <c r="U3" s="468">
        <f t="shared" si="0"/>
        <v>2039</v>
      </c>
      <c r="V3" s="468">
        <f t="shared" si="0"/>
        <v>2040</v>
      </c>
      <c r="W3" s="468">
        <f t="shared" si="0"/>
        <v>2041</v>
      </c>
      <c r="X3" s="468">
        <f t="shared" si="0"/>
        <v>2042</v>
      </c>
      <c r="Y3" s="468">
        <f t="shared" si="0"/>
        <v>2043</v>
      </c>
      <c r="Z3" s="468">
        <f t="shared" si="0"/>
        <v>2044</v>
      </c>
    </row>
    <row r="5" spans="1:26" x14ac:dyDescent="0.3">
      <c r="C5" s="469" t="s">
        <v>384</v>
      </c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</row>
    <row r="6" spans="1:26" x14ac:dyDescent="0.3"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</row>
    <row r="7" spans="1:26" x14ac:dyDescent="0.3">
      <c r="C7" s="471" t="s">
        <v>465</v>
      </c>
      <c r="D7" s="458" t="s">
        <v>19</v>
      </c>
      <c r="G7" s="472">
        <f>VLOOKUP(G$3,'Customer Forecasts'!$B$4:$C$25,2,FALSE)*0.15</f>
        <v>19568.599309740148</v>
      </c>
      <c r="H7" s="472">
        <f>VLOOKUP(H3,'Customer Forecasts'!$B$4:$C$25,2,FALSE)*0.15</f>
        <v>19505.581111275002</v>
      </c>
      <c r="I7" s="472">
        <f>VLOOKUP(I3,'Customer Forecasts'!$B$4:$C$25,2,FALSE)*0.15</f>
        <v>19443.514429952098</v>
      </c>
      <c r="J7" s="472">
        <f>VLOOKUP(J3,'Customer Forecasts'!$B$4:$C$25,2,FALSE)*0.15</f>
        <v>19381.917773596047</v>
      </c>
      <c r="K7" s="472">
        <f>VLOOKUP(K3,'Customer Forecasts'!$B$4:$C$25,2,FALSE)*0.15</f>
        <v>19320.668038272899</v>
      </c>
      <c r="L7" s="472">
        <f>VLOOKUP(L3,'Customer Forecasts'!$B$4:$C$25,2,FALSE)*0.15</f>
        <v>19259.746828452149</v>
      </c>
      <c r="M7" s="472">
        <f>VLOOKUP(M3,'Customer Forecasts'!$B$4:$C$25,2,FALSE)*0.15</f>
        <v>19199.09703277695</v>
      </c>
      <c r="N7" s="472">
        <f>VLOOKUP(N3,'Customer Forecasts'!$B$4:$C$25,2,FALSE)*0.15</f>
        <v>19138.450690449899</v>
      </c>
      <c r="O7" s="472">
        <f>VLOOKUP(O3,'Customer Forecasts'!$B$4:$C$25,2,FALSE)*0.15</f>
        <v>19077.622245965849</v>
      </c>
      <c r="P7" s="472">
        <f>VLOOKUP(P3,'Customer Forecasts'!$B$4:$C$25,2,FALSE)*0.15</f>
        <v>19015.900150998601</v>
      </c>
      <c r="Q7" s="472">
        <f>VLOOKUP(Q3,'Customer Forecasts'!$B$4:$C$25,2,FALSE)*0.15</f>
        <v>18952.7067868872</v>
      </c>
      <c r="R7" s="472">
        <f>VLOOKUP(R3,'Customer Forecasts'!$B$4:$C$25,2,FALSE)*0.15</f>
        <v>18888.06970629705</v>
      </c>
      <c r="S7" s="472">
        <f>VLOOKUP(S3,'Customer Forecasts'!$B$4:$C$25,2,FALSE)*0.15</f>
        <v>18821.615148086701</v>
      </c>
      <c r="T7" s="472">
        <f>VLOOKUP(T3,'Customer Forecasts'!$B$4:$C$25,2,FALSE)*0.15</f>
        <v>18752.825045042697</v>
      </c>
      <c r="U7" s="472">
        <f>VLOOKUP(U3,'Customer Forecasts'!$B$4:$C$25,2,FALSE)*0.15</f>
        <v>18681.42398238615</v>
      </c>
      <c r="V7" s="472">
        <f>VLOOKUP(V3,'Customer Forecasts'!$B$4:$C$25,2,FALSE)*0.15</f>
        <v>18607.3685521632</v>
      </c>
      <c r="W7" s="472">
        <f>VLOOKUP(W3,'Customer Forecasts'!$B$4:$C$25,2,FALSE)*0.15</f>
        <v>18530.587028258102</v>
      </c>
      <c r="X7" s="472">
        <f>VLOOKUP(X3,'Customer Forecasts'!$B$4:$C$25,2,FALSE)*0.15</f>
        <v>18450.864580034551</v>
      </c>
      <c r="Y7" s="472">
        <f>VLOOKUP(Y3,'Customer Forecasts'!$B$4:$C$25,2,FALSE)*0.15</f>
        <v>18367.951223491498</v>
      </c>
      <c r="Z7" s="472">
        <f>VLOOKUP(Z3,'Customer Forecasts'!$B$4:$C$25,2,FALSE)*0.15</f>
        <v>18281.681224794749</v>
      </c>
    </row>
    <row r="8" spans="1:26" x14ac:dyDescent="0.3">
      <c r="G8" s="473"/>
      <c r="H8" s="473"/>
      <c r="I8" s="473"/>
    </row>
    <row r="9" spans="1:26" x14ac:dyDescent="0.3">
      <c r="C9" s="471" t="s">
        <v>466</v>
      </c>
      <c r="D9" s="458" t="s">
        <v>379</v>
      </c>
      <c r="E9" s="474"/>
      <c r="G9" s="472">
        <f>'Energy Forecasts'!G9*0.15*1000</f>
        <v>282246606.4161405</v>
      </c>
      <c r="H9" s="472">
        <f>'Energy Forecasts'!H9*0.15*1000</f>
        <v>279747608.52838498</v>
      </c>
      <c r="I9" s="472">
        <f>'Energy Forecasts'!I9*0.15*1000</f>
        <v>278726618.16437244</v>
      </c>
      <c r="J9" s="472">
        <f>'Energy Forecasts'!J9*0.15*1000</f>
        <v>276887692.96694553</v>
      </c>
      <c r="K9" s="472">
        <f>'Energy Forecasts'!K9*0.15*1000</f>
        <v>275202444.715482</v>
      </c>
      <c r="L9" s="472">
        <f>'Energy Forecasts'!L9*0.15*1000</f>
        <v>273658673.15640444</v>
      </c>
      <c r="M9" s="472">
        <f>'Energy Forecasts'!M9*0.15*1000</f>
        <v>272508735.39447904</v>
      </c>
      <c r="N9" s="472">
        <f>'Energy Forecasts'!N9*0.15*1000</f>
        <v>270859674.09936452</v>
      </c>
      <c r="O9" s="472">
        <f>'Energy Forecasts'!O9*0.15*1000</f>
        <v>269572777.11444896</v>
      </c>
      <c r="P9" s="472">
        <f>'Energy Forecasts'!P9*0.15*1000</f>
        <v>268167688.3145895</v>
      </c>
      <c r="Q9" s="472">
        <f>'Energy Forecasts'!Q9*0.15*1000</f>
        <v>266988795.77226296</v>
      </c>
      <c r="R9" s="472">
        <f>'Energy Forecasts'!R9*0.15*1000</f>
        <v>265565638.561005</v>
      </c>
      <c r="S9" s="472">
        <f>'Energy Forecasts'!S9*0.15*1000</f>
        <v>264161541.09520501</v>
      </c>
      <c r="T9" s="472">
        <f>'Energy Forecasts'!T9*0.15*1000</f>
        <v>262633126.39083898</v>
      </c>
      <c r="U9" s="472">
        <f>'Energy Forecasts'!U9*0.15*1000</f>
        <v>261567394.6898565</v>
      </c>
      <c r="V9" s="472">
        <f>'Energy Forecasts'!V9*0.15*1000</f>
        <v>260044988.6776455</v>
      </c>
      <c r="W9" s="472">
        <f>'Energy Forecasts'!W9*0.15*1000</f>
        <v>258535886.86887899</v>
      </c>
      <c r="X9" s="472">
        <f>'Energy Forecasts'!X9*0.15*1000</f>
        <v>256999793.857869</v>
      </c>
      <c r="Y9" s="472">
        <f>'Energy Forecasts'!Y9*0.15*1000</f>
        <v>256554278.80014265</v>
      </c>
      <c r="Z9" s="472">
        <f>'Energy Forecasts'!Z9*0.15*1000</f>
        <v>256109536.05302277</v>
      </c>
    </row>
    <row r="10" spans="1:26" x14ac:dyDescent="0.3">
      <c r="C10" s="475" t="s">
        <v>467</v>
      </c>
      <c r="D10" s="458" t="s">
        <v>379</v>
      </c>
      <c r="E10" s="476"/>
      <c r="G10" s="477">
        <f t="shared" ref="G10:Z10" si="1">G9*0.02</f>
        <v>5644932.1283228099</v>
      </c>
      <c r="H10" s="477">
        <f t="shared" si="1"/>
        <v>5594952.1705676997</v>
      </c>
      <c r="I10" s="477">
        <f t="shared" si="1"/>
        <v>5574532.3632874489</v>
      </c>
      <c r="J10" s="477">
        <f t="shared" si="1"/>
        <v>5537753.8593389103</v>
      </c>
      <c r="K10" s="477">
        <f t="shared" si="1"/>
        <v>5504048.8943096399</v>
      </c>
      <c r="L10" s="477">
        <f t="shared" si="1"/>
        <v>5473173.463128089</v>
      </c>
      <c r="M10" s="477">
        <f t="shared" si="1"/>
        <v>5450174.7078895811</v>
      </c>
      <c r="N10" s="477">
        <f t="shared" si="1"/>
        <v>5417193.4819872901</v>
      </c>
      <c r="O10" s="477">
        <f t="shared" si="1"/>
        <v>5391455.5422889795</v>
      </c>
      <c r="P10" s="477">
        <f t="shared" si="1"/>
        <v>5363353.7662917897</v>
      </c>
      <c r="Q10" s="477">
        <f t="shared" si="1"/>
        <v>5339775.9154452598</v>
      </c>
      <c r="R10" s="477">
        <f t="shared" si="1"/>
        <v>5311312.7712201001</v>
      </c>
      <c r="S10" s="477">
        <f t="shared" si="1"/>
        <v>5283230.8219041005</v>
      </c>
      <c r="T10" s="477">
        <f t="shared" si="1"/>
        <v>5252662.5278167799</v>
      </c>
      <c r="U10" s="477">
        <f t="shared" si="1"/>
        <v>5231347.8937971303</v>
      </c>
      <c r="V10" s="477">
        <f t="shared" si="1"/>
        <v>5200899.7735529104</v>
      </c>
      <c r="W10" s="477">
        <f t="shared" si="1"/>
        <v>5170717.7373775803</v>
      </c>
      <c r="X10" s="477">
        <f t="shared" si="1"/>
        <v>5139995.8771573799</v>
      </c>
      <c r="Y10" s="477">
        <f t="shared" si="1"/>
        <v>5131085.576002853</v>
      </c>
      <c r="Z10" s="477">
        <f t="shared" si="1"/>
        <v>5122190.7210604558</v>
      </c>
    </row>
    <row r="11" spans="1:26" x14ac:dyDescent="0.3">
      <c r="C11" s="471" t="s">
        <v>403</v>
      </c>
      <c r="E11" s="478">
        <f>'Benefit Inputs'!D123</f>
        <v>0.10299999999999999</v>
      </c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7"/>
      <c r="V11" s="477"/>
      <c r="W11" s="477"/>
      <c r="X11" s="477"/>
      <c r="Y11" s="477"/>
      <c r="Z11" s="477"/>
    </row>
    <row r="12" spans="1:26" x14ac:dyDescent="0.3">
      <c r="C12" s="475" t="s">
        <v>404</v>
      </c>
      <c r="D12" s="458" t="s">
        <v>379</v>
      </c>
      <c r="E12" s="476"/>
      <c r="G12" s="477">
        <f>G10/(1-$E$11)</f>
        <v>6293123.8888771571</v>
      </c>
      <c r="H12" s="477">
        <f t="shared" ref="H12:Z12" si="2">H10/(1-$E$11)</f>
        <v>6237404.8724277588</v>
      </c>
      <c r="I12" s="477">
        <f t="shared" si="2"/>
        <v>6214640.3158165542</v>
      </c>
      <c r="J12" s="477">
        <f t="shared" si="2"/>
        <v>6173638.6391738132</v>
      </c>
      <c r="K12" s="477">
        <f t="shared" si="2"/>
        <v>6136063.4273240129</v>
      </c>
      <c r="L12" s="477">
        <f t="shared" si="2"/>
        <v>6101642.6567760184</v>
      </c>
      <c r="M12" s="477">
        <f t="shared" si="2"/>
        <v>6076003.0188289639</v>
      </c>
      <c r="N12" s="477">
        <f t="shared" si="2"/>
        <v>6039234.6510449164</v>
      </c>
      <c r="O12" s="477">
        <f t="shared" si="2"/>
        <v>6010541.2957513705</v>
      </c>
      <c r="P12" s="477">
        <f t="shared" si="2"/>
        <v>5979212.6714512706</v>
      </c>
      <c r="Q12" s="477">
        <f t="shared" si="2"/>
        <v>5952927.4419679595</v>
      </c>
      <c r="R12" s="477">
        <f t="shared" si="2"/>
        <v>5921195.9545374578</v>
      </c>
      <c r="S12" s="477">
        <f t="shared" si="2"/>
        <v>5889889.4335608697</v>
      </c>
      <c r="T12" s="477">
        <f t="shared" si="2"/>
        <v>5855811.0678002005</v>
      </c>
      <c r="U12" s="477">
        <f t="shared" si="2"/>
        <v>5832048.9339990299</v>
      </c>
      <c r="V12" s="477">
        <f t="shared" si="2"/>
        <v>5798104.5413075928</v>
      </c>
      <c r="W12" s="477">
        <f t="shared" si="2"/>
        <v>5764456.7863741135</v>
      </c>
      <c r="X12" s="477">
        <f t="shared" si="2"/>
        <v>5730207.2209112374</v>
      </c>
      <c r="Y12" s="477">
        <f t="shared" si="2"/>
        <v>5720273.7748080855</v>
      </c>
      <c r="Z12" s="477">
        <f t="shared" si="2"/>
        <v>5710357.5485623805</v>
      </c>
    </row>
    <row r="13" spans="1:26" x14ac:dyDescent="0.3">
      <c r="E13" s="476"/>
      <c r="G13" s="477"/>
      <c r="H13" s="477"/>
      <c r="I13" s="477"/>
      <c r="J13" s="477"/>
      <c r="K13" s="477"/>
      <c r="L13" s="477"/>
      <c r="M13" s="477"/>
      <c r="N13" s="477"/>
      <c r="O13" s="477"/>
      <c r="P13" s="477"/>
      <c r="Q13" s="477"/>
      <c r="R13" s="477"/>
      <c r="S13" s="477"/>
      <c r="T13" s="477"/>
      <c r="U13" s="477"/>
      <c r="V13" s="477"/>
      <c r="W13" s="477"/>
      <c r="X13" s="477"/>
      <c r="Y13" s="477"/>
      <c r="Z13" s="477"/>
    </row>
    <row r="14" spans="1:26" x14ac:dyDescent="0.3">
      <c r="C14" s="471" t="s">
        <v>473</v>
      </c>
      <c r="D14" s="479" t="s">
        <v>33</v>
      </c>
      <c r="E14" s="479"/>
      <c r="G14" s="479">
        <f>VLOOKUP(G3,'Annual_Prices-Nominal'!$A$4:$D$25,4,FALSE)</f>
        <v>29.7221693173516</v>
      </c>
      <c r="H14" s="479">
        <f>VLOOKUP(H3,'Annual_Prices-Nominal'!$A$4:$D$25,4,FALSE)</f>
        <v>29.7457359018265</v>
      </c>
      <c r="I14" s="479">
        <f>VLOOKUP(I3,'Annual_Prices-Nominal'!$A$4:$D$25,4,FALSE)</f>
        <v>29.561122005707801</v>
      </c>
      <c r="J14" s="479">
        <f>VLOOKUP(J3,'Annual_Prices-Nominal'!$A$4:$D$25,4,FALSE)</f>
        <v>30.467319077868801</v>
      </c>
      <c r="K14" s="479">
        <f>VLOOKUP(K3,'Annual_Prices-Nominal'!$A$4:$D$25,4,FALSE)</f>
        <v>31.020483374429201</v>
      </c>
      <c r="L14" s="479">
        <f>VLOOKUP(L3,'Annual_Prices-Nominal'!$A$4:$D$25,4,FALSE)</f>
        <v>32.332703901826498</v>
      </c>
      <c r="M14" s="479">
        <f>VLOOKUP(M3,'Annual_Prices-Nominal'!$A$4:$D$25,4,FALSE)</f>
        <v>32.718779376712298</v>
      </c>
      <c r="N14" s="479">
        <f>VLOOKUP(N3,'Annual_Prices-Nominal'!$A$4:$D$25,4,FALSE)</f>
        <v>33.261945227686702</v>
      </c>
      <c r="O14" s="479">
        <f>VLOOKUP(O3,'Annual_Prices-Nominal'!$A$4:$D$25,4,FALSE)</f>
        <v>34.600379918949798</v>
      </c>
      <c r="P14" s="479">
        <f>VLOOKUP(P3,'Annual_Prices-Nominal'!$A$4:$D$25,4,FALSE)</f>
        <v>35.388769198630101</v>
      </c>
      <c r="Q14" s="479">
        <f>VLOOKUP(Q3,'Annual_Prices-Nominal'!$A$4:$D$25,4,FALSE)</f>
        <v>36.1978755547945</v>
      </c>
      <c r="R14" s="479">
        <f>VLOOKUP(R3,'Annual_Prices-Nominal'!$A$4:$D$25,4,FALSE)</f>
        <v>36.905505845856098</v>
      </c>
      <c r="S14" s="479">
        <f>VLOOKUP(S3,'Annual_Prices-Nominal'!$A$4:$D$25,4,FALSE)</f>
        <v>37.6945560410959</v>
      </c>
      <c r="T14" s="479">
        <f>VLOOKUP(T3,'Annual_Prices-Nominal'!$A$4:$D$25,4,FALSE)</f>
        <v>38.193143771689499</v>
      </c>
      <c r="U14" s="479">
        <f>VLOOKUP(U3,'Annual_Prices-Nominal'!$A$4:$D$25,4,FALSE)</f>
        <v>38.0284233515982</v>
      </c>
      <c r="V14" s="479">
        <f>VLOOKUP(V3,'Annual_Prices-Nominal'!$A$4:$D$25,4,FALSE)</f>
        <v>39.650663130692202</v>
      </c>
      <c r="W14" s="479">
        <f>VLOOKUP(W3,'Annual_Prices-Nominal'!$A$4:$D$25,4,FALSE)</f>
        <v>41.000718801369899</v>
      </c>
      <c r="X14" s="479">
        <f>VLOOKUP(X3,'Annual_Prices-Nominal'!$A$4:$D$25,4,FALSE)</f>
        <v>41.665210352739699</v>
      </c>
      <c r="Y14" s="479">
        <f>VLOOKUP(Y3,'Annual_Prices-Nominal'!$A$4:$D$25,4,FALSE)</f>
        <v>43.0477326221461</v>
      </c>
      <c r="Z14" s="479">
        <f>VLOOKUP(Z3,'Annual_Prices-Nominal'!$A$4:$D$25,4,FALSE)</f>
        <v>42.383259852003597</v>
      </c>
    </row>
    <row r="15" spans="1:26" x14ac:dyDescent="0.3">
      <c r="C15" s="480" t="s">
        <v>262</v>
      </c>
      <c r="D15" s="481" t="s">
        <v>41</v>
      </c>
      <c r="E15" s="481"/>
      <c r="F15" s="481"/>
      <c r="G15" s="482">
        <f>G12*G14/1000</f>
        <v>187045.29376027704</v>
      </c>
      <c r="H15" s="482">
        <f t="shared" ref="H15:Z15" si="3">H12*H14/1000</f>
        <v>185536.19804800191</v>
      </c>
      <c r="I15" s="482">
        <f t="shared" si="3"/>
        <v>183711.7405974436</v>
      </c>
      <c r="J15" s="482">
        <f t="shared" si="3"/>
        <v>188094.2182911683</v>
      </c>
      <c r="K15" s="482">
        <f t="shared" si="3"/>
        <v>190343.65353174761</v>
      </c>
      <c r="L15" s="482">
        <f t="shared" si="3"/>
        <v>197282.605336293</v>
      </c>
      <c r="M15" s="482">
        <f t="shared" si="3"/>
        <v>198799.40226530278</v>
      </c>
      <c r="N15" s="482">
        <f t="shared" si="3"/>
        <v>200876.69218020362</v>
      </c>
      <c r="O15" s="482">
        <f t="shared" si="3"/>
        <v>207967.01235153421</v>
      </c>
      <c r="P15" s="482">
        <f t="shared" si="3"/>
        <v>211596.97721951353</v>
      </c>
      <c r="Q15" s="482">
        <f t="shared" si="3"/>
        <v>215483.32673107734</v>
      </c>
      <c r="R15" s="482">
        <f t="shared" si="3"/>
        <v>218524.73191464163</v>
      </c>
      <c r="S15" s="482">
        <f t="shared" si="3"/>
        <v>222016.7673292188</v>
      </c>
      <c r="T15" s="482">
        <f t="shared" si="3"/>
        <v>223651.83401234366</v>
      </c>
      <c r="U15" s="482">
        <f t="shared" si="3"/>
        <v>221783.62586935211</v>
      </c>
      <c r="V15" s="482">
        <f t="shared" si="3"/>
        <v>229898.689963924</v>
      </c>
      <c r="W15" s="482">
        <f t="shared" si="3"/>
        <v>236346.87174077344</v>
      </c>
      <c r="X15" s="482">
        <f t="shared" si="3"/>
        <v>238750.28922405466</v>
      </c>
      <c r="Y15" s="482">
        <f t="shared" si="3"/>
        <v>246244.81598341285</v>
      </c>
      <c r="Z15" s="482">
        <f t="shared" si="3"/>
        <v>242023.56782856962</v>
      </c>
    </row>
    <row r="16" spans="1:26" x14ac:dyDescent="0.3">
      <c r="G16" s="483"/>
    </row>
    <row r="17" spans="3:26" x14ac:dyDescent="0.3">
      <c r="C17" s="471" t="s">
        <v>402</v>
      </c>
      <c r="D17" s="458" t="s">
        <v>379</v>
      </c>
      <c r="E17" s="484"/>
      <c r="G17" s="477">
        <f>G10</f>
        <v>5644932.1283228099</v>
      </c>
      <c r="H17" s="477">
        <f t="shared" ref="H17:Z17" si="4">H10</f>
        <v>5594952.1705676997</v>
      </c>
      <c r="I17" s="477">
        <f t="shared" si="4"/>
        <v>5574532.3632874489</v>
      </c>
      <c r="J17" s="477">
        <f t="shared" si="4"/>
        <v>5537753.8593389103</v>
      </c>
      <c r="K17" s="477">
        <f t="shared" si="4"/>
        <v>5504048.8943096399</v>
      </c>
      <c r="L17" s="477">
        <f t="shared" si="4"/>
        <v>5473173.463128089</v>
      </c>
      <c r="M17" s="477">
        <f t="shared" si="4"/>
        <v>5450174.7078895811</v>
      </c>
      <c r="N17" s="477">
        <f t="shared" si="4"/>
        <v>5417193.4819872901</v>
      </c>
      <c r="O17" s="477">
        <f t="shared" si="4"/>
        <v>5391455.5422889795</v>
      </c>
      <c r="P17" s="477">
        <f t="shared" si="4"/>
        <v>5363353.7662917897</v>
      </c>
      <c r="Q17" s="477">
        <f t="shared" si="4"/>
        <v>5339775.9154452598</v>
      </c>
      <c r="R17" s="477">
        <f t="shared" si="4"/>
        <v>5311312.7712201001</v>
      </c>
      <c r="S17" s="477">
        <f t="shared" si="4"/>
        <v>5283230.8219041005</v>
      </c>
      <c r="T17" s="477">
        <f t="shared" si="4"/>
        <v>5252662.5278167799</v>
      </c>
      <c r="U17" s="477">
        <f t="shared" si="4"/>
        <v>5231347.8937971303</v>
      </c>
      <c r="V17" s="477">
        <f t="shared" si="4"/>
        <v>5200899.7735529104</v>
      </c>
      <c r="W17" s="477">
        <f t="shared" si="4"/>
        <v>5170717.7373775803</v>
      </c>
      <c r="X17" s="477">
        <f t="shared" si="4"/>
        <v>5139995.8771573799</v>
      </c>
      <c r="Y17" s="477">
        <f t="shared" si="4"/>
        <v>5131085.576002853</v>
      </c>
      <c r="Z17" s="477">
        <f t="shared" si="4"/>
        <v>5122190.7210604558</v>
      </c>
    </row>
    <row r="18" spans="3:26" x14ac:dyDescent="0.3">
      <c r="C18" s="471" t="s">
        <v>31</v>
      </c>
      <c r="D18" s="458" t="s">
        <v>346</v>
      </c>
      <c r="E18" s="485">
        <v>8760</v>
      </c>
      <c r="G18" s="477">
        <v>8760</v>
      </c>
      <c r="H18" s="477">
        <v>8760</v>
      </c>
      <c r="I18" s="477">
        <v>8760</v>
      </c>
      <c r="J18" s="477">
        <v>8760</v>
      </c>
      <c r="K18" s="477">
        <v>8760</v>
      </c>
      <c r="L18" s="477">
        <v>8760</v>
      </c>
      <c r="M18" s="477">
        <v>8760</v>
      </c>
      <c r="N18" s="477">
        <v>8760</v>
      </c>
      <c r="O18" s="477">
        <v>8760</v>
      </c>
      <c r="P18" s="477">
        <v>8760</v>
      </c>
      <c r="Q18" s="477">
        <v>8760</v>
      </c>
      <c r="R18" s="477">
        <v>8760</v>
      </c>
      <c r="S18" s="477">
        <v>8760</v>
      </c>
      <c r="T18" s="477">
        <v>8760</v>
      </c>
      <c r="U18" s="477">
        <v>8760</v>
      </c>
      <c r="V18" s="477">
        <v>8760</v>
      </c>
      <c r="W18" s="477">
        <v>8760</v>
      </c>
      <c r="X18" s="477">
        <v>8760</v>
      </c>
      <c r="Y18" s="477">
        <v>8760</v>
      </c>
      <c r="Z18" s="477">
        <v>8760</v>
      </c>
    </row>
    <row r="19" spans="3:26" x14ac:dyDescent="0.3">
      <c r="C19" s="471" t="s">
        <v>392</v>
      </c>
      <c r="D19" s="458" t="s">
        <v>20</v>
      </c>
      <c r="E19" s="486"/>
      <c r="G19" s="487">
        <f>'Energy Forecasts'!G23</f>
        <v>0.34188378131773878</v>
      </c>
      <c r="H19" s="487">
        <f>'Energy Forecasts'!H23</f>
        <v>0.34161289769680958</v>
      </c>
      <c r="I19" s="487">
        <f>'Energy Forecasts'!I23</f>
        <v>0.34205818041645947</v>
      </c>
      <c r="J19" s="487">
        <f>'Energy Forecasts'!J23</f>
        <v>0.3428340174670772</v>
      </c>
      <c r="K19" s="487">
        <f>'Energy Forecasts'!K23</f>
        <v>0.34313935195217948</v>
      </c>
      <c r="L19" s="487">
        <f>'Energy Forecasts'!L23</f>
        <v>0.34364596087617511</v>
      </c>
      <c r="M19" s="487">
        <f>'Energy Forecasts'!M23</f>
        <v>0.34401592393767194</v>
      </c>
      <c r="N19" s="487">
        <f>'Energy Forecasts'!N23</f>
        <v>0.34407737393992893</v>
      </c>
      <c r="O19" s="487">
        <f>'Energy Forecasts'!O23</f>
        <v>0.34428707991538887</v>
      </c>
      <c r="P19" s="487">
        <f>'Energy Forecasts'!P23</f>
        <v>0.34531712710674811</v>
      </c>
      <c r="Q19" s="487">
        <f>'Energy Forecasts'!Q23</f>
        <v>0.34559586823181726</v>
      </c>
      <c r="R19" s="487">
        <f>'Energy Forecasts'!R23</f>
        <v>0.34588049987665831</v>
      </c>
      <c r="S19" s="487">
        <f>'Energy Forecasts'!S23</f>
        <v>0.34611893054834447</v>
      </c>
      <c r="T19" s="487">
        <f>'Energy Forecasts'!T23</f>
        <v>0.34599646672893403</v>
      </c>
      <c r="U19" s="487">
        <f>'Energy Forecasts'!U23</f>
        <v>0.3468766562135524</v>
      </c>
      <c r="V19" s="487">
        <f>'Energy Forecasts'!V23</f>
        <v>0.34700627143677493</v>
      </c>
      <c r="W19" s="487">
        <f>'Energy Forecasts'!W23</f>
        <v>0.34723458914997402</v>
      </c>
      <c r="X19" s="487">
        <f>'Energy Forecasts'!X23</f>
        <v>0.34756887370285444</v>
      </c>
      <c r="Y19" s="487">
        <f>'Energy Forecasts'!Y23</f>
        <v>0.34825353962725147</v>
      </c>
      <c r="Z19" s="487">
        <f>'Energy Forecasts'!Z23</f>
        <v>0.34893955425535439</v>
      </c>
    </row>
    <row r="20" spans="3:26" x14ac:dyDescent="0.3">
      <c r="C20" s="471" t="s">
        <v>405</v>
      </c>
      <c r="D20" s="458" t="s">
        <v>261</v>
      </c>
      <c r="E20" s="486"/>
      <c r="G20" s="477">
        <f>G17/G18/G19</f>
        <v>1884.8470737686732</v>
      </c>
      <c r="H20" s="477">
        <f t="shared" ref="H20:Z20" si="5">H17/H18/H19</f>
        <v>1869.6400939843527</v>
      </c>
      <c r="I20" s="477">
        <f t="shared" si="5"/>
        <v>1860.3915309173817</v>
      </c>
      <c r="J20" s="477">
        <f t="shared" si="5"/>
        <v>1843.9351125173639</v>
      </c>
      <c r="K20" s="477">
        <f t="shared" si="5"/>
        <v>1831.0813966707747</v>
      </c>
      <c r="L20" s="477">
        <f t="shared" si="5"/>
        <v>1818.1255197403495</v>
      </c>
      <c r="M20" s="477">
        <f t="shared" si="5"/>
        <v>1808.5385566547072</v>
      </c>
      <c r="N20" s="477">
        <f t="shared" si="5"/>
        <v>1797.2733148289039</v>
      </c>
      <c r="O20" s="477">
        <f t="shared" si="5"/>
        <v>1787.644664446218</v>
      </c>
      <c r="P20" s="477">
        <f t="shared" si="5"/>
        <v>1773.022384617384</v>
      </c>
      <c r="Q20" s="477">
        <f t="shared" si="5"/>
        <v>1763.8042485461281</v>
      </c>
      <c r="R20" s="477">
        <f t="shared" si="5"/>
        <v>1752.9587343206069</v>
      </c>
      <c r="S20" s="477">
        <f t="shared" si="5"/>
        <v>1742.4893239955672</v>
      </c>
      <c r="T20" s="477">
        <f t="shared" si="5"/>
        <v>1733.0206163478238</v>
      </c>
      <c r="U20" s="477">
        <f t="shared" si="5"/>
        <v>1721.6085946630826</v>
      </c>
      <c r="V20" s="477">
        <f t="shared" si="5"/>
        <v>1710.9489616822414</v>
      </c>
      <c r="W20" s="477">
        <f t="shared" si="5"/>
        <v>1699.90145088189</v>
      </c>
      <c r="X20" s="477">
        <f t="shared" si="5"/>
        <v>1688.1762569023349</v>
      </c>
      <c r="Y20" s="477">
        <f t="shared" si="5"/>
        <v>1681.9365660557037</v>
      </c>
      <c r="Z20" s="477">
        <f t="shared" si="5"/>
        <v>1675.7199378138826</v>
      </c>
    </row>
    <row r="21" spans="3:26" x14ac:dyDescent="0.3">
      <c r="E21" s="488"/>
    </row>
    <row r="22" spans="3:26" x14ac:dyDescent="0.3">
      <c r="C22" s="471" t="s">
        <v>401</v>
      </c>
      <c r="D22" s="458" t="s">
        <v>20</v>
      </c>
      <c r="E22" s="489">
        <f>'Benefit Inputs'!$D$124</f>
        <v>6.0529999999999973E-2</v>
      </c>
    </row>
    <row r="23" spans="3:26" x14ac:dyDescent="0.3">
      <c r="C23" s="471" t="s">
        <v>406</v>
      </c>
      <c r="D23" s="458" t="s">
        <v>261</v>
      </c>
      <c r="E23" s="488"/>
      <c r="G23" s="477">
        <f>G20/(1-$E$22)</f>
        <v>2006.2876662040014</v>
      </c>
      <c r="H23" s="477">
        <f t="shared" ref="H23:Z23" si="6">H20/(1-$E$22)</f>
        <v>1990.1009015555076</v>
      </c>
      <c r="I23" s="477">
        <f t="shared" si="6"/>
        <v>1980.2564540830274</v>
      </c>
      <c r="J23" s="477">
        <f t="shared" si="6"/>
        <v>1962.7397495581167</v>
      </c>
      <c r="K23" s="477">
        <f t="shared" si="6"/>
        <v>1949.0578695123577</v>
      </c>
      <c r="L23" s="477">
        <f t="shared" si="6"/>
        <v>1935.2672461497966</v>
      </c>
      <c r="M23" s="477">
        <f t="shared" si="6"/>
        <v>1925.0625955642088</v>
      </c>
      <c r="N23" s="477">
        <f t="shared" si="6"/>
        <v>1913.0715348323033</v>
      </c>
      <c r="O23" s="477">
        <f t="shared" si="6"/>
        <v>1902.8225110394351</v>
      </c>
      <c r="P23" s="477">
        <f t="shared" si="6"/>
        <v>1887.2581185321339</v>
      </c>
      <c r="Q23" s="477">
        <f t="shared" si="6"/>
        <v>1877.4460584650153</v>
      </c>
      <c r="R23" s="477">
        <f t="shared" si="6"/>
        <v>1865.9017683594016</v>
      </c>
      <c r="S23" s="477">
        <f t="shared" si="6"/>
        <v>1854.7578145077196</v>
      </c>
      <c r="T23" s="477">
        <f t="shared" si="6"/>
        <v>1844.6790385513361</v>
      </c>
      <c r="U23" s="477">
        <f t="shared" si="6"/>
        <v>1832.5317409423212</v>
      </c>
      <c r="V23" s="477">
        <f t="shared" si="6"/>
        <v>1821.1853083996737</v>
      </c>
      <c r="W23" s="477">
        <f t="shared" si="6"/>
        <v>1809.4260070911153</v>
      </c>
      <c r="X23" s="477">
        <f t="shared" si="6"/>
        <v>1796.945359513699</v>
      </c>
      <c r="Y23" s="477">
        <f t="shared" si="6"/>
        <v>1790.3036457318526</v>
      </c>
      <c r="Z23" s="477">
        <f t="shared" si="6"/>
        <v>1783.6864804771653</v>
      </c>
    </row>
    <row r="24" spans="3:26" x14ac:dyDescent="0.3">
      <c r="E24" s="488"/>
      <c r="H24" s="474"/>
      <c r="I24" s="474"/>
      <c r="J24" s="474"/>
      <c r="K24" s="474"/>
      <c r="L24" s="474"/>
      <c r="M24" s="474"/>
      <c r="N24" s="474"/>
      <c r="O24" s="490"/>
      <c r="P24" s="474"/>
      <c r="Q24" s="474"/>
      <c r="R24" s="474"/>
      <c r="S24" s="474"/>
      <c r="T24" s="474"/>
      <c r="U24" s="474"/>
      <c r="V24" s="474"/>
      <c r="W24" s="474"/>
      <c r="X24" s="474"/>
    </row>
    <row r="25" spans="3:26" x14ac:dyDescent="0.3">
      <c r="C25" s="471" t="s">
        <v>468</v>
      </c>
      <c r="D25" s="460" t="s">
        <v>263</v>
      </c>
      <c r="G25" s="479">
        <f>VLOOKUP(G3,'Annual_Prices-Nominal'!$A$4:$E$25,5)</f>
        <v>88.580500000000015</v>
      </c>
      <c r="H25" s="479">
        <f>VLOOKUP(H3,'Annual_Prices-Nominal'!$A$4:$E$25,5)</f>
        <v>170.89599999999999</v>
      </c>
      <c r="I25" s="479">
        <f>VLOOKUP(I3,'Annual_Prices-Nominal'!$A$4:$E$25,5)</f>
        <v>160.03600000000003</v>
      </c>
      <c r="J25" s="479">
        <f>VLOOKUP(J3,'Annual_Prices-Nominal'!$A$4:$E$25,5)</f>
        <v>194.49648320359668</v>
      </c>
      <c r="K25" s="479">
        <f>VLOOKUP(K3,'Annual_Prices-Nominal'!$A$4:$E$25,5)</f>
        <v>198.10924570018076</v>
      </c>
      <c r="L25" s="479">
        <f>VLOOKUP(L3,'Annual_Prices-Nominal'!$A$4:$E$25,5)</f>
        <v>201.68002250945736</v>
      </c>
      <c r="M25" s="479">
        <f>VLOOKUP(M3,'Annual_Prices-Nominal'!$A$4:$E$25,5)</f>
        <v>205.31853536336635</v>
      </c>
      <c r="N25" s="479">
        <f>VLOOKUP(N3,'Annual_Prices-Nominal'!$A$4:$E$25,5)</f>
        <v>208.98711967895255</v>
      </c>
      <c r="O25" s="479">
        <f>VLOOKUP(O3,'Annual_Prices-Nominal'!$A$4:$E$25,5)</f>
        <v>212.7615409128334</v>
      </c>
      <c r="P25" s="479">
        <f>VLOOKUP(P3,'Annual_Prices-Nominal'!$A$4:$E$25,5)</f>
        <v>216.68912573761648</v>
      </c>
      <c r="Q25" s="479">
        <f>VLOOKUP(Q3,'Annual_Prices-Nominal'!$A$4:$E$25,5)</f>
        <v>220.82035263332932</v>
      </c>
      <c r="R25" s="479">
        <f>VLOOKUP(R3,'Annual_Prices-Nominal'!$A$4:$E$25,5)</f>
        <v>225.11868386049795</v>
      </c>
      <c r="S25" s="479">
        <f>VLOOKUP(S3,'Annual_Prices-Nominal'!$A$4:$E$25,5)</f>
        <v>229.56809653889738</v>
      </c>
      <c r="T25" s="479">
        <f>VLOOKUP(T3,'Annual_Prices-Nominal'!$A$4:$E$25,5)</f>
        <v>234.17645035579378</v>
      </c>
      <c r="U25" s="479">
        <f>VLOOKUP(U3,'Annual_Prices-Nominal'!$A$4:$E$25,5)</f>
        <v>238.94477991998232</v>
      </c>
      <c r="V25" s="479">
        <f>VLOOKUP(V3,'Annual_Prices-Nominal'!$A$4:$E$25,5)</f>
        <v>243.84249305017042</v>
      </c>
      <c r="W25" s="479">
        <f>VLOOKUP(W3,'Annual_Prices-Nominal'!$A$4:$E$25,5)</f>
        <v>248.78454092561108</v>
      </c>
      <c r="X25" s="479">
        <f>VLOOKUP(X3,'Annual_Prices-Nominal'!$A$4:$E$25,5)</f>
        <v>253.84365351158351</v>
      </c>
      <c r="Y25" s="479">
        <f>VLOOKUP(Y3,'Annual_Prices-Nominal'!$A$4:$E$25,5)</f>
        <v>259.03734494258157</v>
      </c>
      <c r="Z25" s="479">
        <f>VLOOKUP(Z3,'Annual_Prices-Nominal'!$A$4:$E$25,5)</f>
        <v>264.40254664638923</v>
      </c>
    </row>
    <row r="26" spans="3:26" x14ac:dyDescent="0.3">
      <c r="C26" s="471" t="s">
        <v>468</v>
      </c>
      <c r="D26" s="458" t="s">
        <v>264</v>
      </c>
      <c r="E26" s="474"/>
      <c r="G26" s="474">
        <f>G25*365/1000</f>
        <v>32.331882500000006</v>
      </c>
      <c r="H26" s="474">
        <f t="shared" ref="H26:Z26" si="7">H25*365/1000</f>
        <v>62.377039999999994</v>
      </c>
      <c r="I26" s="474">
        <f t="shared" si="7"/>
        <v>58.413140000000013</v>
      </c>
      <c r="J26" s="474">
        <f t="shared" si="7"/>
        <v>70.991216369312795</v>
      </c>
      <c r="K26" s="474">
        <f t="shared" si="7"/>
        <v>72.309874680565969</v>
      </c>
      <c r="L26" s="474">
        <f t="shared" si="7"/>
        <v>73.613208215951929</v>
      </c>
      <c r="M26" s="474">
        <f t="shared" si="7"/>
        <v>74.94126540762872</v>
      </c>
      <c r="N26" s="474">
        <f t="shared" si="7"/>
        <v>76.280298682817687</v>
      </c>
      <c r="O26" s="474">
        <f t="shared" si="7"/>
        <v>77.657962433184196</v>
      </c>
      <c r="P26" s="474">
        <f t="shared" si="7"/>
        <v>79.091530894230019</v>
      </c>
      <c r="Q26" s="474">
        <f t="shared" si="7"/>
        <v>80.599428711165203</v>
      </c>
      <c r="R26" s="474">
        <f t="shared" si="7"/>
        <v>82.168319609081749</v>
      </c>
      <c r="S26" s="474">
        <f t="shared" si="7"/>
        <v>83.792355236697546</v>
      </c>
      <c r="T26" s="474">
        <f t="shared" si="7"/>
        <v>85.474404379864737</v>
      </c>
      <c r="U26" s="474">
        <f t="shared" si="7"/>
        <v>87.214844670793553</v>
      </c>
      <c r="V26" s="474">
        <f t="shared" si="7"/>
        <v>89.002509963312207</v>
      </c>
      <c r="W26" s="474">
        <f t="shared" si="7"/>
        <v>90.806357437848035</v>
      </c>
      <c r="X26" s="474">
        <f t="shared" si="7"/>
        <v>92.652933531727982</v>
      </c>
      <c r="Y26" s="474">
        <f t="shared" si="7"/>
        <v>94.548630904042284</v>
      </c>
      <c r="Z26" s="474">
        <f t="shared" si="7"/>
        <v>96.506929525932065</v>
      </c>
    </row>
    <row r="27" spans="3:26" x14ac:dyDescent="0.3">
      <c r="C27" s="480" t="s">
        <v>265</v>
      </c>
      <c r="D27" s="481" t="s">
        <v>41</v>
      </c>
      <c r="E27" s="481"/>
      <c r="F27" s="481"/>
      <c r="G27" s="482">
        <f>G26*G23</f>
        <v>64867.057084907006</v>
      </c>
      <c r="H27" s="482">
        <f>H26*H23</f>
        <v>124136.60354036394</v>
      </c>
      <c r="I27" s="482">
        <f t="shared" ref="I27:Z27" si="8">I26*I23</f>
        <v>115672.99748825548</v>
      </c>
      <c r="J27" s="482">
        <f t="shared" si="8"/>
        <v>139337.28223753106</v>
      </c>
      <c r="K27" s="482">
        <f t="shared" si="8"/>
        <v>140936.13028960949</v>
      </c>
      <c r="L27" s="482">
        <f t="shared" si="8"/>
        <v>142461.23074433688</v>
      </c>
      <c r="M27" s="482">
        <f t="shared" si="8"/>
        <v>144266.626900476</v>
      </c>
      <c r="N27" s="482">
        <f t="shared" si="8"/>
        <v>145929.66807860456</v>
      </c>
      <c r="O27" s="482">
        <f t="shared" si="8"/>
        <v>147769.31907931768</v>
      </c>
      <c r="P27" s="482">
        <f t="shared" si="8"/>
        <v>149266.13378727069</v>
      </c>
      <c r="Q27" s="482">
        <f t="shared" si="8"/>
        <v>151321.0797483091</v>
      </c>
      <c r="R27" s="482">
        <f t="shared" si="8"/>
        <v>153318.01286170611</v>
      </c>
      <c r="S27" s="482">
        <f t="shared" si="8"/>
        <v>155414.52567127161</v>
      </c>
      <c r="T27" s="482">
        <f t="shared" si="8"/>
        <v>157672.84209219701</v>
      </c>
      <c r="U27" s="482">
        <f t="shared" si="8"/>
        <v>159823.97114058342</v>
      </c>
      <c r="V27" s="482">
        <f t="shared" si="8"/>
        <v>162090.06355587978</v>
      </c>
      <c r="W27" s="482">
        <f t="shared" si="8"/>
        <v>164307.38475725395</v>
      </c>
      <c r="X27" s="482">
        <f t="shared" si="8"/>
        <v>166492.25895516979</v>
      </c>
      <c r="Y27" s="482">
        <f t="shared" si="8"/>
        <v>169270.75860646222</v>
      </c>
      <c r="Z27" s="482">
        <f t="shared" si="8"/>
        <v>172138.1054677676</v>
      </c>
    </row>
    <row r="29" spans="3:26" x14ac:dyDescent="0.3">
      <c r="C29" s="491" t="s">
        <v>390</v>
      </c>
      <c r="D29" s="492" t="s">
        <v>41</v>
      </c>
      <c r="E29" s="493"/>
      <c r="F29" s="492"/>
      <c r="G29" s="494">
        <f>G27+G15</f>
        <v>251912.35084518406</v>
      </c>
      <c r="H29" s="494">
        <f t="shared" ref="H29:Z29" si="9">H27+H15</f>
        <v>309672.80158836587</v>
      </c>
      <c r="I29" s="494">
        <f t="shared" si="9"/>
        <v>299384.73808569909</v>
      </c>
      <c r="J29" s="494">
        <f t="shared" si="9"/>
        <v>327431.50052869937</v>
      </c>
      <c r="K29" s="494">
        <f t="shared" si="9"/>
        <v>331279.78382135706</v>
      </c>
      <c r="L29" s="494">
        <f t="shared" si="9"/>
        <v>339743.83608062984</v>
      </c>
      <c r="M29" s="494">
        <f t="shared" si="9"/>
        <v>343066.02916577877</v>
      </c>
      <c r="N29" s="494">
        <f t="shared" si="9"/>
        <v>346806.36025880818</v>
      </c>
      <c r="O29" s="494">
        <f t="shared" si="9"/>
        <v>355736.33143085189</v>
      </c>
      <c r="P29" s="494">
        <f t="shared" si="9"/>
        <v>360863.11100678425</v>
      </c>
      <c r="Q29" s="494">
        <f t="shared" si="9"/>
        <v>366804.40647938644</v>
      </c>
      <c r="R29" s="494">
        <f t="shared" si="9"/>
        <v>371842.74477634777</v>
      </c>
      <c r="S29" s="494">
        <f t="shared" si="9"/>
        <v>377431.2930004904</v>
      </c>
      <c r="T29" s="494">
        <f t="shared" si="9"/>
        <v>381324.6761045407</v>
      </c>
      <c r="U29" s="494">
        <f t="shared" si="9"/>
        <v>381607.59700993553</v>
      </c>
      <c r="V29" s="494">
        <f t="shared" si="9"/>
        <v>391988.75351980375</v>
      </c>
      <c r="W29" s="494">
        <f t="shared" si="9"/>
        <v>400654.25649802736</v>
      </c>
      <c r="X29" s="494">
        <f t="shared" si="9"/>
        <v>405242.54817922448</v>
      </c>
      <c r="Y29" s="494">
        <f t="shared" si="9"/>
        <v>415515.57458987506</v>
      </c>
      <c r="Z29" s="494">
        <f t="shared" si="9"/>
        <v>414161.67329633725</v>
      </c>
    </row>
    <row r="31" spans="3:26" x14ac:dyDescent="0.3">
      <c r="C31" s="495" t="s">
        <v>386</v>
      </c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496"/>
      <c r="Y31" s="496"/>
      <c r="Z31" s="496"/>
    </row>
    <row r="32" spans="3:26" x14ac:dyDescent="0.3">
      <c r="C32" s="459"/>
    </row>
    <row r="33" spans="3:26" x14ac:dyDescent="0.3">
      <c r="C33" s="471" t="s">
        <v>472</v>
      </c>
      <c r="D33" s="458" t="s">
        <v>19</v>
      </c>
      <c r="G33" s="472">
        <f>VLOOKUP(G$3,'Customer Forecasts'!$B$4:$I$25,8,FALSE)*0.1</f>
        <v>3131.3073928677368</v>
      </c>
      <c r="H33" s="472">
        <f>VLOOKUP(H$3,'Customer Forecasts'!$B$4:$I$25,8,FALSE)*0.1</f>
        <v>3127.1841256510997</v>
      </c>
      <c r="I33" s="472">
        <f>VLOOKUP(I$3,'Customer Forecasts'!$B$4:$I$25,8,FALSE)*0.1</f>
        <v>3123.1160124189737</v>
      </c>
      <c r="J33" s="472">
        <f>VLOOKUP(J$3,'Customer Forecasts'!$B$4:$I$25,8,FALSE)*0.1</f>
        <v>3119.2869891308069</v>
      </c>
      <c r="K33" s="472">
        <f>VLOOKUP(K$3,'Customer Forecasts'!$B$4:$I$25,8,FALSE)*0.1</f>
        <v>3115.5171807759234</v>
      </c>
      <c r="L33" s="472">
        <f>VLOOKUP(L$3,'Customer Forecasts'!$B$4:$I$25,8,FALSE)*0.1</f>
        <v>3111.8025129620919</v>
      </c>
      <c r="M33" s="472">
        <f>VLOOKUP(M$3,'Customer Forecasts'!$B$4:$I$25,8,FALSE)*0.1</f>
        <v>3108.1456626507284</v>
      </c>
      <c r="N33" s="472">
        <f>VLOOKUP(N$3,'Customer Forecasts'!$B$4:$I$25,8,FALSE)*0.1</f>
        <v>3104.5450081404956</v>
      </c>
      <c r="O33" s="472">
        <f>VLOOKUP(O$3,'Customer Forecasts'!$B$4:$I$25,8,FALSE)*0.1</f>
        <v>3100.9965290510481</v>
      </c>
      <c r="P33" s="472">
        <f>VLOOKUP(P$3,'Customer Forecasts'!$B$4:$I$25,8,FALSE)*0.1</f>
        <v>3097.5002896403475</v>
      </c>
      <c r="Q33" s="472">
        <f>VLOOKUP(Q$3,'Customer Forecasts'!$B$4:$I$25,8,FALSE)*0.1</f>
        <v>3094.0557971221224</v>
      </c>
      <c r="R33" s="472">
        <f>VLOOKUP(R$3,'Customer Forecasts'!$B$4:$I$25,8,FALSE)*0.1</f>
        <v>3090.6653599836282</v>
      </c>
      <c r="S33" s="472">
        <f>VLOOKUP(S$3,'Customer Forecasts'!$B$4:$I$25,8,FALSE)*0.1</f>
        <v>3087.3387546368631</v>
      </c>
      <c r="T33" s="472">
        <f>VLOOKUP(T$3,'Customer Forecasts'!$B$4:$I$25,8,FALSE)*0.1</f>
        <v>3084.0704504033174</v>
      </c>
      <c r="U33" s="472">
        <f>VLOOKUP(U$3,'Customer Forecasts'!$B$4:$I$25,8,FALSE)*0.1</f>
        <v>3080.8495844989293</v>
      </c>
      <c r="V33" s="472">
        <f>VLOOKUP(V$3,'Customer Forecasts'!$B$4:$I$25,8,FALSE)*0.1</f>
        <v>3077.6757036859094</v>
      </c>
      <c r="W33" s="472">
        <f>VLOOKUP(W$3,'Customer Forecasts'!$B$4:$I$25,8,FALSE)*0.1</f>
        <v>3074.5474642580707</v>
      </c>
      <c r="X33" s="472">
        <f>VLOOKUP(X$3,'Customer Forecasts'!$B$4:$I$25,8,FALSE)*0.1</f>
        <v>3071.4671736929909</v>
      </c>
      <c r="Y33" s="472">
        <f>VLOOKUP(Y$3,'Customer Forecasts'!$B$4:$I$25,8,FALSE)*0.1</f>
        <v>3068.4372489710659</v>
      </c>
      <c r="Z33" s="472">
        <f>VLOOKUP(Z$3,'Customer Forecasts'!$B$4:$I$25,8,FALSE)*0.1</f>
        <v>3065.4558832280263</v>
      </c>
    </row>
    <row r="35" spans="3:26" x14ac:dyDescent="0.3">
      <c r="C35" s="471" t="s">
        <v>387</v>
      </c>
      <c r="D35" s="458" t="s">
        <v>379</v>
      </c>
      <c r="G35" s="472">
        <f>('Energy Forecasts'!G10+'Energy Forecasts'!G11)*0.1*1000</f>
        <v>343255103.80323601</v>
      </c>
      <c r="H35" s="472">
        <f>('Energy Forecasts'!H10+'Energy Forecasts'!H11)*0.1*1000</f>
        <v>343179974.91348803</v>
      </c>
      <c r="I35" s="472">
        <f>('Energy Forecasts'!I10+'Energy Forecasts'!I11)*0.1*1000</f>
        <v>343903906.12748003</v>
      </c>
      <c r="J35" s="472">
        <f>('Energy Forecasts'!J10+'Energy Forecasts'!J11)*0.1*1000</f>
        <v>343918933.26292205</v>
      </c>
      <c r="K35" s="472">
        <f>('Energy Forecasts'!K10+'Energy Forecasts'!K11)*0.1*1000</f>
        <v>344038824.89631206</v>
      </c>
      <c r="L35" s="472">
        <f>('Energy Forecasts'!L10+'Energy Forecasts'!L11)*0.1*1000</f>
        <v>344211082.18375498</v>
      </c>
      <c r="M35" s="472">
        <f>('Energy Forecasts'!M10+'Energy Forecasts'!M11)*0.1*1000</f>
        <v>344635649.98072898</v>
      </c>
      <c r="N35" s="472">
        <f>('Energy Forecasts'!N10+'Energy Forecasts'!N11)*0.1*1000</f>
        <v>344766692.49596399</v>
      </c>
      <c r="O35" s="472">
        <f>('Energy Forecasts'!O10+'Energy Forecasts'!O11)*0.1*1000</f>
        <v>345121038.692123</v>
      </c>
      <c r="P35" s="472">
        <f>('Energy Forecasts'!P10+'Energy Forecasts'!P11)*0.1*1000</f>
        <v>345320241.72312105</v>
      </c>
      <c r="Q35" s="472">
        <f>('Energy Forecasts'!Q10+'Energy Forecasts'!Q11)*0.1*1000</f>
        <v>345589388.56474006</v>
      </c>
      <c r="R35" s="472">
        <f>('Energy Forecasts'!R10+'Energy Forecasts'!R11)*0.1*1000</f>
        <v>345747678.90949202</v>
      </c>
      <c r="S35" s="472">
        <f>('Energy Forecasts'!S10+'Energy Forecasts'!S11)*0.1*1000</f>
        <v>345791425.49175203</v>
      </c>
      <c r="T35" s="472">
        <f>('Energy Forecasts'!T10+'Energy Forecasts'!T11)*0.1*1000</f>
        <v>345822590.91151404</v>
      </c>
      <c r="U35" s="472">
        <f>('Energy Forecasts'!U10+'Energy Forecasts'!U11)*0.1*1000</f>
        <v>345914976.08152604</v>
      </c>
      <c r="V35" s="472">
        <f>('Energy Forecasts'!V10+'Energy Forecasts'!V11)*0.1*1000</f>
        <v>345882612.87207508</v>
      </c>
      <c r="W35" s="472">
        <f>('Energy Forecasts'!W10+'Energy Forecasts'!W11)*0.1*1000</f>
        <v>345928116.08250403</v>
      </c>
      <c r="X35" s="472">
        <f>('Energy Forecasts'!X10+'Energy Forecasts'!X11)*0.1*1000</f>
        <v>346053718.46523505</v>
      </c>
      <c r="Y35" s="472">
        <f>('Energy Forecasts'!Y10+'Energy Forecasts'!Y11)*0.1*1000</f>
        <v>345453826.37954831</v>
      </c>
      <c r="Z35" s="472">
        <f>('Energy Forecasts'!Z10+'Energy Forecasts'!Z11)*0.1*1000</f>
        <v>344854974.22059906</v>
      </c>
    </row>
    <row r="36" spans="3:26" x14ac:dyDescent="0.3">
      <c r="C36" s="471" t="s">
        <v>388</v>
      </c>
      <c r="D36" s="458" t="s">
        <v>20</v>
      </c>
      <c r="E36" s="497">
        <v>0.01</v>
      </c>
    </row>
    <row r="37" spans="3:26" x14ac:dyDescent="0.3">
      <c r="C37" s="471" t="s">
        <v>407</v>
      </c>
      <c r="D37" s="458" t="s">
        <v>379</v>
      </c>
      <c r="G37" s="498">
        <f>G35*$E$36</f>
        <v>3432551.0380323604</v>
      </c>
      <c r="H37" s="498">
        <f t="shared" ref="H37:Z37" si="10">H35*$E$36</f>
        <v>3431799.7491348805</v>
      </c>
      <c r="I37" s="498">
        <f t="shared" si="10"/>
        <v>3439039.0612748004</v>
      </c>
      <c r="J37" s="498">
        <f t="shared" si="10"/>
        <v>3439189.3326292206</v>
      </c>
      <c r="K37" s="498">
        <f t="shared" si="10"/>
        <v>3440388.2489631209</v>
      </c>
      <c r="L37" s="498">
        <f t="shared" si="10"/>
        <v>3442110.82183755</v>
      </c>
      <c r="M37" s="498">
        <f t="shared" si="10"/>
        <v>3446356.4998072898</v>
      </c>
      <c r="N37" s="498">
        <f t="shared" si="10"/>
        <v>3447666.92495964</v>
      </c>
      <c r="O37" s="498">
        <f t="shared" si="10"/>
        <v>3451210.3869212302</v>
      </c>
      <c r="P37" s="498">
        <f t="shared" si="10"/>
        <v>3453202.4172312105</v>
      </c>
      <c r="Q37" s="498">
        <f t="shared" si="10"/>
        <v>3455893.8856474007</v>
      </c>
      <c r="R37" s="498">
        <f t="shared" si="10"/>
        <v>3457476.7890949203</v>
      </c>
      <c r="S37" s="498">
        <f t="shared" si="10"/>
        <v>3457914.2549175206</v>
      </c>
      <c r="T37" s="498">
        <f t="shared" si="10"/>
        <v>3458225.9091151403</v>
      </c>
      <c r="U37" s="498">
        <f t="shared" si="10"/>
        <v>3459149.7608152605</v>
      </c>
      <c r="V37" s="498">
        <f t="shared" si="10"/>
        <v>3458826.128720751</v>
      </c>
      <c r="W37" s="498">
        <f t="shared" si="10"/>
        <v>3459281.1608250402</v>
      </c>
      <c r="X37" s="498">
        <f t="shared" si="10"/>
        <v>3460537.1846523508</v>
      </c>
      <c r="Y37" s="498">
        <f t="shared" si="10"/>
        <v>3454538.2637954834</v>
      </c>
      <c r="Z37" s="498">
        <f t="shared" si="10"/>
        <v>3448549.7422059905</v>
      </c>
    </row>
    <row r="38" spans="3:26" x14ac:dyDescent="0.3"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8"/>
      <c r="Y38" s="498"/>
      <c r="Z38" s="498"/>
    </row>
    <row r="39" spans="3:26" x14ac:dyDescent="0.3">
      <c r="C39" s="471" t="s">
        <v>408</v>
      </c>
      <c r="D39" s="471" t="s">
        <v>20</v>
      </c>
      <c r="E39" s="499">
        <f>'Benefit Inputs'!$D$132</f>
        <v>7.0000000000000007E-2</v>
      </c>
      <c r="G39" s="498"/>
      <c r="H39" s="498"/>
      <c r="I39" s="498"/>
      <c r="J39" s="498"/>
      <c r="K39" s="498"/>
      <c r="L39" s="498"/>
      <c r="M39" s="498"/>
      <c r="N39" s="498"/>
      <c r="O39" s="498"/>
      <c r="P39" s="498"/>
      <c r="Q39" s="498"/>
      <c r="R39" s="498"/>
      <c r="S39" s="498"/>
      <c r="T39" s="498"/>
      <c r="U39" s="498"/>
      <c r="V39" s="498"/>
      <c r="W39" s="498"/>
      <c r="X39" s="498"/>
      <c r="Y39" s="498"/>
      <c r="Z39" s="498"/>
    </row>
    <row r="40" spans="3:26" x14ac:dyDescent="0.3">
      <c r="C40" s="471" t="s">
        <v>409</v>
      </c>
      <c r="D40" s="471" t="s">
        <v>379</v>
      </c>
      <c r="E40" s="471"/>
      <c r="G40" s="498">
        <f>G37/(1-E39)</f>
        <v>3690915.0946584521</v>
      </c>
      <c r="H40" s="498">
        <f t="shared" ref="H40:Z40" si="11">H37/(1-F39)</f>
        <v>3431799.7491348805</v>
      </c>
      <c r="I40" s="498">
        <f t="shared" si="11"/>
        <v>3439039.0612748004</v>
      </c>
      <c r="J40" s="498">
        <f t="shared" si="11"/>
        <v>3439189.3326292206</v>
      </c>
      <c r="K40" s="498">
        <f t="shared" si="11"/>
        <v>3440388.2489631209</v>
      </c>
      <c r="L40" s="498">
        <f t="shared" si="11"/>
        <v>3442110.82183755</v>
      </c>
      <c r="M40" s="498">
        <f t="shared" si="11"/>
        <v>3446356.4998072898</v>
      </c>
      <c r="N40" s="498">
        <f t="shared" si="11"/>
        <v>3447666.92495964</v>
      </c>
      <c r="O40" s="498">
        <f t="shared" si="11"/>
        <v>3451210.3869212302</v>
      </c>
      <c r="P40" s="498">
        <f t="shared" si="11"/>
        <v>3453202.4172312105</v>
      </c>
      <c r="Q40" s="498">
        <f t="shared" si="11"/>
        <v>3455893.8856474007</v>
      </c>
      <c r="R40" s="498">
        <f t="shared" si="11"/>
        <v>3457476.7890949203</v>
      </c>
      <c r="S40" s="498">
        <f t="shared" si="11"/>
        <v>3457914.2549175206</v>
      </c>
      <c r="T40" s="498">
        <f t="shared" si="11"/>
        <v>3458225.9091151403</v>
      </c>
      <c r="U40" s="498">
        <f t="shared" si="11"/>
        <v>3459149.7608152605</v>
      </c>
      <c r="V40" s="498">
        <f t="shared" si="11"/>
        <v>3458826.128720751</v>
      </c>
      <c r="W40" s="498">
        <f t="shared" si="11"/>
        <v>3459281.1608250402</v>
      </c>
      <c r="X40" s="498">
        <f t="shared" si="11"/>
        <v>3460537.1846523508</v>
      </c>
      <c r="Y40" s="498">
        <f t="shared" si="11"/>
        <v>3454538.2637954834</v>
      </c>
      <c r="Z40" s="498">
        <f t="shared" si="11"/>
        <v>3448549.7422059905</v>
      </c>
    </row>
    <row r="41" spans="3:26" x14ac:dyDescent="0.3">
      <c r="C41" s="471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498"/>
    </row>
    <row r="42" spans="3:26" x14ac:dyDescent="0.3">
      <c r="C42" s="471" t="s">
        <v>473</v>
      </c>
      <c r="D42" s="479" t="s">
        <v>33</v>
      </c>
      <c r="E42" s="479"/>
      <c r="G42" s="479">
        <f>G14</f>
        <v>29.7221693173516</v>
      </c>
      <c r="H42" s="479">
        <f t="shared" ref="H42:Z42" si="12">H14</f>
        <v>29.7457359018265</v>
      </c>
      <c r="I42" s="479">
        <f t="shared" si="12"/>
        <v>29.561122005707801</v>
      </c>
      <c r="J42" s="479">
        <f t="shared" si="12"/>
        <v>30.467319077868801</v>
      </c>
      <c r="K42" s="479">
        <f t="shared" si="12"/>
        <v>31.020483374429201</v>
      </c>
      <c r="L42" s="479">
        <f t="shared" si="12"/>
        <v>32.332703901826498</v>
      </c>
      <c r="M42" s="479">
        <f t="shared" si="12"/>
        <v>32.718779376712298</v>
      </c>
      <c r="N42" s="479">
        <f t="shared" si="12"/>
        <v>33.261945227686702</v>
      </c>
      <c r="O42" s="479">
        <f t="shared" si="12"/>
        <v>34.600379918949798</v>
      </c>
      <c r="P42" s="479">
        <f t="shared" si="12"/>
        <v>35.388769198630101</v>
      </c>
      <c r="Q42" s="479">
        <f t="shared" si="12"/>
        <v>36.1978755547945</v>
      </c>
      <c r="R42" s="479">
        <f t="shared" si="12"/>
        <v>36.905505845856098</v>
      </c>
      <c r="S42" s="479">
        <f t="shared" si="12"/>
        <v>37.6945560410959</v>
      </c>
      <c r="T42" s="479">
        <f t="shared" si="12"/>
        <v>38.193143771689499</v>
      </c>
      <c r="U42" s="479">
        <f t="shared" si="12"/>
        <v>38.0284233515982</v>
      </c>
      <c r="V42" s="479">
        <f t="shared" si="12"/>
        <v>39.650663130692202</v>
      </c>
      <c r="W42" s="479">
        <f t="shared" si="12"/>
        <v>41.000718801369899</v>
      </c>
      <c r="X42" s="479">
        <f t="shared" si="12"/>
        <v>41.665210352739699</v>
      </c>
      <c r="Y42" s="479">
        <f t="shared" si="12"/>
        <v>43.0477326221461</v>
      </c>
      <c r="Z42" s="479">
        <f t="shared" si="12"/>
        <v>42.383259852003597</v>
      </c>
    </row>
    <row r="43" spans="3:26" x14ac:dyDescent="0.3">
      <c r="C43" s="480" t="s">
        <v>262</v>
      </c>
      <c r="D43" s="481" t="s">
        <v>41</v>
      </c>
      <c r="E43" s="481"/>
      <c r="F43" s="481"/>
      <c r="G43" s="482">
        <f>G42*G40/1000</f>
        <v>109702.00337940731</v>
      </c>
      <c r="H43" s="482">
        <f t="shared" ref="H43:Z43" si="13">H42*H40/1000</f>
        <v>102081.40900572059</v>
      </c>
      <c r="I43" s="482">
        <f t="shared" si="13"/>
        <v>101661.8532727392</v>
      </c>
      <c r="J43" s="482">
        <f t="shared" si="13"/>
        <v>104782.87876641711</v>
      </c>
      <c r="K43" s="482">
        <f t="shared" si="13"/>
        <v>106722.50647854207</v>
      </c>
      <c r="L43" s="482">
        <f t="shared" si="13"/>
        <v>111292.74999974617</v>
      </c>
      <c r="M43" s="482">
        <f t="shared" si="13"/>
        <v>112760.57797069314</v>
      </c>
      <c r="N43" s="482">
        <f t="shared" si="13"/>
        <v>114676.10842131458</v>
      </c>
      <c r="O43" s="482">
        <f t="shared" si="13"/>
        <v>119413.19056770029</v>
      </c>
      <c r="P43" s="482">
        <f t="shared" si="13"/>
        <v>122204.58333954688</v>
      </c>
      <c r="Q43" s="482">
        <f t="shared" si="13"/>
        <v>125096.01680323982</v>
      </c>
      <c r="R43" s="482">
        <f t="shared" si="13"/>
        <v>127599.92985185435</v>
      </c>
      <c r="S43" s="482">
        <f t="shared" si="13"/>
        <v>130344.54266729284</v>
      </c>
      <c r="T43" s="482">
        <f t="shared" si="13"/>
        <v>132080.51934181617</v>
      </c>
      <c r="U43" s="482">
        <f t="shared" si="13"/>
        <v>131546.01154086238</v>
      </c>
      <c r="V43" s="482">
        <f t="shared" si="13"/>
        <v>137144.74965754274</v>
      </c>
      <c r="W43" s="482">
        <f t="shared" si="13"/>
        <v>141833.01412986391</v>
      </c>
      <c r="X43" s="482">
        <f t="shared" si="13"/>
        <v>144184.00973201782</v>
      </c>
      <c r="Y43" s="482">
        <f t="shared" si="13"/>
        <v>148710.03951284077</v>
      </c>
      <c r="Z43" s="482">
        <f t="shared" si="13"/>
        <v>146160.77983647652</v>
      </c>
    </row>
    <row r="45" spans="3:26" x14ac:dyDescent="0.3">
      <c r="C45" s="471" t="s">
        <v>407</v>
      </c>
      <c r="D45" s="458" t="s">
        <v>379</v>
      </c>
      <c r="G45" s="477">
        <f>G37</f>
        <v>3432551.0380323604</v>
      </c>
      <c r="H45" s="477">
        <f t="shared" ref="H45:Z45" si="14">H37</f>
        <v>3431799.7491348805</v>
      </c>
      <c r="I45" s="477">
        <f t="shared" si="14"/>
        <v>3439039.0612748004</v>
      </c>
      <c r="J45" s="477">
        <f t="shared" si="14"/>
        <v>3439189.3326292206</v>
      </c>
      <c r="K45" s="477">
        <f t="shared" si="14"/>
        <v>3440388.2489631209</v>
      </c>
      <c r="L45" s="477">
        <f t="shared" si="14"/>
        <v>3442110.82183755</v>
      </c>
      <c r="M45" s="477">
        <f t="shared" si="14"/>
        <v>3446356.4998072898</v>
      </c>
      <c r="N45" s="477">
        <f t="shared" si="14"/>
        <v>3447666.92495964</v>
      </c>
      <c r="O45" s="477">
        <f t="shared" si="14"/>
        <v>3451210.3869212302</v>
      </c>
      <c r="P45" s="477">
        <f t="shared" si="14"/>
        <v>3453202.4172312105</v>
      </c>
      <c r="Q45" s="477">
        <f t="shared" si="14"/>
        <v>3455893.8856474007</v>
      </c>
      <c r="R45" s="477">
        <f t="shared" si="14"/>
        <v>3457476.7890949203</v>
      </c>
      <c r="S45" s="477">
        <f t="shared" si="14"/>
        <v>3457914.2549175206</v>
      </c>
      <c r="T45" s="477">
        <f t="shared" si="14"/>
        <v>3458225.9091151403</v>
      </c>
      <c r="U45" s="477">
        <f t="shared" si="14"/>
        <v>3459149.7608152605</v>
      </c>
      <c r="V45" s="477">
        <f t="shared" si="14"/>
        <v>3458826.128720751</v>
      </c>
      <c r="W45" s="477">
        <f t="shared" si="14"/>
        <v>3459281.1608250402</v>
      </c>
      <c r="X45" s="477">
        <f t="shared" si="14"/>
        <v>3460537.1846523508</v>
      </c>
      <c r="Y45" s="477">
        <f t="shared" si="14"/>
        <v>3454538.2637954834</v>
      </c>
      <c r="Z45" s="477">
        <f t="shared" si="14"/>
        <v>3448549.7422059905</v>
      </c>
    </row>
    <row r="46" spans="3:26" x14ac:dyDescent="0.3">
      <c r="C46" s="471" t="s">
        <v>31</v>
      </c>
      <c r="D46" s="458" t="s">
        <v>346</v>
      </c>
      <c r="E46" s="485">
        <v>8760</v>
      </c>
      <c r="G46" s="477">
        <v>8760</v>
      </c>
      <c r="H46" s="477">
        <f>G46</f>
        <v>8760</v>
      </c>
      <c r="I46" s="477">
        <f t="shared" ref="I46:Z46" si="15">H46</f>
        <v>8760</v>
      </c>
      <c r="J46" s="477">
        <f t="shared" si="15"/>
        <v>8760</v>
      </c>
      <c r="K46" s="477">
        <f t="shared" si="15"/>
        <v>8760</v>
      </c>
      <c r="L46" s="477">
        <f t="shared" si="15"/>
        <v>8760</v>
      </c>
      <c r="M46" s="477">
        <f t="shared" si="15"/>
        <v>8760</v>
      </c>
      <c r="N46" s="477">
        <f t="shared" si="15"/>
        <v>8760</v>
      </c>
      <c r="O46" s="477">
        <f t="shared" si="15"/>
        <v>8760</v>
      </c>
      <c r="P46" s="477">
        <f t="shared" si="15"/>
        <v>8760</v>
      </c>
      <c r="Q46" s="477">
        <f t="shared" si="15"/>
        <v>8760</v>
      </c>
      <c r="R46" s="477">
        <f t="shared" si="15"/>
        <v>8760</v>
      </c>
      <c r="S46" s="477">
        <f t="shared" si="15"/>
        <v>8760</v>
      </c>
      <c r="T46" s="477">
        <f t="shared" si="15"/>
        <v>8760</v>
      </c>
      <c r="U46" s="477">
        <f t="shared" si="15"/>
        <v>8760</v>
      </c>
      <c r="V46" s="477">
        <f t="shared" si="15"/>
        <v>8760</v>
      </c>
      <c r="W46" s="477">
        <f t="shared" si="15"/>
        <v>8760</v>
      </c>
      <c r="X46" s="477">
        <f t="shared" si="15"/>
        <v>8760</v>
      </c>
      <c r="Y46" s="477">
        <f t="shared" si="15"/>
        <v>8760</v>
      </c>
      <c r="Z46" s="477">
        <f t="shared" si="15"/>
        <v>8760</v>
      </c>
    </row>
    <row r="47" spans="3:26" x14ac:dyDescent="0.3">
      <c r="C47" s="471" t="s">
        <v>392</v>
      </c>
      <c r="D47" s="458" t="s">
        <v>20</v>
      </c>
      <c r="G47" s="487">
        <f>'Energy Forecasts'!G24</f>
        <v>0.66676234297358539</v>
      </c>
      <c r="H47" s="487">
        <f>'Energy Forecasts'!H24</f>
        <v>0.66679055466377402</v>
      </c>
      <c r="I47" s="487">
        <f>'Energy Forecasts'!I24</f>
        <v>0.6670084489607796</v>
      </c>
      <c r="J47" s="487">
        <f>'Energy Forecasts'!J24</f>
        <v>0.66820798963440309</v>
      </c>
      <c r="K47" s="487">
        <f>'Energy Forecasts'!K24</f>
        <v>0.66895098132745978</v>
      </c>
      <c r="L47" s="487">
        <f>'Energy Forecasts'!L24</f>
        <v>0.66963015103755463</v>
      </c>
      <c r="M47" s="487">
        <f>'Energy Forecasts'!M24</f>
        <v>0.67087889776399434</v>
      </c>
      <c r="N47" s="487">
        <f>'Energy Forecasts'!N24</f>
        <v>0.67042988615370824</v>
      </c>
      <c r="O47" s="487">
        <f>'Energy Forecasts'!O24</f>
        <v>0.67118635145707917</v>
      </c>
      <c r="P47" s="487">
        <f>'Energy Forecasts'!P24</f>
        <v>0.67210397062732796</v>
      </c>
      <c r="Q47" s="487">
        <f>'Energy Forecasts'!Q24</f>
        <v>0.67346258740109133</v>
      </c>
      <c r="R47" s="487">
        <f>'Energy Forecasts'!R24</f>
        <v>0.67412114425230651</v>
      </c>
      <c r="S47" s="487">
        <f>'Energy Forecasts'!S24</f>
        <v>0.67474872791197449</v>
      </c>
      <c r="T47" s="487">
        <f>'Energy Forecasts'!T24</f>
        <v>0.67406455571962753</v>
      </c>
      <c r="U47" s="487">
        <f>'Energy Forecasts'!U24</f>
        <v>0.67566472164476443</v>
      </c>
      <c r="V47" s="487">
        <f>'Energy Forecasts'!V24</f>
        <v>0.67643860932270694</v>
      </c>
      <c r="W47" s="487">
        <f>'Energy Forecasts'!W24</f>
        <v>0.67735726110611949</v>
      </c>
      <c r="X47" s="487">
        <f>'Energy Forecasts'!X24</f>
        <v>0.67799948782424857</v>
      </c>
      <c r="Y47" s="487">
        <f>'Energy Forecasts'!Y24</f>
        <v>0.6793350595085782</v>
      </c>
      <c r="Z47" s="487">
        <f>'Energy Forecasts'!Z24</f>
        <v>0.68067326209714307</v>
      </c>
    </row>
    <row r="48" spans="3:26" x14ac:dyDescent="0.3">
      <c r="C48" s="471" t="s">
        <v>410</v>
      </c>
      <c r="D48" s="458" t="s">
        <v>19</v>
      </c>
      <c r="E48" s="500">
        <v>0.7</v>
      </c>
      <c r="G48" s="487"/>
      <c r="H48" s="487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7"/>
      <c r="U48" s="487"/>
      <c r="V48" s="487"/>
      <c r="W48" s="487"/>
      <c r="X48" s="487"/>
      <c r="Y48" s="487"/>
      <c r="Z48" s="487"/>
    </row>
    <row r="49" spans="3:26" x14ac:dyDescent="0.3">
      <c r="C49" s="471" t="s">
        <v>411</v>
      </c>
      <c r="D49" s="458" t="s">
        <v>261</v>
      </c>
      <c r="G49" s="477">
        <f>G45/G46/G47*$E$48</f>
        <v>411.37687356289842</v>
      </c>
      <c r="H49" s="477">
        <f t="shared" ref="H49:Z49" si="16">H45/H46/H47*$E$48</f>
        <v>411.269433321961</v>
      </c>
      <c r="I49" s="477">
        <f t="shared" si="16"/>
        <v>412.0023634422696</v>
      </c>
      <c r="J49" s="477">
        <f t="shared" si="16"/>
        <v>411.28072345125491</v>
      </c>
      <c r="K49" s="477">
        <f t="shared" si="16"/>
        <v>410.96713643178975</v>
      </c>
      <c r="L49" s="477">
        <f t="shared" si="16"/>
        <v>410.7558736722998</v>
      </c>
      <c r="M49" s="477">
        <f t="shared" si="16"/>
        <v>410.49701391570039</v>
      </c>
      <c r="N49" s="477">
        <f t="shared" si="16"/>
        <v>410.92812874196835</v>
      </c>
      <c r="O49" s="477">
        <f t="shared" si="16"/>
        <v>410.88685925188241</v>
      </c>
      <c r="P49" s="477">
        <f t="shared" si="16"/>
        <v>410.56271720816358</v>
      </c>
      <c r="Q49" s="477">
        <f t="shared" si="16"/>
        <v>410.05381630765385</v>
      </c>
      <c r="R49" s="477">
        <f t="shared" si="16"/>
        <v>409.84086343870547</v>
      </c>
      <c r="S49" s="477">
        <f t="shared" si="16"/>
        <v>409.51147843185299</v>
      </c>
      <c r="T49" s="477">
        <f t="shared" si="16"/>
        <v>409.96407638799877</v>
      </c>
      <c r="U49" s="477">
        <f t="shared" si="16"/>
        <v>409.10242598518096</v>
      </c>
      <c r="V49" s="477">
        <f t="shared" si="16"/>
        <v>408.59615633426972</v>
      </c>
      <c r="W49" s="477">
        <f t="shared" si="16"/>
        <v>408.09568694495727</v>
      </c>
      <c r="X49" s="477">
        <f t="shared" si="16"/>
        <v>407.85715763070107</v>
      </c>
      <c r="Y49" s="477">
        <f t="shared" si="16"/>
        <v>406.34967133429325</v>
      </c>
      <c r="Z49" s="477">
        <f t="shared" si="16"/>
        <v>404.84775687815181</v>
      </c>
    </row>
    <row r="50" spans="3:26" x14ac:dyDescent="0.3">
      <c r="C50" s="458"/>
      <c r="G50" s="477"/>
      <c r="H50" s="477"/>
      <c r="I50" s="477"/>
      <c r="J50" s="477"/>
      <c r="K50" s="477"/>
      <c r="L50" s="477"/>
      <c r="M50" s="477"/>
      <c r="N50" s="477"/>
      <c r="O50" s="477"/>
      <c r="P50" s="477"/>
      <c r="Q50" s="477"/>
      <c r="R50" s="477"/>
      <c r="S50" s="477"/>
      <c r="T50" s="477"/>
      <c r="U50" s="477"/>
      <c r="V50" s="477"/>
      <c r="W50" s="477"/>
      <c r="X50" s="477"/>
      <c r="Y50" s="477"/>
      <c r="Z50" s="477"/>
    </row>
    <row r="51" spans="3:26" x14ac:dyDescent="0.3">
      <c r="C51" s="471" t="s">
        <v>412</v>
      </c>
      <c r="D51" s="460" t="s">
        <v>20</v>
      </c>
      <c r="E51" s="501">
        <f>'Benefit Inputs'!$D$134</f>
        <v>0.04</v>
      </c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</row>
    <row r="52" spans="3:26" x14ac:dyDescent="0.3">
      <c r="C52" s="471" t="s">
        <v>413</v>
      </c>
      <c r="D52" s="460" t="s">
        <v>261</v>
      </c>
      <c r="G52" s="498">
        <f>G49/(1-$E$51)</f>
        <v>428.51757662801919</v>
      </c>
      <c r="H52" s="498">
        <f t="shared" ref="H52:Z52" si="17">H49/(1-$E$51)</f>
        <v>428.40565971037609</v>
      </c>
      <c r="I52" s="498">
        <f t="shared" si="17"/>
        <v>429.16912858569754</v>
      </c>
      <c r="J52" s="498">
        <f t="shared" si="17"/>
        <v>428.41742026172386</v>
      </c>
      <c r="K52" s="498">
        <f t="shared" si="17"/>
        <v>428.09076711644769</v>
      </c>
      <c r="L52" s="498">
        <f t="shared" si="17"/>
        <v>427.87070174197896</v>
      </c>
      <c r="M52" s="498">
        <f t="shared" si="17"/>
        <v>427.60105616218794</v>
      </c>
      <c r="N52" s="498">
        <f t="shared" si="17"/>
        <v>428.05013410621706</v>
      </c>
      <c r="O52" s="498">
        <f t="shared" si="17"/>
        <v>428.0071450540442</v>
      </c>
      <c r="P52" s="498">
        <f t="shared" si="17"/>
        <v>427.66949709183706</v>
      </c>
      <c r="Q52" s="498">
        <f t="shared" si="17"/>
        <v>427.13939198713945</v>
      </c>
      <c r="R52" s="498">
        <f t="shared" si="17"/>
        <v>426.91756608198489</v>
      </c>
      <c r="S52" s="498">
        <f t="shared" si="17"/>
        <v>426.57445669984691</v>
      </c>
      <c r="T52" s="498">
        <f t="shared" si="17"/>
        <v>427.04591290416539</v>
      </c>
      <c r="U52" s="498">
        <f t="shared" si="17"/>
        <v>426.14836040123021</v>
      </c>
      <c r="V52" s="498">
        <f t="shared" si="17"/>
        <v>425.62099618153098</v>
      </c>
      <c r="W52" s="498">
        <f t="shared" si="17"/>
        <v>425.09967390099717</v>
      </c>
      <c r="X52" s="498">
        <f t="shared" si="17"/>
        <v>424.8512058653136</v>
      </c>
      <c r="Y52" s="498">
        <f t="shared" si="17"/>
        <v>423.28090763988882</v>
      </c>
      <c r="Z52" s="498">
        <f t="shared" si="17"/>
        <v>421.71641341474151</v>
      </c>
    </row>
    <row r="53" spans="3:26" x14ac:dyDescent="0.3"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</row>
    <row r="54" spans="3:26" x14ac:dyDescent="0.3">
      <c r="C54" s="471" t="s">
        <v>468</v>
      </c>
      <c r="D54" s="460" t="s">
        <v>263</v>
      </c>
      <c r="G54" s="479">
        <f>G25</f>
        <v>88.580500000000015</v>
      </c>
      <c r="H54" s="479">
        <f t="shared" ref="H54:Z54" si="18">H25</f>
        <v>170.89599999999999</v>
      </c>
      <c r="I54" s="479">
        <f t="shared" si="18"/>
        <v>160.03600000000003</v>
      </c>
      <c r="J54" s="479">
        <f t="shared" si="18"/>
        <v>194.49648320359668</v>
      </c>
      <c r="K54" s="479">
        <f t="shared" si="18"/>
        <v>198.10924570018076</v>
      </c>
      <c r="L54" s="479">
        <f t="shared" si="18"/>
        <v>201.68002250945736</v>
      </c>
      <c r="M54" s="479">
        <f t="shared" si="18"/>
        <v>205.31853536336635</v>
      </c>
      <c r="N54" s="479">
        <f t="shared" si="18"/>
        <v>208.98711967895255</v>
      </c>
      <c r="O54" s="479">
        <f t="shared" si="18"/>
        <v>212.7615409128334</v>
      </c>
      <c r="P54" s="479">
        <f t="shared" si="18"/>
        <v>216.68912573761648</v>
      </c>
      <c r="Q54" s="479">
        <f t="shared" si="18"/>
        <v>220.82035263332932</v>
      </c>
      <c r="R54" s="479">
        <f t="shared" si="18"/>
        <v>225.11868386049795</v>
      </c>
      <c r="S54" s="479">
        <f t="shared" si="18"/>
        <v>229.56809653889738</v>
      </c>
      <c r="T54" s="479">
        <f t="shared" si="18"/>
        <v>234.17645035579378</v>
      </c>
      <c r="U54" s="479">
        <f t="shared" si="18"/>
        <v>238.94477991998232</v>
      </c>
      <c r="V54" s="479">
        <f t="shared" si="18"/>
        <v>243.84249305017042</v>
      </c>
      <c r="W54" s="479">
        <f t="shared" si="18"/>
        <v>248.78454092561108</v>
      </c>
      <c r="X54" s="479">
        <f t="shared" si="18"/>
        <v>253.84365351158351</v>
      </c>
      <c r="Y54" s="479">
        <f t="shared" si="18"/>
        <v>259.03734494258157</v>
      </c>
      <c r="Z54" s="479">
        <f t="shared" si="18"/>
        <v>264.40254664638923</v>
      </c>
    </row>
    <row r="55" spans="3:26" x14ac:dyDescent="0.3">
      <c r="C55" s="471" t="s">
        <v>468</v>
      </c>
      <c r="D55" s="458" t="s">
        <v>264</v>
      </c>
      <c r="G55" s="474">
        <f>G54*365/1000</f>
        <v>32.331882500000006</v>
      </c>
      <c r="H55" s="474">
        <f t="shared" ref="H55:Z55" si="19">H54*365/1000</f>
        <v>62.377039999999994</v>
      </c>
      <c r="I55" s="474">
        <f t="shared" si="19"/>
        <v>58.413140000000013</v>
      </c>
      <c r="J55" s="474">
        <f t="shared" si="19"/>
        <v>70.991216369312795</v>
      </c>
      <c r="K55" s="474">
        <f t="shared" si="19"/>
        <v>72.309874680565969</v>
      </c>
      <c r="L55" s="474">
        <f t="shared" si="19"/>
        <v>73.613208215951929</v>
      </c>
      <c r="M55" s="474">
        <f t="shared" si="19"/>
        <v>74.94126540762872</v>
      </c>
      <c r="N55" s="474">
        <f t="shared" si="19"/>
        <v>76.280298682817687</v>
      </c>
      <c r="O55" s="474">
        <f t="shared" si="19"/>
        <v>77.657962433184196</v>
      </c>
      <c r="P55" s="474">
        <f t="shared" si="19"/>
        <v>79.091530894230019</v>
      </c>
      <c r="Q55" s="474">
        <f t="shared" si="19"/>
        <v>80.599428711165203</v>
      </c>
      <c r="R55" s="474">
        <f t="shared" si="19"/>
        <v>82.168319609081749</v>
      </c>
      <c r="S55" s="474">
        <f t="shared" si="19"/>
        <v>83.792355236697546</v>
      </c>
      <c r="T55" s="474">
        <f t="shared" si="19"/>
        <v>85.474404379864737</v>
      </c>
      <c r="U55" s="474">
        <f t="shared" si="19"/>
        <v>87.214844670793553</v>
      </c>
      <c r="V55" s="474">
        <f t="shared" si="19"/>
        <v>89.002509963312207</v>
      </c>
      <c r="W55" s="474">
        <f t="shared" si="19"/>
        <v>90.806357437848035</v>
      </c>
      <c r="X55" s="474">
        <f t="shared" si="19"/>
        <v>92.652933531727982</v>
      </c>
      <c r="Y55" s="474">
        <f t="shared" si="19"/>
        <v>94.548630904042284</v>
      </c>
      <c r="Z55" s="474">
        <f t="shared" si="19"/>
        <v>96.506929525932065</v>
      </c>
    </row>
    <row r="56" spans="3:26" x14ac:dyDescent="0.3">
      <c r="C56" s="480" t="s">
        <v>265</v>
      </c>
      <c r="D56" s="481" t="s">
        <v>41</v>
      </c>
      <c r="E56" s="481"/>
      <c r="F56" s="481"/>
      <c r="G56" s="482">
        <f>G55*G52</f>
        <v>13854.779936721865</v>
      </c>
      <c r="H56" s="482">
        <f t="shared" ref="H56:Z56" si="20">H55*H52</f>
        <v>26722.676971980516</v>
      </c>
      <c r="I56" s="482">
        <f t="shared" si="20"/>
        <v>25069.116391754356</v>
      </c>
      <c r="J56" s="482">
        <f t="shared" si="20"/>
        <v>30413.873778182849</v>
      </c>
      <c r="K56" s="482">
        <f t="shared" si="20"/>
        <v>30955.189722097683</v>
      </c>
      <c r="L56" s="482">
        <f t="shared" si="20"/>
        <v>31496.935056837763</v>
      </c>
      <c r="M56" s="482">
        <f t="shared" si="20"/>
        <v>32044.96423843288</v>
      </c>
      <c r="N56" s="482">
        <f t="shared" si="20"/>
        <v>32651.792080842402</v>
      </c>
      <c r="O56" s="482">
        <f t="shared" si="20"/>
        <v>33238.162791741386</v>
      </c>
      <c r="P56" s="482">
        <f t="shared" si="20"/>
        <v>33825.035241758844</v>
      </c>
      <c r="Q56" s="482">
        <f t="shared" si="20"/>
        <v>34427.190974197896</v>
      </c>
      <c r="R56" s="482">
        <f t="shared" si="20"/>
        <v>35079.099016555811</v>
      </c>
      <c r="S56" s="482">
        <f t="shared" si="20"/>
        <v>35743.678410694825</v>
      </c>
      <c r="T56" s="482">
        <f t="shared" si="20"/>
        <v>36501.495048339129</v>
      </c>
      <c r="U56" s="482">
        <f t="shared" si="20"/>
        <v>37166.463059106645</v>
      </c>
      <c r="V56" s="482">
        <f t="shared" si="20"/>
        <v>37881.336953241575</v>
      </c>
      <c r="W56" s="482">
        <f t="shared" si="20"/>
        <v>38601.752934966586</v>
      </c>
      <c r="X56" s="482">
        <f t="shared" si="20"/>
        <v>39363.710537913379</v>
      </c>
      <c r="Y56" s="482">
        <f t="shared" si="20"/>
        <v>40020.630305171857</v>
      </c>
      <c r="Z56" s="482">
        <f t="shared" si="20"/>
        <v>40698.55618934529</v>
      </c>
    </row>
    <row r="58" spans="3:26" x14ac:dyDescent="0.3">
      <c r="C58" s="491" t="s">
        <v>389</v>
      </c>
      <c r="D58" s="492" t="s">
        <v>41</v>
      </c>
      <c r="E58" s="493"/>
      <c r="F58" s="492"/>
      <c r="G58" s="494">
        <f>G56+G43</f>
        <v>123556.78331612918</v>
      </c>
      <c r="H58" s="494">
        <f t="shared" ref="H58:Z58" si="21">H56+H43</f>
        <v>128804.08597770111</v>
      </c>
      <c r="I58" s="494">
        <f t="shared" si="21"/>
        <v>126730.96966449356</v>
      </c>
      <c r="J58" s="494">
        <f t="shared" si="21"/>
        <v>135196.75254459996</v>
      </c>
      <c r="K58" s="494">
        <f t="shared" si="21"/>
        <v>137677.69620063977</v>
      </c>
      <c r="L58" s="494">
        <f t="shared" si="21"/>
        <v>142789.68505658393</v>
      </c>
      <c r="M58" s="494">
        <f t="shared" si="21"/>
        <v>144805.54220912603</v>
      </c>
      <c r="N58" s="494">
        <f t="shared" si="21"/>
        <v>147327.90050215699</v>
      </c>
      <c r="O58" s="494">
        <f t="shared" si="21"/>
        <v>152651.35335944168</v>
      </c>
      <c r="P58" s="494">
        <f t="shared" si="21"/>
        <v>156029.61858130572</v>
      </c>
      <c r="Q58" s="494">
        <f t="shared" si="21"/>
        <v>159523.20777743772</v>
      </c>
      <c r="R58" s="494">
        <f t="shared" si="21"/>
        <v>162679.02886841015</v>
      </c>
      <c r="S58" s="494">
        <f t="shared" si="21"/>
        <v>166088.22107798766</v>
      </c>
      <c r="T58" s="494">
        <f t="shared" si="21"/>
        <v>168582.01439015529</v>
      </c>
      <c r="U58" s="494">
        <f t="shared" si="21"/>
        <v>168712.47459996902</v>
      </c>
      <c r="V58" s="494">
        <f t="shared" si="21"/>
        <v>175026.08661078432</v>
      </c>
      <c r="W58" s="494">
        <f t="shared" si="21"/>
        <v>180434.76706483049</v>
      </c>
      <c r="X58" s="494">
        <f t="shared" si="21"/>
        <v>183547.72026993119</v>
      </c>
      <c r="Y58" s="494">
        <f t="shared" si="21"/>
        <v>188730.66981801263</v>
      </c>
      <c r="Z58" s="494">
        <f t="shared" si="21"/>
        <v>186859.3360258218</v>
      </c>
    </row>
    <row r="61" spans="3:26" x14ac:dyDescent="0.3">
      <c r="G61" s="498">
        <f>SUM(G58:Z58,G29:Z29)</f>
        <v>10308224.280181646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</sheetPr>
  <dimension ref="B1:AC68"/>
  <sheetViews>
    <sheetView workbookViewId="0">
      <selection activeCell="H12" sqref="H12"/>
    </sheetView>
  </sheetViews>
  <sheetFormatPr defaultColWidth="8.81640625" defaultRowHeight="13" x14ac:dyDescent="0.3"/>
  <cols>
    <col min="1" max="1" width="1.54296875" style="183" customWidth="1"/>
    <col min="2" max="2" width="1.54296875" style="211" customWidth="1"/>
    <col min="3" max="3" width="10.54296875" style="211" hidden="1" customWidth="1"/>
    <col min="4" max="4" width="5.54296875" style="211" hidden="1" customWidth="1"/>
    <col min="5" max="5" width="45.54296875" style="183" customWidth="1"/>
    <col min="6" max="6" width="18.81640625" style="183" hidden="1" customWidth="1"/>
    <col min="7" max="7" width="27.81640625" style="183" hidden="1" customWidth="1"/>
    <col min="8" max="9" width="6.54296875" style="183" customWidth="1"/>
    <col min="10" max="29" width="6.54296875" style="165" customWidth="1"/>
    <col min="30" max="30" width="8.81640625" style="183"/>
    <col min="31" max="31" width="16.453125" style="183" bestFit="1" customWidth="1"/>
    <col min="32" max="16384" width="8.81640625" style="183"/>
  </cols>
  <sheetData>
    <row r="1" spans="2:29" ht="8.15" customHeight="1" x14ac:dyDescent="0.3"/>
    <row r="2" spans="2:29" ht="8.15" customHeight="1" x14ac:dyDescent="0.3">
      <c r="D2" s="258"/>
    </row>
    <row r="3" spans="2:29" s="502" customFormat="1" ht="20" x14ac:dyDescent="0.4">
      <c r="B3" s="516"/>
      <c r="C3" s="516"/>
      <c r="D3" s="516"/>
      <c r="E3" s="517" t="s">
        <v>182</v>
      </c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  <c r="X3" s="518"/>
      <c r="Y3" s="518"/>
      <c r="Z3" s="518"/>
      <c r="AA3" s="518"/>
      <c r="AB3" s="518"/>
      <c r="AC3" s="518"/>
    </row>
    <row r="4" spans="2:29" ht="0.65" customHeight="1" x14ac:dyDescent="0.3">
      <c r="C4" s="211" t="s">
        <v>140</v>
      </c>
      <c r="E4" s="183" t="s">
        <v>383</v>
      </c>
      <c r="H4" s="519">
        <v>106.27750166241572</v>
      </c>
      <c r="I4" s="519">
        <v>59.763160345169105</v>
      </c>
      <c r="J4" s="520">
        <v>1.3664497399341384</v>
      </c>
      <c r="K4" s="520">
        <v>4.625682349850611</v>
      </c>
      <c r="L4" s="520">
        <v>5.4691557161750861</v>
      </c>
      <c r="M4" s="520">
        <v>4.2831919814344879</v>
      </c>
      <c r="N4" s="520">
        <v>4.1482419178215189</v>
      </c>
      <c r="O4" s="520">
        <v>4.2721420973599527</v>
      </c>
      <c r="P4" s="520">
        <v>4.2989141703183007</v>
      </c>
      <c r="Q4" s="520">
        <v>6.0531949792484969</v>
      </c>
      <c r="R4" s="520">
        <v>5.4213316655018566</v>
      </c>
      <c r="S4" s="520">
        <v>5.5119492926115816</v>
      </c>
      <c r="T4" s="520">
        <v>5.6094252054359046</v>
      </c>
      <c r="U4" s="520">
        <v>5.709582621824179</v>
      </c>
      <c r="V4" s="520">
        <v>5.8124892867311075</v>
      </c>
      <c r="W4" s="520">
        <v>5.9139347949545016</v>
      </c>
      <c r="X4" s="520">
        <v>6.0182759528764418</v>
      </c>
      <c r="Y4" s="520">
        <v>6.1255912341105248</v>
      </c>
      <c r="Z4" s="520">
        <v>6.2359566544917211</v>
      </c>
      <c r="AA4" s="520">
        <v>6.3494586943581588</v>
      </c>
      <c r="AB4" s="520">
        <v>6.4662120776486631</v>
      </c>
      <c r="AC4" s="520">
        <v>6.5863212297284868</v>
      </c>
    </row>
    <row r="6" spans="2:29" hidden="1" x14ac:dyDescent="0.3">
      <c r="C6" s="258"/>
      <c r="D6" s="258"/>
      <c r="E6" s="521" t="s">
        <v>435</v>
      </c>
      <c r="F6" s="521"/>
      <c r="G6" s="522"/>
      <c r="H6" s="523" t="s">
        <v>172</v>
      </c>
      <c r="I6" s="524"/>
      <c r="J6" s="525" t="s">
        <v>169</v>
      </c>
      <c r="K6" s="526"/>
      <c r="L6" s="526"/>
      <c r="M6" s="526"/>
      <c r="N6" s="526"/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6"/>
      <c r="AA6" s="526"/>
      <c r="AB6" s="526"/>
      <c r="AC6" s="526"/>
    </row>
    <row r="7" spans="2:29" ht="26" x14ac:dyDescent="0.3">
      <c r="C7" s="258" t="s">
        <v>71</v>
      </c>
      <c r="D7" s="527" t="s">
        <v>155</v>
      </c>
      <c r="E7" s="528" t="s">
        <v>191</v>
      </c>
      <c r="F7" s="248"/>
      <c r="G7" s="248" t="s">
        <v>26</v>
      </c>
      <c r="H7" s="529" t="s">
        <v>173</v>
      </c>
      <c r="I7" s="529" t="s">
        <v>175</v>
      </c>
      <c r="J7" s="530">
        <v>2026</v>
      </c>
      <c r="K7" s="530">
        <f t="shared" ref="K7:AC7" si="0">J7+1</f>
        <v>2027</v>
      </c>
      <c r="L7" s="530">
        <f t="shared" si="0"/>
        <v>2028</v>
      </c>
      <c r="M7" s="530">
        <f t="shared" si="0"/>
        <v>2029</v>
      </c>
      <c r="N7" s="530">
        <f t="shared" si="0"/>
        <v>2030</v>
      </c>
      <c r="O7" s="530">
        <f t="shared" si="0"/>
        <v>2031</v>
      </c>
      <c r="P7" s="530">
        <f t="shared" si="0"/>
        <v>2032</v>
      </c>
      <c r="Q7" s="530">
        <f t="shared" si="0"/>
        <v>2033</v>
      </c>
      <c r="R7" s="530">
        <f t="shared" si="0"/>
        <v>2034</v>
      </c>
      <c r="S7" s="530">
        <f t="shared" si="0"/>
        <v>2035</v>
      </c>
      <c r="T7" s="530">
        <f t="shared" si="0"/>
        <v>2036</v>
      </c>
      <c r="U7" s="530">
        <f t="shared" si="0"/>
        <v>2037</v>
      </c>
      <c r="V7" s="530">
        <f t="shared" si="0"/>
        <v>2038</v>
      </c>
      <c r="W7" s="530">
        <f t="shared" si="0"/>
        <v>2039</v>
      </c>
      <c r="X7" s="530">
        <f t="shared" si="0"/>
        <v>2040</v>
      </c>
      <c r="Y7" s="530">
        <f t="shared" si="0"/>
        <v>2041</v>
      </c>
      <c r="Z7" s="530">
        <f t="shared" si="0"/>
        <v>2042</v>
      </c>
      <c r="AA7" s="530">
        <f t="shared" si="0"/>
        <v>2043</v>
      </c>
      <c r="AB7" s="530">
        <f t="shared" si="0"/>
        <v>2044</v>
      </c>
      <c r="AC7" s="530">
        <f t="shared" si="0"/>
        <v>2045</v>
      </c>
    </row>
    <row r="8" spans="2:29" s="538" customFormat="1" ht="14" x14ac:dyDescent="0.3">
      <c r="B8" s="531"/>
      <c r="C8" s="531" t="str">
        <f>E6</f>
        <v>KPCo</v>
      </c>
      <c r="D8" s="532"/>
      <c r="E8" s="533" t="s">
        <v>187</v>
      </c>
      <c r="F8" s="534">
        <v>370.1</v>
      </c>
      <c r="G8" s="535"/>
      <c r="H8" s="701"/>
      <c r="I8" s="701"/>
      <c r="J8" s="701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1"/>
      <c r="Y8" s="701"/>
      <c r="Z8" s="701"/>
      <c r="AA8" s="701"/>
      <c r="AB8" s="701"/>
      <c r="AC8" s="701"/>
    </row>
    <row r="9" spans="2:29" s="538" customFormat="1" ht="14" x14ac:dyDescent="0.3">
      <c r="B9" s="531"/>
      <c r="C9" s="531" t="str">
        <f t="shared" ref="C9:C21" si="1">C8</f>
        <v>KPCo</v>
      </c>
      <c r="D9" s="532"/>
      <c r="E9" s="533" t="s">
        <v>186</v>
      </c>
      <c r="F9" s="534">
        <v>397</v>
      </c>
      <c r="G9" s="535"/>
      <c r="H9" s="701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1"/>
      <c r="Y9" s="701"/>
      <c r="Z9" s="701"/>
      <c r="AA9" s="701"/>
      <c r="AB9" s="701"/>
      <c r="AC9" s="701"/>
    </row>
    <row r="10" spans="2:29" s="538" customFormat="1" ht="14" x14ac:dyDescent="0.3">
      <c r="B10" s="531"/>
      <c r="C10" s="531" t="str">
        <f t="shared" si="1"/>
        <v>KPCo</v>
      </c>
      <c r="D10" s="532"/>
      <c r="E10" s="533" t="s">
        <v>256</v>
      </c>
      <c r="F10" s="534">
        <v>303</v>
      </c>
      <c r="G10" s="535"/>
      <c r="H10" s="701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1"/>
      <c r="Y10" s="701"/>
      <c r="Z10" s="701"/>
      <c r="AA10" s="701"/>
      <c r="AB10" s="701"/>
      <c r="AC10" s="701"/>
    </row>
    <row r="11" spans="2:29" s="538" customFormat="1" ht="14.5" thickBot="1" x14ac:dyDescent="0.35">
      <c r="B11" s="531"/>
      <c r="C11" s="531" t="str">
        <f t="shared" si="1"/>
        <v>KPCo</v>
      </c>
      <c r="D11" s="532"/>
      <c r="E11" s="533" t="s">
        <v>188</v>
      </c>
      <c r="F11" s="534">
        <v>370.1</v>
      </c>
      <c r="G11" s="535"/>
      <c r="H11" s="701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1"/>
      <c r="Y11" s="701"/>
      <c r="Z11" s="701"/>
      <c r="AA11" s="701"/>
      <c r="AB11" s="701"/>
      <c r="AC11" s="701"/>
    </row>
    <row r="12" spans="2:29" s="538" customFormat="1" ht="13.5" thickBot="1" x14ac:dyDescent="0.4">
      <c r="B12" s="531"/>
      <c r="C12" s="531" t="str">
        <f t="shared" si="1"/>
        <v>KPCo</v>
      </c>
      <c r="D12" s="539"/>
      <c r="E12" s="540" t="s">
        <v>380</v>
      </c>
      <c r="F12" s="541"/>
      <c r="G12" s="542"/>
      <c r="H12" s="544">
        <v>41.116804925000004</v>
      </c>
      <c r="I12" s="544">
        <v>35.489584333705679</v>
      </c>
      <c r="J12" s="544">
        <v>12.124065072670344</v>
      </c>
      <c r="K12" s="544">
        <v>11.514726628830521</v>
      </c>
      <c r="L12" s="544">
        <v>12.109993925348071</v>
      </c>
      <c r="M12" s="544">
        <v>5.3680192981510633</v>
      </c>
      <c r="N12" s="544">
        <v>0</v>
      </c>
      <c r="O12" s="544">
        <v>0</v>
      </c>
      <c r="P12" s="544">
        <v>0</v>
      </c>
      <c r="Q12" s="544">
        <v>0</v>
      </c>
      <c r="R12" s="544">
        <v>0</v>
      </c>
      <c r="S12" s="544">
        <v>0</v>
      </c>
      <c r="T12" s="544">
        <v>0</v>
      </c>
      <c r="U12" s="544">
        <v>0</v>
      </c>
      <c r="V12" s="544">
        <v>0</v>
      </c>
      <c r="W12" s="544">
        <v>0</v>
      </c>
      <c r="X12" s="544">
        <v>0</v>
      </c>
      <c r="Y12" s="544">
        <v>0</v>
      </c>
      <c r="Z12" s="544">
        <v>0</v>
      </c>
      <c r="AA12" s="544">
        <v>0</v>
      </c>
      <c r="AB12" s="544">
        <v>0</v>
      </c>
      <c r="AC12" s="544">
        <v>0</v>
      </c>
    </row>
    <row r="13" spans="2:29" s="538" customFormat="1" ht="13.5" thickBot="1" x14ac:dyDescent="0.4">
      <c r="B13" s="531"/>
      <c r="C13" s="531" t="str">
        <f t="shared" si="1"/>
        <v>KPCo</v>
      </c>
      <c r="D13" s="532"/>
      <c r="E13" s="545"/>
      <c r="F13" s="546"/>
      <c r="G13" s="535"/>
      <c r="H13" s="536"/>
      <c r="I13" s="536"/>
      <c r="J13" s="537"/>
      <c r="K13" s="537"/>
      <c r="L13" s="537"/>
      <c r="M13" s="537"/>
      <c r="N13" s="537"/>
      <c r="O13" s="537"/>
      <c r="P13" s="537"/>
      <c r="Q13" s="537"/>
      <c r="R13" s="537"/>
      <c r="S13" s="537"/>
      <c r="T13" s="537"/>
      <c r="U13" s="537"/>
      <c r="V13" s="537"/>
      <c r="W13" s="537"/>
      <c r="X13" s="537"/>
      <c r="Y13" s="537"/>
      <c r="Z13" s="537"/>
      <c r="AA13" s="537"/>
      <c r="AB13" s="537"/>
      <c r="AC13" s="537"/>
    </row>
    <row r="14" spans="2:29" s="551" customFormat="1" ht="13.5" thickBot="1" x14ac:dyDescent="0.4">
      <c r="B14" s="547"/>
      <c r="C14" s="531" t="str">
        <f t="shared" si="1"/>
        <v>KPCo</v>
      </c>
      <c r="D14" s="548"/>
      <c r="E14" s="549" t="s">
        <v>381</v>
      </c>
      <c r="F14" s="550"/>
      <c r="G14" s="550"/>
      <c r="H14" s="544">
        <v>41.116804925000004</v>
      </c>
      <c r="I14" s="544">
        <v>35.489584333705679</v>
      </c>
      <c r="J14" s="544">
        <v>12.124065072670344</v>
      </c>
      <c r="K14" s="544">
        <v>11.514726628830521</v>
      </c>
      <c r="L14" s="544">
        <v>12.109993925348071</v>
      </c>
      <c r="M14" s="544">
        <v>5.3680192981510633</v>
      </c>
      <c r="N14" s="544">
        <v>0</v>
      </c>
      <c r="O14" s="544">
        <v>0</v>
      </c>
      <c r="P14" s="544">
        <v>0</v>
      </c>
      <c r="Q14" s="544">
        <v>0</v>
      </c>
      <c r="R14" s="544">
        <v>0</v>
      </c>
      <c r="S14" s="544">
        <v>0</v>
      </c>
      <c r="T14" s="544">
        <v>0</v>
      </c>
      <c r="U14" s="544">
        <v>0</v>
      </c>
      <c r="V14" s="544">
        <v>0</v>
      </c>
      <c r="W14" s="544">
        <v>0</v>
      </c>
      <c r="X14" s="544">
        <v>0</v>
      </c>
      <c r="Y14" s="544">
        <v>0</v>
      </c>
      <c r="Z14" s="544">
        <v>0</v>
      </c>
      <c r="AA14" s="544">
        <v>0</v>
      </c>
      <c r="AB14" s="544">
        <v>0</v>
      </c>
      <c r="AC14" s="544">
        <v>0</v>
      </c>
    </row>
    <row r="15" spans="2:29" s="538" customFormat="1" x14ac:dyDescent="0.35">
      <c r="B15" s="531"/>
      <c r="C15" s="531" t="str">
        <f t="shared" si="1"/>
        <v>KPCo</v>
      </c>
      <c r="D15" s="532"/>
      <c r="E15" s="552"/>
      <c r="F15" s="553"/>
      <c r="G15" s="553"/>
      <c r="H15" s="554"/>
      <c r="I15" s="554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555"/>
      <c r="AC15" s="555"/>
    </row>
    <row r="16" spans="2:29" s="538" customFormat="1" x14ac:dyDescent="0.35">
      <c r="B16" s="531"/>
      <c r="C16" s="531" t="str">
        <f t="shared" si="1"/>
        <v>KPCo</v>
      </c>
      <c r="D16" s="532"/>
      <c r="E16" s="556" t="s">
        <v>432</v>
      </c>
      <c r="F16" s="557"/>
      <c r="G16" s="558"/>
      <c r="H16" s="701"/>
      <c r="I16" s="701"/>
      <c r="J16" s="706"/>
      <c r="K16" s="706"/>
      <c r="L16" s="706"/>
      <c r="M16" s="706"/>
      <c r="N16" s="706"/>
      <c r="O16" s="706"/>
      <c r="P16" s="706"/>
      <c r="Q16" s="706"/>
      <c r="R16" s="706"/>
      <c r="S16" s="706"/>
      <c r="T16" s="706"/>
      <c r="U16" s="706"/>
      <c r="V16" s="706"/>
      <c r="W16" s="706"/>
      <c r="X16" s="706"/>
      <c r="Y16" s="706"/>
      <c r="Z16" s="706"/>
      <c r="AA16" s="706"/>
      <c r="AB16" s="706"/>
      <c r="AC16" s="706"/>
    </row>
    <row r="17" spans="2:29" s="538" customFormat="1" x14ac:dyDescent="0.35">
      <c r="B17" s="531"/>
      <c r="C17" s="531" t="str">
        <f t="shared" si="1"/>
        <v>KPCo</v>
      </c>
      <c r="D17" s="532"/>
      <c r="E17" s="556" t="s">
        <v>189</v>
      </c>
      <c r="F17" s="557"/>
      <c r="G17" s="558"/>
      <c r="H17" s="701"/>
      <c r="I17" s="701"/>
      <c r="J17" s="706"/>
      <c r="K17" s="706"/>
      <c r="L17" s="706"/>
      <c r="M17" s="706"/>
      <c r="N17" s="706"/>
      <c r="O17" s="706"/>
      <c r="P17" s="706"/>
      <c r="Q17" s="706"/>
      <c r="R17" s="706"/>
      <c r="S17" s="706"/>
      <c r="T17" s="706"/>
      <c r="U17" s="706"/>
      <c r="V17" s="706"/>
      <c r="W17" s="706"/>
      <c r="X17" s="706"/>
      <c r="Y17" s="706"/>
      <c r="Z17" s="706"/>
      <c r="AA17" s="706"/>
      <c r="AB17" s="706"/>
      <c r="AC17" s="706"/>
    </row>
    <row r="18" spans="2:29" s="538" customFormat="1" ht="13.5" thickBot="1" x14ac:dyDescent="0.4">
      <c r="B18" s="531"/>
      <c r="C18" s="531" t="str">
        <f t="shared" si="1"/>
        <v>KPCo</v>
      </c>
      <c r="D18" s="532"/>
      <c r="E18" s="559" t="s">
        <v>266</v>
      </c>
      <c r="F18" s="560"/>
      <c r="G18" s="561"/>
      <c r="H18" s="701"/>
      <c r="I18" s="701"/>
      <c r="J18" s="706"/>
      <c r="K18" s="706"/>
      <c r="L18" s="706"/>
      <c r="M18" s="706"/>
      <c r="N18" s="706"/>
      <c r="O18" s="706"/>
      <c r="P18" s="706"/>
      <c r="Q18" s="706"/>
      <c r="R18" s="706"/>
      <c r="S18" s="706"/>
      <c r="T18" s="706"/>
      <c r="U18" s="706"/>
      <c r="V18" s="706"/>
      <c r="W18" s="706"/>
      <c r="X18" s="706"/>
      <c r="Y18" s="706"/>
      <c r="Z18" s="706"/>
      <c r="AA18" s="706"/>
      <c r="AB18" s="706"/>
      <c r="AC18" s="706"/>
    </row>
    <row r="19" spans="2:29" s="538" customFormat="1" ht="13.5" thickBot="1" x14ac:dyDescent="0.4">
      <c r="B19" s="531"/>
      <c r="C19" s="531" t="str">
        <f t="shared" si="1"/>
        <v>KPCo</v>
      </c>
      <c r="D19" s="539"/>
      <c r="E19" s="540" t="s">
        <v>382</v>
      </c>
      <c r="F19" s="562"/>
      <c r="G19" s="542"/>
      <c r="H19" s="544">
        <v>14.16513297679424</v>
      </c>
      <c r="I19" s="544">
        <v>7.2384984230304221</v>
      </c>
      <c r="J19" s="544">
        <v>0.54935043723338328</v>
      </c>
      <c r="K19" s="544">
        <v>0.40481509281035044</v>
      </c>
      <c r="L19" s="544">
        <v>0.83278774206109307</v>
      </c>
      <c r="M19" s="544">
        <v>0.62945565359300026</v>
      </c>
      <c r="N19" s="544">
        <v>0.61297186800000003</v>
      </c>
      <c r="O19" s="544">
        <v>0.62564686800000002</v>
      </c>
      <c r="P19" s="544">
        <v>0.638955618</v>
      </c>
      <c r="Q19" s="544">
        <v>0.65292980550000002</v>
      </c>
      <c r="R19" s="544">
        <v>0.66760270237499997</v>
      </c>
      <c r="S19" s="544">
        <v>0.68300924409375008</v>
      </c>
      <c r="T19" s="544">
        <v>0.69918611289843757</v>
      </c>
      <c r="U19" s="544">
        <v>0.71617182514335942</v>
      </c>
      <c r="V19" s="544">
        <v>0.73400682300052744</v>
      </c>
      <c r="W19" s="544">
        <v>0.7527335707505538</v>
      </c>
      <c r="X19" s="544">
        <v>0.77239665588808148</v>
      </c>
      <c r="Y19" s="544">
        <v>0.7930428952824855</v>
      </c>
      <c r="Z19" s="544">
        <v>0.81472144664660973</v>
      </c>
      <c r="AA19" s="544">
        <v>0.83748392557894025</v>
      </c>
      <c r="AB19" s="544">
        <v>0.86138452845788716</v>
      </c>
      <c r="AC19" s="544">
        <v>0.88648016148078157</v>
      </c>
    </row>
    <row r="20" spans="2:29" s="538" customFormat="1" ht="13.5" thickBot="1" x14ac:dyDescent="0.4">
      <c r="B20" s="531"/>
      <c r="C20" s="531" t="str">
        <f t="shared" si="1"/>
        <v>KPCo</v>
      </c>
      <c r="D20" s="532"/>
      <c r="E20" s="563"/>
      <c r="F20" s="557"/>
      <c r="G20" s="558"/>
      <c r="H20" s="536"/>
      <c r="I20" s="536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</row>
    <row r="21" spans="2:29" s="551" customFormat="1" ht="13.5" thickBot="1" x14ac:dyDescent="0.4">
      <c r="B21" s="547"/>
      <c r="C21" s="531" t="str">
        <f t="shared" si="1"/>
        <v>KPCo</v>
      </c>
      <c r="D21" s="547"/>
      <c r="E21" s="565" t="s">
        <v>383</v>
      </c>
      <c r="F21" s="566"/>
      <c r="G21" s="567"/>
      <c r="H21" s="705">
        <v>14.16513297679424</v>
      </c>
      <c r="I21" s="705">
        <v>7.2384984230304221</v>
      </c>
      <c r="J21" s="705">
        <v>0.54935043723338328</v>
      </c>
      <c r="K21" s="705">
        <v>0.40481509281035044</v>
      </c>
      <c r="L21" s="705">
        <v>0.83278774206109307</v>
      </c>
      <c r="M21" s="705">
        <v>0.62945565359300026</v>
      </c>
      <c r="N21" s="705">
        <v>0.61297186800000003</v>
      </c>
      <c r="O21" s="705">
        <v>0.62564686800000002</v>
      </c>
      <c r="P21" s="705">
        <v>0.638955618</v>
      </c>
      <c r="Q21" s="705">
        <v>0.65292980550000002</v>
      </c>
      <c r="R21" s="705">
        <v>0.66760270237499997</v>
      </c>
      <c r="S21" s="705">
        <v>0.68300924409375008</v>
      </c>
      <c r="T21" s="705">
        <v>0.69918611289843757</v>
      </c>
      <c r="U21" s="705">
        <v>0.71617182514335942</v>
      </c>
      <c r="V21" s="705">
        <v>0.73400682300052744</v>
      </c>
      <c r="W21" s="705">
        <v>0.7527335707505538</v>
      </c>
      <c r="X21" s="705">
        <v>0.77239665588808148</v>
      </c>
      <c r="Y21" s="705">
        <v>0.7930428952824855</v>
      </c>
      <c r="Z21" s="705">
        <v>0.81472144664660973</v>
      </c>
      <c r="AA21" s="705">
        <v>0.83748392557894025</v>
      </c>
      <c r="AB21" s="705">
        <v>0.86138452845788716</v>
      </c>
      <c r="AC21" s="705">
        <v>0.88648016148078157</v>
      </c>
    </row>
    <row r="22" spans="2:29" x14ac:dyDescent="0.3">
      <c r="H22" s="519"/>
      <c r="I22" s="519"/>
      <c r="J22" s="520"/>
      <c r="K22" s="520"/>
      <c r="L22" s="520"/>
      <c r="M22" s="520"/>
      <c r="N22" s="520"/>
      <c r="O22" s="520"/>
      <c r="P22" s="520"/>
      <c r="Q22" s="520"/>
      <c r="R22" s="520"/>
      <c r="S22" s="520"/>
      <c r="T22" s="520"/>
      <c r="U22" s="520"/>
      <c r="V22" s="520"/>
      <c r="W22" s="520"/>
      <c r="X22" s="520"/>
      <c r="Y22" s="520"/>
      <c r="Z22" s="520"/>
      <c r="AA22" s="520"/>
      <c r="AB22" s="520"/>
      <c r="AC22" s="520"/>
    </row>
    <row r="23" spans="2:29" x14ac:dyDescent="0.3">
      <c r="H23" s="569"/>
    </row>
    <row r="24" spans="2:29" x14ac:dyDescent="0.3">
      <c r="H24" s="570"/>
      <c r="I24" s="569"/>
    </row>
    <row r="25" spans="2:29" x14ac:dyDescent="0.3">
      <c r="I25" s="569"/>
    </row>
    <row r="26" spans="2:29" x14ac:dyDescent="0.3">
      <c r="I26" s="569"/>
    </row>
    <row r="27" spans="2:29" x14ac:dyDescent="0.3">
      <c r="I27" s="569"/>
    </row>
    <row r="28" spans="2:29" x14ac:dyDescent="0.3">
      <c r="I28" s="569"/>
    </row>
    <row r="29" spans="2:29" x14ac:dyDescent="0.3">
      <c r="I29" s="569"/>
    </row>
    <row r="30" spans="2:29" x14ac:dyDescent="0.3">
      <c r="I30" s="569"/>
    </row>
    <row r="31" spans="2:29" x14ac:dyDescent="0.3">
      <c r="I31" s="569"/>
    </row>
    <row r="32" spans="2:29" x14ac:dyDescent="0.3">
      <c r="I32" s="569"/>
    </row>
    <row r="33" spans="9:9" x14ac:dyDescent="0.3">
      <c r="I33" s="569"/>
    </row>
    <row r="34" spans="9:9" x14ac:dyDescent="0.3">
      <c r="I34" s="569"/>
    </row>
    <row r="35" spans="9:9" x14ac:dyDescent="0.3">
      <c r="I35" s="569"/>
    </row>
    <row r="36" spans="9:9" x14ac:dyDescent="0.3">
      <c r="I36" s="569"/>
    </row>
    <row r="37" spans="9:9" x14ac:dyDescent="0.3">
      <c r="I37" s="569"/>
    </row>
    <row r="38" spans="9:9" x14ac:dyDescent="0.3">
      <c r="I38" s="569"/>
    </row>
    <row r="39" spans="9:9" x14ac:dyDescent="0.3">
      <c r="I39" s="569"/>
    </row>
    <row r="40" spans="9:9" x14ac:dyDescent="0.3">
      <c r="I40" s="569"/>
    </row>
    <row r="41" spans="9:9" x14ac:dyDescent="0.3">
      <c r="I41" s="569"/>
    </row>
    <row r="42" spans="9:9" x14ac:dyDescent="0.3">
      <c r="I42" s="569"/>
    </row>
    <row r="43" spans="9:9" x14ac:dyDescent="0.3">
      <c r="I43" s="569"/>
    </row>
    <row r="44" spans="9:9" x14ac:dyDescent="0.3">
      <c r="I44" s="569"/>
    </row>
    <row r="45" spans="9:9" x14ac:dyDescent="0.3">
      <c r="I45" s="569"/>
    </row>
    <row r="46" spans="9:9" x14ac:dyDescent="0.3">
      <c r="I46" s="569"/>
    </row>
    <row r="47" spans="9:9" x14ac:dyDescent="0.3">
      <c r="I47" s="569"/>
    </row>
    <row r="48" spans="9:9" x14ac:dyDescent="0.3">
      <c r="I48" s="569"/>
    </row>
    <row r="49" spans="9:9" x14ac:dyDescent="0.3">
      <c r="I49" s="569"/>
    </row>
    <row r="50" spans="9:9" x14ac:dyDescent="0.3">
      <c r="I50" s="569"/>
    </row>
    <row r="51" spans="9:9" x14ac:dyDescent="0.3">
      <c r="I51" s="569"/>
    </row>
    <row r="52" spans="9:9" x14ac:dyDescent="0.3">
      <c r="I52" s="569"/>
    </row>
    <row r="53" spans="9:9" x14ac:dyDescent="0.3">
      <c r="I53" s="569"/>
    </row>
    <row r="54" spans="9:9" x14ac:dyDescent="0.3">
      <c r="I54" s="569"/>
    </row>
    <row r="55" spans="9:9" x14ac:dyDescent="0.3">
      <c r="I55" s="569"/>
    </row>
    <row r="56" spans="9:9" x14ac:dyDescent="0.3">
      <c r="I56" s="569"/>
    </row>
    <row r="57" spans="9:9" x14ac:dyDescent="0.3">
      <c r="I57" s="569"/>
    </row>
    <row r="58" spans="9:9" x14ac:dyDescent="0.3">
      <c r="I58" s="569"/>
    </row>
    <row r="59" spans="9:9" x14ac:dyDescent="0.3">
      <c r="I59" s="569"/>
    </row>
    <row r="60" spans="9:9" x14ac:dyDescent="0.3">
      <c r="I60" s="569"/>
    </row>
    <row r="61" spans="9:9" x14ac:dyDescent="0.3">
      <c r="I61" s="569"/>
    </row>
    <row r="62" spans="9:9" x14ac:dyDescent="0.3">
      <c r="I62" s="569"/>
    </row>
    <row r="63" spans="9:9" x14ac:dyDescent="0.3">
      <c r="I63" s="569"/>
    </row>
    <row r="64" spans="9:9" x14ac:dyDescent="0.3">
      <c r="I64" s="569"/>
    </row>
    <row r="65" spans="9:9" x14ac:dyDescent="0.3">
      <c r="I65" s="569"/>
    </row>
    <row r="66" spans="9:9" x14ac:dyDescent="0.3">
      <c r="I66" s="569"/>
    </row>
    <row r="67" spans="9:9" x14ac:dyDescent="0.3">
      <c r="I67" s="569"/>
    </row>
    <row r="68" spans="9:9" x14ac:dyDescent="0.3">
      <c r="I68" s="569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C2:AD38"/>
  <sheetViews>
    <sheetView topLeftCell="E1" zoomScale="90" zoomScaleNormal="90" workbookViewId="0">
      <selection activeCell="L30" sqref="L30"/>
    </sheetView>
  </sheetViews>
  <sheetFormatPr defaultColWidth="8.81640625" defaultRowHeight="13" outlineLevelRow="1" x14ac:dyDescent="0.3"/>
  <cols>
    <col min="1" max="2" width="1.54296875" style="183" customWidth="1"/>
    <col min="3" max="3" width="40.54296875" style="183" customWidth="1"/>
    <col min="4" max="4" width="8.81640625" style="183" customWidth="1"/>
    <col min="5" max="5" width="26.81640625" style="183" customWidth="1"/>
    <col min="6" max="6" width="10.54296875" style="183" customWidth="1"/>
    <col min="7" max="7" width="1.54296875" style="183" customWidth="1"/>
    <col min="8" max="8" width="10.54296875" style="165" customWidth="1"/>
    <col min="9" max="9" width="10.54296875" style="183" customWidth="1"/>
    <col min="10" max="10" width="1.54296875" style="183" customWidth="1"/>
    <col min="11" max="30" width="10.54296875" style="183" customWidth="1"/>
    <col min="31" max="16384" width="8.81640625" style="183"/>
  </cols>
  <sheetData>
    <row r="2" spans="3:30" s="502" customFormat="1" ht="15.5" x14ac:dyDescent="0.35">
      <c r="C2" s="105" t="s">
        <v>481</v>
      </c>
      <c r="H2" s="503"/>
    </row>
    <row r="4" spans="3:30" x14ac:dyDescent="0.3">
      <c r="K4" s="183">
        <v>1</v>
      </c>
      <c r="L4" s="183">
        <f t="shared" ref="L4:AD5" si="0">K4+1</f>
        <v>2</v>
      </c>
      <c r="M4" s="183">
        <f t="shared" si="0"/>
        <v>3</v>
      </c>
      <c r="N4" s="183">
        <f t="shared" si="0"/>
        <v>4</v>
      </c>
      <c r="O4" s="183">
        <f t="shared" si="0"/>
        <v>5</v>
      </c>
      <c r="P4" s="183">
        <f t="shared" si="0"/>
        <v>6</v>
      </c>
      <c r="Q4" s="183">
        <f t="shared" si="0"/>
        <v>7</v>
      </c>
      <c r="R4" s="183">
        <f t="shared" si="0"/>
        <v>8</v>
      </c>
      <c r="S4" s="183">
        <f t="shared" si="0"/>
        <v>9</v>
      </c>
      <c r="T4" s="183">
        <f t="shared" si="0"/>
        <v>10</v>
      </c>
      <c r="U4" s="183">
        <f t="shared" si="0"/>
        <v>11</v>
      </c>
      <c r="V4" s="183">
        <f t="shared" si="0"/>
        <v>12</v>
      </c>
      <c r="W4" s="183">
        <f t="shared" si="0"/>
        <v>13</v>
      </c>
      <c r="X4" s="183">
        <f t="shared" si="0"/>
        <v>14</v>
      </c>
      <c r="Y4" s="183">
        <f t="shared" si="0"/>
        <v>15</v>
      </c>
      <c r="Z4" s="183">
        <f t="shared" si="0"/>
        <v>16</v>
      </c>
      <c r="AA4" s="183">
        <f t="shared" si="0"/>
        <v>17</v>
      </c>
      <c r="AB4" s="183">
        <f t="shared" si="0"/>
        <v>18</v>
      </c>
      <c r="AC4" s="183">
        <f t="shared" si="0"/>
        <v>19</v>
      </c>
      <c r="AD4" s="183">
        <f t="shared" si="0"/>
        <v>20</v>
      </c>
    </row>
    <row r="5" spans="3:30" x14ac:dyDescent="0.3">
      <c r="F5" s="183" t="s">
        <v>26</v>
      </c>
      <c r="H5" s="165" t="s">
        <v>3</v>
      </c>
      <c r="I5" s="183" t="s">
        <v>18</v>
      </c>
      <c r="K5" s="183">
        <v>2026</v>
      </c>
      <c r="L5" s="183">
        <f t="shared" si="0"/>
        <v>2027</v>
      </c>
      <c r="M5" s="183">
        <f t="shared" si="0"/>
        <v>2028</v>
      </c>
      <c r="N5" s="183">
        <f t="shared" si="0"/>
        <v>2029</v>
      </c>
      <c r="O5" s="183">
        <f t="shared" si="0"/>
        <v>2030</v>
      </c>
      <c r="P5" s="183">
        <f t="shared" si="0"/>
        <v>2031</v>
      </c>
      <c r="Q5" s="183">
        <f t="shared" si="0"/>
        <v>2032</v>
      </c>
      <c r="R5" s="183">
        <f t="shared" si="0"/>
        <v>2033</v>
      </c>
      <c r="S5" s="183">
        <f t="shared" si="0"/>
        <v>2034</v>
      </c>
      <c r="T5" s="183">
        <f t="shared" si="0"/>
        <v>2035</v>
      </c>
      <c r="U5" s="183">
        <f t="shared" si="0"/>
        <v>2036</v>
      </c>
      <c r="V5" s="183">
        <f t="shared" si="0"/>
        <v>2037</v>
      </c>
      <c r="W5" s="183">
        <f t="shared" si="0"/>
        <v>2038</v>
      </c>
      <c r="X5" s="183">
        <f t="shared" si="0"/>
        <v>2039</v>
      </c>
      <c r="Y5" s="183">
        <f t="shared" si="0"/>
        <v>2040</v>
      </c>
      <c r="Z5" s="183">
        <f t="shared" si="0"/>
        <v>2041</v>
      </c>
      <c r="AA5" s="183">
        <f t="shared" si="0"/>
        <v>2042</v>
      </c>
      <c r="AB5" s="183">
        <f t="shared" si="0"/>
        <v>2043</v>
      </c>
      <c r="AC5" s="183">
        <f t="shared" si="0"/>
        <v>2044</v>
      </c>
      <c r="AD5" s="183">
        <f t="shared" si="0"/>
        <v>2045</v>
      </c>
    </row>
    <row r="6" spans="3:30" x14ac:dyDescent="0.3">
      <c r="L6" s="350"/>
      <c r="M6" s="350"/>
      <c r="N6" s="350"/>
    </row>
    <row r="7" spans="3:30" s="229" customFormat="1" x14ac:dyDescent="0.3">
      <c r="C7" s="504" t="s">
        <v>187</v>
      </c>
      <c r="D7" s="250"/>
      <c r="E7" s="250"/>
      <c r="F7" s="250" t="s">
        <v>143</v>
      </c>
      <c r="G7" s="250"/>
      <c r="H7" s="707"/>
      <c r="I7" s="250" t="s">
        <v>133</v>
      </c>
      <c r="J7" s="250"/>
      <c r="K7" s="709"/>
      <c r="L7" s="709"/>
      <c r="M7" s="709"/>
      <c r="N7" s="709"/>
      <c r="O7" s="709"/>
      <c r="P7" s="709"/>
      <c r="Q7" s="709"/>
      <c r="R7" s="709"/>
      <c r="S7" s="709"/>
      <c r="T7" s="709"/>
      <c r="U7" s="709"/>
      <c r="V7" s="709"/>
      <c r="W7" s="709"/>
      <c r="X7" s="709"/>
      <c r="Y7" s="709"/>
      <c r="Z7" s="709"/>
      <c r="AA7" s="709"/>
      <c r="AB7" s="709"/>
      <c r="AC7" s="709"/>
      <c r="AD7" s="709"/>
    </row>
    <row r="9" spans="3:30" outlineLevel="1" x14ac:dyDescent="0.3"/>
    <row r="10" spans="3:30" x14ac:dyDescent="0.3">
      <c r="C10" s="504" t="s">
        <v>186</v>
      </c>
      <c r="D10" s="250"/>
      <c r="E10" s="250"/>
      <c r="F10" s="250" t="s">
        <v>143</v>
      </c>
      <c r="G10" s="250"/>
      <c r="H10" s="707"/>
      <c r="I10" s="250" t="s">
        <v>133</v>
      </c>
      <c r="J10" s="250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09"/>
      <c r="V10" s="709"/>
      <c r="W10" s="709"/>
      <c r="X10" s="709"/>
      <c r="Y10" s="709"/>
      <c r="Z10" s="709"/>
      <c r="AA10" s="709"/>
      <c r="AB10" s="709"/>
      <c r="AC10" s="709"/>
      <c r="AD10" s="709"/>
    </row>
    <row r="12" spans="3:30" outlineLevel="1" x14ac:dyDescent="0.3"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</row>
    <row r="13" spans="3:30" x14ac:dyDescent="0.3">
      <c r="C13" s="504" t="s">
        <v>185</v>
      </c>
      <c r="D13" s="250"/>
      <c r="E13" s="250"/>
      <c r="F13" s="250" t="s">
        <v>143</v>
      </c>
      <c r="G13" s="250"/>
      <c r="H13" s="707"/>
      <c r="I13" s="250" t="s">
        <v>133</v>
      </c>
      <c r="J13" s="250"/>
      <c r="K13" s="709"/>
      <c r="L13" s="709"/>
      <c r="M13" s="709"/>
      <c r="N13" s="709"/>
      <c r="O13" s="709"/>
      <c r="P13" s="709"/>
      <c r="Q13" s="709"/>
      <c r="R13" s="709"/>
      <c r="S13" s="709"/>
      <c r="T13" s="709"/>
      <c r="U13" s="709"/>
      <c r="V13" s="709"/>
      <c r="W13" s="709"/>
      <c r="X13" s="709"/>
      <c r="Y13" s="709"/>
      <c r="Z13" s="709"/>
      <c r="AA13" s="709"/>
      <c r="AB13" s="709"/>
      <c r="AC13" s="709"/>
      <c r="AD13" s="709"/>
    </row>
    <row r="14" spans="3:30" x14ac:dyDescent="0.3"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</row>
    <row r="15" spans="3:30" x14ac:dyDescent="0.3">
      <c r="C15" s="258"/>
      <c r="D15" s="258"/>
      <c r="E15" s="329"/>
      <c r="F15" s="258"/>
      <c r="G15" s="258"/>
      <c r="H15" s="505"/>
      <c r="I15" s="258"/>
      <c r="J15" s="258"/>
      <c r="K15" s="506"/>
      <c r="L15" s="506"/>
      <c r="M15" s="506"/>
      <c r="N15" s="506"/>
      <c r="O15" s="506"/>
      <c r="P15" s="506"/>
      <c r="Q15" s="506"/>
      <c r="R15" s="506"/>
      <c r="S15" s="506"/>
      <c r="T15" s="506"/>
      <c r="U15" s="506"/>
      <c r="V15" s="506"/>
      <c r="W15" s="506"/>
      <c r="X15" s="506"/>
      <c r="Y15" s="506"/>
      <c r="Z15" s="506"/>
      <c r="AA15" s="506"/>
      <c r="AB15" s="506"/>
      <c r="AC15" s="506"/>
      <c r="AD15" s="506"/>
    </row>
    <row r="16" spans="3:30" outlineLevel="1" x14ac:dyDescent="0.3">
      <c r="E16" s="125" t="s">
        <v>192</v>
      </c>
    </row>
    <row r="17" spans="3:30" outlineLevel="1" x14ac:dyDescent="0.3">
      <c r="C17" s="184" t="s">
        <v>188</v>
      </c>
      <c r="E17" s="507">
        <v>370.1</v>
      </c>
      <c r="F17" s="183" t="s">
        <v>143</v>
      </c>
      <c r="H17" s="708"/>
      <c r="I17" s="183" t="s">
        <v>133</v>
      </c>
      <c r="K17" s="709"/>
      <c r="L17" s="709"/>
      <c r="M17" s="709"/>
      <c r="N17" s="709"/>
      <c r="O17" s="709"/>
      <c r="P17" s="709"/>
      <c r="Q17" s="709"/>
      <c r="R17" s="709"/>
      <c r="S17" s="709"/>
      <c r="T17" s="709"/>
      <c r="U17" s="709"/>
      <c r="V17" s="709"/>
      <c r="W17" s="709"/>
      <c r="X17" s="709"/>
      <c r="Y17" s="709"/>
      <c r="Z17" s="709"/>
      <c r="AA17" s="709"/>
      <c r="AB17" s="709"/>
      <c r="AC17" s="709"/>
      <c r="AD17" s="709"/>
    </row>
    <row r="18" spans="3:30" outlineLevel="1" x14ac:dyDescent="0.3"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509"/>
      <c r="Z18" s="509"/>
      <c r="AA18" s="509"/>
      <c r="AB18" s="509"/>
      <c r="AC18" s="509"/>
      <c r="AD18" s="509"/>
    </row>
    <row r="19" spans="3:30" x14ac:dyDescent="0.3">
      <c r="C19" s="504" t="s">
        <v>188</v>
      </c>
      <c r="D19" s="250"/>
      <c r="E19" s="250"/>
      <c r="F19" s="250" t="s">
        <v>143</v>
      </c>
      <c r="G19" s="250"/>
      <c r="H19" s="707"/>
      <c r="I19" s="250" t="s">
        <v>133</v>
      </c>
      <c r="J19" s="250"/>
      <c r="K19" s="709"/>
      <c r="L19" s="709"/>
      <c r="M19" s="709"/>
      <c r="N19" s="709"/>
      <c r="O19" s="709"/>
      <c r="P19" s="709"/>
      <c r="Q19" s="709"/>
      <c r="R19" s="709"/>
      <c r="S19" s="709"/>
      <c r="T19" s="709"/>
      <c r="U19" s="709"/>
      <c r="V19" s="709"/>
      <c r="W19" s="709"/>
      <c r="X19" s="709"/>
      <c r="Y19" s="709"/>
      <c r="Z19" s="709"/>
      <c r="AA19" s="709"/>
      <c r="AB19" s="709"/>
      <c r="AC19" s="709"/>
      <c r="AD19" s="709"/>
    </row>
    <row r="20" spans="3:30" x14ac:dyDescent="0.3">
      <c r="C20" s="184"/>
      <c r="H20" s="508"/>
    </row>
    <row r="21" spans="3:30" outlineLevel="1" x14ac:dyDescent="0.3"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</row>
    <row r="22" spans="3:30" x14ac:dyDescent="0.3">
      <c r="C22" s="504" t="s">
        <v>144</v>
      </c>
      <c r="D22" s="250"/>
      <c r="E22" s="250"/>
      <c r="F22" s="250" t="s">
        <v>139</v>
      </c>
      <c r="G22" s="250"/>
      <c r="H22" s="707"/>
      <c r="I22" s="250" t="s">
        <v>133</v>
      </c>
      <c r="J22" s="250"/>
      <c r="K22" s="709"/>
      <c r="L22" s="709"/>
      <c r="M22" s="709"/>
      <c r="N22" s="709"/>
      <c r="O22" s="709"/>
      <c r="P22" s="709"/>
      <c r="Q22" s="709"/>
      <c r="R22" s="709"/>
      <c r="S22" s="709"/>
      <c r="T22" s="709"/>
      <c r="U22" s="709"/>
      <c r="V22" s="709"/>
      <c r="W22" s="709"/>
      <c r="X22" s="709"/>
      <c r="Y22" s="709"/>
      <c r="Z22" s="709"/>
      <c r="AA22" s="709"/>
      <c r="AB22" s="709"/>
      <c r="AC22" s="709"/>
      <c r="AD22" s="709"/>
    </row>
    <row r="24" spans="3:30" outlineLevel="1" x14ac:dyDescent="0.3"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</row>
    <row r="25" spans="3:30" x14ac:dyDescent="0.3">
      <c r="C25" s="504" t="s">
        <v>189</v>
      </c>
      <c r="D25" s="250"/>
      <c r="E25" s="250"/>
      <c r="F25" s="250" t="s">
        <v>139</v>
      </c>
      <c r="G25" s="250"/>
      <c r="H25" s="707"/>
      <c r="I25" s="250" t="s">
        <v>133</v>
      </c>
      <c r="J25" s="250"/>
      <c r="K25" s="709"/>
      <c r="L25" s="709"/>
      <c r="M25" s="709"/>
      <c r="N25" s="709"/>
      <c r="O25" s="709"/>
      <c r="P25" s="709"/>
      <c r="Q25" s="709"/>
      <c r="R25" s="709"/>
      <c r="S25" s="709"/>
      <c r="T25" s="709"/>
      <c r="U25" s="709"/>
      <c r="V25" s="709"/>
      <c r="W25" s="709"/>
      <c r="X25" s="709"/>
      <c r="Y25" s="709"/>
      <c r="Z25" s="709"/>
      <c r="AA25" s="709"/>
      <c r="AB25" s="709"/>
      <c r="AC25" s="709"/>
      <c r="AD25" s="709"/>
    </row>
    <row r="27" spans="3:30" outlineLevel="1" x14ac:dyDescent="0.3">
      <c r="K27" s="510"/>
      <c r="L27" s="510"/>
      <c r="M27" s="510"/>
      <c r="N27" s="510"/>
      <c r="O27" s="510"/>
      <c r="P27" s="510"/>
      <c r="Q27" s="510"/>
      <c r="R27" s="510"/>
      <c r="S27" s="510"/>
      <c r="T27" s="510"/>
      <c r="U27" s="510"/>
      <c r="V27" s="510"/>
      <c r="W27" s="510"/>
      <c r="X27" s="510"/>
      <c r="Y27" s="510"/>
      <c r="Z27" s="510"/>
      <c r="AA27" s="510"/>
      <c r="AB27" s="510"/>
      <c r="AC27" s="510"/>
      <c r="AD27" s="510"/>
    </row>
    <row r="28" spans="3:30" x14ac:dyDescent="0.3">
      <c r="C28" s="504" t="s">
        <v>190</v>
      </c>
      <c r="D28" s="250"/>
      <c r="E28" s="250"/>
      <c r="F28" s="250" t="s">
        <v>139</v>
      </c>
      <c r="G28" s="250"/>
      <c r="H28" s="707"/>
      <c r="I28" s="250" t="s">
        <v>133</v>
      </c>
      <c r="J28" s="250"/>
      <c r="K28" s="709"/>
      <c r="L28" s="709"/>
      <c r="M28" s="709"/>
      <c r="N28" s="709"/>
      <c r="O28" s="709"/>
      <c r="P28" s="709"/>
      <c r="Q28" s="709"/>
      <c r="R28" s="709"/>
      <c r="S28" s="709"/>
      <c r="T28" s="709"/>
      <c r="U28" s="709"/>
      <c r="V28" s="709"/>
      <c r="W28" s="709"/>
      <c r="X28" s="709"/>
      <c r="Y28" s="709"/>
      <c r="Z28" s="709"/>
      <c r="AA28" s="709"/>
      <c r="AB28" s="709"/>
      <c r="AC28" s="709"/>
      <c r="AD28" s="709"/>
    </row>
    <row r="32" spans="3:30" x14ac:dyDescent="0.3">
      <c r="H32" s="511"/>
    </row>
    <row r="33" spans="4:8" x14ac:dyDescent="0.3">
      <c r="D33" s="512"/>
      <c r="H33" s="513"/>
    </row>
    <row r="34" spans="4:8" x14ac:dyDescent="0.3">
      <c r="D34" s="514"/>
    </row>
    <row r="35" spans="4:8" x14ac:dyDescent="0.3">
      <c r="D35" s="514"/>
    </row>
    <row r="36" spans="4:8" x14ac:dyDescent="0.3">
      <c r="D36" s="515"/>
      <c r="E36" s="350"/>
    </row>
    <row r="37" spans="4:8" x14ac:dyDescent="0.3">
      <c r="D37" s="515"/>
    </row>
    <row r="38" spans="4:8" x14ac:dyDescent="0.3">
      <c r="D38" s="515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1E59D-940B-4502-AB79-008B2F6FEDC3}">
  <dimension ref="A1:AJ72"/>
  <sheetViews>
    <sheetView zoomScale="80" zoomScaleNormal="80" workbookViewId="0">
      <pane xSplit="6" ySplit="2" topLeftCell="G3" activePane="bottomRight" state="frozen"/>
      <selection pane="topRight" activeCell="F1" sqref="F1"/>
      <selection pane="bottomLeft" activeCell="A3" sqref="A3"/>
      <selection pane="bottomRight" activeCell="C1" sqref="C1:E1"/>
    </sheetView>
  </sheetViews>
  <sheetFormatPr defaultColWidth="9.1796875" defaultRowHeight="13" x14ac:dyDescent="0.3"/>
  <cols>
    <col min="1" max="1" width="29.7265625" style="165" customWidth="1"/>
    <col min="2" max="2" width="73.26953125" style="183" bestFit="1" customWidth="1"/>
    <col min="3" max="3" width="13" style="183" customWidth="1"/>
    <col min="4" max="4" width="8.1796875" style="183" bestFit="1" customWidth="1"/>
    <col min="5" max="5" width="21.1796875" style="183" bestFit="1" customWidth="1"/>
    <col min="6" max="6" width="1.54296875" style="165" customWidth="1"/>
    <col min="7" max="7" width="12.54296875" style="183" bestFit="1" customWidth="1"/>
    <col min="8" max="9" width="13.81640625" style="183" customWidth="1"/>
    <col min="10" max="10" width="14.453125" style="183" customWidth="1"/>
    <col min="11" max="11" width="13.54296875" style="183" customWidth="1"/>
    <col min="12" max="13" width="11.453125" style="183" customWidth="1"/>
    <col min="14" max="14" width="11.26953125" style="183" customWidth="1"/>
    <col min="15" max="15" width="12.1796875" style="183" customWidth="1"/>
    <col min="16" max="16" width="12" style="183" customWidth="1"/>
    <col min="17" max="17" width="10.81640625" style="183" customWidth="1"/>
    <col min="18" max="18" width="13.1796875" style="183" customWidth="1"/>
    <col min="19" max="20" width="13" style="183" customWidth="1"/>
    <col min="21" max="21" width="11.54296875" style="183" bestFit="1" customWidth="1"/>
    <col min="22" max="22" width="12.54296875" style="183" customWidth="1"/>
    <col min="23" max="23" width="11.453125" style="183" customWidth="1"/>
    <col min="24" max="24" width="11.81640625" style="183" customWidth="1"/>
    <col min="25" max="25" width="12" style="183" customWidth="1"/>
    <col min="26" max="26" width="11.453125" style="183" customWidth="1"/>
    <col min="27" max="27" width="13.453125" style="183" customWidth="1"/>
    <col min="28" max="16384" width="9.1796875" style="183"/>
  </cols>
  <sheetData>
    <row r="1" spans="1:27" x14ac:dyDescent="0.3">
      <c r="A1" s="580" t="s">
        <v>528</v>
      </c>
      <c r="B1" s="581" t="s">
        <v>482</v>
      </c>
      <c r="C1" s="734"/>
      <c r="D1" s="734"/>
      <c r="E1" s="734"/>
      <c r="F1" s="582"/>
      <c r="G1" s="528">
        <v>2025</v>
      </c>
      <c r="H1" s="528">
        <v>2026</v>
      </c>
      <c r="I1" s="528">
        <v>2027</v>
      </c>
      <c r="J1" s="528">
        <v>2028</v>
      </c>
      <c r="K1" s="528">
        <v>2029</v>
      </c>
      <c r="L1" s="528">
        <v>2030</v>
      </c>
      <c r="M1" s="528">
        <v>2031</v>
      </c>
      <c r="N1" s="528">
        <v>2032</v>
      </c>
      <c r="O1" s="528">
        <v>2033</v>
      </c>
      <c r="P1" s="528">
        <v>2034</v>
      </c>
      <c r="Q1" s="528">
        <v>2035</v>
      </c>
      <c r="R1" s="528">
        <v>2036</v>
      </c>
      <c r="S1" s="528">
        <v>2037</v>
      </c>
      <c r="T1" s="528">
        <v>2038</v>
      </c>
      <c r="U1" s="528">
        <v>2039</v>
      </c>
      <c r="V1" s="528">
        <v>2040</v>
      </c>
      <c r="W1" s="528">
        <v>2041</v>
      </c>
      <c r="X1" s="528">
        <v>2042</v>
      </c>
      <c r="Y1" s="528">
        <v>2043</v>
      </c>
      <c r="Z1" s="528">
        <v>2044</v>
      </c>
      <c r="AA1" s="528">
        <v>2045</v>
      </c>
    </row>
    <row r="2" spans="1:27" x14ac:dyDescent="0.3">
      <c r="B2" s="229" t="s">
        <v>348</v>
      </c>
      <c r="C2" s="205" t="s">
        <v>349</v>
      </c>
      <c r="D2" s="205" t="s">
        <v>27</v>
      </c>
      <c r="E2" s="205" t="s">
        <v>145</v>
      </c>
      <c r="F2" s="582"/>
      <c r="G2" s="528"/>
      <c r="H2" s="583">
        <v>0.34695187422394713</v>
      </c>
      <c r="I2" s="584">
        <v>0.25942810526126364</v>
      </c>
      <c r="J2" s="584">
        <v>0.27257076702517563</v>
      </c>
      <c r="K2" s="584">
        <v>0.12104925348961364</v>
      </c>
      <c r="L2" s="528"/>
      <c r="M2" s="528"/>
      <c r="N2" s="528"/>
      <c r="O2" s="528"/>
      <c r="P2" s="528"/>
      <c r="Q2" s="528"/>
      <c r="R2" s="522"/>
      <c r="S2" s="522"/>
      <c r="T2" s="522"/>
      <c r="U2" s="522"/>
      <c r="V2" s="522"/>
      <c r="W2" s="522"/>
      <c r="X2" s="522"/>
      <c r="Y2" s="522"/>
      <c r="Z2" s="522"/>
      <c r="AA2" s="522"/>
    </row>
    <row r="3" spans="1:27" x14ac:dyDescent="0.3">
      <c r="A3" s="165" t="s">
        <v>187</v>
      </c>
      <c r="B3" s="183" t="s">
        <v>483</v>
      </c>
      <c r="C3" s="710"/>
      <c r="D3" s="711"/>
      <c r="E3" s="710"/>
      <c r="F3" s="582"/>
      <c r="G3" s="579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4"/>
      <c r="S3" s="717"/>
      <c r="T3" s="717"/>
      <c r="U3" s="717"/>
      <c r="V3" s="717"/>
      <c r="W3" s="717"/>
      <c r="X3" s="717"/>
      <c r="Y3" s="717"/>
      <c r="Z3" s="717"/>
      <c r="AA3" s="717"/>
    </row>
    <row r="4" spans="1:27" x14ac:dyDescent="0.3">
      <c r="A4" s="165" t="s">
        <v>187</v>
      </c>
      <c r="B4" s="183" t="s">
        <v>442</v>
      </c>
      <c r="C4" s="710"/>
      <c r="D4" s="711"/>
      <c r="E4" s="710"/>
      <c r="F4" s="582"/>
      <c r="G4" s="579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4"/>
      <c r="S4" s="717"/>
      <c r="T4" s="717"/>
      <c r="U4" s="717"/>
      <c r="V4" s="717"/>
      <c r="W4" s="717"/>
      <c r="X4" s="717"/>
      <c r="Y4" s="717"/>
      <c r="Z4" s="717"/>
      <c r="AA4" s="717"/>
    </row>
    <row r="5" spans="1:27" x14ac:dyDescent="0.3">
      <c r="A5" s="165" t="s">
        <v>187</v>
      </c>
      <c r="B5" s="183" t="s">
        <v>443</v>
      </c>
      <c r="C5" s="710"/>
      <c r="D5" s="711"/>
      <c r="E5" s="710"/>
      <c r="F5" s="582"/>
      <c r="G5" s="579"/>
      <c r="H5" s="714"/>
      <c r="I5" s="714"/>
      <c r="J5" s="714"/>
      <c r="K5" s="714"/>
      <c r="L5" s="714"/>
      <c r="M5" s="714"/>
      <c r="N5" s="714"/>
      <c r="O5" s="714"/>
      <c r="P5" s="714"/>
      <c r="Q5" s="714"/>
      <c r="R5" s="714"/>
      <c r="S5" s="717"/>
      <c r="T5" s="717"/>
      <c r="U5" s="717"/>
      <c r="V5" s="717"/>
      <c r="W5" s="717"/>
      <c r="X5" s="717"/>
      <c r="Y5" s="717"/>
      <c r="Z5" s="717"/>
      <c r="AA5" s="717"/>
    </row>
    <row r="6" spans="1:27" x14ac:dyDescent="0.3">
      <c r="A6" s="165" t="s">
        <v>187</v>
      </c>
      <c r="B6" s="183" t="s">
        <v>444</v>
      </c>
      <c r="C6" s="710"/>
      <c r="D6" s="711"/>
      <c r="E6" s="710"/>
      <c r="F6" s="582"/>
      <c r="G6" s="579"/>
      <c r="H6" s="714"/>
      <c r="I6" s="714"/>
      <c r="J6" s="714"/>
      <c r="K6" s="714"/>
      <c r="L6" s="714"/>
      <c r="M6" s="714"/>
      <c r="N6" s="714"/>
      <c r="O6" s="714"/>
      <c r="P6" s="714"/>
      <c r="Q6" s="714"/>
      <c r="R6" s="714"/>
      <c r="S6" s="717"/>
      <c r="T6" s="717"/>
      <c r="U6" s="717"/>
      <c r="V6" s="717"/>
      <c r="W6" s="717"/>
      <c r="X6" s="717"/>
      <c r="Y6" s="717"/>
      <c r="Z6" s="717"/>
      <c r="AA6" s="717"/>
    </row>
    <row r="7" spans="1:27" x14ac:dyDescent="0.3">
      <c r="A7" s="165" t="s">
        <v>187</v>
      </c>
      <c r="B7" s="183" t="s">
        <v>445</v>
      </c>
      <c r="C7" s="710"/>
      <c r="D7" s="711"/>
      <c r="E7" s="710"/>
      <c r="F7" s="582"/>
      <c r="G7" s="579"/>
      <c r="H7" s="714"/>
      <c r="I7" s="714"/>
      <c r="J7" s="714"/>
      <c r="K7" s="714"/>
      <c r="L7" s="714"/>
      <c r="M7" s="714"/>
      <c r="N7" s="714"/>
      <c r="O7" s="714"/>
      <c r="P7" s="714"/>
      <c r="Q7" s="714"/>
      <c r="R7" s="714"/>
      <c r="S7" s="717"/>
      <c r="T7" s="717"/>
      <c r="U7" s="717"/>
      <c r="V7" s="717"/>
      <c r="W7" s="717"/>
      <c r="X7" s="717"/>
      <c r="Y7" s="717"/>
      <c r="Z7" s="717"/>
      <c r="AA7" s="717"/>
    </row>
    <row r="8" spans="1:27" x14ac:dyDescent="0.3">
      <c r="A8" s="165" t="s">
        <v>187</v>
      </c>
      <c r="B8" s="183" t="s">
        <v>446</v>
      </c>
      <c r="C8" s="710"/>
      <c r="D8" s="711"/>
      <c r="E8" s="710"/>
      <c r="F8" s="582"/>
      <c r="G8" s="579"/>
      <c r="H8" s="714"/>
      <c r="I8" s="714"/>
      <c r="J8" s="714"/>
      <c r="K8" s="714"/>
      <c r="L8" s="714"/>
      <c r="M8" s="714"/>
      <c r="N8" s="714"/>
      <c r="O8" s="714"/>
      <c r="P8" s="714"/>
      <c r="Q8" s="714"/>
      <c r="R8" s="714"/>
      <c r="S8" s="717"/>
      <c r="T8" s="717"/>
      <c r="U8" s="717"/>
      <c r="V8" s="717"/>
      <c r="W8" s="717"/>
      <c r="X8" s="717"/>
      <c r="Y8" s="717"/>
      <c r="Z8" s="717"/>
      <c r="AA8" s="717"/>
    </row>
    <row r="9" spans="1:27" x14ac:dyDescent="0.3">
      <c r="A9" s="165" t="s">
        <v>187</v>
      </c>
      <c r="B9" s="183" t="s">
        <v>447</v>
      </c>
      <c r="C9" s="710"/>
      <c r="D9" s="711"/>
      <c r="E9" s="710"/>
      <c r="F9" s="582"/>
      <c r="G9" s="579"/>
      <c r="H9" s="714"/>
      <c r="I9" s="714"/>
      <c r="J9" s="714"/>
      <c r="K9" s="714"/>
      <c r="L9" s="714"/>
      <c r="M9" s="714"/>
      <c r="N9" s="714"/>
      <c r="O9" s="714"/>
      <c r="P9" s="714"/>
      <c r="Q9" s="714"/>
      <c r="R9" s="714"/>
      <c r="S9" s="717"/>
      <c r="T9" s="717"/>
      <c r="U9" s="717"/>
      <c r="V9" s="717"/>
      <c r="W9" s="717"/>
      <c r="X9" s="717"/>
      <c r="Y9" s="717"/>
      <c r="Z9" s="717"/>
      <c r="AA9" s="717"/>
    </row>
    <row r="10" spans="1:27" x14ac:dyDescent="0.3">
      <c r="A10" s="165" t="s">
        <v>187</v>
      </c>
      <c r="B10" s="183" t="s">
        <v>448</v>
      </c>
      <c r="C10" s="710"/>
      <c r="D10" s="711"/>
      <c r="E10" s="710"/>
      <c r="F10" s="582"/>
      <c r="G10" s="579"/>
      <c r="H10" s="714"/>
      <c r="I10" s="714"/>
      <c r="J10" s="714"/>
      <c r="K10" s="714"/>
      <c r="L10" s="714"/>
      <c r="M10" s="714"/>
      <c r="N10" s="714"/>
      <c r="O10" s="714"/>
      <c r="P10" s="714"/>
      <c r="Q10" s="714"/>
      <c r="R10" s="714"/>
      <c r="S10" s="717"/>
      <c r="T10" s="717"/>
      <c r="U10" s="717"/>
      <c r="V10" s="717"/>
      <c r="W10" s="717"/>
      <c r="X10" s="717"/>
      <c r="Y10" s="717"/>
      <c r="Z10" s="717"/>
      <c r="AA10" s="717"/>
    </row>
    <row r="11" spans="1:27" x14ac:dyDescent="0.3">
      <c r="A11" s="165" t="s">
        <v>187</v>
      </c>
      <c r="B11" s="183" t="s">
        <v>449</v>
      </c>
      <c r="C11" s="710"/>
      <c r="D11" s="711"/>
      <c r="E11" s="710"/>
      <c r="F11" s="582"/>
      <c r="G11" s="579"/>
      <c r="H11" s="714"/>
      <c r="I11" s="714"/>
      <c r="J11" s="714"/>
      <c r="K11" s="714"/>
      <c r="L11" s="714"/>
      <c r="M11" s="714"/>
      <c r="N11" s="714"/>
      <c r="O11" s="714"/>
      <c r="P11" s="714"/>
      <c r="Q11" s="714"/>
      <c r="R11" s="714"/>
      <c r="S11" s="717"/>
      <c r="T11" s="717"/>
      <c r="U11" s="717"/>
      <c r="V11" s="717"/>
      <c r="W11" s="717"/>
      <c r="X11" s="717"/>
      <c r="Y11" s="717"/>
      <c r="Z11" s="717"/>
      <c r="AA11" s="717"/>
    </row>
    <row r="12" spans="1:27" x14ac:dyDescent="0.3">
      <c r="A12" s="165" t="s">
        <v>186</v>
      </c>
      <c r="B12" s="183" t="s">
        <v>484</v>
      </c>
      <c r="C12" s="710"/>
      <c r="D12" s="711"/>
      <c r="E12" s="710"/>
      <c r="F12" s="582"/>
      <c r="G12" s="579"/>
      <c r="H12" s="714"/>
      <c r="I12" s="714"/>
      <c r="J12" s="714"/>
      <c r="K12" s="714"/>
      <c r="L12" s="714"/>
      <c r="M12" s="714"/>
      <c r="N12" s="714"/>
      <c r="O12" s="714"/>
      <c r="P12" s="714"/>
      <c r="Q12" s="714"/>
      <c r="R12" s="714"/>
      <c r="S12" s="717"/>
      <c r="T12" s="717"/>
      <c r="U12" s="717"/>
      <c r="V12" s="717"/>
      <c r="W12" s="717"/>
      <c r="X12" s="717"/>
      <c r="Y12" s="717"/>
      <c r="Z12" s="717"/>
      <c r="AA12" s="717"/>
    </row>
    <row r="13" spans="1:27" x14ac:dyDescent="0.3">
      <c r="A13" s="165" t="s">
        <v>186</v>
      </c>
      <c r="B13" s="586" t="s">
        <v>485</v>
      </c>
      <c r="C13" s="710"/>
      <c r="D13" s="711"/>
      <c r="E13" s="710"/>
      <c r="F13" s="587"/>
      <c r="G13" s="579"/>
      <c r="H13" s="714"/>
      <c r="I13" s="714"/>
      <c r="J13" s="714"/>
      <c r="K13" s="714"/>
      <c r="L13" s="714"/>
      <c r="M13" s="714"/>
      <c r="N13" s="714"/>
      <c r="O13" s="714"/>
      <c r="P13" s="714"/>
      <c r="Q13" s="714"/>
      <c r="R13" s="714"/>
      <c r="S13" s="717"/>
      <c r="T13" s="717"/>
      <c r="U13" s="717"/>
      <c r="V13" s="717"/>
      <c r="W13" s="717"/>
      <c r="X13" s="717"/>
      <c r="Y13" s="717"/>
      <c r="Z13" s="717"/>
      <c r="AA13" s="717"/>
    </row>
    <row r="14" spans="1:27" x14ac:dyDescent="0.3">
      <c r="A14" s="165" t="s">
        <v>186</v>
      </c>
      <c r="B14" s="586" t="s">
        <v>486</v>
      </c>
      <c r="C14" s="710"/>
      <c r="D14" s="711"/>
      <c r="E14" s="710"/>
      <c r="F14" s="587"/>
      <c r="G14" s="579"/>
      <c r="H14" s="714"/>
      <c r="I14" s="714"/>
      <c r="J14" s="714"/>
      <c r="K14" s="714"/>
      <c r="L14" s="714"/>
      <c r="M14" s="714"/>
      <c r="N14" s="714"/>
      <c r="O14" s="714"/>
      <c r="P14" s="714"/>
      <c r="Q14" s="714"/>
      <c r="R14" s="714"/>
      <c r="S14" s="717"/>
      <c r="T14" s="717"/>
      <c r="U14" s="717"/>
      <c r="V14" s="717"/>
      <c r="W14" s="717"/>
      <c r="X14" s="717"/>
      <c r="Y14" s="717"/>
      <c r="Z14" s="717"/>
      <c r="AA14" s="717"/>
    </row>
    <row r="15" spans="1:27" x14ac:dyDescent="0.3">
      <c r="A15" s="165" t="s">
        <v>186</v>
      </c>
      <c r="B15" s="586" t="s">
        <v>487</v>
      </c>
      <c r="C15" s="710"/>
      <c r="D15" s="711"/>
      <c r="E15" s="710"/>
      <c r="F15" s="587"/>
      <c r="G15" s="579"/>
      <c r="H15" s="714"/>
      <c r="I15" s="714"/>
      <c r="J15" s="714"/>
      <c r="K15" s="714"/>
      <c r="L15" s="714"/>
      <c r="M15" s="714"/>
      <c r="N15" s="714"/>
      <c r="O15" s="714"/>
      <c r="P15" s="714"/>
      <c r="Q15" s="714"/>
      <c r="R15" s="714"/>
      <c r="S15" s="717"/>
      <c r="T15" s="717"/>
      <c r="U15" s="717"/>
      <c r="V15" s="717"/>
      <c r="W15" s="717"/>
      <c r="X15" s="717"/>
      <c r="Y15" s="717"/>
      <c r="Z15" s="717"/>
      <c r="AA15" s="717"/>
    </row>
    <row r="16" spans="1:27" x14ac:dyDescent="0.3">
      <c r="A16" s="165" t="s">
        <v>186</v>
      </c>
      <c r="B16" s="586" t="s">
        <v>488</v>
      </c>
      <c r="C16" s="710"/>
      <c r="D16" s="711"/>
      <c r="E16" s="710"/>
      <c r="F16" s="587"/>
      <c r="G16" s="579"/>
      <c r="H16" s="714"/>
      <c r="I16" s="714"/>
      <c r="J16" s="714"/>
      <c r="K16" s="714"/>
      <c r="L16" s="714"/>
      <c r="M16" s="714"/>
      <c r="N16" s="714"/>
      <c r="O16" s="714"/>
      <c r="P16" s="714"/>
      <c r="Q16" s="714"/>
      <c r="R16" s="714"/>
      <c r="S16" s="717"/>
      <c r="T16" s="717"/>
      <c r="U16" s="717"/>
      <c r="V16" s="717"/>
      <c r="W16" s="717"/>
      <c r="X16" s="717"/>
      <c r="Y16" s="717"/>
      <c r="Z16" s="717"/>
      <c r="AA16" s="717"/>
    </row>
    <row r="17" spans="1:27" x14ac:dyDescent="0.3">
      <c r="A17" s="165" t="s">
        <v>187</v>
      </c>
      <c r="B17" s="183" t="s">
        <v>529</v>
      </c>
      <c r="C17" s="710"/>
      <c r="D17" s="711"/>
      <c r="E17" s="710"/>
      <c r="F17" s="587"/>
      <c r="G17" s="579"/>
      <c r="H17" s="714"/>
      <c r="I17" s="714"/>
      <c r="J17" s="714"/>
      <c r="K17" s="714"/>
      <c r="L17" s="714"/>
      <c r="M17" s="714"/>
      <c r="N17" s="714"/>
      <c r="O17" s="714"/>
      <c r="P17" s="714"/>
      <c r="Q17" s="714"/>
      <c r="R17" s="714"/>
      <c r="S17" s="717"/>
      <c r="T17" s="717"/>
      <c r="U17" s="717"/>
      <c r="V17" s="717"/>
      <c r="W17" s="717"/>
      <c r="X17" s="717"/>
      <c r="Y17" s="717"/>
      <c r="Z17" s="717"/>
      <c r="AA17" s="717"/>
    </row>
    <row r="18" spans="1:27" x14ac:dyDescent="0.3">
      <c r="A18" s="165" t="s">
        <v>186</v>
      </c>
      <c r="B18" s="586" t="s">
        <v>489</v>
      </c>
      <c r="C18" s="710"/>
      <c r="D18" s="711"/>
      <c r="E18" s="710"/>
      <c r="F18" s="587"/>
      <c r="G18" s="579"/>
      <c r="H18" s="714"/>
      <c r="I18" s="714"/>
      <c r="J18" s="714"/>
      <c r="K18" s="714"/>
      <c r="L18" s="714"/>
      <c r="M18" s="714"/>
      <c r="N18" s="714"/>
      <c r="O18" s="714"/>
      <c r="P18" s="714"/>
      <c r="Q18" s="714"/>
      <c r="R18" s="714"/>
      <c r="S18" s="717"/>
      <c r="T18" s="717"/>
      <c r="U18" s="717"/>
      <c r="V18" s="717"/>
      <c r="W18" s="717"/>
      <c r="X18" s="717"/>
      <c r="Y18" s="717"/>
      <c r="Z18" s="717"/>
      <c r="AA18" s="717"/>
    </row>
    <row r="19" spans="1:27" x14ac:dyDescent="0.3">
      <c r="A19" s="165" t="s">
        <v>186</v>
      </c>
      <c r="B19" s="586" t="s">
        <v>490</v>
      </c>
      <c r="C19" s="710"/>
      <c r="D19" s="711"/>
      <c r="E19" s="710"/>
      <c r="F19" s="587"/>
      <c r="G19" s="579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7"/>
      <c r="T19" s="717"/>
      <c r="U19" s="717"/>
      <c r="V19" s="717"/>
      <c r="W19" s="717"/>
      <c r="X19" s="717"/>
      <c r="Y19" s="717"/>
      <c r="Z19" s="717"/>
      <c r="AA19" s="717"/>
    </row>
    <row r="20" spans="1:27" x14ac:dyDescent="0.3">
      <c r="A20" s="165" t="s">
        <v>186</v>
      </c>
      <c r="B20" s="586" t="s">
        <v>491</v>
      </c>
      <c r="C20" s="710"/>
      <c r="D20" s="711"/>
      <c r="E20" s="710"/>
      <c r="F20" s="587"/>
      <c r="G20" s="579"/>
      <c r="H20" s="714"/>
      <c r="I20" s="714"/>
      <c r="J20" s="714"/>
      <c r="K20" s="714"/>
      <c r="L20" s="714"/>
      <c r="M20" s="714"/>
      <c r="N20" s="714"/>
      <c r="O20" s="714"/>
      <c r="P20" s="714"/>
      <c r="Q20" s="714"/>
      <c r="R20" s="714"/>
      <c r="S20" s="717"/>
      <c r="T20" s="717"/>
      <c r="U20" s="717"/>
      <c r="V20" s="717"/>
      <c r="W20" s="717"/>
      <c r="X20" s="717"/>
      <c r="Y20" s="717"/>
      <c r="Z20" s="717"/>
      <c r="AA20" s="717"/>
    </row>
    <row r="21" spans="1:27" x14ac:dyDescent="0.3">
      <c r="A21" s="165" t="s">
        <v>188</v>
      </c>
      <c r="B21" s="586" t="s">
        <v>535</v>
      </c>
      <c r="C21" s="710"/>
      <c r="D21" s="711"/>
      <c r="E21" s="710"/>
      <c r="F21" s="587"/>
      <c r="G21" s="579"/>
      <c r="H21" s="714"/>
      <c r="I21" s="714"/>
      <c r="J21" s="714"/>
      <c r="K21" s="714"/>
      <c r="L21" s="714"/>
      <c r="M21" s="714"/>
      <c r="N21" s="714"/>
      <c r="O21" s="714"/>
      <c r="P21" s="714"/>
      <c r="Q21" s="714"/>
      <c r="R21" s="714"/>
      <c r="S21" s="717"/>
      <c r="T21" s="717"/>
      <c r="U21" s="717"/>
      <c r="V21" s="717"/>
      <c r="W21" s="717"/>
      <c r="X21" s="717"/>
      <c r="Y21" s="717"/>
      <c r="Z21" s="717"/>
      <c r="AA21" s="717"/>
    </row>
    <row r="22" spans="1:27" x14ac:dyDescent="0.3">
      <c r="A22" s="165" t="s">
        <v>186</v>
      </c>
      <c r="B22" s="586" t="s">
        <v>492</v>
      </c>
      <c r="C22" s="710"/>
      <c r="D22" s="711"/>
      <c r="E22" s="710"/>
      <c r="F22" s="587"/>
      <c r="G22" s="579"/>
      <c r="H22" s="714"/>
      <c r="I22" s="714"/>
      <c r="J22" s="714"/>
      <c r="K22" s="714"/>
      <c r="L22" s="714"/>
      <c r="M22" s="714"/>
      <c r="N22" s="714"/>
      <c r="O22" s="714"/>
      <c r="P22" s="714"/>
      <c r="Q22" s="714"/>
      <c r="R22" s="714"/>
      <c r="S22" s="717"/>
      <c r="T22" s="717"/>
      <c r="U22" s="717"/>
      <c r="V22" s="717"/>
      <c r="W22" s="717"/>
      <c r="X22" s="717"/>
      <c r="Y22" s="717"/>
      <c r="Z22" s="717"/>
      <c r="AA22" s="717"/>
    </row>
    <row r="23" spans="1:27" x14ac:dyDescent="0.3">
      <c r="B23" s="588" t="s">
        <v>352</v>
      </c>
      <c r="C23" s="588"/>
      <c r="D23" s="588"/>
      <c r="E23" s="712"/>
      <c r="F23" s="590"/>
      <c r="G23" s="591"/>
      <c r="H23" s="714"/>
      <c r="I23" s="714"/>
      <c r="J23" s="714"/>
      <c r="K23" s="714"/>
      <c r="L23" s="714"/>
      <c r="M23" s="714"/>
      <c r="N23" s="714"/>
      <c r="O23" s="714"/>
      <c r="P23" s="714"/>
      <c r="Q23" s="714"/>
      <c r="R23" s="714"/>
      <c r="S23" s="714"/>
      <c r="T23" s="714"/>
      <c r="U23" s="714"/>
      <c r="V23" s="714"/>
      <c r="W23" s="714"/>
      <c r="X23" s="714"/>
      <c r="Y23" s="714"/>
      <c r="Z23" s="714"/>
      <c r="AA23" s="714"/>
    </row>
    <row r="24" spans="1:27" x14ac:dyDescent="0.3">
      <c r="B24" s="588"/>
      <c r="C24" s="588"/>
      <c r="D24" s="588"/>
      <c r="E24" s="589"/>
      <c r="F24" s="590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</row>
    <row r="25" spans="1:27" x14ac:dyDescent="0.3">
      <c r="B25" s="206" t="s">
        <v>493</v>
      </c>
      <c r="C25" s="592"/>
      <c r="D25" s="592"/>
      <c r="E25" s="265"/>
      <c r="F25" s="590"/>
      <c r="G25" s="579"/>
      <c r="H25" s="579"/>
      <c r="I25" s="579"/>
      <c r="J25" s="579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</row>
    <row r="26" spans="1:27" x14ac:dyDescent="0.3">
      <c r="A26" s="165" t="s">
        <v>189</v>
      </c>
      <c r="B26" s="593" t="s">
        <v>494</v>
      </c>
      <c r="C26" s="592"/>
      <c r="D26" s="592"/>
      <c r="E26" s="265"/>
      <c r="F26" s="590"/>
      <c r="G26" s="579"/>
      <c r="H26" s="719"/>
      <c r="I26" s="719"/>
      <c r="J26" s="719"/>
      <c r="K26" s="719"/>
      <c r="L26" s="719"/>
      <c r="M26" s="719"/>
      <c r="N26" s="719"/>
      <c r="O26" s="719"/>
      <c r="P26" s="719"/>
      <c r="Q26" s="719"/>
      <c r="R26" s="719"/>
      <c r="S26" s="719"/>
      <c r="T26" s="719"/>
      <c r="U26" s="719"/>
      <c r="V26" s="719"/>
      <c r="W26" s="719"/>
      <c r="X26" s="719"/>
      <c r="Y26" s="719"/>
      <c r="Z26" s="719"/>
      <c r="AA26" s="719"/>
    </row>
    <row r="27" spans="1:27" x14ac:dyDescent="0.3">
      <c r="A27" s="165" t="s">
        <v>185</v>
      </c>
      <c r="B27" s="346" t="s">
        <v>495</v>
      </c>
      <c r="C27" s="592"/>
      <c r="D27" s="592"/>
      <c r="E27" s="265"/>
      <c r="F27" s="590"/>
      <c r="G27" s="579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</row>
    <row r="28" spans="1:27" x14ac:dyDescent="0.3">
      <c r="B28" s="265" t="s">
        <v>496</v>
      </c>
      <c r="C28" s="592"/>
      <c r="D28" s="592"/>
      <c r="E28" s="713"/>
      <c r="F28" s="590"/>
      <c r="G28" s="579"/>
      <c r="H28" s="579"/>
      <c r="I28" s="579"/>
      <c r="J28" s="579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</row>
    <row r="29" spans="1:27" x14ac:dyDescent="0.3">
      <c r="B29" s="594" t="s">
        <v>497</v>
      </c>
      <c r="C29" s="592"/>
      <c r="D29" s="592"/>
      <c r="E29" s="265"/>
      <c r="F29" s="590"/>
      <c r="G29" s="579"/>
      <c r="H29" s="578"/>
      <c r="I29" s="578"/>
      <c r="J29" s="578"/>
      <c r="K29" s="578"/>
      <c r="L29" s="578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</row>
    <row r="30" spans="1:27" x14ac:dyDescent="0.3">
      <c r="A30" s="165" t="s">
        <v>185</v>
      </c>
      <c r="B30" s="595" t="s">
        <v>460</v>
      </c>
      <c r="C30" s="592"/>
      <c r="D30" s="592"/>
      <c r="E30" s="265"/>
      <c r="F30" s="590"/>
      <c r="G30" s="579"/>
      <c r="H30" s="720"/>
      <c r="I30" s="720"/>
      <c r="J30" s="720"/>
      <c r="K30" s="720"/>
      <c r="L30" s="720"/>
      <c r="M30" s="721"/>
      <c r="N30" s="721"/>
      <c r="O30" s="721"/>
      <c r="P30" s="721"/>
      <c r="Q30" s="721"/>
      <c r="R30" s="721"/>
      <c r="S30" s="721"/>
      <c r="T30" s="721"/>
      <c r="U30" s="721"/>
      <c r="V30" s="721"/>
      <c r="W30" s="721"/>
      <c r="X30" s="721"/>
      <c r="Y30" s="721"/>
      <c r="Z30" s="721"/>
      <c r="AA30" s="721"/>
    </row>
    <row r="31" spans="1:27" x14ac:dyDescent="0.3">
      <c r="A31" s="165" t="s">
        <v>185</v>
      </c>
      <c r="B31" s="596" t="s">
        <v>498</v>
      </c>
      <c r="C31" s="592"/>
      <c r="D31" s="592"/>
      <c r="E31" s="265"/>
      <c r="F31" s="590"/>
      <c r="G31" s="579"/>
      <c r="H31" s="722"/>
      <c r="I31" s="722"/>
      <c r="J31" s="722"/>
      <c r="K31" s="722"/>
      <c r="L31" s="722"/>
      <c r="M31" s="721"/>
      <c r="N31" s="721"/>
      <c r="O31" s="721"/>
      <c r="P31" s="721"/>
      <c r="Q31" s="721"/>
      <c r="R31" s="721"/>
      <c r="S31" s="721"/>
      <c r="T31" s="721"/>
      <c r="U31" s="721"/>
      <c r="V31" s="721"/>
      <c r="W31" s="721"/>
      <c r="X31" s="721"/>
      <c r="Y31" s="721"/>
      <c r="Z31" s="721"/>
      <c r="AA31" s="721"/>
    </row>
    <row r="32" spans="1:27" x14ac:dyDescent="0.3">
      <c r="B32" s="598" t="s">
        <v>496</v>
      </c>
      <c r="C32" s="592"/>
      <c r="D32" s="592"/>
      <c r="E32" s="713"/>
      <c r="F32" s="590"/>
      <c r="G32" s="579"/>
      <c r="H32" s="597"/>
      <c r="I32" s="597"/>
      <c r="J32" s="597"/>
      <c r="K32" s="597"/>
      <c r="L32" s="597"/>
      <c r="M32" s="597"/>
      <c r="N32" s="597"/>
      <c r="O32" s="597"/>
      <c r="P32" s="597"/>
      <c r="Q32" s="597"/>
      <c r="R32" s="597"/>
      <c r="S32" s="597"/>
      <c r="T32" s="597"/>
      <c r="U32" s="597"/>
      <c r="V32" s="597"/>
      <c r="W32" s="597"/>
      <c r="X32" s="597"/>
      <c r="Y32" s="597"/>
      <c r="Z32" s="597"/>
      <c r="AA32" s="597"/>
    </row>
    <row r="33" spans="1:36" x14ac:dyDescent="0.3">
      <c r="A33" s="165" t="s">
        <v>187</v>
      </c>
      <c r="B33" s="595" t="s">
        <v>499</v>
      </c>
      <c r="C33" s="714"/>
      <c r="D33" s="592"/>
      <c r="E33" s="265"/>
      <c r="F33" s="590"/>
      <c r="G33" s="579"/>
      <c r="H33" s="720"/>
      <c r="I33" s="720"/>
      <c r="J33" s="720"/>
      <c r="K33" s="720"/>
      <c r="L33" s="720"/>
      <c r="M33" s="721"/>
      <c r="N33" s="721"/>
      <c r="O33" s="721"/>
      <c r="P33" s="721"/>
      <c r="Q33" s="721"/>
      <c r="R33" s="721"/>
      <c r="S33" s="721"/>
      <c r="T33" s="721"/>
      <c r="U33" s="721"/>
      <c r="V33" s="721"/>
      <c r="W33" s="721"/>
      <c r="X33" s="721"/>
      <c r="Y33" s="721"/>
      <c r="Z33" s="721"/>
      <c r="AA33" s="721"/>
    </row>
    <row r="34" spans="1:36" x14ac:dyDescent="0.3">
      <c r="B34" s="588" t="s">
        <v>500</v>
      </c>
      <c r="C34" s="588"/>
      <c r="D34" s="588"/>
      <c r="E34" s="712"/>
      <c r="F34" s="590"/>
      <c r="G34" s="591"/>
      <c r="H34" s="721"/>
      <c r="I34" s="721"/>
      <c r="J34" s="721"/>
      <c r="K34" s="721"/>
      <c r="L34" s="721"/>
      <c r="M34" s="721"/>
      <c r="N34" s="721"/>
      <c r="O34" s="721"/>
      <c r="P34" s="721"/>
      <c r="Q34" s="721"/>
      <c r="R34" s="721"/>
      <c r="S34" s="721"/>
      <c r="T34" s="721"/>
      <c r="U34" s="721"/>
      <c r="V34" s="721"/>
      <c r="W34" s="721"/>
      <c r="X34" s="721"/>
      <c r="Y34" s="721"/>
      <c r="Z34" s="721"/>
      <c r="AA34" s="721"/>
      <c r="AB34" s="600"/>
      <c r="AC34" s="600"/>
      <c r="AD34" s="600"/>
      <c r="AE34" s="600"/>
    </row>
    <row r="35" spans="1:36" x14ac:dyDescent="0.3">
      <c r="B35" s="588"/>
      <c r="C35" s="588"/>
      <c r="D35" s="588"/>
      <c r="E35" s="588"/>
      <c r="F35" s="590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  <c r="W35" s="591"/>
      <c r="X35" s="591"/>
      <c r="Y35" s="591"/>
      <c r="Z35" s="591"/>
      <c r="AA35" s="591"/>
      <c r="AB35" s="600"/>
      <c r="AC35" s="600"/>
      <c r="AD35" s="600"/>
      <c r="AE35" s="600"/>
    </row>
    <row r="36" spans="1:36" s="185" customFormat="1" x14ac:dyDescent="0.3">
      <c r="A36" s="165" t="s">
        <v>185</v>
      </c>
      <c r="B36" s="594" t="s">
        <v>461</v>
      </c>
      <c r="C36" s="592"/>
      <c r="D36" s="592"/>
      <c r="E36" s="714"/>
      <c r="F36" s="582"/>
      <c r="G36" s="579"/>
      <c r="H36" s="720"/>
      <c r="I36" s="720"/>
      <c r="J36" s="720"/>
      <c r="K36" s="723"/>
      <c r="L36" s="723"/>
      <c r="M36" s="721"/>
      <c r="N36" s="721"/>
      <c r="O36" s="721"/>
      <c r="P36" s="721"/>
      <c r="Q36" s="721"/>
      <c r="R36" s="721"/>
      <c r="S36" s="724"/>
      <c r="T36" s="724"/>
      <c r="U36" s="724"/>
      <c r="V36" s="724"/>
      <c r="W36" s="724"/>
      <c r="X36" s="724"/>
      <c r="Y36" s="724"/>
      <c r="Z36" s="724"/>
      <c r="AA36" s="724"/>
      <c r="AB36" s="183"/>
      <c r="AC36" s="183"/>
      <c r="AD36" s="183"/>
      <c r="AE36" s="183"/>
      <c r="AF36" s="183"/>
      <c r="AG36" s="183"/>
      <c r="AH36" s="183"/>
      <c r="AI36" s="183"/>
      <c r="AJ36" s="183"/>
    </row>
    <row r="37" spans="1:36" s="185" customFormat="1" x14ac:dyDescent="0.3">
      <c r="A37" s="165"/>
      <c r="B37" s="594"/>
      <c r="C37" s="592"/>
      <c r="D37" s="592"/>
      <c r="E37" s="579"/>
      <c r="F37" s="582"/>
      <c r="G37" s="579"/>
      <c r="H37" s="599"/>
      <c r="I37" s="599"/>
      <c r="J37" s="599"/>
      <c r="K37" s="601"/>
      <c r="L37" s="601"/>
      <c r="M37" s="579"/>
      <c r="N37" s="579"/>
      <c r="O37" s="579"/>
      <c r="P37" s="579"/>
      <c r="Q37" s="579"/>
      <c r="R37" s="579"/>
      <c r="S37" s="585"/>
      <c r="T37" s="585"/>
      <c r="U37" s="585"/>
      <c r="V37" s="585"/>
      <c r="W37" s="585"/>
      <c r="X37" s="585"/>
      <c r="Y37" s="585"/>
      <c r="Z37" s="585"/>
      <c r="AA37" s="585"/>
      <c r="AB37" s="183"/>
      <c r="AC37" s="183"/>
      <c r="AD37" s="183"/>
      <c r="AE37" s="183"/>
      <c r="AF37" s="183"/>
      <c r="AG37" s="183"/>
      <c r="AH37" s="183"/>
      <c r="AI37" s="183"/>
      <c r="AJ37" s="183"/>
    </row>
    <row r="38" spans="1:36" s="185" customFormat="1" x14ac:dyDescent="0.3">
      <c r="A38" s="165"/>
      <c r="B38" s="594" t="s">
        <v>501</v>
      </c>
      <c r="C38" s="592"/>
      <c r="D38" s="592"/>
      <c r="E38" s="579"/>
      <c r="F38" s="582"/>
      <c r="G38" s="579"/>
      <c r="H38" s="599"/>
      <c r="I38" s="599"/>
      <c r="J38" s="599"/>
      <c r="K38" s="601"/>
      <c r="L38" s="601"/>
      <c r="M38" s="579"/>
      <c r="N38" s="579"/>
      <c r="O38" s="579"/>
      <c r="P38" s="579"/>
      <c r="Q38" s="579"/>
      <c r="R38" s="579"/>
      <c r="S38" s="585"/>
      <c r="T38" s="585"/>
      <c r="U38" s="585"/>
      <c r="V38" s="585"/>
      <c r="W38" s="585"/>
      <c r="X38" s="585"/>
      <c r="Y38" s="585"/>
      <c r="Z38" s="585"/>
      <c r="AA38" s="585"/>
      <c r="AB38" s="183"/>
      <c r="AC38" s="183"/>
      <c r="AD38" s="183"/>
      <c r="AE38" s="183"/>
      <c r="AF38" s="183"/>
      <c r="AG38" s="183"/>
      <c r="AH38" s="183"/>
      <c r="AI38" s="183"/>
      <c r="AJ38" s="183"/>
    </row>
    <row r="39" spans="1:36" s="185" customFormat="1" x14ac:dyDescent="0.3">
      <c r="A39" s="165" t="s">
        <v>185</v>
      </c>
      <c r="B39" s="595" t="s">
        <v>502</v>
      </c>
      <c r="C39" s="592"/>
      <c r="D39" s="592"/>
      <c r="E39" s="714"/>
      <c r="F39" s="582"/>
      <c r="G39" s="579"/>
      <c r="H39" s="720"/>
      <c r="I39" s="720"/>
      <c r="J39" s="720"/>
      <c r="K39" s="723"/>
      <c r="L39" s="723"/>
      <c r="M39" s="721"/>
      <c r="N39" s="721"/>
      <c r="O39" s="721"/>
      <c r="P39" s="721"/>
      <c r="Q39" s="721"/>
      <c r="R39" s="721"/>
      <c r="S39" s="724"/>
      <c r="T39" s="724"/>
      <c r="U39" s="724"/>
      <c r="V39" s="724"/>
      <c r="W39" s="724"/>
      <c r="X39" s="724"/>
      <c r="Y39" s="724"/>
      <c r="Z39" s="724"/>
      <c r="AA39" s="724"/>
      <c r="AB39" s="183"/>
      <c r="AC39" s="183"/>
      <c r="AD39" s="183"/>
      <c r="AE39" s="183"/>
      <c r="AF39" s="183"/>
      <c r="AG39" s="183"/>
      <c r="AH39" s="183"/>
      <c r="AI39" s="183"/>
      <c r="AJ39" s="183"/>
    </row>
    <row r="40" spans="1:36" s="185" customFormat="1" x14ac:dyDescent="0.3">
      <c r="A40" s="165"/>
      <c r="B40" s="594"/>
      <c r="C40" s="592"/>
      <c r="D40" s="592"/>
      <c r="E40" s="579"/>
      <c r="F40" s="582"/>
      <c r="G40" s="579"/>
      <c r="H40" s="599"/>
      <c r="I40" s="599"/>
      <c r="J40" s="599"/>
      <c r="K40" s="601"/>
      <c r="L40" s="601"/>
      <c r="M40" s="579"/>
      <c r="N40" s="579"/>
      <c r="O40" s="579"/>
      <c r="P40" s="579"/>
      <c r="Q40" s="579"/>
      <c r="R40" s="579"/>
      <c r="S40" s="585"/>
      <c r="T40" s="585"/>
      <c r="U40" s="585"/>
      <c r="V40" s="585"/>
      <c r="W40" s="585"/>
      <c r="X40" s="585"/>
      <c r="Y40" s="585"/>
      <c r="Z40" s="585"/>
      <c r="AA40" s="585"/>
      <c r="AB40" s="183"/>
      <c r="AC40" s="183"/>
      <c r="AD40" s="183"/>
      <c r="AE40" s="183"/>
      <c r="AF40" s="183"/>
      <c r="AG40" s="183"/>
      <c r="AH40" s="183"/>
      <c r="AI40" s="183"/>
      <c r="AJ40" s="183"/>
    </row>
    <row r="41" spans="1:36" s="185" customFormat="1" x14ac:dyDescent="0.3">
      <c r="A41" s="165"/>
      <c r="B41" s="594" t="s">
        <v>503</v>
      </c>
      <c r="C41" s="592"/>
      <c r="D41" s="592"/>
      <c r="E41" s="579"/>
      <c r="F41" s="582"/>
      <c r="G41" s="579"/>
      <c r="H41" s="599"/>
      <c r="I41" s="599"/>
      <c r="J41" s="599"/>
      <c r="K41" s="601"/>
      <c r="L41" s="601"/>
      <c r="M41" s="579"/>
      <c r="N41" s="579"/>
      <c r="O41" s="579"/>
      <c r="P41" s="579"/>
      <c r="Q41" s="579"/>
      <c r="R41" s="579"/>
      <c r="S41" s="585"/>
      <c r="T41" s="585"/>
      <c r="U41" s="585"/>
      <c r="V41" s="585"/>
      <c r="W41" s="585"/>
      <c r="X41" s="585"/>
      <c r="Y41" s="585"/>
      <c r="Z41" s="585"/>
      <c r="AA41" s="585"/>
      <c r="AB41" s="183"/>
      <c r="AC41" s="183"/>
      <c r="AD41" s="183"/>
      <c r="AE41" s="183"/>
      <c r="AF41" s="183"/>
      <c r="AG41" s="183"/>
      <c r="AH41" s="183"/>
      <c r="AI41" s="183"/>
      <c r="AJ41" s="183"/>
    </row>
    <row r="42" spans="1:36" s="185" customFormat="1" x14ac:dyDescent="0.3">
      <c r="A42" s="165" t="s">
        <v>185</v>
      </c>
      <c r="B42" s="595" t="s">
        <v>504</v>
      </c>
      <c r="C42" s="592"/>
      <c r="D42" s="592"/>
      <c r="E42" s="714"/>
      <c r="F42" s="582"/>
      <c r="G42" s="579"/>
      <c r="H42" s="720"/>
      <c r="I42" s="720"/>
      <c r="J42" s="720"/>
      <c r="K42" s="723"/>
      <c r="L42" s="723"/>
      <c r="M42" s="721"/>
      <c r="N42" s="721"/>
      <c r="O42" s="721"/>
      <c r="P42" s="721"/>
      <c r="Q42" s="721"/>
      <c r="R42" s="721"/>
      <c r="S42" s="724"/>
      <c r="T42" s="724"/>
      <c r="U42" s="724"/>
      <c r="V42" s="724"/>
      <c r="W42" s="724"/>
      <c r="X42" s="724"/>
      <c r="Y42" s="724"/>
      <c r="Z42" s="724"/>
      <c r="AA42" s="724"/>
      <c r="AB42" s="183"/>
      <c r="AC42" s="183"/>
      <c r="AD42" s="183"/>
      <c r="AE42" s="183"/>
      <c r="AF42" s="183"/>
      <c r="AG42" s="183"/>
      <c r="AH42" s="183"/>
      <c r="AI42" s="183"/>
      <c r="AJ42" s="183"/>
    </row>
    <row r="43" spans="1:36" s="185" customFormat="1" x14ac:dyDescent="0.3">
      <c r="A43" s="165" t="s">
        <v>185</v>
      </c>
      <c r="B43" s="595" t="s">
        <v>505</v>
      </c>
      <c r="C43" s="592"/>
      <c r="D43" s="592"/>
      <c r="E43" s="579"/>
      <c r="F43" s="582"/>
      <c r="G43" s="579"/>
      <c r="H43" s="720"/>
      <c r="I43" s="720"/>
      <c r="J43" s="720"/>
      <c r="K43" s="723"/>
      <c r="L43" s="723"/>
      <c r="M43" s="721"/>
      <c r="N43" s="721"/>
      <c r="O43" s="721"/>
      <c r="P43" s="721"/>
      <c r="Q43" s="721"/>
      <c r="R43" s="721"/>
      <c r="S43" s="724"/>
      <c r="T43" s="724"/>
      <c r="U43" s="724"/>
      <c r="V43" s="724"/>
      <c r="W43" s="724"/>
      <c r="X43" s="724"/>
      <c r="Y43" s="724"/>
      <c r="Z43" s="724"/>
      <c r="AA43" s="724"/>
      <c r="AB43" s="183"/>
      <c r="AC43" s="183"/>
      <c r="AD43" s="183"/>
      <c r="AE43" s="183"/>
      <c r="AF43" s="183"/>
      <c r="AG43" s="183"/>
      <c r="AH43" s="183"/>
      <c r="AI43" s="183"/>
      <c r="AJ43" s="183"/>
    </row>
    <row r="44" spans="1:36" s="185" customFormat="1" x14ac:dyDescent="0.3">
      <c r="A44" s="165" t="s">
        <v>185</v>
      </c>
      <c r="B44" s="458" t="s">
        <v>506</v>
      </c>
      <c r="C44" s="592"/>
      <c r="D44" s="592"/>
      <c r="E44" s="579"/>
      <c r="F44" s="582"/>
      <c r="G44" s="579"/>
      <c r="H44" s="720"/>
      <c r="I44" s="720"/>
      <c r="J44" s="720"/>
      <c r="K44" s="723"/>
      <c r="L44" s="723"/>
      <c r="M44" s="721"/>
      <c r="N44" s="721"/>
      <c r="O44" s="721"/>
      <c r="P44" s="721"/>
      <c r="Q44" s="721"/>
      <c r="R44" s="721"/>
      <c r="S44" s="724"/>
      <c r="T44" s="724"/>
      <c r="U44" s="724"/>
      <c r="V44" s="724"/>
      <c r="W44" s="724"/>
      <c r="X44" s="724"/>
      <c r="Y44" s="724"/>
      <c r="Z44" s="724"/>
      <c r="AA44" s="724"/>
      <c r="AB44" s="183"/>
      <c r="AC44" s="183"/>
      <c r="AD44" s="183"/>
      <c r="AE44" s="183"/>
      <c r="AF44" s="183"/>
      <c r="AG44" s="183"/>
      <c r="AH44" s="183"/>
      <c r="AI44" s="183"/>
      <c r="AJ44" s="183"/>
    </row>
    <row r="45" spans="1:36" s="185" customFormat="1" x14ac:dyDescent="0.3">
      <c r="A45" s="165" t="s">
        <v>190</v>
      </c>
      <c r="B45" s="595" t="s">
        <v>507</v>
      </c>
      <c r="C45" s="592"/>
      <c r="D45" s="592"/>
      <c r="E45" s="579"/>
      <c r="F45" s="582"/>
      <c r="G45" s="579"/>
      <c r="H45" s="720"/>
      <c r="I45" s="720"/>
      <c r="J45" s="720"/>
      <c r="K45" s="723"/>
      <c r="L45" s="723"/>
      <c r="M45" s="721"/>
      <c r="N45" s="721"/>
      <c r="O45" s="721"/>
      <c r="P45" s="721"/>
      <c r="Q45" s="721"/>
      <c r="R45" s="721"/>
      <c r="S45" s="724"/>
      <c r="T45" s="724"/>
      <c r="U45" s="724"/>
      <c r="V45" s="724"/>
      <c r="W45" s="724"/>
      <c r="X45" s="724"/>
      <c r="Y45" s="724"/>
      <c r="Z45" s="724"/>
      <c r="AA45" s="724"/>
      <c r="AB45" s="183"/>
      <c r="AC45" s="183"/>
      <c r="AD45" s="183"/>
      <c r="AE45" s="183"/>
      <c r="AF45" s="183"/>
      <c r="AG45" s="183"/>
      <c r="AH45" s="183"/>
      <c r="AI45" s="183"/>
      <c r="AJ45" s="183"/>
    </row>
    <row r="46" spans="1:36" s="185" customFormat="1" x14ac:dyDescent="0.3">
      <c r="A46" s="165"/>
      <c r="B46" s="594"/>
      <c r="C46" s="592"/>
      <c r="D46" s="592"/>
      <c r="E46" s="579"/>
      <c r="F46" s="582"/>
      <c r="G46" s="579"/>
      <c r="H46" s="602"/>
      <c r="I46" s="601"/>
      <c r="J46" s="601"/>
      <c r="K46" s="601"/>
      <c r="L46" s="601"/>
      <c r="M46" s="579"/>
      <c r="N46" s="579"/>
      <c r="O46" s="579"/>
      <c r="P46" s="579"/>
      <c r="Q46" s="579"/>
      <c r="R46" s="579"/>
      <c r="S46" s="585"/>
      <c r="T46" s="585"/>
      <c r="U46" s="585"/>
      <c r="V46" s="585"/>
      <c r="W46" s="585"/>
      <c r="X46" s="585"/>
      <c r="Y46" s="585"/>
      <c r="Z46" s="585"/>
      <c r="AA46" s="585"/>
      <c r="AB46" s="183"/>
      <c r="AC46" s="183"/>
      <c r="AD46" s="183"/>
      <c r="AE46" s="183"/>
      <c r="AF46" s="183"/>
      <c r="AG46" s="183"/>
      <c r="AH46" s="183"/>
      <c r="AI46" s="183"/>
      <c r="AJ46" s="183"/>
    </row>
    <row r="47" spans="1:36" x14ac:dyDescent="0.3">
      <c r="B47" s="588" t="s">
        <v>461</v>
      </c>
      <c r="C47" s="588"/>
      <c r="D47" s="588"/>
      <c r="E47" s="712"/>
      <c r="F47" s="582"/>
      <c r="G47" s="591"/>
      <c r="H47" s="721"/>
      <c r="I47" s="721"/>
      <c r="J47" s="721"/>
      <c r="K47" s="721"/>
      <c r="L47" s="721"/>
      <c r="M47" s="721"/>
      <c r="N47" s="721"/>
      <c r="O47" s="721"/>
      <c r="P47" s="721"/>
      <c r="Q47" s="721"/>
      <c r="R47" s="721"/>
      <c r="S47" s="721"/>
      <c r="T47" s="721"/>
      <c r="U47" s="721"/>
      <c r="V47" s="721"/>
      <c r="W47" s="721"/>
      <c r="X47" s="721"/>
      <c r="Y47" s="721"/>
      <c r="Z47" s="721"/>
      <c r="AA47" s="721"/>
      <c r="AB47" s="600"/>
      <c r="AC47" s="600"/>
      <c r="AD47" s="600"/>
      <c r="AE47" s="600"/>
    </row>
    <row r="48" spans="1:36" x14ac:dyDescent="0.3">
      <c r="B48" s="588"/>
      <c r="C48" s="588"/>
      <c r="D48" s="588"/>
      <c r="E48" s="588"/>
      <c r="F48" s="587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  <c r="W48" s="591"/>
      <c r="X48" s="591"/>
      <c r="Y48" s="591"/>
      <c r="Z48" s="591"/>
      <c r="AA48" s="591"/>
      <c r="AB48" s="600"/>
      <c r="AC48" s="600"/>
      <c r="AD48" s="600"/>
      <c r="AE48" s="600"/>
    </row>
    <row r="49" spans="1:27" x14ac:dyDescent="0.3">
      <c r="B49" s="229" t="s">
        <v>508</v>
      </c>
      <c r="F49" s="587"/>
      <c r="G49" s="579"/>
      <c r="H49" s="579"/>
      <c r="I49" s="579"/>
      <c r="J49" s="579"/>
      <c r="K49" s="579"/>
      <c r="L49" s="579"/>
      <c r="M49" s="579"/>
      <c r="N49" s="579"/>
      <c r="O49" s="579"/>
      <c r="P49" s="579"/>
      <c r="Q49" s="579"/>
      <c r="R49" s="579"/>
      <c r="S49" s="579"/>
      <c r="T49" s="579"/>
      <c r="U49" s="579"/>
      <c r="V49" s="579"/>
      <c r="W49" s="579"/>
      <c r="X49" s="579"/>
      <c r="Y49" s="579"/>
      <c r="Z49" s="579"/>
      <c r="AA49" s="579"/>
    </row>
    <row r="50" spans="1:27" x14ac:dyDescent="0.3">
      <c r="B50" s="486" t="s">
        <v>360</v>
      </c>
      <c r="E50" s="714"/>
      <c r="F50" s="587"/>
      <c r="G50" s="579"/>
      <c r="H50" s="721"/>
      <c r="I50" s="721"/>
      <c r="J50" s="721"/>
      <c r="K50" s="721"/>
      <c r="L50" s="721"/>
      <c r="M50" s="721"/>
      <c r="N50" s="721"/>
      <c r="O50" s="721"/>
      <c r="P50" s="721"/>
      <c r="Q50" s="721"/>
      <c r="R50" s="721"/>
      <c r="S50" s="721"/>
      <c r="T50" s="721"/>
      <c r="U50" s="721"/>
      <c r="V50" s="721"/>
      <c r="W50" s="721"/>
      <c r="X50" s="721"/>
      <c r="Y50" s="721"/>
      <c r="Z50" s="721"/>
      <c r="AA50" s="721"/>
    </row>
    <row r="51" spans="1:27" x14ac:dyDescent="0.3">
      <c r="B51" s="183" t="s">
        <v>361</v>
      </c>
      <c r="E51" s="714"/>
      <c r="F51" s="587"/>
      <c r="G51" s="579"/>
      <c r="H51" s="721"/>
      <c r="I51" s="721"/>
      <c r="J51" s="721"/>
      <c r="K51" s="721"/>
      <c r="L51" s="721"/>
      <c r="M51" s="721"/>
      <c r="N51" s="721"/>
      <c r="O51" s="721"/>
      <c r="P51" s="721"/>
      <c r="Q51" s="721"/>
      <c r="R51" s="721"/>
      <c r="S51" s="721"/>
      <c r="T51" s="721"/>
      <c r="U51" s="721"/>
      <c r="V51" s="721"/>
      <c r="W51" s="721"/>
      <c r="X51" s="721"/>
      <c r="Y51" s="721"/>
      <c r="Z51" s="721"/>
      <c r="AA51" s="721"/>
    </row>
    <row r="52" spans="1:27" x14ac:dyDescent="0.3">
      <c r="E52" s="579"/>
      <c r="F52" s="587"/>
      <c r="G52" s="579"/>
      <c r="H52" s="579"/>
      <c r="I52" s="579"/>
      <c r="J52" s="579"/>
      <c r="K52" s="579"/>
      <c r="L52" s="579"/>
      <c r="M52" s="579"/>
      <c r="N52" s="579"/>
      <c r="O52" s="579"/>
      <c r="P52" s="579"/>
      <c r="Q52" s="579"/>
      <c r="R52" s="579"/>
      <c r="S52" s="579"/>
      <c r="T52" s="579"/>
      <c r="U52" s="579"/>
      <c r="V52" s="579"/>
      <c r="W52" s="579"/>
      <c r="X52" s="579"/>
      <c r="Y52" s="579"/>
      <c r="Z52" s="579"/>
      <c r="AA52" s="579"/>
    </row>
    <row r="53" spans="1:27" x14ac:dyDescent="0.3">
      <c r="A53" s="165" t="s">
        <v>186</v>
      </c>
      <c r="B53" s="588" t="s">
        <v>509</v>
      </c>
      <c r="C53" s="588"/>
      <c r="D53" s="588"/>
      <c r="E53" s="712"/>
      <c r="F53" s="587"/>
      <c r="G53" s="591"/>
      <c r="H53" s="721"/>
      <c r="I53" s="721"/>
      <c r="J53" s="721"/>
      <c r="K53" s="721"/>
      <c r="L53" s="721"/>
      <c r="M53" s="721"/>
      <c r="N53" s="721"/>
      <c r="O53" s="721"/>
      <c r="P53" s="721"/>
      <c r="Q53" s="721"/>
      <c r="R53" s="721"/>
      <c r="S53" s="721"/>
      <c r="T53" s="721"/>
      <c r="U53" s="721"/>
      <c r="V53" s="721"/>
      <c r="W53" s="721"/>
      <c r="X53" s="721"/>
      <c r="Y53" s="721"/>
      <c r="Z53" s="721"/>
      <c r="AA53" s="721"/>
    </row>
    <row r="54" spans="1:27" x14ac:dyDescent="0.3">
      <c r="B54" s="588"/>
      <c r="C54" s="588"/>
      <c r="D54" s="588"/>
      <c r="E54" s="588"/>
      <c r="F54" s="587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</row>
    <row r="55" spans="1:27" x14ac:dyDescent="0.3">
      <c r="B55" s="229" t="s">
        <v>450</v>
      </c>
      <c r="F55" s="587"/>
      <c r="G55" s="579"/>
      <c r="H55" s="579"/>
      <c r="I55" s="579"/>
      <c r="J55" s="579"/>
      <c r="K55" s="579"/>
      <c r="L55" s="579"/>
      <c r="M55" s="579"/>
      <c r="N55" s="579"/>
      <c r="O55" s="579"/>
      <c r="P55" s="579"/>
      <c r="Q55" s="579"/>
      <c r="R55" s="579"/>
      <c r="S55" s="579"/>
      <c r="T55" s="579"/>
      <c r="U55" s="579"/>
      <c r="V55" s="579"/>
      <c r="W55" s="579"/>
      <c r="X55" s="579"/>
      <c r="Y55" s="579"/>
      <c r="Z55" s="579"/>
      <c r="AA55" s="579"/>
    </row>
    <row r="56" spans="1:27" x14ac:dyDescent="0.3">
      <c r="A56" s="165" t="s">
        <v>144</v>
      </c>
      <c r="B56" s="183" t="s">
        <v>454</v>
      </c>
      <c r="F56" s="587"/>
      <c r="G56" s="579"/>
      <c r="H56" s="721"/>
      <c r="I56" s="721"/>
      <c r="J56" s="721"/>
      <c r="K56" s="721"/>
      <c r="L56" s="721"/>
      <c r="M56" s="721"/>
      <c r="N56" s="721"/>
      <c r="O56" s="721"/>
      <c r="P56" s="721"/>
      <c r="Q56" s="721"/>
      <c r="R56" s="721"/>
      <c r="S56" s="721"/>
      <c r="T56" s="721"/>
      <c r="U56" s="721"/>
      <c r="V56" s="721"/>
      <c r="W56" s="721"/>
      <c r="X56" s="721"/>
      <c r="Y56" s="721"/>
      <c r="Z56" s="721"/>
      <c r="AA56" s="721"/>
    </row>
    <row r="57" spans="1:27" x14ac:dyDescent="0.3">
      <c r="A57" s="165" t="s">
        <v>144</v>
      </c>
      <c r="B57" s="183" t="s">
        <v>521</v>
      </c>
      <c r="F57" s="587"/>
      <c r="G57" s="579"/>
      <c r="H57" s="721"/>
      <c r="I57" s="721"/>
      <c r="J57" s="721"/>
      <c r="K57" s="721"/>
      <c r="L57" s="721"/>
      <c r="M57" s="721"/>
      <c r="N57" s="721"/>
      <c r="O57" s="721"/>
      <c r="P57" s="721"/>
      <c r="Q57" s="721"/>
      <c r="R57" s="721"/>
      <c r="S57" s="721"/>
      <c r="T57" s="721"/>
      <c r="U57" s="721"/>
      <c r="V57" s="721"/>
      <c r="W57" s="721"/>
      <c r="X57" s="721"/>
      <c r="Y57" s="721"/>
      <c r="Z57" s="721"/>
      <c r="AA57" s="721"/>
    </row>
    <row r="58" spans="1:27" x14ac:dyDescent="0.3">
      <c r="A58" s="165" t="s">
        <v>144</v>
      </c>
      <c r="B58" s="159" t="s">
        <v>510</v>
      </c>
      <c r="C58" s="717"/>
      <c r="D58" s="715"/>
      <c r="E58" s="716"/>
      <c r="F58" s="590"/>
      <c r="G58" s="579"/>
      <c r="H58" s="721"/>
      <c r="I58" s="721"/>
      <c r="J58" s="721"/>
      <c r="K58" s="721"/>
      <c r="L58" s="721"/>
      <c r="M58" s="721"/>
      <c r="N58" s="721"/>
      <c r="O58" s="721"/>
      <c r="P58" s="721"/>
      <c r="Q58" s="721"/>
      <c r="R58" s="721"/>
      <c r="S58" s="721"/>
      <c r="T58" s="721"/>
      <c r="U58" s="721"/>
      <c r="V58" s="721"/>
      <c r="W58" s="721"/>
      <c r="X58" s="721"/>
      <c r="Y58" s="721"/>
      <c r="Z58" s="721"/>
      <c r="AA58" s="721"/>
    </row>
    <row r="59" spans="1:27" x14ac:dyDescent="0.3">
      <c r="A59" s="165" t="s">
        <v>144</v>
      </c>
      <c r="B59" s="159" t="s">
        <v>511</v>
      </c>
      <c r="C59" s="717"/>
      <c r="D59" s="715"/>
      <c r="E59" s="716"/>
      <c r="F59" s="590"/>
      <c r="G59" s="579"/>
      <c r="H59" s="721"/>
      <c r="I59" s="721"/>
      <c r="J59" s="721"/>
      <c r="K59" s="721"/>
      <c r="L59" s="721"/>
      <c r="M59" s="721"/>
      <c r="N59" s="721"/>
      <c r="O59" s="721"/>
      <c r="P59" s="721"/>
      <c r="Q59" s="721"/>
      <c r="R59" s="721"/>
      <c r="S59" s="721"/>
      <c r="T59" s="721"/>
      <c r="U59" s="721"/>
      <c r="V59" s="721"/>
      <c r="W59" s="721"/>
      <c r="X59" s="721"/>
      <c r="Y59" s="721"/>
      <c r="Z59" s="721"/>
      <c r="AA59" s="721"/>
    </row>
    <row r="60" spans="1:27" x14ac:dyDescent="0.3">
      <c r="B60" s="604" t="s">
        <v>451</v>
      </c>
      <c r="C60" s="604"/>
      <c r="D60" s="604"/>
      <c r="E60" s="718"/>
      <c r="F60" s="590"/>
      <c r="G60" s="591"/>
      <c r="H60" s="721"/>
      <c r="I60" s="721"/>
      <c r="J60" s="721"/>
      <c r="K60" s="721"/>
      <c r="L60" s="721"/>
      <c r="M60" s="721"/>
      <c r="N60" s="721"/>
      <c r="O60" s="721"/>
      <c r="P60" s="721"/>
      <c r="Q60" s="721"/>
      <c r="R60" s="721"/>
      <c r="S60" s="721"/>
      <c r="T60" s="721"/>
      <c r="U60" s="721"/>
      <c r="V60" s="721"/>
      <c r="W60" s="721"/>
      <c r="X60" s="721"/>
      <c r="Y60" s="721"/>
      <c r="Z60" s="721"/>
      <c r="AA60" s="721"/>
    </row>
    <row r="61" spans="1:27" x14ac:dyDescent="0.3">
      <c r="B61" s="604"/>
      <c r="C61" s="604"/>
      <c r="D61" s="604"/>
      <c r="E61" s="604"/>
      <c r="F61" s="590"/>
      <c r="G61" s="591"/>
      <c r="H61" s="591"/>
      <c r="I61" s="591"/>
      <c r="J61" s="591"/>
      <c r="K61" s="591"/>
      <c r="L61" s="591"/>
      <c r="M61" s="591"/>
      <c r="N61" s="591"/>
      <c r="O61" s="591"/>
      <c r="P61" s="591"/>
      <c r="Q61" s="591"/>
      <c r="R61" s="591"/>
      <c r="S61" s="591"/>
      <c r="T61" s="591"/>
      <c r="U61" s="591"/>
      <c r="V61" s="591"/>
      <c r="W61" s="591"/>
      <c r="X61" s="591"/>
      <c r="Y61" s="591"/>
      <c r="Z61" s="591"/>
      <c r="AA61" s="591"/>
    </row>
    <row r="62" spans="1:27" x14ac:dyDescent="0.3">
      <c r="B62" s="604"/>
      <c r="C62" s="604"/>
      <c r="D62" s="604"/>
      <c r="E62" s="604" t="s">
        <v>512</v>
      </c>
      <c r="F62" s="590"/>
      <c r="G62" s="591"/>
      <c r="H62" s="721"/>
      <c r="I62" s="721"/>
      <c r="J62" s="721"/>
      <c r="K62" s="721"/>
      <c r="L62" s="721"/>
      <c r="M62" s="721"/>
      <c r="N62" s="721"/>
      <c r="O62" s="721"/>
      <c r="P62" s="721"/>
      <c r="Q62" s="721"/>
      <c r="R62" s="721"/>
      <c r="S62" s="721"/>
      <c r="T62" s="721"/>
      <c r="U62" s="721"/>
      <c r="V62" s="721"/>
      <c r="W62" s="721"/>
      <c r="X62" s="721"/>
      <c r="Y62" s="721"/>
      <c r="Z62" s="721"/>
      <c r="AA62" s="721"/>
    </row>
    <row r="63" spans="1:27" x14ac:dyDescent="0.3">
      <c r="B63" s="604"/>
      <c r="C63" s="604"/>
      <c r="D63" s="604"/>
      <c r="E63" s="604"/>
      <c r="F63" s="590"/>
      <c r="G63" s="591"/>
      <c r="H63" s="591"/>
      <c r="I63" s="591"/>
      <c r="J63" s="591"/>
      <c r="K63" s="591"/>
      <c r="L63" s="591"/>
      <c r="M63" s="591"/>
      <c r="N63" s="591"/>
      <c r="O63" s="591"/>
      <c r="P63" s="591"/>
      <c r="Q63" s="591"/>
      <c r="R63" s="591"/>
      <c r="S63" s="591"/>
      <c r="T63" s="591"/>
      <c r="U63" s="591"/>
      <c r="V63" s="591"/>
      <c r="W63" s="591"/>
      <c r="X63" s="591"/>
      <c r="Y63" s="591"/>
      <c r="Z63" s="591"/>
      <c r="AA63" s="591"/>
    </row>
    <row r="64" spans="1:27" x14ac:dyDescent="0.3">
      <c r="B64" s="735" t="s">
        <v>513</v>
      </c>
      <c r="C64" s="735"/>
      <c r="D64" s="735"/>
      <c r="E64" s="735"/>
      <c r="F64" s="590"/>
      <c r="G64" s="605" t="s">
        <v>513</v>
      </c>
      <c r="H64" s="605"/>
      <c r="I64" s="606"/>
      <c r="J64" s="606"/>
      <c r="K64" s="606"/>
      <c r="L64" s="606"/>
      <c r="M64" s="606"/>
      <c r="N64" s="606"/>
      <c r="O64" s="606"/>
      <c r="P64" s="606"/>
      <c r="Q64" s="606"/>
      <c r="R64" s="607"/>
      <c r="S64" s="606"/>
      <c r="T64" s="606"/>
      <c r="U64" s="606"/>
      <c r="V64" s="606"/>
      <c r="W64" s="606"/>
      <c r="X64" s="606"/>
      <c r="Y64" s="607"/>
      <c r="Z64" s="606"/>
      <c r="AA64" s="607"/>
    </row>
    <row r="65" spans="2:27" x14ac:dyDescent="0.3">
      <c r="B65" s="608" t="s">
        <v>363</v>
      </c>
      <c r="C65" s="608"/>
      <c r="D65" s="608"/>
      <c r="E65" s="712"/>
      <c r="F65" s="590"/>
      <c r="G65" s="605"/>
      <c r="H65" s="605"/>
      <c r="I65" s="606"/>
      <c r="J65" s="606"/>
      <c r="K65" s="606"/>
      <c r="L65" s="606"/>
      <c r="M65" s="606"/>
      <c r="N65" s="606"/>
      <c r="O65" s="606"/>
      <c r="P65" s="606"/>
      <c r="Q65" s="606"/>
      <c r="R65" s="607"/>
      <c r="S65" s="606"/>
      <c r="T65" s="606"/>
      <c r="U65" s="606"/>
      <c r="V65" s="606"/>
      <c r="W65" s="606"/>
      <c r="X65" s="606"/>
      <c r="Y65" s="607"/>
      <c r="Z65" s="606"/>
      <c r="AA65" s="607"/>
    </row>
    <row r="66" spans="2:27" x14ac:dyDescent="0.3">
      <c r="B66" s="229"/>
    </row>
    <row r="67" spans="2:27" x14ac:dyDescent="0.3">
      <c r="G67" s="585" t="s">
        <v>513</v>
      </c>
      <c r="I67" s="350"/>
    </row>
    <row r="68" spans="2:27" x14ac:dyDescent="0.3">
      <c r="B68" s="609"/>
      <c r="E68" s="585"/>
    </row>
    <row r="70" spans="2:27" x14ac:dyDescent="0.3">
      <c r="E70" s="585"/>
    </row>
    <row r="71" spans="2:27" x14ac:dyDescent="0.3">
      <c r="B71" s="609"/>
    </row>
    <row r="72" spans="2:27" x14ac:dyDescent="0.3">
      <c r="B72" s="609"/>
    </row>
  </sheetData>
  <mergeCells count="2">
    <mergeCell ref="C1:E1"/>
    <mergeCell ref="B64:E6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85FEE-D1A3-4913-B4B9-FD1EEC5F216A}">
  <dimension ref="A1:AA48"/>
  <sheetViews>
    <sheetView zoomScale="80" zoomScaleNormal="80" workbookViewId="0">
      <pane ySplit="2" topLeftCell="A3" activePane="bottomLeft" state="frozen"/>
      <selection pane="bottomLeft" activeCell="C1" sqref="C1:E1"/>
    </sheetView>
  </sheetViews>
  <sheetFormatPr defaultColWidth="9.1796875" defaultRowHeight="13" x14ac:dyDescent="0.3"/>
  <cols>
    <col min="1" max="1" width="41.453125" style="165" bestFit="1" customWidth="1"/>
    <col min="2" max="2" width="79.1796875" style="183" customWidth="1"/>
    <col min="3" max="3" width="12.26953125" style="183" bestFit="1" customWidth="1"/>
    <col min="4" max="4" width="8.1796875" style="183" bestFit="1" customWidth="1"/>
    <col min="5" max="5" width="21.81640625" style="183" customWidth="1"/>
    <col min="6" max="6" width="1.54296875" style="183" customWidth="1"/>
    <col min="7" max="7" width="9.54296875" style="183" bestFit="1" customWidth="1"/>
    <col min="8" max="9" width="16.26953125" style="183" bestFit="1" customWidth="1"/>
    <col min="10" max="10" width="13.453125" style="183" bestFit="1" customWidth="1"/>
    <col min="11" max="11" width="12.26953125" style="183" bestFit="1" customWidth="1"/>
    <col min="12" max="12" width="13.453125" style="183" bestFit="1" customWidth="1"/>
    <col min="13" max="13" width="12.26953125" style="183" bestFit="1" customWidth="1"/>
    <col min="14" max="14" width="13.453125" style="183" bestFit="1" customWidth="1"/>
    <col min="15" max="17" width="12.26953125" style="183" bestFit="1" customWidth="1"/>
    <col min="18" max="18" width="13.453125" style="183" bestFit="1" customWidth="1"/>
    <col min="19" max="19" width="12.26953125" style="183" bestFit="1" customWidth="1"/>
    <col min="20" max="20" width="13.453125" style="183" bestFit="1" customWidth="1"/>
    <col min="21" max="21" width="12.26953125" style="183" bestFit="1" customWidth="1"/>
    <col min="22" max="22" width="13.453125" style="183" bestFit="1" customWidth="1"/>
    <col min="23" max="23" width="12.26953125" style="183" bestFit="1" customWidth="1"/>
    <col min="24" max="24" width="13.453125" style="183" bestFit="1" customWidth="1"/>
    <col min="25" max="27" width="12.26953125" style="183" bestFit="1" customWidth="1"/>
    <col min="28" max="16384" width="9.1796875" style="183"/>
  </cols>
  <sheetData>
    <row r="1" spans="1:27" x14ac:dyDescent="0.3">
      <c r="B1" s="229" t="s">
        <v>541</v>
      </c>
      <c r="C1" s="736"/>
      <c r="D1" s="736"/>
      <c r="E1" s="736"/>
      <c r="F1" s="610"/>
      <c r="G1" s="611">
        <v>2025</v>
      </c>
      <c r="H1" s="528">
        <v>2026</v>
      </c>
      <c r="I1" s="611">
        <f>H1+1</f>
        <v>2027</v>
      </c>
      <c r="J1" s="611">
        <f t="shared" ref="J1:AA1" si="0">I1+1</f>
        <v>2028</v>
      </c>
      <c r="K1" s="611">
        <f t="shared" si="0"/>
        <v>2029</v>
      </c>
      <c r="L1" s="611">
        <f t="shared" si="0"/>
        <v>2030</v>
      </c>
      <c r="M1" s="611">
        <f t="shared" si="0"/>
        <v>2031</v>
      </c>
      <c r="N1" s="611">
        <f t="shared" si="0"/>
        <v>2032</v>
      </c>
      <c r="O1" s="611">
        <f t="shared" si="0"/>
        <v>2033</v>
      </c>
      <c r="P1" s="611">
        <f t="shared" si="0"/>
        <v>2034</v>
      </c>
      <c r="Q1" s="611">
        <f t="shared" si="0"/>
        <v>2035</v>
      </c>
      <c r="R1" s="611">
        <f t="shared" si="0"/>
        <v>2036</v>
      </c>
      <c r="S1" s="611">
        <f t="shared" si="0"/>
        <v>2037</v>
      </c>
      <c r="T1" s="611">
        <f t="shared" si="0"/>
        <v>2038</v>
      </c>
      <c r="U1" s="611">
        <f t="shared" si="0"/>
        <v>2039</v>
      </c>
      <c r="V1" s="611">
        <f t="shared" si="0"/>
        <v>2040</v>
      </c>
      <c r="W1" s="611">
        <f t="shared" si="0"/>
        <v>2041</v>
      </c>
      <c r="X1" s="611">
        <f t="shared" si="0"/>
        <v>2042</v>
      </c>
      <c r="Y1" s="611">
        <f t="shared" si="0"/>
        <v>2043</v>
      </c>
      <c r="Z1" s="611">
        <f t="shared" si="0"/>
        <v>2044</v>
      </c>
      <c r="AA1" s="611">
        <f t="shared" si="0"/>
        <v>2045</v>
      </c>
    </row>
    <row r="2" spans="1:27" x14ac:dyDescent="0.3">
      <c r="B2" s="612" t="s">
        <v>348</v>
      </c>
      <c r="C2" s="610" t="s">
        <v>349</v>
      </c>
      <c r="D2" s="610" t="s">
        <v>27</v>
      </c>
      <c r="E2" s="610" t="s">
        <v>145</v>
      </c>
      <c r="F2" s="610"/>
      <c r="G2" s="613"/>
      <c r="H2" s="614">
        <v>0.1</v>
      </c>
      <c r="I2" s="614">
        <v>0.11</v>
      </c>
      <c r="J2" s="614">
        <v>0.12</v>
      </c>
      <c r="K2" s="614">
        <v>0.13</v>
      </c>
      <c r="L2" s="614">
        <v>0.14000000000000001</v>
      </c>
      <c r="M2" s="614">
        <v>0.15</v>
      </c>
      <c r="N2" s="614">
        <v>0.16</v>
      </c>
      <c r="O2" s="614">
        <v>0.09</v>
      </c>
      <c r="P2" s="613"/>
      <c r="Q2" s="613"/>
      <c r="R2" s="615"/>
      <c r="S2" s="615"/>
      <c r="T2" s="615"/>
      <c r="U2" s="615"/>
      <c r="V2" s="615"/>
      <c r="W2" s="615"/>
      <c r="X2" s="615"/>
      <c r="Y2" s="615"/>
      <c r="Z2" s="615"/>
      <c r="AA2" s="615"/>
    </row>
    <row r="3" spans="1:27" x14ac:dyDescent="0.3">
      <c r="A3" s="165" t="s">
        <v>463</v>
      </c>
      <c r="B3" s="183" t="s">
        <v>483</v>
      </c>
      <c r="C3" s="725"/>
      <c r="D3" s="711"/>
      <c r="E3" s="710"/>
      <c r="F3" s="610"/>
      <c r="G3" s="616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4"/>
      <c r="S3" s="714"/>
      <c r="T3" s="717"/>
      <c r="U3" s="714"/>
      <c r="V3" s="717"/>
      <c r="W3" s="714"/>
      <c r="X3" s="717"/>
      <c r="Y3" s="714"/>
      <c r="Z3" s="717"/>
      <c r="AA3" s="714"/>
    </row>
    <row r="4" spans="1:27" x14ac:dyDescent="0.3">
      <c r="A4" s="165" t="s">
        <v>463</v>
      </c>
      <c r="B4" s="183" t="s">
        <v>442</v>
      </c>
      <c r="C4" s="725"/>
      <c r="D4" s="711"/>
      <c r="E4" s="710"/>
      <c r="F4" s="610"/>
      <c r="G4" s="616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4"/>
      <c r="S4" s="714"/>
      <c r="T4" s="717"/>
      <c r="U4" s="714"/>
      <c r="V4" s="717"/>
      <c r="W4" s="714"/>
      <c r="X4" s="717"/>
      <c r="Y4" s="714"/>
      <c r="Z4" s="717"/>
      <c r="AA4" s="714"/>
    </row>
    <row r="5" spans="1:27" x14ac:dyDescent="0.3">
      <c r="A5" s="165" t="s">
        <v>463</v>
      </c>
      <c r="B5" s="183" t="s">
        <v>443</v>
      </c>
      <c r="C5" s="725"/>
      <c r="D5" s="711"/>
      <c r="E5" s="710"/>
      <c r="F5" s="610"/>
      <c r="G5" s="616"/>
      <c r="H5" s="714"/>
      <c r="I5" s="714"/>
      <c r="J5" s="714"/>
      <c r="K5" s="714"/>
      <c r="L5" s="714"/>
      <c r="M5" s="714"/>
      <c r="N5" s="714"/>
      <c r="O5" s="714"/>
      <c r="P5" s="714"/>
      <c r="Q5" s="714"/>
      <c r="R5" s="714"/>
      <c r="S5" s="714"/>
      <c r="T5" s="717"/>
      <c r="U5" s="714"/>
      <c r="V5" s="717"/>
      <c r="W5" s="714"/>
      <c r="X5" s="717"/>
      <c r="Y5" s="714"/>
      <c r="Z5" s="717"/>
      <c r="AA5" s="714"/>
    </row>
    <row r="6" spans="1:27" x14ac:dyDescent="0.3">
      <c r="A6" s="165" t="s">
        <v>463</v>
      </c>
      <c r="B6" s="183" t="s">
        <v>444</v>
      </c>
      <c r="C6" s="725"/>
      <c r="D6" s="711"/>
      <c r="E6" s="710"/>
      <c r="F6" s="610"/>
      <c r="G6" s="616"/>
      <c r="H6" s="714"/>
      <c r="I6" s="714"/>
      <c r="J6" s="714"/>
      <c r="K6" s="714"/>
      <c r="L6" s="714"/>
      <c r="M6" s="714"/>
      <c r="N6" s="714"/>
      <c r="O6" s="714"/>
      <c r="P6" s="714"/>
      <c r="Q6" s="714"/>
      <c r="R6" s="714"/>
      <c r="S6" s="714"/>
      <c r="T6" s="717"/>
      <c r="U6" s="714"/>
      <c r="V6" s="717"/>
      <c r="W6" s="714"/>
      <c r="X6" s="717"/>
      <c r="Y6" s="714"/>
      <c r="Z6" s="717"/>
      <c r="AA6" s="714"/>
    </row>
    <row r="7" spans="1:27" x14ac:dyDescent="0.3">
      <c r="A7" s="165" t="s">
        <v>463</v>
      </c>
      <c r="B7" s="183" t="s">
        <v>445</v>
      </c>
      <c r="C7" s="725"/>
      <c r="D7" s="711"/>
      <c r="E7" s="710"/>
      <c r="F7" s="610"/>
      <c r="G7" s="616"/>
      <c r="H7" s="714"/>
      <c r="I7" s="714"/>
      <c r="J7" s="714"/>
      <c r="K7" s="714"/>
      <c r="L7" s="714"/>
      <c r="M7" s="714"/>
      <c r="N7" s="714"/>
      <c r="O7" s="714"/>
      <c r="P7" s="714"/>
      <c r="Q7" s="714"/>
      <c r="R7" s="714"/>
      <c r="S7" s="714"/>
      <c r="T7" s="717"/>
      <c r="U7" s="714"/>
      <c r="V7" s="717"/>
      <c r="W7" s="714"/>
      <c r="X7" s="717"/>
      <c r="Y7" s="714"/>
      <c r="Z7" s="717"/>
      <c r="AA7" s="714"/>
    </row>
    <row r="8" spans="1:27" x14ac:dyDescent="0.3">
      <c r="A8" s="165" t="s">
        <v>463</v>
      </c>
      <c r="B8" s="183" t="s">
        <v>446</v>
      </c>
      <c r="C8" s="725"/>
      <c r="D8" s="711"/>
      <c r="E8" s="710"/>
      <c r="F8" s="610"/>
      <c r="G8" s="616"/>
      <c r="H8" s="714"/>
      <c r="I8" s="714"/>
      <c r="J8" s="714"/>
      <c r="K8" s="714"/>
      <c r="L8" s="714"/>
      <c r="M8" s="714"/>
      <c r="N8" s="714"/>
      <c r="O8" s="714"/>
      <c r="P8" s="714"/>
      <c r="Q8" s="714"/>
      <c r="R8" s="714"/>
      <c r="S8" s="714"/>
      <c r="T8" s="717"/>
      <c r="U8" s="714"/>
      <c r="V8" s="717"/>
      <c r="W8" s="714"/>
      <c r="X8" s="717"/>
      <c r="Y8" s="714"/>
      <c r="Z8" s="717"/>
      <c r="AA8" s="714"/>
    </row>
    <row r="9" spans="1:27" x14ac:dyDescent="0.3">
      <c r="A9" s="165" t="s">
        <v>463</v>
      </c>
      <c r="B9" s="183" t="s">
        <v>447</v>
      </c>
      <c r="C9" s="725"/>
      <c r="D9" s="711"/>
      <c r="E9" s="710"/>
      <c r="F9" s="610"/>
      <c r="G9" s="617"/>
      <c r="H9" s="714"/>
      <c r="I9" s="714"/>
      <c r="J9" s="714"/>
      <c r="K9" s="714"/>
      <c r="L9" s="714"/>
      <c r="M9" s="714"/>
      <c r="N9" s="714"/>
      <c r="O9" s="714"/>
      <c r="P9" s="714"/>
      <c r="Q9" s="714"/>
      <c r="R9" s="714"/>
      <c r="S9" s="714"/>
      <c r="T9" s="717"/>
      <c r="U9" s="714"/>
      <c r="V9" s="717"/>
      <c r="W9" s="714"/>
      <c r="X9" s="717"/>
      <c r="Y9" s="714"/>
      <c r="Z9" s="717"/>
      <c r="AA9" s="714"/>
    </row>
    <row r="10" spans="1:27" x14ac:dyDescent="0.3">
      <c r="A10" s="165" t="s">
        <v>463</v>
      </c>
      <c r="B10" s="183" t="s">
        <v>448</v>
      </c>
      <c r="C10" s="725"/>
      <c r="D10" s="711"/>
      <c r="E10" s="710"/>
      <c r="F10" s="610"/>
      <c r="G10" s="617"/>
      <c r="H10" s="714"/>
      <c r="I10" s="714"/>
      <c r="J10" s="714"/>
      <c r="K10" s="714"/>
      <c r="L10" s="714"/>
      <c r="M10" s="714"/>
      <c r="N10" s="714"/>
      <c r="O10" s="714"/>
      <c r="P10" s="714"/>
      <c r="Q10" s="714"/>
      <c r="R10" s="714"/>
      <c r="S10" s="714"/>
      <c r="T10" s="717"/>
      <c r="U10" s="714"/>
      <c r="V10" s="717"/>
      <c r="W10" s="714"/>
      <c r="X10" s="717"/>
      <c r="Y10" s="714"/>
      <c r="Z10" s="717"/>
      <c r="AA10" s="714"/>
    </row>
    <row r="11" spans="1:27" x14ac:dyDescent="0.3">
      <c r="A11" s="165" t="s">
        <v>463</v>
      </c>
      <c r="B11" s="183" t="s">
        <v>449</v>
      </c>
      <c r="C11" s="725"/>
      <c r="D11" s="711"/>
      <c r="E11" s="710"/>
      <c r="F11" s="610"/>
      <c r="G11" s="617"/>
      <c r="H11" s="714"/>
      <c r="I11" s="714"/>
      <c r="J11" s="714"/>
      <c r="K11" s="714"/>
      <c r="L11" s="714"/>
      <c r="M11" s="714"/>
      <c r="N11" s="714"/>
      <c r="O11" s="714"/>
      <c r="P11" s="714"/>
      <c r="Q11" s="714"/>
      <c r="R11" s="714"/>
      <c r="S11" s="714"/>
      <c r="T11" s="717"/>
      <c r="U11" s="714"/>
      <c r="V11" s="717"/>
      <c r="W11" s="714"/>
      <c r="X11" s="717"/>
      <c r="Y11" s="714"/>
      <c r="Z11" s="717"/>
      <c r="AA11" s="714"/>
    </row>
    <row r="12" spans="1:27" x14ac:dyDescent="0.3">
      <c r="A12" s="165" t="s">
        <v>463</v>
      </c>
      <c r="B12" s="183" t="s">
        <v>519</v>
      </c>
      <c r="C12" s="725"/>
      <c r="D12" s="711"/>
      <c r="E12" s="710"/>
      <c r="F12" s="610"/>
      <c r="G12" s="617"/>
      <c r="H12" s="714"/>
      <c r="I12" s="714"/>
      <c r="J12" s="714"/>
      <c r="K12" s="714"/>
      <c r="L12" s="714"/>
      <c r="M12" s="714"/>
      <c r="N12" s="714"/>
      <c r="O12" s="714"/>
      <c r="P12" s="714"/>
      <c r="Q12" s="714"/>
      <c r="R12" s="714"/>
      <c r="S12" s="714"/>
      <c r="T12" s="717"/>
      <c r="U12" s="714"/>
      <c r="V12" s="717"/>
      <c r="W12" s="714"/>
      <c r="X12" s="717"/>
      <c r="Y12" s="714"/>
      <c r="Z12" s="717"/>
      <c r="AA12" s="714"/>
    </row>
    <row r="13" spans="1:27" x14ac:dyDescent="0.3">
      <c r="A13" s="165" t="s">
        <v>463</v>
      </c>
      <c r="B13" s="183" t="s">
        <v>520</v>
      </c>
      <c r="C13" s="725"/>
      <c r="D13" s="711"/>
      <c r="E13" s="710"/>
      <c r="F13" s="610"/>
      <c r="G13" s="617"/>
      <c r="H13" s="714"/>
      <c r="I13" s="714"/>
      <c r="J13" s="714"/>
      <c r="K13" s="714"/>
      <c r="L13" s="714"/>
      <c r="M13" s="714"/>
      <c r="N13" s="714"/>
      <c r="O13" s="714"/>
      <c r="P13" s="714"/>
      <c r="Q13" s="714"/>
      <c r="R13" s="714"/>
      <c r="S13" s="714"/>
      <c r="T13" s="717"/>
      <c r="U13" s="714"/>
      <c r="V13" s="717"/>
      <c r="W13" s="714"/>
      <c r="X13" s="717"/>
      <c r="Y13" s="714"/>
      <c r="Z13" s="717"/>
      <c r="AA13" s="714"/>
    </row>
    <row r="14" spans="1:27" x14ac:dyDescent="0.3">
      <c r="A14" s="165" t="s">
        <v>530</v>
      </c>
      <c r="B14" s="486" t="s">
        <v>350</v>
      </c>
      <c r="C14" s="725"/>
      <c r="D14" s="726"/>
      <c r="E14" s="710"/>
      <c r="F14" s="618"/>
      <c r="G14" s="617"/>
      <c r="H14" s="714"/>
      <c r="I14" s="714"/>
      <c r="J14" s="714"/>
      <c r="K14" s="714"/>
      <c r="L14" s="714"/>
      <c r="M14" s="714"/>
      <c r="N14" s="714"/>
      <c r="O14" s="714"/>
      <c r="P14" s="714"/>
      <c r="Q14" s="714"/>
      <c r="R14" s="714"/>
      <c r="S14" s="714"/>
      <c r="T14" s="717"/>
      <c r="U14" s="714"/>
      <c r="V14" s="717"/>
      <c r="W14" s="714"/>
      <c r="X14" s="717"/>
      <c r="Y14" s="714"/>
      <c r="Z14" s="717"/>
      <c r="AA14" s="714"/>
    </row>
    <row r="15" spans="1:27" x14ac:dyDescent="0.3">
      <c r="A15" s="165" t="s">
        <v>530</v>
      </c>
      <c r="B15" s="486" t="s">
        <v>351</v>
      </c>
      <c r="C15" s="725"/>
      <c r="D15" s="726"/>
      <c r="E15" s="710"/>
      <c r="F15" s="618"/>
      <c r="G15" s="617"/>
      <c r="H15" s="714"/>
      <c r="I15" s="714"/>
      <c r="J15" s="714"/>
      <c r="K15" s="714"/>
      <c r="L15" s="714"/>
      <c r="M15" s="714"/>
      <c r="N15" s="714"/>
      <c r="O15" s="714"/>
      <c r="P15" s="714"/>
      <c r="Q15" s="714"/>
      <c r="R15" s="714"/>
      <c r="S15" s="714"/>
      <c r="T15" s="717"/>
      <c r="U15" s="714"/>
      <c r="V15" s="717"/>
      <c r="W15" s="714"/>
      <c r="X15" s="717"/>
      <c r="Y15" s="714"/>
      <c r="Z15" s="717"/>
      <c r="AA15" s="714"/>
    </row>
    <row r="16" spans="1:27" x14ac:dyDescent="0.3">
      <c r="B16" s="588" t="s">
        <v>352</v>
      </c>
      <c r="C16" s="588"/>
      <c r="D16" s="588"/>
      <c r="E16" s="712"/>
      <c r="F16" s="590"/>
      <c r="G16" s="591">
        <f>SUM(G3:G15)</f>
        <v>0</v>
      </c>
      <c r="H16" s="714"/>
      <c r="I16" s="714"/>
      <c r="J16" s="714"/>
      <c r="K16" s="714"/>
      <c r="L16" s="714"/>
      <c r="M16" s="714"/>
      <c r="N16" s="714"/>
      <c r="O16" s="714"/>
      <c r="P16" s="714"/>
      <c r="Q16" s="714"/>
      <c r="R16" s="714"/>
      <c r="S16" s="714"/>
      <c r="T16" s="714"/>
      <c r="U16" s="714"/>
      <c r="V16" s="714"/>
      <c r="W16" s="714"/>
      <c r="X16" s="714"/>
      <c r="Y16" s="714"/>
      <c r="Z16" s="714"/>
      <c r="AA16" s="714"/>
    </row>
    <row r="17" spans="1:27" x14ac:dyDescent="0.3">
      <c r="B17" s="588"/>
      <c r="C17" s="588"/>
      <c r="D17" s="588"/>
      <c r="E17" s="588"/>
      <c r="F17" s="590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</row>
    <row r="18" spans="1:27" x14ac:dyDescent="0.3">
      <c r="B18" s="612" t="s">
        <v>353</v>
      </c>
      <c r="C18" s="619"/>
      <c r="D18" s="619"/>
      <c r="E18" s="619"/>
      <c r="F18" s="619"/>
      <c r="G18" s="620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2"/>
      <c r="T18" s="622"/>
      <c r="U18" s="622"/>
      <c r="V18" s="622"/>
      <c r="W18" s="622"/>
      <c r="X18" s="622"/>
      <c r="Y18" s="622"/>
      <c r="Z18" s="622"/>
      <c r="AA18" s="622"/>
    </row>
    <row r="19" spans="1:27" x14ac:dyDescent="0.3">
      <c r="A19" s="165" t="s">
        <v>478</v>
      </c>
      <c r="B19" s="183" t="s">
        <v>454</v>
      </c>
      <c r="F19" s="619"/>
      <c r="G19" s="617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</row>
    <row r="20" spans="1:27" x14ac:dyDescent="0.3">
      <c r="A20" s="165" t="s">
        <v>478</v>
      </c>
      <c r="B20" s="183" t="s">
        <v>536</v>
      </c>
      <c r="F20" s="619"/>
      <c r="G20" s="617"/>
      <c r="H20" s="714"/>
      <c r="I20" s="714"/>
      <c r="J20" s="714"/>
      <c r="K20" s="714"/>
      <c r="L20" s="714"/>
      <c r="M20" s="714"/>
      <c r="N20" s="714"/>
      <c r="O20" s="714"/>
      <c r="P20" s="714"/>
      <c r="Q20" s="714"/>
      <c r="R20" s="714"/>
      <c r="S20" s="714"/>
      <c r="T20" s="714"/>
      <c r="U20" s="714"/>
      <c r="V20" s="714"/>
      <c r="W20" s="714"/>
      <c r="X20" s="714"/>
      <c r="Y20" s="714"/>
      <c r="Z20" s="714"/>
      <c r="AA20" s="714"/>
    </row>
    <row r="21" spans="1:27" x14ac:dyDescent="0.3">
      <c r="A21" s="165" t="s">
        <v>478</v>
      </c>
      <c r="B21" s="183" t="s">
        <v>531</v>
      </c>
      <c r="F21" s="619"/>
      <c r="G21" s="617"/>
      <c r="H21" s="714"/>
      <c r="I21" s="714"/>
      <c r="J21" s="714"/>
      <c r="K21" s="714"/>
      <c r="L21" s="714"/>
      <c r="M21" s="714"/>
      <c r="N21" s="714"/>
      <c r="O21" s="714"/>
      <c r="P21" s="714"/>
      <c r="Q21" s="714"/>
      <c r="R21" s="714"/>
      <c r="S21" s="714"/>
      <c r="T21" s="714"/>
      <c r="U21" s="714"/>
      <c r="V21" s="714"/>
      <c r="W21" s="714"/>
      <c r="X21" s="714"/>
      <c r="Y21" s="714"/>
      <c r="Z21" s="714"/>
      <c r="AA21" s="714"/>
    </row>
    <row r="22" spans="1:27" x14ac:dyDescent="0.3">
      <c r="A22" s="165" t="s">
        <v>478</v>
      </c>
      <c r="B22" s="183" t="s">
        <v>521</v>
      </c>
      <c r="F22" s="619"/>
      <c r="G22" s="617"/>
      <c r="H22" s="714"/>
      <c r="I22" s="714"/>
      <c r="J22" s="714"/>
      <c r="K22" s="714"/>
      <c r="L22" s="714"/>
      <c r="M22" s="714"/>
      <c r="N22" s="714"/>
      <c r="O22" s="714"/>
      <c r="P22" s="714"/>
      <c r="Q22" s="714"/>
      <c r="R22" s="714"/>
      <c r="S22" s="714"/>
      <c r="T22" s="714"/>
      <c r="U22" s="714"/>
      <c r="V22" s="714"/>
      <c r="W22" s="714"/>
      <c r="X22" s="714"/>
      <c r="Y22" s="714"/>
      <c r="Z22" s="714"/>
      <c r="AA22" s="714"/>
    </row>
    <row r="23" spans="1:27" x14ac:dyDescent="0.3">
      <c r="A23" s="165" t="s">
        <v>464</v>
      </c>
      <c r="B23" s="183" t="s">
        <v>522</v>
      </c>
      <c r="F23" s="619"/>
      <c r="G23" s="617"/>
      <c r="H23" s="714"/>
      <c r="I23" s="714"/>
      <c r="J23" s="714"/>
      <c r="K23" s="714"/>
      <c r="L23" s="714"/>
      <c r="M23" s="714"/>
      <c r="N23" s="714"/>
      <c r="O23" s="714"/>
      <c r="P23" s="714"/>
      <c r="Q23" s="714"/>
      <c r="R23" s="714"/>
      <c r="S23" s="714"/>
      <c r="T23" s="717"/>
      <c r="U23" s="714"/>
      <c r="V23" s="717"/>
      <c r="W23" s="714"/>
      <c r="X23" s="717"/>
      <c r="Y23" s="714"/>
      <c r="Z23" s="717"/>
      <c r="AA23" s="714"/>
    </row>
    <row r="24" spans="1:27" x14ac:dyDescent="0.3">
      <c r="A24" s="165" t="s">
        <v>464</v>
      </c>
      <c r="B24" s="183" t="s">
        <v>523</v>
      </c>
      <c r="E24" s="265"/>
      <c r="F24" s="619"/>
      <c r="G24" s="617"/>
      <c r="H24" s="714"/>
      <c r="I24" s="714"/>
      <c r="J24" s="714"/>
      <c r="K24" s="714"/>
      <c r="L24" s="714"/>
      <c r="M24" s="714"/>
      <c r="N24" s="714"/>
      <c r="O24" s="714"/>
      <c r="P24" s="714"/>
      <c r="Q24" s="714"/>
      <c r="R24" s="714"/>
      <c r="S24" s="714"/>
      <c r="T24" s="717"/>
      <c r="U24" s="714"/>
      <c r="V24" s="717"/>
      <c r="W24" s="714"/>
      <c r="X24" s="717"/>
      <c r="Y24" s="714"/>
      <c r="Z24" s="717"/>
      <c r="AA24" s="714"/>
    </row>
    <row r="25" spans="1:27" x14ac:dyDescent="0.3">
      <c r="A25" s="165" t="s">
        <v>464</v>
      </c>
      <c r="B25" s="183" t="s">
        <v>524</v>
      </c>
      <c r="E25" s="265"/>
      <c r="F25" s="619"/>
      <c r="G25" s="617"/>
      <c r="H25" s="714"/>
      <c r="I25" s="714"/>
      <c r="J25" s="714"/>
      <c r="K25" s="714"/>
      <c r="L25" s="714"/>
      <c r="M25" s="714"/>
      <c r="N25" s="714"/>
      <c r="O25" s="714"/>
      <c r="P25" s="714"/>
      <c r="Q25" s="714"/>
      <c r="R25" s="714"/>
      <c r="S25" s="714"/>
      <c r="T25" s="717"/>
      <c r="U25" s="714"/>
      <c r="V25" s="717"/>
      <c r="W25" s="714"/>
      <c r="X25" s="717"/>
      <c r="Y25" s="714"/>
      <c r="Z25" s="717"/>
      <c r="AA25" s="714"/>
    </row>
    <row r="26" spans="1:27" x14ac:dyDescent="0.3">
      <c r="B26" s="612" t="s">
        <v>354</v>
      </c>
      <c r="C26" s="619"/>
      <c r="D26" s="619"/>
      <c r="E26" s="619"/>
      <c r="F26" s="619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</row>
    <row r="27" spans="1:27" x14ac:dyDescent="0.3">
      <c r="B27" s="183" t="s">
        <v>355</v>
      </c>
      <c r="F27" s="619"/>
      <c r="G27" s="617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7"/>
      <c r="U27" s="714"/>
      <c r="V27" s="717"/>
      <c r="W27" s="714"/>
      <c r="X27" s="717"/>
      <c r="Y27" s="714"/>
      <c r="Z27" s="717"/>
      <c r="AA27" s="714"/>
    </row>
    <row r="28" spans="1:27" x14ac:dyDescent="0.3">
      <c r="A28" s="165" t="s">
        <v>464</v>
      </c>
      <c r="B28" s="183" t="s">
        <v>525</v>
      </c>
      <c r="F28" s="619"/>
      <c r="G28" s="617"/>
      <c r="H28" s="714"/>
      <c r="I28" s="714"/>
      <c r="J28" s="714"/>
      <c r="K28" s="714"/>
      <c r="L28" s="714"/>
      <c r="M28" s="714"/>
      <c r="N28" s="714"/>
      <c r="O28" s="714"/>
      <c r="P28" s="714"/>
      <c r="Q28" s="714"/>
      <c r="R28" s="714"/>
      <c r="S28" s="714"/>
      <c r="T28" s="717"/>
      <c r="U28" s="714"/>
      <c r="V28" s="717"/>
      <c r="W28" s="714"/>
      <c r="X28" s="717"/>
      <c r="Y28" s="714"/>
      <c r="Z28" s="717"/>
      <c r="AA28" s="714"/>
    </row>
    <row r="29" spans="1:27" x14ac:dyDescent="0.3">
      <c r="F29" s="619"/>
      <c r="G29" s="617"/>
      <c r="H29" s="579"/>
      <c r="I29" s="617"/>
      <c r="J29" s="579"/>
      <c r="K29" s="617"/>
      <c r="L29" s="579"/>
      <c r="M29" s="617"/>
      <c r="N29" s="579"/>
      <c r="O29" s="617"/>
      <c r="P29" s="579"/>
      <c r="Q29" s="617"/>
      <c r="R29" s="579"/>
      <c r="S29" s="617"/>
      <c r="T29" s="585"/>
      <c r="U29" s="617"/>
      <c r="V29" s="585"/>
      <c r="W29" s="617"/>
      <c r="X29" s="585"/>
      <c r="Y29" s="617"/>
      <c r="Z29" s="585"/>
      <c r="AA29" s="617"/>
    </row>
    <row r="30" spans="1:27" x14ac:dyDescent="0.3">
      <c r="B30" s="612" t="s">
        <v>356</v>
      </c>
      <c r="C30" s="619"/>
      <c r="D30" s="619"/>
      <c r="E30" s="619"/>
      <c r="F30" s="619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</row>
    <row r="31" spans="1:27" x14ac:dyDescent="0.3">
      <c r="A31" s="165" t="s">
        <v>464</v>
      </c>
      <c r="B31" s="183" t="s">
        <v>526</v>
      </c>
      <c r="F31" s="619"/>
      <c r="G31" s="617"/>
      <c r="H31" s="714"/>
      <c r="I31" s="714"/>
      <c r="J31" s="714"/>
      <c r="K31" s="714"/>
      <c r="L31" s="714"/>
      <c r="M31" s="714"/>
      <c r="N31" s="714"/>
      <c r="O31" s="714"/>
      <c r="P31" s="714"/>
      <c r="Q31" s="714"/>
      <c r="R31" s="714"/>
      <c r="S31" s="714"/>
      <c r="T31" s="717"/>
      <c r="U31" s="714"/>
      <c r="V31" s="717"/>
      <c r="W31" s="714"/>
      <c r="X31" s="717"/>
      <c r="Y31" s="714"/>
      <c r="Z31" s="717"/>
      <c r="AA31" s="714"/>
    </row>
    <row r="32" spans="1:27" x14ac:dyDescent="0.3">
      <c r="F32" s="619"/>
      <c r="G32" s="617"/>
      <c r="H32" s="579"/>
      <c r="I32" s="617"/>
      <c r="J32" s="579"/>
      <c r="K32" s="617"/>
      <c r="L32" s="579"/>
      <c r="M32" s="617"/>
      <c r="N32" s="579"/>
      <c r="O32" s="617"/>
      <c r="P32" s="579"/>
      <c r="Q32" s="617"/>
      <c r="R32" s="579"/>
      <c r="S32" s="617"/>
      <c r="T32" s="585"/>
      <c r="U32" s="617"/>
      <c r="V32" s="585"/>
      <c r="W32" s="617"/>
      <c r="X32" s="585"/>
      <c r="Y32" s="617"/>
      <c r="Z32" s="585"/>
      <c r="AA32" s="617"/>
    </row>
    <row r="33" spans="1:27" x14ac:dyDescent="0.3">
      <c r="B33" s="619" t="s">
        <v>527</v>
      </c>
      <c r="C33" s="619"/>
      <c r="D33" s="619"/>
      <c r="E33" s="619"/>
      <c r="F33" s="619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</row>
    <row r="34" spans="1:27" x14ac:dyDescent="0.3">
      <c r="A34" s="165" t="s">
        <v>478</v>
      </c>
      <c r="B34" s="183" t="s">
        <v>357</v>
      </c>
      <c r="F34" s="619"/>
      <c r="G34" s="617"/>
      <c r="H34" s="714"/>
      <c r="I34" s="714"/>
      <c r="J34" s="714"/>
      <c r="K34" s="714"/>
      <c r="L34" s="714"/>
      <c r="M34" s="714"/>
      <c r="N34" s="714"/>
      <c r="O34" s="714"/>
      <c r="P34" s="714"/>
      <c r="Q34" s="714"/>
      <c r="R34" s="714"/>
      <c r="S34" s="714"/>
      <c r="T34" s="717"/>
      <c r="U34" s="714"/>
      <c r="V34" s="717"/>
      <c r="W34" s="714"/>
      <c r="X34" s="717"/>
      <c r="Y34" s="714"/>
      <c r="Z34" s="717"/>
      <c r="AA34" s="714"/>
    </row>
    <row r="35" spans="1:27" x14ac:dyDescent="0.3">
      <c r="B35" s="737" t="s">
        <v>358</v>
      </c>
      <c r="C35" s="737"/>
      <c r="D35" s="737"/>
      <c r="E35" s="737"/>
      <c r="F35" s="590"/>
      <c r="G35" s="591">
        <f>SUM(G19:G34)</f>
        <v>0</v>
      </c>
      <c r="H35" s="714"/>
      <c r="I35" s="714"/>
      <c r="J35" s="714"/>
      <c r="K35" s="714"/>
      <c r="L35" s="714"/>
      <c r="M35" s="714"/>
      <c r="N35" s="714"/>
      <c r="O35" s="714"/>
      <c r="P35" s="714"/>
      <c r="Q35" s="714"/>
      <c r="R35" s="714"/>
      <c r="S35" s="714"/>
      <c r="T35" s="714"/>
      <c r="U35" s="714"/>
      <c r="V35" s="714"/>
      <c r="W35" s="714"/>
      <c r="X35" s="714"/>
      <c r="Y35" s="714"/>
      <c r="Z35" s="714"/>
      <c r="AA35" s="714"/>
    </row>
    <row r="36" spans="1:27" x14ac:dyDescent="0.3">
      <c r="B36" s="612" t="s">
        <v>359</v>
      </c>
      <c r="C36" s="619"/>
      <c r="D36" s="619"/>
      <c r="E36" s="619"/>
      <c r="F36" s="619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2"/>
      <c r="T36" s="622"/>
      <c r="U36" s="622"/>
      <c r="V36" s="622"/>
      <c r="W36" s="622"/>
      <c r="X36" s="622"/>
      <c r="Y36" s="622"/>
      <c r="Z36" s="622"/>
      <c r="AA36" s="622"/>
    </row>
    <row r="37" spans="1:27" x14ac:dyDescent="0.3">
      <c r="B37" s="486" t="s">
        <v>360</v>
      </c>
      <c r="F37" s="619"/>
      <c r="G37" s="714"/>
      <c r="H37" s="714"/>
      <c r="I37" s="617"/>
      <c r="J37" s="579"/>
      <c r="K37" s="617"/>
      <c r="L37" s="579"/>
      <c r="M37" s="617"/>
      <c r="N37" s="579"/>
      <c r="O37" s="617"/>
      <c r="P37" s="579"/>
      <c r="Q37" s="617"/>
      <c r="R37" s="579"/>
      <c r="S37" s="617"/>
      <c r="T37" s="585"/>
      <c r="U37" s="617"/>
      <c r="V37" s="585"/>
      <c r="W37" s="617"/>
      <c r="X37" s="585"/>
      <c r="Y37" s="617"/>
      <c r="Z37" s="585"/>
      <c r="AA37" s="617"/>
    </row>
    <row r="38" spans="1:27" x14ac:dyDescent="0.3">
      <c r="B38" s="183" t="s">
        <v>361</v>
      </c>
      <c r="F38" s="619"/>
      <c r="G38" s="714"/>
      <c r="H38" s="714"/>
      <c r="I38" s="617"/>
      <c r="J38" s="579"/>
      <c r="K38" s="617"/>
      <c r="L38" s="579"/>
      <c r="M38" s="617"/>
      <c r="N38" s="579"/>
      <c r="O38" s="617"/>
      <c r="P38" s="579"/>
      <c r="Q38" s="617"/>
      <c r="R38" s="579"/>
      <c r="S38" s="617"/>
      <c r="T38" s="585"/>
      <c r="U38" s="617"/>
      <c r="V38" s="585"/>
      <c r="W38" s="617"/>
      <c r="X38" s="585"/>
      <c r="Y38" s="617"/>
      <c r="Z38" s="585"/>
      <c r="AA38" s="617"/>
    </row>
    <row r="39" spans="1:27" x14ac:dyDescent="0.3">
      <c r="A39" s="165" t="s">
        <v>463</v>
      </c>
      <c r="B39" s="737" t="s">
        <v>362</v>
      </c>
      <c r="C39" s="737"/>
      <c r="D39" s="737"/>
      <c r="E39" s="737"/>
      <c r="F39" s="590"/>
      <c r="G39" s="714"/>
      <c r="H39" s="714"/>
      <c r="I39" s="591">
        <f t="shared" ref="I39:AA39" si="1">SUM(I37:I38)</f>
        <v>0</v>
      </c>
      <c r="J39" s="591">
        <f t="shared" si="1"/>
        <v>0</v>
      </c>
      <c r="K39" s="591">
        <f t="shared" si="1"/>
        <v>0</v>
      </c>
      <c r="L39" s="591">
        <f t="shared" si="1"/>
        <v>0</v>
      </c>
      <c r="M39" s="591">
        <f t="shared" si="1"/>
        <v>0</v>
      </c>
      <c r="N39" s="591">
        <f t="shared" si="1"/>
        <v>0</v>
      </c>
      <c r="O39" s="591">
        <f t="shared" si="1"/>
        <v>0</v>
      </c>
      <c r="P39" s="591">
        <f t="shared" si="1"/>
        <v>0</v>
      </c>
      <c r="Q39" s="591">
        <f t="shared" si="1"/>
        <v>0</v>
      </c>
      <c r="R39" s="591">
        <f t="shared" si="1"/>
        <v>0</v>
      </c>
      <c r="S39" s="591">
        <f t="shared" si="1"/>
        <v>0</v>
      </c>
      <c r="T39" s="591">
        <f t="shared" si="1"/>
        <v>0</v>
      </c>
      <c r="U39" s="591">
        <f t="shared" si="1"/>
        <v>0</v>
      </c>
      <c r="V39" s="591">
        <f t="shared" si="1"/>
        <v>0</v>
      </c>
      <c r="W39" s="591">
        <f t="shared" si="1"/>
        <v>0</v>
      </c>
      <c r="X39" s="591">
        <f t="shared" si="1"/>
        <v>0</v>
      </c>
      <c r="Y39" s="591">
        <f t="shared" si="1"/>
        <v>0</v>
      </c>
      <c r="Z39" s="591">
        <f t="shared" si="1"/>
        <v>0</v>
      </c>
      <c r="AA39" s="591">
        <f t="shared" si="1"/>
        <v>0</v>
      </c>
    </row>
    <row r="40" spans="1:27" x14ac:dyDescent="0.3">
      <c r="B40" s="735" t="s">
        <v>363</v>
      </c>
      <c r="C40" s="735"/>
      <c r="D40" s="735"/>
      <c r="E40" s="735"/>
      <c r="F40" s="623"/>
      <c r="G40" s="738"/>
      <c r="H40" s="738"/>
      <c r="I40" s="606"/>
      <c r="J40" s="606"/>
      <c r="K40" s="606"/>
      <c r="L40" s="606"/>
      <c r="M40" s="606"/>
      <c r="N40" s="606"/>
      <c r="O40" s="606"/>
      <c r="P40" s="606"/>
      <c r="Q40" s="606"/>
      <c r="R40" s="607"/>
      <c r="S40" s="607"/>
      <c r="T40" s="607"/>
      <c r="U40" s="607"/>
      <c r="V40" s="607"/>
      <c r="W40" s="607"/>
      <c r="X40" s="607"/>
      <c r="Y40" s="607"/>
      <c r="Z40" s="607"/>
      <c r="AA40" s="607"/>
    </row>
    <row r="41" spans="1:27" x14ac:dyDescent="0.3">
      <c r="B41" s="229"/>
      <c r="H41" s="183">
        <v>1</v>
      </c>
      <c r="I41" s="183">
        <f>H41+1</f>
        <v>2</v>
      </c>
      <c r="J41" s="183">
        <f t="shared" ref="J41:AA41" si="2">I41+1</f>
        <v>3</v>
      </c>
      <c r="K41" s="183">
        <f t="shared" si="2"/>
        <v>4</v>
      </c>
      <c r="L41" s="183">
        <f t="shared" si="2"/>
        <v>5</v>
      </c>
      <c r="M41" s="183">
        <f t="shared" si="2"/>
        <v>6</v>
      </c>
      <c r="N41" s="183">
        <f t="shared" si="2"/>
        <v>7</v>
      </c>
      <c r="O41" s="183">
        <f t="shared" si="2"/>
        <v>8</v>
      </c>
      <c r="P41" s="183">
        <f t="shared" si="2"/>
        <v>9</v>
      </c>
      <c r="Q41" s="183">
        <f t="shared" si="2"/>
        <v>10</v>
      </c>
      <c r="R41" s="183">
        <f t="shared" si="2"/>
        <v>11</v>
      </c>
      <c r="S41" s="183">
        <f t="shared" si="2"/>
        <v>12</v>
      </c>
      <c r="T41" s="183">
        <f t="shared" si="2"/>
        <v>13</v>
      </c>
      <c r="U41" s="183">
        <f t="shared" si="2"/>
        <v>14</v>
      </c>
      <c r="V41" s="183">
        <f t="shared" si="2"/>
        <v>15</v>
      </c>
      <c r="W41" s="183">
        <f t="shared" si="2"/>
        <v>16</v>
      </c>
      <c r="X41" s="183">
        <f t="shared" si="2"/>
        <v>17</v>
      </c>
      <c r="Y41" s="183">
        <f t="shared" si="2"/>
        <v>18</v>
      </c>
      <c r="Z41" s="183">
        <f t="shared" si="2"/>
        <v>19</v>
      </c>
      <c r="AA41" s="183">
        <f t="shared" si="2"/>
        <v>20</v>
      </c>
    </row>
    <row r="42" spans="1:27" x14ac:dyDescent="0.3">
      <c r="H42" s="585"/>
    </row>
    <row r="43" spans="1:27" x14ac:dyDescent="0.3">
      <c r="B43" s="486"/>
    </row>
    <row r="44" spans="1:27" x14ac:dyDescent="0.3">
      <c r="B44" s="486"/>
    </row>
    <row r="45" spans="1:27" x14ac:dyDescent="0.3">
      <c r="B45" s="486"/>
      <c r="H45" s="585"/>
      <c r="I45" s="585"/>
      <c r="J45" s="585"/>
      <c r="K45" s="585"/>
      <c r="L45" s="585"/>
      <c r="M45" s="585"/>
      <c r="N45" s="585"/>
      <c r="O45" s="585"/>
      <c r="P45" s="585"/>
      <c r="Q45" s="585"/>
      <c r="R45" s="585"/>
      <c r="S45" s="585"/>
      <c r="T45" s="585"/>
      <c r="U45" s="585"/>
      <c r="V45" s="585"/>
      <c r="W45" s="585"/>
      <c r="X45" s="585"/>
      <c r="Y45" s="585"/>
      <c r="Z45" s="585"/>
      <c r="AA45" s="585"/>
    </row>
    <row r="46" spans="1:27" x14ac:dyDescent="0.3">
      <c r="B46" s="486"/>
    </row>
    <row r="47" spans="1:27" x14ac:dyDescent="0.3">
      <c r="B47" s="486"/>
    </row>
    <row r="48" spans="1:27" x14ac:dyDescent="0.3">
      <c r="B48" s="486"/>
    </row>
  </sheetData>
  <mergeCells count="5">
    <mergeCell ref="C1:E1"/>
    <mergeCell ref="B35:E35"/>
    <mergeCell ref="B39:E39"/>
    <mergeCell ref="B40:E40"/>
    <mergeCell ref="G40:H40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1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Z40"/>
  <sheetViews>
    <sheetView workbookViewId="0">
      <selection activeCell="D10" sqref="D10"/>
    </sheetView>
  </sheetViews>
  <sheetFormatPr defaultColWidth="8.81640625" defaultRowHeight="13" x14ac:dyDescent="0.3"/>
  <cols>
    <col min="1" max="1" width="8.81640625" style="183"/>
    <col min="2" max="2" width="43.1796875" style="183" customWidth="1"/>
    <col min="3" max="3" width="19.54296875" style="183" customWidth="1"/>
    <col min="4" max="24" width="17.81640625" style="183" customWidth="1"/>
    <col min="25" max="26" width="10.1796875" style="183" bestFit="1" customWidth="1"/>
    <col min="27" max="16384" width="8.81640625" style="183"/>
  </cols>
  <sheetData>
    <row r="2" spans="2:26" x14ac:dyDescent="0.3">
      <c r="E2" s="183">
        <v>1</v>
      </c>
      <c r="F2" s="183">
        <f>E2+1</f>
        <v>2</v>
      </c>
      <c r="G2" s="183">
        <f t="shared" ref="G2:Y3" si="0">F2+1</f>
        <v>3</v>
      </c>
      <c r="H2" s="183">
        <f t="shared" si="0"/>
        <v>4</v>
      </c>
      <c r="I2" s="183">
        <f t="shared" si="0"/>
        <v>5</v>
      </c>
      <c r="J2" s="183">
        <f t="shared" si="0"/>
        <v>6</v>
      </c>
      <c r="K2" s="183">
        <f t="shared" si="0"/>
        <v>7</v>
      </c>
      <c r="L2" s="183">
        <f t="shared" si="0"/>
        <v>8</v>
      </c>
      <c r="M2" s="183">
        <f t="shared" si="0"/>
        <v>9</v>
      </c>
      <c r="N2" s="183">
        <f t="shared" si="0"/>
        <v>10</v>
      </c>
      <c r="O2" s="183">
        <f t="shared" si="0"/>
        <v>11</v>
      </c>
      <c r="P2" s="183">
        <f t="shared" si="0"/>
        <v>12</v>
      </c>
      <c r="Q2" s="183">
        <f t="shared" si="0"/>
        <v>13</v>
      </c>
      <c r="R2" s="183">
        <f t="shared" si="0"/>
        <v>14</v>
      </c>
      <c r="S2" s="183">
        <f t="shared" si="0"/>
        <v>15</v>
      </c>
      <c r="T2" s="183">
        <f t="shared" si="0"/>
        <v>16</v>
      </c>
      <c r="U2" s="183">
        <f t="shared" si="0"/>
        <v>17</v>
      </c>
      <c r="V2" s="183">
        <f t="shared" si="0"/>
        <v>18</v>
      </c>
      <c r="W2" s="183">
        <f t="shared" si="0"/>
        <v>19</v>
      </c>
      <c r="X2" s="183">
        <f t="shared" si="0"/>
        <v>20</v>
      </c>
      <c r="Y2" s="183">
        <f t="shared" si="0"/>
        <v>21</v>
      </c>
    </row>
    <row r="3" spans="2:26" ht="13.5" thickBot="1" x14ac:dyDescent="0.35">
      <c r="D3" s="624">
        <v>2024</v>
      </c>
      <c r="E3" s="624">
        <v>2025</v>
      </c>
      <c r="F3" s="624">
        <f>E3+1</f>
        <v>2026</v>
      </c>
      <c r="G3" s="624">
        <f t="shared" ref="G3:X3" si="1">F3+1</f>
        <v>2027</v>
      </c>
      <c r="H3" s="624">
        <f t="shared" si="1"/>
        <v>2028</v>
      </c>
      <c r="I3" s="624">
        <f t="shared" si="1"/>
        <v>2029</v>
      </c>
      <c r="J3" s="624">
        <f t="shared" si="1"/>
        <v>2030</v>
      </c>
      <c r="K3" s="624">
        <f t="shared" si="1"/>
        <v>2031</v>
      </c>
      <c r="L3" s="624">
        <f t="shared" si="1"/>
        <v>2032</v>
      </c>
      <c r="M3" s="624">
        <f t="shared" si="1"/>
        <v>2033</v>
      </c>
      <c r="N3" s="624">
        <f t="shared" si="1"/>
        <v>2034</v>
      </c>
      <c r="O3" s="624">
        <f t="shared" si="1"/>
        <v>2035</v>
      </c>
      <c r="P3" s="624">
        <f t="shared" si="1"/>
        <v>2036</v>
      </c>
      <c r="Q3" s="624">
        <f t="shared" si="1"/>
        <v>2037</v>
      </c>
      <c r="R3" s="624">
        <f t="shared" si="1"/>
        <v>2038</v>
      </c>
      <c r="S3" s="624">
        <f t="shared" si="1"/>
        <v>2039</v>
      </c>
      <c r="T3" s="624">
        <f t="shared" si="1"/>
        <v>2040</v>
      </c>
      <c r="U3" s="624">
        <f t="shared" si="1"/>
        <v>2041</v>
      </c>
      <c r="V3" s="624">
        <f t="shared" si="1"/>
        <v>2042</v>
      </c>
      <c r="W3" s="624">
        <f t="shared" si="1"/>
        <v>2043</v>
      </c>
      <c r="X3" s="624">
        <f t="shared" si="1"/>
        <v>2044</v>
      </c>
      <c r="Y3" s="624">
        <f t="shared" si="0"/>
        <v>2045</v>
      </c>
      <c r="Z3" s="624">
        <f t="shared" ref="Z3" si="2">Y3+1</f>
        <v>2046</v>
      </c>
    </row>
    <row r="5" spans="2:26" x14ac:dyDescent="0.3"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  <c r="S5" s="625"/>
      <c r="T5" s="625"/>
      <c r="U5" s="625"/>
      <c r="V5" s="625"/>
      <c r="W5" s="625"/>
      <c r="X5" s="625"/>
    </row>
    <row r="6" spans="2:26" x14ac:dyDescent="0.3">
      <c r="B6" s="229" t="s">
        <v>162</v>
      </c>
      <c r="D6" s="350"/>
    </row>
    <row r="8" spans="2:26" x14ac:dyDescent="0.3">
      <c r="B8" s="626"/>
      <c r="C8" s="627"/>
      <c r="D8" s="627"/>
      <c r="E8" s="627"/>
      <c r="F8" s="628"/>
      <c r="G8" s="628"/>
      <c r="H8" s="627"/>
      <c r="I8" s="627"/>
      <c r="J8" s="627"/>
      <c r="K8" s="628"/>
      <c r="L8" s="628"/>
      <c r="M8" s="628"/>
      <c r="N8" s="628"/>
      <c r="O8" s="628"/>
      <c r="P8" s="628"/>
      <c r="Q8" s="628"/>
      <c r="R8" s="628"/>
      <c r="S8" s="628"/>
      <c r="T8" s="628"/>
      <c r="U8" s="628"/>
      <c r="V8" s="628"/>
      <c r="W8" s="628"/>
      <c r="X8" s="628"/>
      <c r="Y8" s="628"/>
      <c r="Z8" s="628"/>
    </row>
    <row r="9" spans="2:26" x14ac:dyDescent="0.3">
      <c r="B9" s="628" t="s">
        <v>88</v>
      </c>
      <c r="C9" s="627"/>
      <c r="D9" s="629">
        <v>1872834.21753352</v>
      </c>
      <c r="E9" s="629">
        <v>1899490.90539242</v>
      </c>
      <c r="F9" s="629">
        <v>1889038.5453673601</v>
      </c>
      <c r="G9" s="629">
        <v>1881644.0427742701</v>
      </c>
      <c r="H9" s="629">
        <v>1864984.0568559</v>
      </c>
      <c r="I9" s="629">
        <v>1858177.4544291499</v>
      </c>
      <c r="J9" s="629">
        <v>1845917.9531129701</v>
      </c>
      <c r="K9" s="629">
        <v>1834682.9647698801</v>
      </c>
      <c r="L9" s="629">
        <v>1824391.15437603</v>
      </c>
      <c r="M9" s="629">
        <v>1816724.90262986</v>
      </c>
      <c r="N9" s="629">
        <v>1805731.1606624301</v>
      </c>
      <c r="O9" s="629">
        <v>1797151.8474296599</v>
      </c>
      <c r="P9" s="629">
        <v>1787784.5887639301</v>
      </c>
      <c r="Q9" s="629">
        <v>1779925.3051484199</v>
      </c>
      <c r="R9" s="629">
        <v>1770437.5904067</v>
      </c>
      <c r="S9" s="629">
        <v>1761076.9406347</v>
      </c>
      <c r="T9" s="629">
        <v>1750887.5092722601</v>
      </c>
      <c r="U9" s="629">
        <v>1743782.6312657101</v>
      </c>
      <c r="V9" s="629">
        <v>1733633.2578509701</v>
      </c>
      <c r="W9" s="629">
        <v>1723572.57912586</v>
      </c>
      <c r="X9" s="629">
        <v>1713331.95905246</v>
      </c>
      <c r="Y9" s="629">
        <f>(X9*(1+$X$13))</f>
        <v>1710361.8586676177</v>
      </c>
      <c r="Z9" s="629">
        <f>(Y9*(1+$X$13))</f>
        <v>1707396.9070201518</v>
      </c>
    </row>
    <row r="10" spans="2:26" x14ac:dyDescent="0.3">
      <c r="B10" s="630" t="s">
        <v>89</v>
      </c>
      <c r="C10" s="627"/>
      <c r="D10" s="629">
        <v>1446227.8446942801</v>
      </c>
      <c r="E10" s="629">
        <v>1434701.3684976799</v>
      </c>
      <c r="F10" s="629">
        <v>1434799.09450687</v>
      </c>
      <c r="G10" s="629">
        <v>1435042.2267249301</v>
      </c>
      <c r="H10" s="629">
        <v>1430581.5450904099</v>
      </c>
      <c r="I10" s="629">
        <v>1431084.33888202</v>
      </c>
      <c r="J10" s="629">
        <v>1427465.63156883</v>
      </c>
      <c r="K10" s="629">
        <v>1424109.2633885101</v>
      </c>
      <c r="L10" s="629">
        <v>1421426.47528169</v>
      </c>
      <c r="M10" s="629">
        <v>1419879.8371027599</v>
      </c>
      <c r="N10" s="629">
        <v>1417125.1712895401</v>
      </c>
      <c r="O10" s="629">
        <v>1415943.43543448</v>
      </c>
      <c r="P10" s="629">
        <v>1414614.34371149</v>
      </c>
      <c r="Q10" s="629">
        <v>1413699.63070964</v>
      </c>
      <c r="R10" s="629">
        <v>1412173.84789845</v>
      </c>
      <c r="S10" s="629">
        <v>1410752.06576583</v>
      </c>
      <c r="T10" s="629">
        <v>1409217.2203862101</v>
      </c>
      <c r="U10" s="629">
        <v>1409259.5457374901</v>
      </c>
      <c r="V10" s="629">
        <v>1408226.77130681</v>
      </c>
      <c r="W10" s="629">
        <v>1407734.1266588001</v>
      </c>
      <c r="X10" s="629">
        <v>1407639.08280836</v>
      </c>
      <c r="Y10" s="629">
        <f t="shared" ref="Y10:Z12" si="3">(X10*(1+$X$13))</f>
        <v>1405198.9080602741</v>
      </c>
      <c r="Z10" s="629">
        <f t="shared" si="3"/>
        <v>1402762.9634112767</v>
      </c>
    </row>
    <row r="11" spans="2:26" x14ac:dyDescent="0.3">
      <c r="B11" s="630" t="s">
        <v>90</v>
      </c>
      <c r="C11" s="627"/>
      <c r="D11" s="629">
        <v>2034453.0821291502</v>
      </c>
      <c r="E11" s="629">
        <v>2024137.62324787</v>
      </c>
      <c r="F11" s="629">
        <v>2000260.56456333</v>
      </c>
      <c r="G11" s="629">
        <v>1997508.81130743</v>
      </c>
      <c r="H11" s="629">
        <v>2001218.2040444701</v>
      </c>
      <c r="I11" s="629">
        <v>2007954.72239278</v>
      </c>
      <c r="J11" s="629">
        <v>2011723.7010603901</v>
      </c>
      <c r="K11" s="629">
        <v>2016278.9855746101</v>
      </c>
      <c r="L11" s="629">
        <v>2020684.34655586</v>
      </c>
      <c r="M11" s="629">
        <v>2026476.6627045302</v>
      </c>
      <c r="N11" s="629">
        <v>2030541.7536700999</v>
      </c>
      <c r="O11" s="629">
        <v>2035266.95148675</v>
      </c>
      <c r="P11" s="629">
        <v>2038588.07351972</v>
      </c>
      <c r="Q11" s="629">
        <v>2042194.2549377601</v>
      </c>
      <c r="R11" s="629">
        <v>2045302.9411964701</v>
      </c>
      <c r="S11" s="629">
        <v>2047162.1891516899</v>
      </c>
      <c r="T11" s="629">
        <v>2049008.68872893</v>
      </c>
      <c r="U11" s="629">
        <v>2049890.2150777699</v>
      </c>
      <c r="V11" s="629">
        <v>2050599.3574139401</v>
      </c>
      <c r="W11" s="629">
        <v>2051547.0341662399</v>
      </c>
      <c r="X11" s="629">
        <v>2052898.1018439899</v>
      </c>
      <c r="Y11" s="629">
        <f t="shared" si="3"/>
        <v>2049339.3557352084</v>
      </c>
      <c r="Z11" s="629">
        <f t="shared" si="3"/>
        <v>2045786.778794714</v>
      </c>
    </row>
    <row r="12" spans="2:26" s="211" customFormat="1" x14ac:dyDescent="0.3">
      <c r="B12" s="631" t="s">
        <v>81</v>
      </c>
      <c r="C12" s="627"/>
      <c r="D12" s="632">
        <f t="shared" ref="D12:X12" si="4">SUM(D9:D11)</f>
        <v>5353515.1443569502</v>
      </c>
      <c r="E12" s="632">
        <f t="shared" si="4"/>
        <v>5358329.8971379697</v>
      </c>
      <c r="F12" s="632">
        <f t="shared" si="4"/>
        <v>5324098.2044375604</v>
      </c>
      <c r="G12" s="632">
        <f t="shared" si="4"/>
        <v>5314195.0808066307</v>
      </c>
      <c r="H12" s="632">
        <f t="shared" si="4"/>
        <v>5296783.8059907798</v>
      </c>
      <c r="I12" s="632">
        <f t="shared" si="4"/>
        <v>5297216.5157039501</v>
      </c>
      <c r="J12" s="632">
        <f t="shared" si="4"/>
        <v>5285107.2857421897</v>
      </c>
      <c r="K12" s="632">
        <f t="shared" si="4"/>
        <v>5275071.2137330007</v>
      </c>
      <c r="L12" s="632">
        <f t="shared" si="4"/>
        <v>5266501.97621358</v>
      </c>
      <c r="M12" s="632">
        <f t="shared" si="4"/>
        <v>5263081.4024371505</v>
      </c>
      <c r="N12" s="632">
        <f t="shared" si="4"/>
        <v>5253398.0856220704</v>
      </c>
      <c r="O12" s="632">
        <f t="shared" si="4"/>
        <v>5248362.2343508899</v>
      </c>
      <c r="P12" s="632">
        <f t="shared" si="4"/>
        <v>5240987.0059951404</v>
      </c>
      <c r="Q12" s="632">
        <f t="shared" si="4"/>
        <v>5235819.1907958202</v>
      </c>
      <c r="R12" s="632">
        <f t="shared" si="4"/>
        <v>5227914.3795016203</v>
      </c>
      <c r="S12" s="632">
        <f t="shared" si="4"/>
        <v>5218991.1955522206</v>
      </c>
      <c r="T12" s="632">
        <f t="shared" si="4"/>
        <v>5209113.4183874</v>
      </c>
      <c r="U12" s="632">
        <f t="shared" si="4"/>
        <v>5202932.3920809701</v>
      </c>
      <c r="V12" s="632">
        <f t="shared" si="4"/>
        <v>5192459.3865717202</v>
      </c>
      <c r="W12" s="632">
        <f t="shared" si="4"/>
        <v>5182853.7399509</v>
      </c>
      <c r="X12" s="632">
        <f t="shared" si="4"/>
        <v>5173869.1437048092</v>
      </c>
      <c r="Y12" s="633">
        <f t="shared" si="3"/>
        <v>5164900.1224630997</v>
      </c>
      <c r="Z12" s="633">
        <f t="shared" si="3"/>
        <v>5155946.6492261421</v>
      </c>
    </row>
    <row r="13" spans="2:26" x14ac:dyDescent="0.3">
      <c r="B13" s="634"/>
      <c r="C13" s="635"/>
      <c r="D13" s="635">
        <f>E13</f>
        <v>8.9936287676232606E-4</v>
      </c>
      <c r="E13" s="636">
        <f>(E12-D12)/D12</f>
        <v>8.9936287676232606E-4</v>
      </c>
      <c r="F13" s="636">
        <f t="shared" ref="F13:K13" si="5">(F12-E12)/E12</f>
        <v>-6.3885004017190904E-3</v>
      </c>
      <c r="G13" s="636">
        <f t="shared" si="5"/>
        <v>-1.8600565298881274E-3</v>
      </c>
      <c r="H13" s="636">
        <f t="shared" si="5"/>
        <v>-3.2763710310025106E-3</v>
      </c>
      <c r="I13" s="636">
        <f t="shared" si="5"/>
        <v>8.1692915742738193E-5</v>
      </c>
      <c r="J13" s="636">
        <f t="shared" si="5"/>
        <v>-2.2859609241687073E-3</v>
      </c>
      <c r="K13" s="636">
        <f t="shared" si="5"/>
        <v>-1.8989343955729528E-3</v>
      </c>
      <c r="L13" s="636">
        <f t="shared" ref="L13" si="6">(L12-K12)/K12</f>
        <v>-1.6244780728479503E-3</v>
      </c>
      <c r="M13" s="636">
        <f t="shared" ref="M13" si="7">(M12-L12)/L12</f>
        <v>-6.4949634347024113E-4</v>
      </c>
      <c r="N13" s="636">
        <f t="shared" ref="N13" si="8">(N12-M12)/M12</f>
        <v>-1.8398569344939475E-3</v>
      </c>
      <c r="O13" s="636">
        <f t="shared" ref="O13" si="9">(O12-N12)/N12</f>
        <v>-9.5858931478331436E-4</v>
      </c>
      <c r="P13" s="636">
        <f t="shared" ref="P13" si="10">(P12-O12)/O12</f>
        <v>-1.4052437744251217E-3</v>
      </c>
      <c r="Q13" s="636">
        <f t="shared" ref="Q13" si="11">(Q12-P12)/P12</f>
        <v>-9.8603854453536434E-4</v>
      </c>
      <c r="R13" s="636">
        <f t="shared" ref="R13" si="12">(R12-Q12)/Q12</f>
        <v>-1.5097563544776275E-3</v>
      </c>
      <c r="S13" s="636">
        <f t="shared" ref="S13" si="13">(S12-R12)/R12</f>
        <v>-1.7068343705832442E-3</v>
      </c>
      <c r="T13" s="636">
        <f t="shared" ref="T13" si="14">(T12-S12)/S12</f>
        <v>-1.8926602469149052E-3</v>
      </c>
      <c r="U13" s="636">
        <f t="shared" ref="U13" si="15">(U12-T12)/T12</f>
        <v>-1.1865793293368827E-3</v>
      </c>
      <c r="V13" s="636">
        <f t="shared" ref="V13" si="16">(V12-U12)/U12</f>
        <v>-2.0129044008317535E-3</v>
      </c>
      <c r="W13" s="636">
        <f t="shared" ref="W13" si="17">(W12-V12)/V12</f>
        <v>-1.849922340396451E-3</v>
      </c>
      <c r="X13" s="636">
        <f t="shared" ref="X13" si="18">(X12-W12)/W12</f>
        <v>-1.7335230158695995E-3</v>
      </c>
      <c r="Y13" s="636">
        <f t="shared" ref="Y13" si="19">(Y12-X12)/X12</f>
        <v>-1.7335230158695544E-3</v>
      </c>
      <c r="Z13" s="636">
        <f t="shared" ref="Z13" si="20">(Z12-Y12)/Y12</f>
        <v>-1.7335230158696128E-3</v>
      </c>
    </row>
    <row r="14" spans="2:26" x14ac:dyDescent="0.3">
      <c r="B14" s="637" t="s">
        <v>163</v>
      </c>
    </row>
    <row r="16" spans="2:26" x14ac:dyDescent="0.3">
      <c r="B16" s="626" t="s">
        <v>435</v>
      </c>
      <c r="C16" s="638"/>
      <c r="D16" s="638"/>
      <c r="E16" s="639"/>
      <c r="F16" s="639"/>
      <c r="G16" s="640"/>
      <c r="H16" s="639"/>
      <c r="I16" s="639"/>
      <c r="J16" s="639"/>
      <c r="K16" s="640"/>
      <c r="L16" s="640"/>
      <c r="M16" s="640"/>
      <c r="N16" s="640"/>
      <c r="O16" s="640"/>
      <c r="P16" s="640"/>
      <c r="Q16" s="640"/>
      <c r="R16" s="640"/>
      <c r="S16" s="640"/>
      <c r="T16" s="640"/>
      <c r="U16" s="640"/>
      <c r="V16" s="640"/>
      <c r="W16" s="640"/>
      <c r="X16" s="640"/>
      <c r="Y16" s="628"/>
      <c r="Z16" s="628"/>
    </row>
    <row r="17" spans="2:26" x14ac:dyDescent="0.3">
      <c r="B17" s="628"/>
      <c r="C17" s="630"/>
      <c r="D17" s="629">
        <v>632.87287042084495</v>
      </c>
      <c r="E17" s="629">
        <v>637.637907614558</v>
      </c>
      <c r="F17" s="629">
        <v>632.716721987759</v>
      </c>
      <c r="G17" s="629">
        <v>628.28235792289104</v>
      </c>
      <c r="H17" s="629">
        <v>623.21336466145101</v>
      </c>
      <c r="I17" s="629">
        <v>620.13051030579402</v>
      </c>
      <c r="J17" s="629">
        <v>614.64503750578797</v>
      </c>
      <c r="K17" s="629">
        <v>610.36046555692496</v>
      </c>
      <c r="L17" s="629">
        <v>606.04183991344996</v>
      </c>
      <c r="M17" s="629">
        <v>602.84618555156896</v>
      </c>
      <c r="N17" s="629">
        <v>599.09110494296795</v>
      </c>
      <c r="O17" s="629">
        <v>595.88155481540605</v>
      </c>
      <c r="P17" s="629">
        <v>591.00746153912803</v>
      </c>
      <c r="Q17" s="629">
        <v>587.93474951537598</v>
      </c>
      <c r="R17" s="629">
        <v>584.31957810686902</v>
      </c>
      <c r="S17" s="629">
        <v>580.82977466518901</v>
      </c>
      <c r="T17" s="629">
        <v>577.67353878260803</v>
      </c>
      <c r="U17" s="629">
        <v>573.86953155436095</v>
      </c>
      <c r="V17" s="629">
        <v>570.31632056074704</v>
      </c>
      <c r="W17" s="629">
        <v>566.63381696063004</v>
      </c>
      <c r="X17" s="629">
        <v>562.72541896744497</v>
      </c>
      <c r="Y17" s="629">
        <f>(X17*(1+$X$21))</f>
        <v>560.64552201856793</v>
      </c>
      <c r="Z17" s="629">
        <f>(Y17*(1+$X$21))</f>
        <v>558.5733126046274</v>
      </c>
    </row>
    <row r="18" spans="2:26" x14ac:dyDescent="0.3">
      <c r="B18" s="630" t="s">
        <v>89</v>
      </c>
      <c r="C18" s="630"/>
      <c r="D18" s="629">
        <v>288.17756908098158</v>
      </c>
      <c r="E18" s="629">
        <v>293.95834910449292</v>
      </c>
      <c r="F18" s="629">
        <v>293.23330911449477</v>
      </c>
      <c r="G18" s="629">
        <v>292.50595951619579</v>
      </c>
      <c r="H18" s="629">
        <v>291.55909069898462</v>
      </c>
      <c r="I18" s="629">
        <v>291.33141290108188</v>
      </c>
      <c r="J18" s="629">
        <v>289.89405920663381</v>
      </c>
      <c r="K18" s="629">
        <v>288.83584568312898</v>
      </c>
      <c r="L18" s="629">
        <v>287.82729293371369</v>
      </c>
      <c r="M18" s="629">
        <v>286.98360230091583</v>
      </c>
      <c r="N18" s="629">
        <v>286.29640359814567</v>
      </c>
      <c r="O18" s="629">
        <v>285.733861524269</v>
      </c>
      <c r="P18" s="629">
        <v>284.72539639137761</v>
      </c>
      <c r="Q18" s="629">
        <v>283.80811011664309</v>
      </c>
      <c r="R18" s="629">
        <v>283.16017700703429</v>
      </c>
      <c r="S18" s="629">
        <v>282.47735359537489</v>
      </c>
      <c r="T18" s="629">
        <v>282.07693641694061</v>
      </c>
      <c r="U18" s="629">
        <v>281.069751886875</v>
      </c>
      <c r="V18" s="629">
        <v>280.38719948875547</v>
      </c>
      <c r="W18" s="629">
        <v>279.63358921936418</v>
      </c>
      <c r="X18" s="629">
        <v>279.01558482719372</v>
      </c>
      <c r="Y18" s="629">
        <f t="shared" ref="Y18:Z20" si="21">(X18*(1+$X$21))</f>
        <v>277.98431159159679</v>
      </c>
      <c r="Z18" s="629">
        <f t="shared" si="21"/>
        <v>276.95685005880176</v>
      </c>
    </row>
    <row r="19" spans="2:26" x14ac:dyDescent="0.3">
      <c r="B19" s="630" t="s">
        <v>90</v>
      </c>
      <c r="C19" s="630"/>
      <c r="D19" s="629">
        <v>299.14617081877901</v>
      </c>
      <c r="E19" s="629">
        <v>299.60416565474998</v>
      </c>
      <c r="F19" s="629">
        <v>295.87280065972197</v>
      </c>
      <c r="G19" s="629">
        <v>295.17528843080203</v>
      </c>
      <c r="H19" s="629">
        <v>295.96867118953099</v>
      </c>
      <c r="I19" s="629">
        <v>297.24339201644602</v>
      </c>
      <c r="J19" s="629">
        <v>297.64983143801601</v>
      </c>
      <c r="K19" s="629">
        <v>298.260063505142</v>
      </c>
      <c r="L19" s="629">
        <v>298.966812312429</v>
      </c>
      <c r="M19" s="629">
        <v>299.44070329294198</v>
      </c>
      <c r="N19" s="629">
        <v>300.74378031895202</v>
      </c>
      <c r="O19" s="629">
        <v>301.24736597842002</v>
      </c>
      <c r="P19" s="629">
        <v>301.79277104885603</v>
      </c>
      <c r="Q19" s="629">
        <v>301.983056037148</v>
      </c>
      <c r="R19" s="629">
        <v>302.32677076254498</v>
      </c>
      <c r="S19" s="629">
        <v>302.53904416441497</v>
      </c>
      <c r="T19" s="629">
        <v>303.58602985162901</v>
      </c>
      <c r="U19" s="629">
        <v>303.36228523481202</v>
      </c>
      <c r="V19" s="629">
        <v>303.32159527448698</v>
      </c>
      <c r="W19" s="629">
        <v>303.36024927343198</v>
      </c>
      <c r="X19" s="629">
        <v>303.63749750237901</v>
      </c>
      <c r="Y19" s="629">
        <f t="shared" si="21"/>
        <v>302.51521888596488</v>
      </c>
      <c r="Z19" s="629">
        <f t="shared" si="21"/>
        <v>301.39708833855809</v>
      </c>
    </row>
    <row r="20" spans="2:26" x14ac:dyDescent="0.3">
      <c r="B20" s="630" t="s">
        <v>81</v>
      </c>
      <c r="C20" s="630"/>
      <c r="D20" s="629">
        <f>SUM(D17:D19)</f>
        <v>1220.1966103206055</v>
      </c>
      <c r="E20" s="629">
        <f>SUM(E17:E19)</f>
        <v>1231.2004223738008</v>
      </c>
      <c r="F20" s="629">
        <f t="shared" ref="F20:X20" si="22">SUM(F17:F19)</f>
        <v>1221.8228317619757</v>
      </c>
      <c r="G20" s="629">
        <f t="shared" si="22"/>
        <v>1215.9636058698889</v>
      </c>
      <c r="H20" s="629">
        <f t="shared" si="22"/>
        <v>1210.7411265499666</v>
      </c>
      <c r="I20" s="629">
        <f t="shared" si="22"/>
        <v>1208.705315223322</v>
      </c>
      <c r="J20" s="629">
        <f t="shared" si="22"/>
        <v>1202.1889281504377</v>
      </c>
      <c r="K20" s="629">
        <f t="shared" si="22"/>
        <v>1197.4563747451959</v>
      </c>
      <c r="L20" s="629">
        <f t="shared" si="22"/>
        <v>1192.8359451595927</v>
      </c>
      <c r="M20" s="629">
        <f t="shared" si="22"/>
        <v>1189.2704911454266</v>
      </c>
      <c r="N20" s="629">
        <f t="shared" si="22"/>
        <v>1186.1312888600658</v>
      </c>
      <c r="O20" s="629">
        <f t="shared" si="22"/>
        <v>1182.862782318095</v>
      </c>
      <c r="P20" s="629">
        <f t="shared" si="22"/>
        <v>1177.5256289793615</v>
      </c>
      <c r="Q20" s="629">
        <f t="shared" si="22"/>
        <v>1173.7259156691671</v>
      </c>
      <c r="R20" s="629">
        <f t="shared" si="22"/>
        <v>1169.8065258764484</v>
      </c>
      <c r="S20" s="629">
        <f t="shared" si="22"/>
        <v>1165.8461724249789</v>
      </c>
      <c r="T20" s="629">
        <f t="shared" si="22"/>
        <v>1163.3365050511777</v>
      </c>
      <c r="U20" s="629">
        <f t="shared" si="22"/>
        <v>1158.301568676048</v>
      </c>
      <c r="V20" s="629">
        <f t="shared" si="22"/>
        <v>1154.0251153239894</v>
      </c>
      <c r="W20" s="629">
        <f t="shared" si="22"/>
        <v>1149.6276554534261</v>
      </c>
      <c r="X20" s="629">
        <f t="shared" si="22"/>
        <v>1145.3785012970177</v>
      </c>
      <c r="Y20" s="629">
        <f t="shared" si="21"/>
        <v>1141.1450524961297</v>
      </c>
      <c r="Z20" s="629">
        <f t="shared" si="21"/>
        <v>1136.9272510019873</v>
      </c>
    </row>
    <row r="21" spans="2:26" x14ac:dyDescent="0.3">
      <c r="E21" s="636">
        <f>(E20-D20)/D20</f>
        <v>9.0180647611405179E-3</v>
      </c>
      <c r="F21" s="636">
        <f t="shared" ref="F21:X21" si="23">(F20-E20)/E20</f>
        <v>-7.6166239398657368E-3</v>
      </c>
      <c r="G21" s="636">
        <f t="shared" si="23"/>
        <v>-4.7954791314853557E-3</v>
      </c>
      <c r="H21" s="636">
        <f t="shared" si="23"/>
        <v>-4.2949306169292574E-3</v>
      </c>
      <c r="I21" s="636">
        <f t="shared" si="23"/>
        <v>-1.6814588040348669E-3</v>
      </c>
      <c r="J21" s="636">
        <f t="shared" si="23"/>
        <v>-5.3912123913183278E-3</v>
      </c>
      <c r="K21" s="636">
        <f t="shared" si="23"/>
        <v>-3.9366137005793257E-3</v>
      </c>
      <c r="L21" s="636">
        <f t="shared" si="23"/>
        <v>-3.858536881217409E-3</v>
      </c>
      <c r="M21" s="636">
        <f t="shared" si="23"/>
        <v>-2.9890564822718144E-3</v>
      </c>
      <c r="N21" s="636">
        <f t="shared" si="23"/>
        <v>-2.6396032767426864E-3</v>
      </c>
      <c r="O21" s="636">
        <f t="shared" si="23"/>
        <v>-2.7556026661365142E-3</v>
      </c>
      <c r="P21" s="636">
        <f t="shared" si="23"/>
        <v>-4.5120646439429941E-3</v>
      </c>
      <c r="Q21" s="636">
        <f t="shared" si="23"/>
        <v>-3.2268625129525889E-3</v>
      </c>
      <c r="R21" s="636">
        <f t="shared" si="23"/>
        <v>-3.339271750240042E-3</v>
      </c>
      <c r="S21" s="636">
        <f t="shared" si="23"/>
        <v>-3.3854773108760671E-3</v>
      </c>
      <c r="T21" s="636">
        <f t="shared" si="23"/>
        <v>-2.1526573858205262E-3</v>
      </c>
      <c r="U21" s="636">
        <f t="shared" si="23"/>
        <v>-4.3280137374424165E-3</v>
      </c>
      <c r="V21" s="636">
        <f t="shared" si="23"/>
        <v>-3.6920034192361147E-3</v>
      </c>
      <c r="W21" s="636">
        <f t="shared" si="23"/>
        <v>-3.8105408731323644E-3</v>
      </c>
      <c r="X21" s="636">
        <f t="shared" si="23"/>
        <v>-3.6961133774504411E-3</v>
      </c>
      <c r="Y21" s="636">
        <f t="shared" ref="Y21" si="24">(Y20-X20)/X20</f>
        <v>-3.696113377450426E-3</v>
      </c>
      <c r="Z21" s="636">
        <f t="shared" ref="Z21" si="25">(Z20-Y20)/Y20</f>
        <v>-3.696113377450458E-3</v>
      </c>
    </row>
    <row r="22" spans="2:26" x14ac:dyDescent="0.3"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</row>
    <row r="23" spans="2:26" x14ac:dyDescent="0.3">
      <c r="B23" s="630" t="s">
        <v>474</v>
      </c>
      <c r="D23" s="345">
        <f>D9/(D17*365*24)</f>
        <v>0.33781486052145721</v>
      </c>
      <c r="E23" s="345">
        <f t="shared" ref="E23:Z23" si="26">E9/(E17*365*24)</f>
        <v>0.34006268880306456</v>
      </c>
      <c r="F23" s="345">
        <f t="shared" si="26"/>
        <v>0.34082182763403562</v>
      </c>
      <c r="G23" s="345">
        <f t="shared" si="26"/>
        <v>0.34188378131773878</v>
      </c>
      <c r="H23" s="345">
        <f t="shared" si="26"/>
        <v>0.34161289769680958</v>
      </c>
      <c r="I23" s="345">
        <f t="shared" si="26"/>
        <v>0.34205818041645947</v>
      </c>
      <c r="J23" s="345">
        <f t="shared" si="26"/>
        <v>0.3428340174670772</v>
      </c>
      <c r="K23" s="345">
        <f t="shared" si="26"/>
        <v>0.34313935195217948</v>
      </c>
      <c r="L23" s="345">
        <f t="shared" si="26"/>
        <v>0.34364596087617511</v>
      </c>
      <c r="M23" s="345">
        <f t="shared" si="26"/>
        <v>0.34401592393767194</v>
      </c>
      <c r="N23" s="345">
        <f t="shared" si="26"/>
        <v>0.34407737393992893</v>
      </c>
      <c r="O23" s="345">
        <f t="shared" si="26"/>
        <v>0.34428707991538887</v>
      </c>
      <c r="P23" s="345">
        <f t="shared" si="26"/>
        <v>0.34531712710674811</v>
      </c>
      <c r="Q23" s="345">
        <f t="shared" si="26"/>
        <v>0.34559586823181726</v>
      </c>
      <c r="R23" s="345">
        <f t="shared" si="26"/>
        <v>0.34588049987665831</v>
      </c>
      <c r="S23" s="345">
        <f t="shared" si="26"/>
        <v>0.34611893054834447</v>
      </c>
      <c r="T23" s="345">
        <f t="shared" si="26"/>
        <v>0.34599646672893403</v>
      </c>
      <c r="U23" s="345">
        <f t="shared" si="26"/>
        <v>0.3468766562135524</v>
      </c>
      <c r="V23" s="345">
        <f t="shared" si="26"/>
        <v>0.34700627143677493</v>
      </c>
      <c r="W23" s="345">
        <f t="shared" si="26"/>
        <v>0.34723458914997402</v>
      </c>
      <c r="X23" s="345">
        <f t="shared" si="26"/>
        <v>0.34756887370285444</v>
      </c>
      <c r="Y23" s="345">
        <f t="shared" si="26"/>
        <v>0.34825353962725147</v>
      </c>
      <c r="Z23" s="345">
        <f t="shared" si="26"/>
        <v>0.34893955425535439</v>
      </c>
    </row>
    <row r="24" spans="2:26" x14ac:dyDescent="0.3">
      <c r="B24" s="630" t="s">
        <v>475</v>
      </c>
      <c r="D24" s="345">
        <f>(D10+D11)/((D18+D19)*365*24)</f>
        <v>0.67652297762211133</v>
      </c>
      <c r="E24" s="345">
        <f t="shared" ref="E24:Z24" si="27">(E10+E11)/((E18+E19)*365*24)</f>
        <v>0.66521153870550931</v>
      </c>
      <c r="F24" s="345">
        <f t="shared" si="27"/>
        <v>0.66563576843170724</v>
      </c>
      <c r="G24" s="345">
        <f t="shared" si="27"/>
        <v>0.66676234297358539</v>
      </c>
      <c r="H24" s="345">
        <f t="shared" si="27"/>
        <v>0.66679055466377402</v>
      </c>
      <c r="I24" s="345">
        <f t="shared" si="27"/>
        <v>0.6670084489607796</v>
      </c>
      <c r="J24" s="345">
        <f t="shared" si="27"/>
        <v>0.66820798963440309</v>
      </c>
      <c r="K24" s="345">
        <f t="shared" si="27"/>
        <v>0.66895098132745978</v>
      </c>
      <c r="L24" s="345">
        <f t="shared" si="27"/>
        <v>0.66963015103755463</v>
      </c>
      <c r="M24" s="345">
        <f t="shared" si="27"/>
        <v>0.67087889776399434</v>
      </c>
      <c r="N24" s="345">
        <f t="shared" si="27"/>
        <v>0.67042988615370824</v>
      </c>
      <c r="O24" s="345">
        <f t="shared" si="27"/>
        <v>0.67118635145707917</v>
      </c>
      <c r="P24" s="345">
        <f t="shared" si="27"/>
        <v>0.67210397062732796</v>
      </c>
      <c r="Q24" s="345">
        <f t="shared" si="27"/>
        <v>0.67346258740109133</v>
      </c>
      <c r="R24" s="345">
        <f t="shared" si="27"/>
        <v>0.67412114425230651</v>
      </c>
      <c r="S24" s="345">
        <f t="shared" si="27"/>
        <v>0.67474872791197449</v>
      </c>
      <c r="T24" s="345">
        <f t="shared" si="27"/>
        <v>0.67406455571962753</v>
      </c>
      <c r="U24" s="345">
        <f t="shared" si="27"/>
        <v>0.67566472164476443</v>
      </c>
      <c r="V24" s="345">
        <f t="shared" si="27"/>
        <v>0.67643860932270694</v>
      </c>
      <c r="W24" s="345">
        <f t="shared" si="27"/>
        <v>0.67735726110611949</v>
      </c>
      <c r="X24" s="345">
        <f t="shared" si="27"/>
        <v>0.67799948782424857</v>
      </c>
      <c r="Y24" s="345">
        <f t="shared" si="27"/>
        <v>0.6793350595085782</v>
      </c>
      <c r="Z24" s="345">
        <f t="shared" si="27"/>
        <v>0.68067326209714307</v>
      </c>
    </row>
    <row r="25" spans="2:26" x14ac:dyDescent="0.3"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</row>
    <row r="26" spans="2:26" x14ac:dyDescent="0.3">
      <c r="B26" s="641" t="s">
        <v>210</v>
      </c>
    </row>
    <row r="27" spans="2:26" x14ac:dyDescent="0.3">
      <c r="B27" s="183" t="s">
        <v>244</v>
      </c>
      <c r="E27" s="183">
        <v>0</v>
      </c>
      <c r="F27" s="183">
        <v>0</v>
      </c>
      <c r="G27" s="183">
        <v>0</v>
      </c>
      <c r="H27" s="183">
        <v>0</v>
      </c>
      <c r="I27" s="183">
        <v>0</v>
      </c>
      <c r="J27" s="183">
        <v>0</v>
      </c>
      <c r="K27" s="183">
        <v>0</v>
      </c>
      <c r="L27" s="183">
        <v>14</v>
      </c>
      <c r="M27" s="183">
        <f>L27+0.5</f>
        <v>14.5</v>
      </c>
      <c r="N27" s="183">
        <f t="shared" ref="N27:X27" si="28">M27+0.5</f>
        <v>15</v>
      </c>
      <c r="O27" s="183">
        <f t="shared" si="28"/>
        <v>15.5</v>
      </c>
      <c r="P27" s="183">
        <f t="shared" si="28"/>
        <v>16</v>
      </c>
      <c r="Q27" s="183">
        <f t="shared" si="28"/>
        <v>16.5</v>
      </c>
      <c r="R27" s="183">
        <f t="shared" si="28"/>
        <v>17</v>
      </c>
      <c r="S27" s="183">
        <f t="shared" si="28"/>
        <v>17.5</v>
      </c>
      <c r="T27" s="183">
        <f t="shared" si="28"/>
        <v>18</v>
      </c>
      <c r="U27" s="183">
        <f t="shared" si="28"/>
        <v>18.5</v>
      </c>
      <c r="V27" s="183">
        <f t="shared" si="28"/>
        <v>19</v>
      </c>
      <c r="W27" s="183">
        <f t="shared" si="28"/>
        <v>19.5</v>
      </c>
      <c r="X27" s="183">
        <f t="shared" si="28"/>
        <v>20</v>
      </c>
    </row>
    <row r="28" spans="2:26" x14ac:dyDescent="0.3">
      <c r="B28" s="183" t="s">
        <v>245</v>
      </c>
      <c r="E28" s="183">
        <f>E27*(1/1.10231)</f>
        <v>0</v>
      </c>
      <c r="F28" s="183">
        <f t="shared" ref="F28:X28" si="29">F27*(1/1.10231)</f>
        <v>0</v>
      </c>
      <c r="G28" s="183">
        <f t="shared" si="29"/>
        <v>0</v>
      </c>
      <c r="H28" s="183">
        <f t="shared" si="29"/>
        <v>0</v>
      </c>
      <c r="I28" s="183">
        <f t="shared" si="29"/>
        <v>0</v>
      </c>
      <c r="J28" s="183">
        <f t="shared" si="29"/>
        <v>0</v>
      </c>
      <c r="K28" s="183">
        <f t="shared" si="29"/>
        <v>0</v>
      </c>
      <c r="L28" s="183">
        <f t="shared" si="29"/>
        <v>12.700601464197913</v>
      </c>
      <c r="M28" s="183">
        <f t="shared" si="29"/>
        <v>13.154194373633553</v>
      </c>
      <c r="N28" s="183">
        <f t="shared" si="29"/>
        <v>13.607787283069191</v>
      </c>
      <c r="O28" s="183">
        <f t="shared" si="29"/>
        <v>14.061380192504831</v>
      </c>
      <c r="P28" s="183">
        <f t="shared" si="29"/>
        <v>14.514973101940472</v>
      </c>
      <c r="Q28" s="183">
        <f t="shared" si="29"/>
        <v>14.968566011376112</v>
      </c>
      <c r="R28" s="183">
        <f t="shared" si="29"/>
        <v>15.422158920811752</v>
      </c>
      <c r="S28" s="183">
        <f t="shared" si="29"/>
        <v>15.87575183024739</v>
      </c>
      <c r="T28" s="183">
        <f t="shared" si="29"/>
        <v>16.32934473968303</v>
      </c>
      <c r="U28" s="183">
        <f t="shared" si="29"/>
        <v>16.782937649118669</v>
      </c>
      <c r="V28" s="183">
        <f t="shared" si="29"/>
        <v>17.23653055855431</v>
      </c>
      <c r="W28" s="183">
        <f t="shared" si="29"/>
        <v>17.690123467989949</v>
      </c>
      <c r="X28" s="183">
        <f t="shared" si="29"/>
        <v>18.143716377425591</v>
      </c>
    </row>
    <row r="30" spans="2:26" x14ac:dyDescent="0.3">
      <c r="B30" s="183" t="s">
        <v>193</v>
      </c>
    </row>
    <row r="31" spans="2:26" x14ac:dyDescent="0.3">
      <c r="B31" s="183" t="s">
        <v>194</v>
      </c>
      <c r="C31" s="183">
        <v>15</v>
      </c>
    </row>
    <row r="33" spans="2:24" x14ac:dyDescent="0.3">
      <c r="B33" s="641" t="s">
        <v>195</v>
      </c>
    </row>
    <row r="34" spans="2:24" x14ac:dyDescent="0.3">
      <c r="B34" s="183" t="s">
        <v>342</v>
      </c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</row>
    <row r="35" spans="2:24" x14ac:dyDescent="0.3">
      <c r="B35" s="183" t="s">
        <v>342</v>
      </c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</row>
    <row r="36" spans="2:24" x14ac:dyDescent="0.3">
      <c r="B36" s="183" t="s">
        <v>255</v>
      </c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</row>
    <row r="37" spans="2:24" x14ac:dyDescent="0.3">
      <c r="B37" s="183" t="str">
        <f>B36</f>
        <v>Cumulative</v>
      </c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</row>
    <row r="38" spans="2:24" x14ac:dyDescent="0.3">
      <c r="B38" s="183" t="s">
        <v>343</v>
      </c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</row>
    <row r="39" spans="2:24" x14ac:dyDescent="0.3">
      <c r="B39" s="183" t="str">
        <f>B38</f>
        <v>% of Total</v>
      </c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</row>
    <row r="40" spans="2:24" x14ac:dyDescent="0.3">
      <c r="E40" s="274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U53"/>
  <sheetViews>
    <sheetView workbookViewId="0">
      <selection activeCell="C5" sqref="C5"/>
    </sheetView>
  </sheetViews>
  <sheetFormatPr defaultColWidth="8.81640625" defaultRowHeight="13" x14ac:dyDescent="0.3"/>
  <cols>
    <col min="1" max="1" width="7.81640625" style="183" customWidth="1"/>
    <col min="2" max="2" width="8.81640625" style="183"/>
    <col min="3" max="3" width="11" style="183" bestFit="1" customWidth="1"/>
    <col min="4" max="4" width="7.81640625" style="183" bestFit="1" customWidth="1"/>
    <col min="5" max="5" width="11.54296875" style="183" bestFit="1" customWidth="1"/>
    <col min="6" max="6" width="7.81640625" style="183" bestFit="1" customWidth="1"/>
    <col min="7" max="7" width="9.453125" style="183" bestFit="1" customWidth="1"/>
    <col min="8" max="8" width="7.81640625" style="183" bestFit="1" customWidth="1"/>
    <col min="9" max="9" width="7.81640625" style="183" customWidth="1"/>
    <col min="10" max="10" width="11.81640625" style="183" bestFit="1" customWidth="1"/>
    <col min="11" max="11" width="7.81640625" style="183" bestFit="1" customWidth="1"/>
    <col min="12" max="12" width="11" style="183" bestFit="1" customWidth="1"/>
    <col min="13" max="20" width="8.81640625" style="183"/>
    <col min="21" max="21" width="11.1796875" style="183" bestFit="1" customWidth="1"/>
    <col min="22" max="16384" width="8.81640625" style="183"/>
  </cols>
  <sheetData>
    <row r="2" spans="1:21" hidden="1" x14ac:dyDescent="0.3">
      <c r="C2" s="739" t="s">
        <v>435</v>
      </c>
      <c r="D2" s="739"/>
      <c r="E2" s="739"/>
      <c r="F2" s="739"/>
      <c r="G2" s="739"/>
      <c r="H2" s="739"/>
      <c r="I2" s="739"/>
      <c r="J2" s="739"/>
      <c r="K2" s="739"/>
      <c r="L2" s="739"/>
    </row>
    <row r="3" spans="1:21" x14ac:dyDescent="0.3">
      <c r="A3" s="642"/>
      <c r="C3" s="642" t="s">
        <v>88</v>
      </c>
      <c r="D3" s="642" t="s">
        <v>134</v>
      </c>
      <c r="E3" s="642" t="s">
        <v>89</v>
      </c>
      <c r="F3" s="642" t="s">
        <v>134</v>
      </c>
      <c r="G3" s="642" t="s">
        <v>90</v>
      </c>
      <c r="H3" s="642" t="s">
        <v>134</v>
      </c>
      <c r="I3" s="642" t="s">
        <v>471</v>
      </c>
      <c r="J3" s="642" t="s">
        <v>365</v>
      </c>
      <c r="K3" s="642" t="s">
        <v>134</v>
      </c>
      <c r="L3" s="642" t="s">
        <v>366</v>
      </c>
      <c r="M3" s="642" t="s">
        <v>134</v>
      </c>
    </row>
    <row r="4" spans="1:21" x14ac:dyDescent="0.3">
      <c r="B4" s="183">
        <v>2024</v>
      </c>
      <c r="C4" s="603">
        <v>130789.648436519</v>
      </c>
      <c r="D4" s="643"/>
      <c r="E4" s="643">
        <v>30371.986061607699</v>
      </c>
      <c r="F4" s="643"/>
      <c r="G4" s="603">
        <v>972.31095506853603</v>
      </c>
      <c r="H4" s="643"/>
      <c r="I4" s="644">
        <f>G4+E4</f>
        <v>31344.297016676235</v>
      </c>
      <c r="J4" s="643">
        <v>309</v>
      </c>
      <c r="K4" s="643"/>
      <c r="L4" s="603">
        <f>J4+G4+E4+C4</f>
        <v>162442.94545319522</v>
      </c>
    </row>
    <row r="5" spans="1:21" x14ac:dyDescent="0.3">
      <c r="A5" s="645"/>
      <c r="B5" s="183">
        <f>B4+1</f>
        <v>2025</v>
      </c>
      <c r="C5" s="603">
        <v>130457.328731601</v>
      </c>
      <c r="D5" s="645">
        <f>+C5/C4-1</f>
        <v>-2.5408716124755149E-3</v>
      </c>
      <c r="E5" s="646">
        <v>30342.4766796843</v>
      </c>
      <c r="F5" s="645">
        <f>+E5/E4-1</f>
        <v>-9.7159869175300617E-4</v>
      </c>
      <c r="G5" s="603">
        <v>970.59724899306502</v>
      </c>
      <c r="H5" s="645">
        <f>+G5/G4-1</f>
        <v>-1.762508245471972E-3</v>
      </c>
      <c r="I5" s="644">
        <f t="shared" ref="I5:I25" si="0">G5+E5</f>
        <v>31313.073928677364</v>
      </c>
      <c r="J5" s="646">
        <v>309</v>
      </c>
      <c r="K5" s="645">
        <f>+J5/J4-1</f>
        <v>0</v>
      </c>
      <c r="L5" s="603">
        <f>J5+G5+E5+C5</f>
        <v>162079.40266027837</v>
      </c>
      <c r="M5" s="645">
        <f>+L5/L4-1</f>
        <v>-2.237972180956338E-3</v>
      </c>
    </row>
    <row r="6" spans="1:21" x14ac:dyDescent="0.3">
      <c r="A6" s="645"/>
      <c r="B6" s="183">
        <f t="shared" ref="B6:B25" si="1">B5+1</f>
        <v>2026</v>
      </c>
      <c r="C6" s="603">
        <v>130037.20740850001</v>
      </c>
      <c r="D6" s="645">
        <f t="shared" ref="D6:D25" si="2">+C6/C5-1</f>
        <v>-3.2203734905942305E-3</v>
      </c>
      <c r="E6" s="646">
        <v>30311.1626591477</v>
      </c>
      <c r="F6" s="645">
        <f t="shared" ref="F6:F24" si="3">+E6/E5-1</f>
        <v>-1.03201926682428E-3</v>
      </c>
      <c r="G6" s="603">
        <v>960.67859736329297</v>
      </c>
      <c r="H6" s="645">
        <f t="shared" ref="H6:H24" si="4">+G6/G5-1</f>
        <v>-1.0219121927310226E-2</v>
      </c>
      <c r="I6" s="644">
        <f t="shared" si="0"/>
        <v>31271.841256510994</v>
      </c>
      <c r="J6" s="646">
        <v>309</v>
      </c>
      <c r="K6" s="645">
        <f t="shared" ref="K6:K24" si="5">+J6/J5-1</f>
        <v>0</v>
      </c>
      <c r="L6" s="603">
        <f t="shared" ref="L6:L25" si="6">J6+G6+E6+C6</f>
        <v>161618.04866501101</v>
      </c>
      <c r="M6" s="645">
        <f t="shared" ref="M6:M24" si="7">+L6/L5-1</f>
        <v>-2.8464690003476845E-3</v>
      </c>
      <c r="O6" s="603"/>
    </row>
    <row r="7" spans="1:21" x14ac:dyDescent="0.3">
      <c r="A7" s="645"/>
      <c r="B7" s="183">
        <f t="shared" si="1"/>
        <v>2027</v>
      </c>
      <c r="C7" s="603">
        <v>129623.429533014</v>
      </c>
      <c r="D7" s="645">
        <f t="shared" si="2"/>
        <v>-3.1819960127731362E-3</v>
      </c>
      <c r="E7" s="646">
        <v>30280.294000000002</v>
      </c>
      <c r="F7" s="645">
        <f t="shared" si="3"/>
        <v>-1.0183924481821371E-3</v>
      </c>
      <c r="G7" s="603">
        <v>950.86612418973596</v>
      </c>
      <c r="H7" s="645">
        <f t="shared" si="4"/>
        <v>-1.0214106154221247E-2</v>
      </c>
      <c r="I7" s="644">
        <f t="shared" si="0"/>
        <v>31231.160124189737</v>
      </c>
      <c r="J7" s="646">
        <v>309</v>
      </c>
      <c r="K7" s="645">
        <f t="shared" si="5"/>
        <v>0</v>
      </c>
      <c r="L7" s="603">
        <f t="shared" si="6"/>
        <v>161163.58965720373</v>
      </c>
      <c r="M7" s="645">
        <f t="shared" si="7"/>
        <v>-2.8119322783636269E-3</v>
      </c>
      <c r="O7" s="603"/>
      <c r="U7" s="274"/>
    </row>
    <row r="8" spans="1:21" x14ac:dyDescent="0.3">
      <c r="A8" s="645"/>
      <c r="B8" s="183">
        <f t="shared" si="1"/>
        <v>2028</v>
      </c>
      <c r="C8" s="603">
        <v>129212.78515730699</v>
      </c>
      <c r="D8" s="645">
        <f t="shared" si="2"/>
        <v>-3.1679795634663721E-3</v>
      </c>
      <c r="E8" s="646">
        <v>30251.71125</v>
      </c>
      <c r="F8" s="645">
        <f t="shared" si="3"/>
        <v>-9.4393898553302158E-4</v>
      </c>
      <c r="G8" s="603">
        <v>941.15864130806494</v>
      </c>
      <c r="H8" s="645">
        <f t="shared" si="4"/>
        <v>-1.0209095302394E-2</v>
      </c>
      <c r="I8" s="644">
        <f t="shared" si="0"/>
        <v>31192.869891308066</v>
      </c>
      <c r="J8" s="646">
        <v>309</v>
      </c>
      <c r="K8" s="645">
        <f t="shared" si="5"/>
        <v>0</v>
      </c>
      <c r="L8" s="603">
        <f t="shared" si="6"/>
        <v>160714.65504861507</v>
      </c>
      <c r="M8" s="645">
        <f t="shared" si="7"/>
        <v>-2.785583328986152E-3</v>
      </c>
      <c r="O8" s="603"/>
    </row>
    <row r="9" spans="1:21" x14ac:dyDescent="0.3">
      <c r="A9" s="645"/>
      <c r="B9" s="183">
        <f t="shared" si="1"/>
        <v>2029</v>
      </c>
      <c r="C9" s="603">
        <v>128804.45358848599</v>
      </c>
      <c r="D9" s="645">
        <f t="shared" si="2"/>
        <v>-3.1601483423168153E-3</v>
      </c>
      <c r="E9" s="646">
        <v>30223.616833333301</v>
      </c>
      <c r="F9" s="645">
        <f t="shared" si="3"/>
        <v>-9.2868851069372038E-4</v>
      </c>
      <c r="G9" s="603">
        <v>931.55497442593401</v>
      </c>
      <c r="H9" s="645">
        <f t="shared" si="4"/>
        <v>-1.0204089364555302E-2</v>
      </c>
      <c r="I9" s="644">
        <f t="shared" si="0"/>
        <v>31155.171807759234</v>
      </c>
      <c r="J9" s="646">
        <v>309</v>
      </c>
      <c r="K9" s="645">
        <f t="shared" si="5"/>
        <v>0</v>
      </c>
      <c r="L9" s="603">
        <f t="shared" si="6"/>
        <v>160268.62539624522</v>
      </c>
      <c r="M9" s="645">
        <f t="shared" si="7"/>
        <v>-2.7752892369082849E-3</v>
      </c>
    </row>
    <row r="10" spans="1:21" x14ac:dyDescent="0.3">
      <c r="A10" s="645"/>
      <c r="B10" s="183">
        <f t="shared" si="1"/>
        <v>2030</v>
      </c>
      <c r="C10" s="603">
        <v>128398.312189681</v>
      </c>
      <c r="D10" s="645">
        <f t="shared" si="2"/>
        <v>-3.1531627012103547E-3</v>
      </c>
      <c r="E10" s="646">
        <v>30195.971166666699</v>
      </c>
      <c r="F10" s="645">
        <f t="shared" si="3"/>
        <v>-9.1470411430416565E-4</v>
      </c>
      <c r="G10" s="603">
        <v>922.05396295421997</v>
      </c>
      <c r="H10" s="645">
        <f t="shared" si="4"/>
        <v>-1.0199088333535E-2</v>
      </c>
      <c r="I10" s="644">
        <f t="shared" si="0"/>
        <v>31118.025129620917</v>
      </c>
      <c r="J10" s="646">
        <v>309</v>
      </c>
      <c r="K10" s="645">
        <f t="shared" si="5"/>
        <v>0</v>
      </c>
      <c r="L10" s="603">
        <f t="shared" si="6"/>
        <v>159825.33731930191</v>
      </c>
      <c r="M10" s="645">
        <f t="shared" si="7"/>
        <v>-2.7659067758728506E-3</v>
      </c>
    </row>
    <row r="11" spans="1:21" x14ac:dyDescent="0.3">
      <c r="A11" s="645"/>
      <c r="B11" s="183">
        <f t="shared" si="1"/>
        <v>2031</v>
      </c>
      <c r="C11" s="603">
        <v>127993.980218513</v>
      </c>
      <c r="D11" s="645">
        <f t="shared" si="2"/>
        <v>-3.1490442847152966E-3</v>
      </c>
      <c r="E11" s="646">
        <v>30168.802166666701</v>
      </c>
      <c r="F11" s="645">
        <f t="shared" si="3"/>
        <v>-8.9975579358048119E-4</v>
      </c>
      <c r="G11" s="603">
        <v>912.65445984058204</v>
      </c>
      <c r="H11" s="645">
        <f t="shared" si="4"/>
        <v>-1.0194092202068461E-2</v>
      </c>
      <c r="I11" s="644">
        <f t="shared" si="0"/>
        <v>31081.456626507283</v>
      </c>
      <c r="J11" s="646">
        <v>309</v>
      </c>
      <c r="K11" s="645">
        <f t="shared" si="5"/>
        <v>0</v>
      </c>
      <c r="L11" s="603">
        <f t="shared" si="6"/>
        <v>159384.43684502027</v>
      </c>
      <c r="M11" s="645">
        <f t="shared" si="7"/>
        <v>-2.7586394102255829E-3</v>
      </c>
    </row>
    <row r="12" spans="1:21" x14ac:dyDescent="0.3">
      <c r="A12" s="645"/>
      <c r="B12" s="183">
        <f t="shared" si="1"/>
        <v>2032</v>
      </c>
      <c r="C12" s="603">
        <v>127589.671269666</v>
      </c>
      <c r="D12" s="645">
        <f t="shared" si="2"/>
        <v>-3.1588122203619617E-3</v>
      </c>
      <c r="E12" s="646">
        <v>30142.09475</v>
      </c>
      <c r="F12" s="645">
        <f t="shared" si="3"/>
        <v>-8.8526606124950113E-4</v>
      </c>
      <c r="G12" s="603">
        <v>903.355331404955</v>
      </c>
      <c r="H12" s="645">
        <f t="shared" si="4"/>
        <v>-1.0189100962977093E-2</v>
      </c>
      <c r="I12" s="644">
        <f t="shared" si="0"/>
        <v>31045.450081404953</v>
      </c>
      <c r="J12" s="646">
        <v>309</v>
      </c>
      <c r="K12" s="645">
        <f t="shared" si="5"/>
        <v>0</v>
      </c>
      <c r="L12" s="603">
        <f t="shared" si="6"/>
        <v>158944.12135107093</v>
      </c>
      <c r="M12" s="645">
        <f t="shared" si="7"/>
        <v>-2.7626003056840931E-3</v>
      </c>
    </row>
    <row r="13" spans="1:21" x14ac:dyDescent="0.3">
      <c r="A13" s="645"/>
      <c r="B13" s="183">
        <f t="shared" si="1"/>
        <v>2033</v>
      </c>
      <c r="C13" s="603">
        <v>127184.148306439</v>
      </c>
      <c r="D13" s="645">
        <f t="shared" si="2"/>
        <v>-3.1783369232913916E-3</v>
      </c>
      <c r="E13" s="646">
        <v>30115.8098333333</v>
      </c>
      <c r="F13" s="645">
        <f t="shared" si="3"/>
        <v>-8.7203350943954039E-4</v>
      </c>
      <c r="G13" s="603">
        <v>894.15545717718101</v>
      </c>
      <c r="H13" s="645">
        <f t="shared" si="4"/>
        <v>-1.0184114609104844E-2</v>
      </c>
      <c r="I13" s="644">
        <f t="shared" si="0"/>
        <v>31009.965290510481</v>
      </c>
      <c r="J13" s="646">
        <v>309</v>
      </c>
      <c r="K13" s="645">
        <f t="shared" si="5"/>
        <v>0</v>
      </c>
      <c r="L13" s="603">
        <f t="shared" si="6"/>
        <v>158503.11359694949</v>
      </c>
      <c r="M13" s="645">
        <f t="shared" si="7"/>
        <v>-2.7746087768000249E-3</v>
      </c>
    </row>
    <row r="14" spans="1:21" x14ac:dyDescent="0.3">
      <c r="A14" s="645"/>
      <c r="B14" s="183">
        <f t="shared" si="1"/>
        <v>2034</v>
      </c>
      <c r="C14" s="603">
        <v>126772.667673324</v>
      </c>
      <c r="D14" s="645">
        <f t="shared" si="2"/>
        <v>-3.2353138232571466E-3</v>
      </c>
      <c r="E14" s="646">
        <v>30089.949166666702</v>
      </c>
      <c r="F14" s="645">
        <f t="shared" si="3"/>
        <v>-8.5870733045922965E-4</v>
      </c>
      <c r="G14" s="603">
        <v>885.05372973677004</v>
      </c>
      <c r="H14" s="645">
        <f t="shared" si="4"/>
        <v>-1.0179133133230378E-2</v>
      </c>
      <c r="I14" s="644">
        <f t="shared" si="0"/>
        <v>30975.002896403472</v>
      </c>
      <c r="J14" s="646">
        <v>309</v>
      </c>
      <c r="K14" s="645">
        <f t="shared" si="5"/>
        <v>0</v>
      </c>
      <c r="L14" s="603">
        <f t="shared" si="6"/>
        <v>158056.67056972749</v>
      </c>
      <c r="M14" s="645">
        <f t="shared" si="7"/>
        <v>-2.8166199205225118E-3</v>
      </c>
    </row>
    <row r="15" spans="1:21" x14ac:dyDescent="0.3">
      <c r="A15" s="645"/>
      <c r="B15" s="183">
        <f t="shared" si="1"/>
        <v>2035</v>
      </c>
      <c r="C15" s="603">
        <v>126351.378579248</v>
      </c>
      <c r="D15" s="645">
        <f t="shared" si="2"/>
        <v>-3.3231855241983022E-3</v>
      </c>
      <c r="E15" s="646">
        <v>30064.508916666698</v>
      </c>
      <c r="F15" s="645">
        <f t="shared" si="3"/>
        <v>-8.45473345903347E-4</v>
      </c>
      <c r="G15" s="603">
        <v>876.04905455452104</v>
      </c>
      <c r="H15" s="645">
        <f t="shared" si="4"/>
        <v>-1.0174156528245049E-2</v>
      </c>
      <c r="I15" s="644">
        <f t="shared" si="0"/>
        <v>30940.55797122122</v>
      </c>
      <c r="J15" s="646">
        <v>309</v>
      </c>
      <c r="K15" s="645">
        <f t="shared" si="5"/>
        <v>0</v>
      </c>
      <c r="L15" s="603">
        <f t="shared" si="6"/>
        <v>157600.93655046923</v>
      </c>
      <c r="M15" s="645">
        <f t="shared" si="7"/>
        <v>-2.8833583398634177E-3</v>
      </c>
    </row>
    <row r="16" spans="1:21" x14ac:dyDescent="0.3">
      <c r="A16" s="645"/>
      <c r="B16" s="183">
        <f t="shared" si="1"/>
        <v>2036</v>
      </c>
      <c r="C16" s="603">
        <v>125920.46470864701</v>
      </c>
      <c r="D16" s="645">
        <f t="shared" si="2"/>
        <v>-3.4104405938929494E-3</v>
      </c>
      <c r="E16" s="646">
        <v>30039.51325</v>
      </c>
      <c r="F16" s="645">
        <f t="shared" si="3"/>
        <v>-8.3140112935098376E-4</v>
      </c>
      <c r="G16" s="603">
        <v>867.14034983627903</v>
      </c>
      <c r="H16" s="645">
        <f t="shared" si="4"/>
        <v>-1.0169184787000463E-2</v>
      </c>
      <c r="I16" s="644">
        <f t="shared" si="0"/>
        <v>30906.653599836278</v>
      </c>
      <c r="J16" s="646">
        <v>309</v>
      </c>
      <c r="K16" s="645">
        <f t="shared" si="5"/>
        <v>0</v>
      </c>
      <c r="L16" s="603">
        <f t="shared" si="6"/>
        <v>157136.11830848327</v>
      </c>
      <c r="M16" s="645">
        <f t="shared" si="7"/>
        <v>-2.9493368006547893E-3</v>
      </c>
    </row>
    <row r="17" spans="1:14" x14ac:dyDescent="0.3">
      <c r="A17" s="645"/>
      <c r="B17" s="183">
        <f t="shared" si="1"/>
        <v>2037</v>
      </c>
      <c r="C17" s="603">
        <v>125477.434320578</v>
      </c>
      <c r="D17" s="645">
        <f t="shared" si="2"/>
        <v>-3.5183350783694056E-3</v>
      </c>
      <c r="E17" s="646">
        <v>30015.061000000002</v>
      </c>
      <c r="F17" s="645">
        <f t="shared" si="3"/>
        <v>-8.1400287003641214E-4</v>
      </c>
      <c r="G17" s="603">
        <v>858.32654636863106</v>
      </c>
      <c r="H17" s="645">
        <f t="shared" si="4"/>
        <v>-1.0164217902340789E-2</v>
      </c>
      <c r="I17" s="644">
        <f t="shared" si="0"/>
        <v>30873.387546368631</v>
      </c>
      <c r="J17" s="646">
        <v>309</v>
      </c>
      <c r="K17" s="645">
        <f t="shared" si="5"/>
        <v>0</v>
      </c>
      <c r="L17" s="603">
        <f t="shared" si="6"/>
        <v>156659.82186694664</v>
      </c>
      <c r="M17" s="645">
        <f t="shared" si="7"/>
        <v>-3.031107339698802E-3</v>
      </c>
    </row>
    <row r="18" spans="1:14" x14ac:dyDescent="0.3">
      <c r="A18" s="645"/>
      <c r="B18" s="183">
        <f t="shared" si="1"/>
        <v>2038</v>
      </c>
      <c r="C18" s="603">
        <v>125018.83363361799</v>
      </c>
      <c r="D18" s="645">
        <f t="shared" si="2"/>
        <v>-3.6548459047094362E-3</v>
      </c>
      <c r="E18" s="646">
        <v>29991.097916666698</v>
      </c>
      <c r="F18" s="645">
        <f t="shared" si="3"/>
        <v>-7.9836863677551495E-4</v>
      </c>
      <c r="G18" s="603">
        <v>849.60658736647201</v>
      </c>
      <c r="H18" s="645">
        <f t="shared" si="4"/>
        <v>-1.0159255867188355E-2</v>
      </c>
      <c r="I18" s="644">
        <f t="shared" si="0"/>
        <v>30840.704504033172</v>
      </c>
      <c r="J18" s="646">
        <v>309</v>
      </c>
      <c r="K18" s="645">
        <f t="shared" si="5"/>
        <v>0</v>
      </c>
      <c r="L18" s="603">
        <f t="shared" si="6"/>
        <v>156168.53813765117</v>
      </c>
      <c r="M18" s="645">
        <f t="shared" si="7"/>
        <v>-3.1359906033388008E-3</v>
      </c>
    </row>
    <row r="19" spans="1:14" x14ac:dyDescent="0.3">
      <c r="A19" s="645"/>
      <c r="B19" s="183">
        <f t="shared" si="1"/>
        <v>2039</v>
      </c>
      <c r="C19" s="603">
        <v>124542.826549241</v>
      </c>
      <c r="D19" s="645">
        <f t="shared" si="2"/>
        <v>-3.8074830050965902E-3</v>
      </c>
      <c r="E19" s="646">
        <v>29967.516416666698</v>
      </c>
      <c r="F19" s="645">
        <f t="shared" si="3"/>
        <v>-7.8628331865426837E-4</v>
      </c>
      <c r="G19" s="603">
        <v>840.97942832259196</v>
      </c>
      <c r="H19" s="645">
        <f t="shared" si="4"/>
        <v>-1.0154298674427298E-2</v>
      </c>
      <c r="I19" s="644">
        <f t="shared" si="0"/>
        <v>30808.495844989291</v>
      </c>
      <c r="J19" s="646">
        <v>309</v>
      </c>
      <c r="K19" s="645">
        <f t="shared" si="5"/>
        <v>0</v>
      </c>
      <c r="L19" s="603">
        <f t="shared" si="6"/>
        <v>155660.32239423029</v>
      </c>
      <c r="M19" s="645">
        <f t="shared" si="7"/>
        <v>-3.2542773946755421E-3</v>
      </c>
    </row>
    <row r="20" spans="1:14" x14ac:dyDescent="0.3">
      <c r="A20" s="645"/>
      <c r="B20" s="183">
        <f t="shared" si="1"/>
        <v>2040</v>
      </c>
      <c r="C20" s="603">
        <v>124049.12368108799</v>
      </c>
      <c r="D20" s="645">
        <f t="shared" si="2"/>
        <v>-3.9641212732377529E-3</v>
      </c>
      <c r="E20" s="646">
        <v>29944.312999999998</v>
      </c>
      <c r="F20" s="645">
        <f t="shared" si="3"/>
        <v>-7.7428560792558443E-4</v>
      </c>
      <c r="G20" s="603">
        <v>832.44403685909595</v>
      </c>
      <c r="H20" s="645">
        <f t="shared" si="4"/>
        <v>-1.0149346316973062E-2</v>
      </c>
      <c r="I20" s="644">
        <f t="shared" si="0"/>
        <v>30776.757036859093</v>
      </c>
      <c r="J20" s="646">
        <v>309</v>
      </c>
      <c r="K20" s="645">
        <f t="shared" si="5"/>
        <v>0</v>
      </c>
      <c r="L20" s="603">
        <f t="shared" si="6"/>
        <v>155134.88071794709</v>
      </c>
      <c r="M20" s="645">
        <f t="shared" si="7"/>
        <v>-3.3755659001685201E-3</v>
      </c>
    </row>
    <row r="21" spans="1:14" x14ac:dyDescent="0.3">
      <c r="A21" s="645"/>
      <c r="B21" s="183">
        <f t="shared" si="1"/>
        <v>2041</v>
      </c>
      <c r="C21" s="603">
        <v>123537.24685505401</v>
      </c>
      <c r="D21" s="645">
        <f t="shared" si="2"/>
        <v>-4.1264042086258668E-3</v>
      </c>
      <c r="E21" s="646">
        <v>29921.47525</v>
      </c>
      <c r="F21" s="645">
        <f t="shared" si="3"/>
        <v>-7.6267403429819414E-4</v>
      </c>
      <c r="G21" s="603">
        <v>823.99939258070697</v>
      </c>
      <c r="H21" s="645">
        <f t="shared" si="4"/>
        <v>-1.0144398787757081E-2</v>
      </c>
      <c r="I21" s="644">
        <f t="shared" si="0"/>
        <v>30745.474642580706</v>
      </c>
      <c r="J21" s="646">
        <v>309</v>
      </c>
      <c r="K21" s="645">
        <f t="shared" si="5"/>
        <v>0</v>
      </c>
      <c r="L21" s="603">
        <f t="shared" si="6"/>
        <v>154591.72149763472</v>
      </c>
      <c r="M21" s="645">
        <f t="shared" si="7"/>
        <v>-3.5012062909300923E-3</v>
      </c>
    </row>
    <row r="22" spans="1:14" x14ac:dyDescent="0.3">
      <c r="A22" s="645"/>
      <c r="B22" s="183">
        <f t="shared" si="1"/>
        <v>2042</v>
      </c>
      <c r="C22" s="603">
        <v>123005.763866897</v>
      </c>
      <c r="D22" s="645">
        <f t="shared" si="2"/>
        <v>-4.3022084568599128E-3</v>
      </c>
      <c r="E22" s="646">
        <v>29899.027249999999</v>
      </c>
      <c r="F22" s="645">
        <f t="shared" si="3"/>
        <v>-7.5023038845656309E-4</v>
      </c>
      <c r="G22" s="603">
        <v>815.64448692991004</v>
      </c>
      <c r="H22" s="645">
        <f t="shared" si="4"/>
        <v>-1.0139456079730769E-2</v>
      </c>
      <c r="I22" s="644">
        <f t="shared" si="0"/>
        <v>30714.671736929908</v>
      </c>
      <c r="J22" s="646">
        <v>309</v>
      </c>
      <c r="K22" s="645">
        <f t="shared" si="5"/>
        <v>0</v>
      </c>
      <c r="L22" s="603">
        <f t="shared" si="6"/>
        <v>154029.43560382692</v>
      </c>
      <c r="M22" s="645">
        <f t="shared" si="7"/>
        <v>-3.6372315953309142E-3</v>
      </c>
    </row>
    <row r="23" spans="1:14" x14ac:dyDescent="0.3">
      <c r="A23" s="645"/>
      <c r="B23" s="183">
        <f t="shared" si="1"/>
        <v>2043</v>
      </c>
      <c r="C23" s="603">
        <v>122453.00815661</v>
      </c>
      <c r="D23" s="645">
        <f t="shared" si="2"/>
        <v>-4.4937382843712737E-3</v>
      </c>
      <c r="E23" s="646">
        <v>29876.9941666667</v>
      </c>
      <c r="F23" s="645">
        <f t="shared" si="3"/>
        <v>-7.3691639360273786E-4</v>
      </c>
      <c r="G23" s="603">
        <v>807.37832304395704</v>
      </c>
      <c r="H23" s="645">
        <f t="shared" si="4"/>
        <v>-1.0134518185817565E-2</v>
      </c>
      <c r="I23" s="644">
        <f t="shared" si="0"/>
        <v>30684.372489710659</v>
      </c>
      <c r="J23" s="646">
        <v>309</v>
      </c>
      <c r="K23" s="645">
        <f t="shared" si="5"/>
        <v>0</v>
      </c>
      <c r="L23" s="603">
        <f t="shared" si="6"/>
        <v>153446.38064632064</v>
      </c>
      <c r="M23" s="645">
        <f t="shared" si="7"/>
        <v>-3.7853476202167613E-3</v>
      </c>
    </row>
    <row r="24" spans="1:14" x14ac:dyDescent="0.3">
      <c r="A24" s="645"/>
      <c r="B24" s="165">
        <f t="shared" si="1"/>
        <v>2044</v>
      </c>
      <c r="C24" s="647">
        <v>121877.874831965</v>
      </c>
      <c r="D24" s="648">
        <f t="shared" si="2"/>
        <v>-4.6967676278677484E-3</v>
      </c>
      <c r="E24" s="649">
        <v>29855.358916666701</v>
      </c>
      <c r="F24" s="648">
        <f t="shared" si="3"/>
        <v>-7.2414413174592962E-4</v>
      </c>
      <c r="G24" s="647">
        <v>799.19991561355903</v>
      </c>
      <c r="H24" s="648">
        <f t="shared" si="4"/>
        <v>-1.0129585099045046E-2</v>
      </c>
      <c r="I24" s="650">
        <f t="shared" si="0"/>
        <v>30654.558832280261</v>
      </c>
      <c r="J24" s="649">
        <v>309</v>
      </c>
      <c r="K24" s="648">
        <f t="shared" si="5"/>
        <v>0</v>
      </c>
      <c r="L24" s="647">
        <f t="shared" si="6"/>
        <v>152841.43366424527</v>
      </c>
      <c r="M24" s="648">
        <f t="shared" si="7"/>
        <v>-3.9423998111087766E-3</v>
      </c>
      <c r="N24" s="165"/>
    </row>
    <row r="25" spans="1:14" x14ac:dyDescent="0.3">
      <c r="B25" s="165">
        <f t="shared" si="1"/>
        <v>2045</v>
      </c>
      <c r="C25" s="647">
        <f>C24*(1+D24)</f>
        <v>121305.44277490092</v>
      </c>
      <c r="D25" s="648">
        <f t="shared" si="2"/>
        <v>-4.6967676278677484E-3</v>
      </c>
      <c r="E25" s="647">
        <f>E24*(1+F24)</f>
        <v>29833.739333706028</v>
      </c>
      <c r="F25" s="648">
        <f t="shared" ref="F25" si="8">+E25/E24-1</f>
        <v>-7.2414413174592962E-4</v>
      </c>
      <c r="G25" s="647">
        <f>G24*(1+H24)</f>
        <v>791.10435205720182</v>
      </c>
      <c r="H25" s="648">
        <f t="shared" ref="H25" si="9">+G25/G24-1</f>
        <v>-1.0129585099045046E-2</v>
      </c>
      <c r="I25" s="650">
        <f t="shared" si="0"/>
        <v>30624.84368576323</v>
      </c>
      <c r="J25" s="647">
        <f>J24*(1+K24)</f>
        <v>309</v>
      </c>
      <c r="K25" s="648">
        <f t="shared" ref="K25" si="10">+J25/J24-1</f>
        <v>0</v>
      </c>
      <c r="L25" s="647">
        <f t="shared" si="6"/>
        <v>152239.28646066415</v>
      </c>
      <c r="M25" s="648">
        <f t="shared" ref="M25" si="11">+L25/L24-1</f>
        <v>-3.9396856542440739E-3</v>
      </c>
      <c r="N25" s="165"/>
    </row>
    <row r="26" spans="1:14" x14ac:dyDescent="0.3">
      <c r="A26" s="645"/>
    </row>
    <row r="27" spans="1:14" x14ac:dyDescent="0.3">
      <c r="C27" s="655"/>
      <c r="D27" s="645">
        <f>+(C24/C5)^(1/19)-1</f>
        <v>-3.5739493950251999E-3</v>
      </c>
      <c r="F27" s="645">
        <f>+(E24/E5)^(1/19)-1</f>
        <v>-8.5143992476821584E-4</v>
      </c>
      <c r="H27" s="645">
        <f>+(G24/G5)^(1/19)-1</f>
        <v>-1.0174229860116291E-2</v>
      </c>
      <c r="I27" s="645"/>
      <c r="K27" s="645">
        <f>+(J24/J5)^(1/19)-1</f>
        <v>0</v>
      </c>
      <c r="M27" s="651">
        <f>+(L24/L5)^(1/19)-1</f>
        <v>-3.0839376192944856E-3</v>
      </c>
    </row>
    <row r="28" spans="1:14" s="165" customFormat="1" x14ac:dyDescent="0.3"/>
    <row r="29" spans="1:14" s="165" customFormat="1" x14ac:dyDescent="0.3">
      <c r="A29" s="740"/>
      <c r="B29" s="740"/>
      <c r="C29" s="740"/>
      <c r="E29" s="513"/>
    </row>
    <row r="30" spans="1:14" s="165" customFormat="1" x14ac:dyDescent="0.3">
      <c r="A30" s="652"/>
      <c r="B30" s="652"/>
      <c r="C30" s="652"/>
      <c r="E30" s="513"/>
      <c r="G30" s="647"/>
    </row>
    <row r="31" spans="1:14" s="165" customFormat="1" x14ac:dyDescent="0.3"/>
    <row r="32" spans="1:14" s="165" customFormat="1" x14ac:dyDescent="0.3">
      <c r="A32" s="653"/>
      <c r="B32" s="653"/>
      <c r="C32" s="653"/>
    </row>
    <row r="33" spans="1:3" s="165" customFormat="1" x14ac:dyDescent="0.3">
      <c r="A33" s="653"/>
      <c r="C33" s="653"/>
    </row>
    <row r="34" spans="1:3" s="165" customFormat="1" x14ac:dyDescent="0.3">
      <c r="A34" s="653"/>
      <c r="C34" s="653"/>
    </row>
    <row r="35" spans="1:3" s="165" customFormat="1" x14ac:dyDescent="0.3">
      <c r="A35" s="653"/>
      <c r="C35" s="653"/>
    </row>
    <row r="36" spans="1:3" s="165" customFormat="1" x14ac:dyDescent="0.3">
      <c r="A36" s="653"/>
      <c r="C36" s="653"/>
    </row>
    <row r="37" spans="1:3" s="165" customFormat="1" x14ac:dyDescent="0.3">
      <c r="A37" s="653"/>
      <c r="C37" s="653"/>
    </row>
    <row r="38" spans="1:3" s="165" customFormat="1" x14ac:dyDescent="0.3">
      <c r="A38" s="653"/>
      <c r="C38" s="653"/>
    </row>
    <row r="39" spans="1:3" s="165" customFormat="1" x14ac:dyDescent="0.3">
      <c r="A39" s="653"/>
      <c r="C39" s="653"/>
    </row>
    <row r="40" spans="1:3" s="165" customFormat="1" x14ac:dyDescent="0.3">
      <c r="A40" s="653"/>
      <c r="C40" s="653"/>
    </row>
    <row r="41" spans="1:3" s="165" customFormat="1" x14ac:dyDescent="0.3">
      <c r="A41" s="653"/>
      <c r="C41" s="653"/>
    </row>
    <row r="42" spans="1:3" s="165" customFormat="1" x14ac:dyDescent="0.3">
      <c r="A42" s="653"/>
      <c r="C42" s="653"/>
    </row>
    <row r="43" spans="1:3" s="165" customFormat="1" x14ac:dyDescent="0.3">
      <c r="A43" s="653"/>
      <c r="C43" s="653"/>
    </row>
    <row r="44" spans="1:3" s="165" customFormat="1" x14ac:dyDescent="0.3">
      <c r="A44" s="653"/>
      <c r="C44" s="653"/>
    </row>
    <row r="45" spans="1:3" s="165" customFormat="1" x14ac:dyDescent="0.3">
      <c r="A45" s="653"/>
      <c r="C45" s="653"/>
    </row>
    <row r="46" spans="1:3" s="165" customFormat="1" x14ac:dyDescent="0.3">
      <c r="A46" s="653"/>
      <c r="C46" s="653"/>
    </row>
    <row r="47" spans="1:3" s="165" customFormat="1" x14ac:dyDescent="0.3">
      <c r="A47" s="653"/>
      <c r="C47" s="653"/>
    </row>
    <row r="48" spans="1:3" s="165" customFormat="1" x14ac:dyDescent="0.3">
      <c r="A48" s="653"/>
      <c r="C48" s="653"/>
    </row>
    <row r="49" spans="1:3" s="165" customFormat="1" x14ac:dyDescent="0.3">
      <c r="A49" s="653"/>
      <c r="C49" s="653"/>
    </row>
    <row r="50" spans="1:3" s="165" customFormat="1" x14ac:dyDescent="0.3">
      <c r="A50" s="653"/>
      <c r="C50" s="653"/>
    </row>
    <row r="51" spans="1:3" s="165" customFormat="1" x14ac:dyDescent="0.3">
      <c r="A51" s="653"/>
      <c r="C51" s="653"/>
    </row>
    <row r="53" spans="1:3" x14ac:dyDescent="0.3">
      <c r="A53" s="654"/>
      <c r="C53" s="654"/>
    </row>
  </sheetData>
  <mergeCells count="2">
    <mergeCell ref="C2:L2"/>
    <mergeCell ref="A29:C2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5:G17"/>
  <sheetViews>
    <sheetView workbookViewId="0">
      <selection activeCell="F9" sqref="F9"/>
    </sheetView>
  </sheetViews>
  <sheetFormatPr defaultColWidth="8.81640625" defaultRowHeight="13" x14ac:dyDescent="0.3"/>
  <cols>
    <col min="1" max="1" width="21.1796875" style="656" bestFit="1" customWidth="1"/>
    <col min="2" max="2" width="9" style="656" customWidth="1"/>
    <col min="3" max="3" width="8" style="656" customWidth="1"/>
    <col min="4" max="4" width="8.54296875" style="656" customWidth="1"/>
    <col min="5" max="5" width="5" style="656" bestFit="1" customWidth="1"/>
    <col min="6" max="6" width="10.54296875" style="656" customWidth="1"/>
    <col min="7" max="20" width="5.453125" style="656" customWidth="1"/>
    <col min="21" max="21" width="8.54296875" style="656" customWidth="1"/>
    <col min="22" max="22" width="9" style="656" bestFit="1" customWidth="1"/>
    <col min="23" max="36" width="8.54296875" style="656" customWidth="1"/>
    <col min="37" max="37" width="10.81640625" style="656" bestFit="1" customWidth="1"/>
    <col min="38" max="16384" width="8.81640625" style="656"/>
  </cols>
  <sheetData>
    <row r="5" spans="1:7" x14ac:dyDescent="0.3">
      <c r="A5" s="657" t="s">
        <v>544</v>
      </c>
      <c r="B5" s="658"/>
      <c r="C5" s="658"/>
      <c r="D5" s="658"/>
    </row>
    <row r="6" spans="1:7" x14ac:dyDescent="0.3">
      <c r="B6" s="742" t="s">
        <v>436</v>
      </c>
      <c r="C6" s="742"/>
      <c r="F6" s="659" t="s">
        <v>99</v>
      </c>
    </row>
    <row r="7" spans="1:7" ht="45.75" customHeight="1" x14ac:dyDescent="0.3">
      <c r="B7" s="741"/>
      <c r="C7" s="741"/>
      <c r="D7" s="741" t="s">
        <v>542</v>
      </c>
      <c r="E7" s="741"/>
      <c r="F7" s="660" t="s">
        <v>543</v>
      </c>
    </row>
    <row r="8" spans="1:7" x14ac:dyDescent="0.3">
      <c r="A8" s="656" t="s">
        <v>437</v>
      </c>
      <c r="B8" s="661">
        <v>130861</v>
      </c>
      <c r="D8" s="662">
        <f t="shared" ref="D8:D13" si="0">B8/$B$13</f>
        <v>0.80533315281273654</v>
      </c>
      <c r="F8" s="661">
        <f>D8*$F$13</f>
        <v>133776.3060131821</v>
      </c>
    </row>
    <row r="9" spans="1:7" x14ac:dyDescent="0.3">
      <c r="A9" s="656" t="s">
        <v>438</v>
      </c>
      <c r="B9" s="661">
        <v>30359</v>
      </c>
      <c r="D9" s="662">
        <f t="shared" si="0"/>
        <v>0.18683266356089184</v>
      </c>
      <c r="F9" s="661">
        <f>D9*$F$13</f>
        <v>31035.334242090426</v>
      </c>
    </row>
    <row r="10" spans="1:7" x14ac:dyDescent="0.3">
      <c r="A10" s="656" t="s">
        <v>439</v>
      </c>
      <c r="B10" s="661">
        <v>965</v>
      </c>
      <c r="D10" s="662">
        <f t="shared" si="0"/>
        <v>5.9387173601324365E-3</v>
      </c>
      <c r="F10" s="661">
        <f>D10*$F$13</f>
        <v>986.49815684367945</v>
      </c>
    </row>
    <row r="11" spans="1:7" x14ac:dyDescent="0.3">
      <c r="A11" s="656" t="s">
        <v>440</v>
      </c>
      <c r="B11" s="661">
        <v>308</v>
      </c>
      <c r="D11" s="662">
        <f t="shared" si="0"/>
        <v>1.8954662662391611E-3</v>
      </c>
      <c r="F11" s="661">
        <f>D11*$F$13</f>
        <v>314.86158788378577</v>
      </c>
    </row>
    <row r="12" spans="1:7" x14ac:dyDescent="0.3">
      <c r="A12" s="663" t="s">
        <v>441</v>
      </c>
      <c r="B12" s="664">
        <v>0</v>
      </c>
      <c r="C12" s="663"/>
      <c r="D12" s="665">
        <f t="shared" si="0"/>
        <v>0</v>
      </c>
      <c r="E12" s="663"/>
      <c r="F12" s="664">
        <f>D12*$F$13</f>
        <v>0</v>
      </c>
    </row>
    <row r="13" spans="1:7" x14ac:dyDescent="0.3">
      <c r="A13" s="656" t="s">
        <v>81</v>
      </c>
      <c r="B13" s="656">
        <f>SUM(B8:B12)</f>
        <v>162493</v>
      </c>
      <c r="D13" s="662">
        <f t="shared" si="0"/>
        <v>1</v>
      </c>
      <c r="F13" s="666">
        <v>166113</v>
      </c>
      <c r="G13" s="656" t="s">
        <v>434</v>
      </c>
    </row>
    <row r="15" spans="1:7" x14ac:dyDescent="0.3">
      <c r="A15" s="656" t="s">
        <v>480</v>
      </c>
    </row>
    <row r="17" spans="6:6" x14ac:dyDescent="0.3">
      <c r="F17" s="661"/>
    </row>
  </sheetData>
  <mergeCells count="3">
    <mergeCell ref="B7:C7"/>
    <mergeCell ref="D7:E7"/>
    <mergeCell ref="B6:C6"/>
  </mergeCells>
  <pageMargins left="0.7" right="0.7" top="0.75" bottom="0.75" header="0.3" footer="0.3"/>
  <pageSetup orientation="portrait" horizontalDpi="90" verticalDpi="9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25"/>
  <sheetViews>
    <sheetView workbookViewId="0">
      <selection activeCell="O24" sqref="O24"/>
    </sheetView>
  </sheetViews>
  <sheetFormatPr defaultColWidth="9.1796875" defaultRowHeight="13" x14ac:dyDescent="0.3"/>
  <cols>
    <col min="1" max="1" width="7.1796875" style="670" bestFit="1" customWidth="1"/>
    <col min="2" max="4" width="11.81640625" style="670" customWidth="1"/>
    <col min="5" max="5" width="36.7265625" style="670" bestFit="1" customWidth="1"/>
    <col min="6" max="16384" width="9.1796875" style="670"/>
  </cols>
  <sheetData>
    <row r="1" spans="1:5" ht="15" customHeight="1" x14ac:dyDescent="0.3">
      <c r="A1" s="667"/>
      <c r="B1" s="668" t="s">
        <v>135</v>
      </c>
      <c r="C1" s="669"/>
      <c r="D1" s="669"/>
      <c r="E1" s="743" t="s">
        <v>469</v>
      </c>
    </row>
    <row r="2" spans="1:5" ht="12.65" customHeight="1" x14ac:dyDescent="0.3">
      <c r="A2" s="671"/>
      <c r="B2" s="672" t="s">
        <v>136</v>
      </c>
      <c r="C2" s="673"/>
      <c r="D2" s="673"/>
      <c r="E2" s="744"/>
    </row>
    <row r="3" spans="1:5" ht="12.65" customHeight="1" x14ac:dyDescent="0.3">
      <c r="A3" s="674" t="s">
        <v>23</v>
      </c>
      <c r="B3" s="675" t="s">
        <v>137</v>
      </c>
      <c r="C3" s="676" t="s">
        <v>138</v>
      </c>
      <c r="D3" s="676" t="s">
        <v>152</v>
      </c>
      <c r="E3" s="675" t="s">
        <v>470</v>
      </c>
    </row>
    <row r="4" spans="1:5" x14ac:dyDescent="0.3">
      <c r="A4" s="677">
        <v>2024</v>
      </c>
      <c r="B4" s="727">
        <v>35.166827500000004</v>
      </c>
      <c r="C4" s="728">
        <v>32.722999999999992</v>
      </c>
      <c r="D4" s="728">
        <v>33.9056854303279</v>
      </c>
      <c r="E4" s="727">
        <v>31.087868852459014</v>
      </c>
    </row>
    <row r="5" spans="1:5" x14ac:dyDescent="0.3">
      <c r="A5" s="677">
        <v>2025</v>
      </c>
      <c r="B5" s="727">
        <v>30.683226666666673</v>
      </c>
      <c r="C5" s="728">
        <v>28.819150000000004</v>
      </c>
      <c r="D5" s="728">
        <v>29.7221693173516</v>
      </c>
      <c r="E5" s="727">
        <v>88.580500000000015</v>
      </c>
    </row>
    <row r="6" spans="1:5" x14ac:dyDescent="0.3">
      <c r="A6" s="677">
        <v>2026</v>
      </c>
      <c r="B6" s="727">
        <v>30.78856</v>
      </c>
      <c r="C6" s="728">
        <v>28.772765000000003</v>
      </c>
      <c r="D6" s="728">
        <v>29.7457359018265</v>
      </c>
      <c r="E6" s="727">
        <v>170.89599999999999</v>
      </c>
    </row>
    <row r="7" spans="1:5" x14ac:dyDescent="0.3">
      <c r="A7" s="677">
        <v>2027</v>
      </c>
      <c r="B7" s="727">
        <v>30.567646666666665</v>
      </c>
      <c r="C7" s="728">
        <v>28.618438333333334</v>
      </c>
      <c r="D7" s="728">
        <v>29.561122005707801</v>
      </c>
      <c r="E7" s="727">
        <v>160.03600000000003</v>
      </c>
    </row>
    <row r="8" spans="1:5" x14ac:dyDescent="0.3">
      <c r="A8" s="677">
        <v>2028</v>
      </c>
      <c r="B8" s="727">
        <v>31.475534166666666</v>
      </c>
      <c r="C8" s="728">
        <v>29.537220833333336</v>
      </c>
      <c r="D8" s="728">
        <v>30.467319077868801</v>
      </c>
      <c r="E8" s="727">
        <v>194.49648320359668</v>
      </c>
    </row>
    <row r="9" spans="1:5" x14ac:dyDescent="0.3">
      <c r="A9" s="677">
        <v>2029</v>
      </c>
      <c r="B9" s="727">
        <v>32.063541666666666</v>
      </c>
      <c r="C9" s="728">
        <v>30.071380833333336</v>
      </c>
      <c r="D9" s="728">
        <v>31.020483374429201</v>
      </c>
      <c r="E9" s="727">
        <v>198.10924570018076</v>
      </c>
    </row>
    <row r="10" spans="1:5" x14ac:dyDescent="0.3">
      <c r="A10" s="677">
        <v>2030</v>
      </c>
      <c r="B10" s="727">
        <v>33.28212666666667</v>
      </c>
      <c r="C10" s="728">
        <v>31.425928333333331</v>
      </c>
      <c r="D10" s="728">
        <v>32.332703901826498</v>
      </c>
      <c r="E10" s="727">
        <v>201.68002250945736</v>
      </c>
    </row>
    <row r="11" spans="1:5" x14ac:dyDescent="0.3">
      <c r="A11" s="677">
        <v>2031</v>
      </c>
      <c r="B11" s="727">
        <v>33.724888333333332</v>
      </c>
      <c r="C11" s="728">
        <v>31.783955833333334</v>
      </c>
      <c r="D11" s="728">
        <v>32.718779376712298</v>
      </c>
      <c r="E11" s="727">
        <v>205.31853536336635</v>
      </c>
    </row>
    <row r="12" spans="1:5" x14ac:dyDescent="0.3">
      <c r="A12" s="677">
        <v>2032</v>
      </c>
      <c r="B12" s="727">
        <v>34.337165000000006</v>
      </c>
      <c r="C12" s="728">
        <v>32.285748333333331</v>
      </c>
      <c r="D12" s="728">
        <v>33.261945227686702</v>
      </c>
      <c r="E12" s="727">
        <v>208.98711967895255</v>
      </c>
    </row>
    <row r="13" spans="1:5" x14ac:dyDescent="0.3">
      <c r="A13" s="677">
        <v>2033</v>
      </c>
      <c r="B13" s="727">
        <v>35.609790000000004</v>
      </c>
      <c r="C13" s="728">
        <v>33.683450833333332</v>
      </c>
      <c r="D13" s="728">
        <v>34.600379918949798</v>
      </c>
      <c r="E13" s="727">
        <v>212.7615409128334</v>
      </c>
    </row>
    <row r="14" spans="1:5" x14ac:dyDescent="0.3">
      <c r="A14" s="677">
        <v>2034</v>
      </c>
      <c r="B14" s="727">
        <v>36.30684999999999</v>
      </c>
      <c r="C14" s="728">
        <v>34.533010833333336</v>
      </c>
      <c r="D14" s="728">
        <v>35.388769198630101</v>
      </c>
      <c r="E14" s="727">
        <v>216.68912573761648</v>
      </c>
    </row>
    <row r="15" spans="1:5" x14ac:dyDescent="0.3">
      <c r="A15" s="677">
        <v>2035</v>
      </c>
      <c r="B15" s="727">
        <v>37.141239999999996</v>
      </c>
      <c r="C15" s="728">
        <v>35.288895833333335</v>
      </c>
      <c r="D15" s="728">
        <v>36.1978755547945</v>
      </c>
      <c r="E15" s="727">
        <v>220.82035263332932</v>
      </c>
    </row>
    <row r="16" spans="1:5" x14ac:dyDescent="0.3">
      <c r="A16" s="677">
        <v>2036</v>
      </c>
      <c r="B16" s="727">
        <v>37.804027499999997</v>
      </c>
      <c r="C16" s="728">
        <v>36.063029999999998</v>
      </c>
      <c r="D16" s="728">
        <v>36.905505845856098</v>
      </c>
      <c r="E16" s="727">
        <v>225.11868386049795</v>
      </c>
    </row>
    <row r="17" spans="1:5" x14ac:dyDescent="0.3">
      <c r="A17" s="677">
        <v>2037</v>
      </c>
      <c r="B17" s="727">
        <v>38.70937416666667</v>
      </c>
      <c r="C17" s="728">
        <v>36.739545</v>
      </c>
      <c r="D17" s="728">
        <v>37.6945560410959</v>
      </c>
      <c r="E17" s="727">
        <v>229.56809653889738</v>
      </c>
    </row>
    <row r="18" spans="1:5" x14ac:dyDescent="0.3">
      <c r="A18" s="677">
        <v>2038</v>
      </c>
      <c r="B18" s="727">
        <v>39.401820833333332</v>
      </c>
      <c r="C18" s="728">
        <v>37.099175000000002</v>
      </c>
      <c r="D18" s="728">
        <v>38.193143771689499</v>
      </c>
      <c r="E18" s="727">
        <v>234.17645035579378</v>
      </c>
    </row>
    <row r="19" spans="1:5" x14ac:dyDescent="0.3">
      <c r="A19" s="677">
        <v>2039</v>
      </c>
      <c r="B19" s="727">
        <v>39.298605000000002</v>
      </c>
      <c r="C19" s="728">
        <v>36.883310000000002</v>
      </c>
      <c r="D19" s="728">
        <v>38.0284233515982</v>
      </c>
      <c r="E19" s="727">
        <v>238.94477991998232</v>
      </c>
    </row>
    <row r="20" spans="1:5" x14ac:dyDescent="0.3">
      <c r="A20" s="677">
        <v>2040</v>
      </c>
      <c r="B20" s="727">
        <v>41.078253333333336</v>
      </c>
      <c r="C20" s="728">
        <v>38.328422499999995</v>
      </c>
      <c r="D20" s="728">
        <v>39.650663130692202</v>
      </c>
      <c r="E20" s="727">
        <v>243.84249305017042</v>
      </c>
    </row>
    <row r="21" spans="1:5" x14ac:dyDescent="0.3">
      <c r="A21" s="677">
        <v>2041</v>
      </c>
      <c r="B21" s="727">
        <v>42.630612499999998</v>
      </c>
      <c r="C21" s="728">
        <v>39.520493333333334</v>
      </c>
      <c r="D21" s="728">
        <v>41.000718801369899</v>
      </c>
      <c r="E21" s="727">
        <v>248.78454092561108</v>
      </c>
    </row>
    <row r="22" spans="1:5" x14ac:dyDescent="0.3">
      <c r="A22" s="677">
        <v>2042</v>
      </c>
      <c r="B22" s="727">
        <v>43.253788333333347</v>
      </c>
      <c r="C22" s="728">
        <v>40.208978333333334</v>
      </c>
      <c r="D22" s="728">
        <v>41.665210352739699</v>
      </c>
      <c r="E22" s="727">
        <v>253.84365351158351</v>
      </c>
    </row>
    <row r="23" spans="1:5" x14ac:dyDescent="0.3">
      <c r="A23" s="677">
        <v>2043</v>
      </c>
      <c r="B23" s="727">
        <v>44.800716666666666</v>
      </c>
      <c r="C23" s="728">
        <v>41.416980833333334</v>
      </c>
      <c r="D23" s="728">
        <v>43.0477326221461</v>
      </c>
      <c r="E23" s="727">
        <v>259.03734494258157</v>
      </c>
    </row>
    <row r="24" spans="1:5" x14ac:dyDescent="0.3">
      <c r="A24" s="677">
        <v>2044</v>
      </c>
      <c r="B24" s="727">
        <v>44.318284166666665</v>
      </c>
      <c r="C24" s="728">
        <v>40.603701666666666</v>
      </c>
      <c r="D24" s="728">
        <v>42.383259852003597</v>
      </c>
      <c r="E24" s="727">
        <v>264.40254664638923</v>
      </c>
    </row>
    <row r="25" spans="1:5" x14ac:dyDescent="0.3">
      <c r="A25" s="677">
        <v>2045</v>
      </c>
      <c r="B25" s="678">
        <f>B24</f>
        <v>44.318284166666665</v>
      </c>
      <c r="C25" s="679">
        <f t="shared" ref="C25:D25" si="0">C24</f>
        <v>40.603701666666666</v>
      </c>
      <c r="D25" s="679">
        <f t="shared" si="0"/>
        <v>42.383259852003597</v>
      </c>
      <c r="E25" s="678">
        <f>E24</f>
        <v>264.40254664638923</v>
      </c>
    </row>
  </sheetData>
  <mergeCells count="1">
    <mergeCell ref="E1:E2"/>
  </mergeCells>
  <conditionalFormatting sqref="A4:A25">
    <cfRule type="expression" dxfId="2" priority="10" stopIfTrue="1">
      <formula>MOD(ROW(),2)</formula>
    </cfRule>
  </conditionalFormatting>
  <conditionalFormatting sqref="B4:D25">
    <cfRule type="expression" dxfId="1" priority="2" stopIfTrue="1">
      <formula>MOD(ROW(),2)</formula>
    </cfRule>
  </conditionalFormatting>
  <conditionalFormatting sqref="E4:E25">
    <cfRule type="expression" dxfId="0" priority="1" stopIfTrue="1">
      <formula>MOD(ROW(),2)</formula>
    </cfRule>
  </conditionalFormatting>
  <pageMargins left="0.75" right="0.75" top="1" bottom="1" header="0.5" footer="0.5"/>
  <pageSetup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31"/>
  <sheetViews>
    <sheetView zoomScaleNormal="100" workbookViewId="0">
      <selection activeCell="G24" sqref="G24"/>
    </sheetView>
  </sheetViews>
  <sheetFormatPr defaultColWidth="8.81640625" defaultRowHeight="13" x14ac:dyDescent="0.3"/>
  <cols>
    <col min="1" max="1" width="8.81640625" style="165"/>
    <col min="2" max="2" width="10.81640625" style="165" customWidth="1"/>
    <col min="3" max="3" width="2.81640625" style="165" customWidth="1"/>
    <col min="4" max="4" width="10.81640625" style="165" customWidth="1"/>
    <col min="5" max="5" width="2.81640625" style="165" customWidth="1"/>
    <col min="6" max="6" width="10.81640625" style="165" customWidth="1"/>
    <col min="7" max="16384" width="8.81640625" style="165"/>
  </cols>
  <sheetData>
    <row r="1" spans="1:10" x14ac:dyDescent="0.3">
      <c r="A1" s="729" t="s">
        <v>479</v>
      </c>
      <c r="B1" s="729"/>
      <c r="C1" s="729"/>
      <c r="D1" s="729"/>
      <c r="E1" s="729"/>
      <c r="F1" s="729"/>
    </row>
    <row r="2" spans="1:10" x14ac:dyDescent="0.3">
      <c r="A2" s="729" t="s">
        <v>180</v>
      </c>
      <c r="B2" s="729"/>
      <c r="C2" s="729"/>
      <c r="D2" s="729"/>
      <c r="E2" s="729"/>
      <c r="F2" s="729"/>
    </row>
    <row r="3" spans="1:10" x14ac:dyDescent="0.3">
      <c r="A3" s="729"/>
      <c r="B3" s="729"/>
      <c r="C3" s="729"/>
      <c r="D3" s="729"/>
      <c r="E3" s="729"/>
      <c r="F3" s="729"/>
    </row>
    <row r="7" spans="1:10" ht="13.5" thickBot="1" x14ac:dyDescent="0.35">
      <c r="B7" s="730" t="s">
        <v>452</v>
      </c>
      <c r="D7" s="730" t="s">
        <v>462</v>
      </c>
      <c r="F7" s="730" t="s">
        <v>453</v>
      </c>
    </row>
    <row r="8" spans="1:10" hidden="1" x14ac:dyDescent="0.3">
      <c r="A8" s="697" t="s">
        <v>23</v>
      </c>
      <c r="B8" s="697" t="s">
        <v>435</v>
      </c>
      <c r="D8" s="697" t="s">
        <v>435</v>
      </c>
      <c r="F8" s="697" t="s">
        <v>435</v>
      </c>
      <c r="H8" s="697"/>
      <c r="I8" s="697"/>
      <c r="J8" s="697"/>
    </row>
    <row r="10" spans="1:10" x14ac:dyDescent="0.3">
      <c r="A10" s="731">
        <v>2024</v>
      </c>
      <c r="B10" s="732">
        <v>14.5850172410162</v>
      </c>
      <c r="C10" s="732"/>
      <c r="D10" s="732">
        <v>15.0629300233349</v>
      </c>
      <c r="E10" s="732"/>
      <c r="F10" s="732">
        <v>8.1036291686832698</v>
      </c>
    </row>
    <row r="11" spans="1:10" x14ac:dyDescent="0.3">
      <c r="A11" s="731">
        <f>A10+1</f>
        <v>2025</v>
      </c>
      <c r="B11" s="732">
        <v>15.321998364365699</v>
      </c>
      <c r="C11" s="732"/>
      <c r="D11" s="732">
        <v>15.310694093980199</v>
      </c>
      <c r="E11" s="732"/>
      <c r="F11" s="732">
        <v>8.1535022114023192</v>
      </c>
      <c r="H11" s="733"/>
      <c r="I11" s="733"/>
      <c r="J11" s="733"/>
    </row>
    <row r="12" spans="1:10" x14ac:dyDescent="0.3">
      <c r="A12" s="731">
        <f t="shared" ref="A12:A31" si="0">A11+1</f>
        <v>2026</v>
      </c>
      <c r="B12" s="732">
        <v>15.5695729836841</v>
      </c>
      <c r="C12" s="732"/>
      <c r="D12" s="732">
        <v>15.539828690190401</v>
      </c>
      <c r="E12" s="732"/>
      <c r="F12" s="732">
        <v>8.2614001597496909</v>
      </c>
      <c r="H12" s="733"/>
      <c r="I12" s="733"/>
      <c r="J12" s="733"/>
    </row>
    <row r="13" spans="1:10" x14ac:dyDescent="0.3">
      <c r="A13" s="731">
        <f t="shared" si="0"/>
        <v>2027</v>
      </c>
      <c r="B13" s="732">
        <v>15.792586123513599</v>
      </c>
      <c r="C13" s="732"/>
      <c r="D13" s="732">
        <v>15.7357204753208</v>
      </c>
      <c r="E13" s="732"/>
      <c r="F13" s="732">
        <v>8.33630856529388</v>
      </c>
      <c r="H13" s="733"/>
      <c r="I13" s="733"/>
      <c r="J13" s="733"/>
    </row>
    <row r="14" spans="1:10" x14ac:dyDescent="0.3">
      <c r="A14" s="731">
        <f t="shared" si="0"/>
        <v>2028</v>
      </c>
      <c r="B14" s="732">
        <v>16.158572739926001</v>
      </c>
      <c r="C14" s="732"/>
      <c r="D14" s="732">
        <v>16.1089318501833</v>
      </c>
      <c r="E14" s="732"/>
      <c r="F14" s="732">
        <v>8.5412864604925396</v>
      </c>
      <c r="H14" s="733"/>
      <c r="I14" s="733"/>
      <c r="J14" s="733"/>
    </row>
    <row r="15" spans="1:10" x14ac:dyDescent="0.3">
      <c r="A15" s="731">
        <f t="shared" si="0"/>
        <v>2029</v>
      </c>
      <c r="B15" s="732">
        <v>16.486434596797299</v>
      </c>
      <c r="C15" s="732"/>
      <c r="D15" s="732">
        <v>16.434334018697001</v>
      </c>
      <c r="E15" s="732"/>
      <c r="F15" s="732">
        <v>8.7074303870981709</v>
      </c>
      <c r="H15" s="733"/>
      <c r="I15" s="733"/>
      <c r="J15" s="733"/>
    </row>
    <row r="16" spans="1:10" x14ac:dyDescent="0.3">
      <c r="A16" s="731">
        <f t="shared" si="0"/>
        <v>2030</v>
      </c>
      <c r="B16" s="732">
        <v>16.9002667189135</v>
      </c>
      <c r="C16" s="732"/>
      <c r="D16" s="732">
        <v>16.8676308223936</v>
      </c>
      <c r="E16" s="732"/>
      <c r="F16" s="732">
        <v>8.9559258760606397</v>
      </c>
      <c r="H16" s="733"/>
      <c r="I16" s="733"/>
      <c r="J16" s="733"/>
    </row>
    <row r="17" spans="1:10" x14ac:dyDescent="0.3">
      <c r="A17" s="731">
        <f t="shared" si="0"/>
        <v>2031</v>
      </c>
      <c r="B17" s="732">
        <v>17.206840906291699</v>
      </c>
      <c r="C17" s="732"/>
      <c r="D17" s="732">
        <v>17.165483110762299</v>
      </c>
      <c r="E17" s="732"/>
      <c r="F17" s="732">
        <v>9.1023145794361593</v>
      </c>
      <c r="H17" s="733"/>
      <c r="I17" s="733"/>
      <c r="J17" s="733"/>
    </row>
    <row r="18" spans="1:10" x14ac:dyDescent="0.3">
      <c r="A18" s="731">
        <f t="shared" si="0"/>
        <v>2032</v>
      </c>
      <c r="B18" s="732">
        <v>17.530428655055399</v>
      </c>
      <c r="C18" s="732"/>
      <c r="D18" s="732">
        <v>17.485792772782901</v>
      </c>
      <c r="E18" s="732"/>
      <c r="F18" s="732">
        <v>9.2656625564845108</v>
      </c>
      <c r="H18" s="733"/>
      <c r="I18" s="733"/>
      <c r="J18" s="733"/>
    </row>
    <row r="19" spans="1:10" x14ac:dyDescent="0.3">
      <c r="A19" s="731">
        <f t="shared" si="0"/>
        <v>2033</v>
      </c>
      <c r="B19" s="732">
        <v>17.9517653454356</v>
      </c>
      <c r="C19" s="732"/>
      <c r="D19" s="732">
        <v>17.928626709470102</v>
      </c>
      <c r="E19" s="732"/>
      <c r="F19" s="732">
        <v>9.5240931139857903</v>
      </c>
      <c r="H19" s="733"/>
      <c r="I19" s="733"/>
      <c r="J19" s="733"/>
    </row>
    <row r="20" spans="1:10" x14ac:dyDescent="0.3">
      <c r="A20" s="731">
        <f t="shared" si="0"/>
        <v>2034</v>
      </c>
      <c r="B20" s="732">
        <v>18.315689411245401</v>
      </c>
      <c r="C20" s="732"/>
      <c r="D20" s="732">
        <v>18.294750749989799</v>
      </c>
      <c r="E20" s="732"/>
      <c r="F20" s="732">
        <v>9.71797991649923</v>
      </c>
      <c r="H20" s="733"/>
      <c r="I20" s="733"/>
      <c r="J20" s="733"/>
    </row>
    <row r="21" spans="1:10" x14ac:dyDescent="0.3">
      <c r="A21" s="731">
        <f t="shared" si="0"/>
        <v>2035</v>
      </c>
      <c r="B21" s="732">
        <v>18.693530470114599</v>
      </c>
      <c r="C21" s="732"/>
      <c r="D21" s="732">
        <v>18.675039122542099</v>
      </c>
      <c r="E21" s="732"/>
      <c r="F21" s="732">
        <v>9.9213443539181299</v>
      </c>
      <c r="H21" s="733"/>
      <c r="I21" s="733"/>
      <c r="J21" s="733"/>
    </row>
    <row r="22" spans="1:10" x14ac:dyDescent="0.3">
      <c r="A22" s="731">
        <f t="shared" si="0"/>
        <v>2036</v>
      </c>
      <c r="B22" s="732">
        <v>19.072598912954401</v>
      </c>
      <c r="C22" s="732"/>
      <c r="D22" s="732">
        <v>19.053201756055</v>
      </c>
      <c r="E22" s="732"/>
      <c r="F22" s="732">
        <v>10.1185587881592</v>
      </c>
      <c r="H22" s="733"/>
      <c r="I22" s="733"/>
      <c r="J22" s="733"/>
    </row>
    <row r="23" spans="1:10" x14ac:dyDescent="0.3">
      <c r="A23" s="731">
        <f t="shared" si="0"/>
        <v>2037</v>
      </c>
      <c r="B23" s="732">
        <v>19.468567105861101</v>
      </c>
      <c r="C23" s="732"/>
      <c r="D23" s="732">
        <v>19.449723652704101</v>
      </c>
      <c r="E23" s="732"/>
      <c r="F23" s="732">
        <v>10.3282476151886</v>
      </c>
      <c r="H23" s="733"/>
      <c r="I23" s="733"/>
      <c r="J23" s="733"/>
    </row>
    <row r="24" spans="1:10" x14ac:dyDescent="0.3">
      <c r="A24" s="731">
        <f t="shared" si="0"/>
        <v>2038</v>
      </c>
      <c r="B24" s="732">
        <v>19.842552193555399</v>
      </c>
      <c r="C24" s="732"/>
      <c r="D24" s="732">
        <v>19.814287895329102</v>
      </c>
      <c r="E24" s="732"/>
      <c r="F24" s="732">
        <v>10.511370688805901</v>
      </c>
      <c r="H24" s="733"/>
      <c r="I24" s="733"/>
      <c r="J24" s="733"/>
    </row>
    <row r="25" spans="1:10" x14ac:dyDescent="0.3">
      <c r="A25" s="731">
        <f t="shared" si="0"/>
        <v>2039</v>
      </c>
      <c r="B25" s="732">
        <v>20.143750154835299</v>
      </c>
      <c r="C25" s="732"/>
      <c r="D25" s="732">
        <v>20.083736144227501</v>
      </c>
      <c r="E25" s="732"/>
      <c r="F25" s="732">
        <v>10.6146493100964</v>
      </c>
      <c r="H25" s="733"/>
      <c r="I25" s="733"/>
      <c r="J25" s="733"/>
    </row>
    <row r="26" spans="1:10" x14ac:dyDescent="0.3">
      <c r="A26" s="731">
        <f t="shared" si="0"/>
        <v>2040</v>
      </c>
      <c r="B26" s="732">
        <v>20.6687818407603</v>
      </c>
      <c r="C26" s="732"/>
      <c r="D26" s="732">
        <v>20.6323141041815</v>
      </c>
      <c r="E26" s="732"/>
      <c r="F26" s="732">
        <v>10.931306193727201</v>
      </c>
      <c r="H26" s="733"/>
      <c r="I26" s="733"/>
      <c r="J26" s="733"/>
    </row>
    <row r="27" spans="1:10" x14ac:dyDescent="0.3">
      <c r="A27" s="731">
        <f t="shared" si="0"/>
        <v>2041</v>
      </c>
      <c r="B27" s="732">
        <v>21.1687446428712</v>
      </c>
      <c r="C27" s="732"/>
      <c r="D27" s="732">
        <v>21.148860687334601</v>
      </c>
      <c r="E27" s="732"/>
      <c r="F27" s="732">
        <v>11.2182403957665</v>
      </c>
      <c r="H27" s="733"/>
      <c r="I27" s="733"/>
      <c r="J27" s="733"/>
    </row>
    <row r="28" spans="1:10" x14ac:dyDescent="0.3">
      <c r="A28" s="731">
        <f t="shared" si="0"/>
        <v>2042</v>
      </c>
      <c r="B28" s="732">
        <v>21.592928654279198</v>
      </c>
      <c r="C28" s="732"/>
      <c r="D28" s="732">
        <v>21.565540136170899</v>
      </c>
      <c r="E28" s="732"/>
      <c r="F28" s="732">
        <v>11.429324293703001</v>
      </c>
      <c r="H28" s="733"/>
      <c r="I28" s="733"/>
      <c r="J28" s="733"/>
    </row>
    <row r="29" spans="1:10" x14ac:dyDescent="0.3">
      <c r="A29" s="731">
        <f t="shared" si="0"/>
        <v>2043</v>
      </c>
      <c r="B29" s="732">
        <v>22.113672513154299</v>
      </c>
      <c r="C29" s="732"/>
      <c r="D29" s="732">
        <v>22.1007027268335</v>
      </c>
      <c r="E29" s="732"/>
      <c r="F29" s="732">
        <v>11.7296646122824</v>
      </c>
      <c r="H29" s="733"/>
      <c r="I29" s="733"/>
      <c r="J29" s="733"/>
    </row>
    <row r="30" spans="1:10" x14ac:dyDescent="0.3">
      <c r="A30" s="731">
        <f t="shared" si="0"/>
        <v>2044</v>
      </c>
      <c r="B30" s="732">
        <v>22.399431238944899</v>
      </c>
      <c r="D30" s="732">
        <v>22.334916686856801</v>
      </c>
      <c r="F30" s="732">
        <v>11.7955054823945</v>
      </c>
    </row>
    <row r="31" spans="1:10" x14ac:dyDescent="0.3">
      <c r="A31" s="731">
        <f t="shared" si="0"/>
        <v>2045</v>
      </c>
      <c r="B31" s="732">
        <v>22.870446279196901</v>
      </c>
      <c r="D31" s="732">
        <v>22.8005878150482</v>
      </c>
      <c r="F31" s="732">
        <v>12.0351347623662</v>
      </c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zQwNzE3PC9Vc2VyTmFtZT48RGF0ZVRpbWU+MTAvMzEvMjAyMiA3OjQ2OjM0IFBNPC9EYXRlVGltZT48TGFiZWxTdHJpbmc+QUVQIEludGVybmFsPC9MYWJlbFN0cmluZz48L2l0ZW0+PC9sYWJlbEhpc3Rvcnk+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64A73B28-CACD-40AB-8EAD-3A214491A0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BA2F22-1B65-4D51-9AA5-B51F2043FC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29992F-29B4-4047-AC12-4F685C1470AA}">
  <ds:schemaRefs>
    <ds:schemaRef ds:uri="http://purl.org/dc/elements/1.1/"/>
    <ds:schemaRef ds:uri="b6888f76-1100-40b0-929b-1efe9044426d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f88ffb1c-9230-4705-a789-27bae69f5829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B2EBC584-35BD-4D17-BD45-25C601E4DDBB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E230AD0F-D732-4C7C-B192-359B61E1F8C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11</vt:i4>
      </vt:variant>
    </vt:vector>
  </HeadingPairs>
  <TitlesOfParts>
    <vt:vector size="34" baseType="lpstr">
      <vt:lpstr>Not Used</vt:lpstr>
      <vt:lpstr>Rev. Req.</vt:lpstr>
      <vt:lpstr>General Inputs</vt:lpstr>
      <vt:lpstr>Depreciation 370.1</vt:lpstr>
      <vt:lpstr>Depreciation 303</vt:lpstr>
      <vt:lpstr>Depreciation 397</vt:lpstr>
      <vt:lpstr>Benefits&gt;&gt;</vt:lpstr>
      <vt:lpstr>Benefit Summary</vt:lpstr>
      <vt:lpstr>Benefit Calculations</vt:lpstr>
      <vt:lpstr>Deployment Schedule</vt:lpstr>
      <vt:lpstr>Benefit Inputs</vt:lpstr>
      <vt:lpstr>Cust Engagment Portal Benefits</vt:lpstr>
      <vt:lpstr>Costs&gt;&gt;</vt:lpstr>
      <vt:lpstr>Cost Summary</vt:lpstr>
      <vt:lpstr>Cost Calculations</vt:lpstr>
      <vt:lpstr>LG Proactive Plan</vt:lpstr>
      <vt:lpstr>Avoided Costs AMR SCM+ Reactive</vt:lpstr>
      <vt:lpstr>Forecasts&gt;&gt;</vt:lpstr>
      <vt:lpstr>Energy Forecasts</vt:lpstr>
      <vt:lpstr>Customer Forecasts</vt:lpstr>
      <vt:lpstr>Cust by Class</vt:lpstr>
      <vt:lpstr>Annual_Prices-Nominal</vt:lpstr>
      <vt:lpstr>Price Forecasts</vt:lpstr>
      <vt:lpstr>FringeLoadingFactor</vt:lpstr>
      <vt:lpstr>GeneralInputs</vt:lpstr>
      <vt:lpstr>LaborCostGrowth</vt:lpstr>
      <vt:lpstr>MACRSSchedule</vt:lpstr>
      <vt:lpstr>MACRSTitle</vt:lpstr>
      <vt:lpstr>NonLaborCostGrowth</vt:lpstr>
      <vt:lpstr>PreTaxWACC</vt:lpstr>
      <vt:lpstr>PreTaxWACCDiscountRate</vt:lpstr>
      <vt:lpstr>'Benefit Inputs'!Print_Area</vt:lpstr>
      <vt:lpstr>'Price Forecasts'!Print_Area</vt:lpstr>
      <vt:lpstr>'Benefit Inputs'!Print_Titles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Carey, Hunter</dc:creator>
  <cp:keywords/>
  <cp:lastModifiedBy>J.D. Cullop</cp:lastModifiedBy>
  <cp:lastPrinted>2024-11-01T19:43:27Z</cp:lastPrinted>
  <dcterms:created xsi:type="dcterms:W3CDTF">2020-06-18T19:32:22Z</dcterms:created>
  <dcterms:modified xsi:type="dcterms:W3CDTF">2024-12-20T14:14:17Z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{1FD8F440-79CE-41CB-AEB0-BE56F3D1B967}</vt:lpwstr>
  </property>
  <property fmtid="{D5CDD505-2E9C-101B-9397-08002B2CF9AE}" pid="3" name="ContentTypeId">
    <vt:lpwstr>0x0101004DF805D1E1DA4A49A223477D3B105720</vt:lpwstr>
  </property>
  <property fmtid="{D5CDD505-2E9C-101B-9397-08002B2CF9AE}" pid="4" name="docIndexRef">
    <vt:lpwstr>70547e4c-661d-4ce9-b2d7-cb859826b6e8</vt:lpwstr>
  </property>
  <property fmtid="{D5CDD505-2E9C-101B-9397-08002B2CF9AE}" pid="5" name="bjSaver">
    <vt:lpwstr>yC2+Ru1lQaQr/7gWaCiW0O/V5yzceuXs</vt:lpwstr>
  </property>
  <property fmtid="{D5CDD505-2E9C-101B-9397-08002B2CF9AE}" pid="6" name="bjDocumentSecurityLabel">
    <vt:lpwstr>AEP Internal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8" name="bjDocumentLabelXML-0">
    <vt:lpwstr>ames.com/2008/01/sie/internal/label"&gt;&lt;element uid="50c31824-0780-4910-87d1-eaaffd182d42" value="" /&gt;&lt;/sisl&gt;</vt:lpwstr>
  </property>
  <property fmtid="{D5CDD505-2E9C-101B-9397-08002B2CF9AE}" pid="9" name="MSIP_Label_69f43042-6bda-44b2-91eb-eca3d3d484f4_SiteId">
    <vt:lpwstr>15f3c881-6b03-4ff6-8559-77bf5177818f</vt:lpwstr>
  </property>
  <property fmtid="{D5CDD505-2E9C-101B-9397-08002B2CF9AE}" pid="10" name="MSIP_Label_69f43042-6bda-44b2-91eb-eca3d3d484f4_Name">
    <vt:lpwstr>AEP Internal</vt:lpwstr>
  </property>
  <property fmtid="{D5CDD505-2E9C-101B-9397-08002B2CF9AE}" pid="11" name="MSIP_Label_69f43042-6bda-44b2-91eb-eca3d3d484f4_Enabled">
    <vt:lpwstr>true</vt:lpwstr>
  </property>
  <property fmtid="{D5CDD505-2E9C-101B-9397-08002B2CF9AE}" pid="12" name="bjClsUserRVM">
    <vt:lpwstr>[]</vt:lpwstr>
  </property>
  <property fmtid="{D5CDD505-2E9C-101B-9397-08002B2CF9AE}" pid="13" name="bjLabelHistoryID">
    <vt:lpwstr>{B2EBC584-35BD-4D17-BD45-25C601E4DDBB}</vt:lpwstr>
  </property>
  <property fmtid="{D5CDD505-2E9C-101B-9397-08002B2CF9AE}" pid="14" name="MediaServiceImageTags">
    <vt:lpwstr/>
  </property>
</Properties>
</file>