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A:\CKY\EGC\2024\12-2024\Filing\"/>
    </mc:Choice>
  </mc:AlternateContent>
  <xr:revisionPtr revIDLastSave="0" documentId="13_ncr:1_{E589BC4A-12E1-4D88-840A-B291B58B2AB1}" xr6:coauthVersionLast="47" xr6:coauthVersionMax="47" xr10:uidLastSave="{00000000-0000-0000-0000-000000000000}"/>
  <bookViews>
    <workbookView xWindow="33730" yWindow="3100" windowWidth="29020" windowHeight="15820" tabRatio="816" xr2:uid="{00000000-000D-0000-FFFF-FFFF00000000}"/>
  </bookViews>
  <sheets>
    <sheet name="Summ" sheetId="17" r:id="rId1"/>
    <sheet name="1 EGC" sheetId="4" r:id="rId2"/>
    <sheet name="2 UnitDemCost" sheetId="29" r:id="rId3"/>
    <sheet name="3 DemCost" sheetId="10" r:id="rId4"/>
    <sheet name="4 DemCr" sheetId="11" r:id="rId5"/>
    <sheet name="5 NonApp" sheetId="19" r:id="rId6"/>
    <sheet name="6 App" sheetId="15" r:id="rId7"/>
    <sheet name="7 AnnRet" sheetId="28" r:id="rId8"/>
    <sheet name="8 BankBal" sheetId="30" r:id="rId9"/>
    <sheet name="AttE ChoBalCharge" sheetId="36" r:id="rId10"/>
    <sheet name="StoCommCost" sheetId="37" r:id="rId11"/>
    <sheet name="detail TariffSplit" sheetId="38" r:id="rId12"/>
    <sheet name="Page 5 DO NOT FILE" sheetId="33" state="veryHidden" r:id="rId13"/>
    <sheet name="Page 6 DO NOT FILE" sheetId="34" state="veryHidden" r:id="rId14"/>
    <sheet name="Page 7 DO NOT FILE" sheetId="35" state="veryHidden" r:id="rId15"/>
    <sheet name="Macros" sheetId="1" state="veryHidden" r:id="rId16"/>
  </sheets>
  <externalReferences>
    <externalReference r:id="rId17"/>
    <externalReference r:id="rId18"/>
    <externalReference r:id="rId19"/>
    <externalReference r:id="rId20"/>
    <externalReference r:id="rId21"/>
    <externalReference r:id="rId22"/>
    <externalReference r:id="rId23"/>
  </externalReferences>
  <definedNames>
    <definedName name="_1__123Graph_ACHART_1" hidden="1">[1]Sheet1!#REF!</definedName>
    <definedName name="_10__123Graph_XCHART_1" hidden="1">[1]Sheet1!$P$53:$P$65</definedName>
    <definedName name="_11__123Graph_XCHART_2" hidden="1">[1]Sheet1!$P$53:$P$64</definedName>
    <definedName name="_2__123Graph_ACHART_2" hidden="1">[1]Sheet1!$T$53:$T$64</definedName>
    <definedName name="_3__123Graph_BCHART_1" hidden="1">[1]Sheet1!#REF!</definedName>
    <definedName name="_4__123Graph_BCHART_2" hidden="1">[1]Sheet1!$U$53:$U$64</definedName>
    <definedName name="_5__123Graph_CCHART_1" hidden="1">[1]Sheet1!$Q$53:$Q$65</definedName>
    <definedName name="_6__123Graph_CCHART_2" hidden="1">[1]Sheet1!$V$53:$V$64</definedName>
    <definedName name="_7__123Graph_DCHART_1" hidden="1">[1]Sheet1!$R$53:$R$65</definedName>
    <definedName name="_8__123Graph_DCHART_2" hidden="1">[1]Sheet1!$W$59:$W$64</definedName>
    <definedName name="_9__123Graph_ECHART_1" hidden="1">[1]Sheet1!$S$53:$S$65</definedName>
    <definedName name="_Key1" localSheetId="12" hidden="1">[2]Summ!#REF!</definedName>
    <definedName name="_Key1" hidden="1">Summ!#REF!</definedName>
    <definedName name="_Order1" hidden="1">255</definedName>
    <definedName name="_Regression_Int" localSheetId="0" hidden="1">1</definedName>
    <definedName name="_Sort" localSheetId="12" hidden="1">[2]Summ!#REF!</definedName>
    <definedName name="_Sort" hidden="1">Summ!#REF!</definedName>
    <definedName name="ActDemand">#REF!</definedName>
    <definedName name="AnnualHedge">[3]Hedges!$F$43:$G$51</definedName>
    <definedName name="AnnualPeriod" localSheetId="12">#REF!</definedName>
    <definedName name="AnnualPeriod">#REF!</definedName>
    <definedName name="AVFTS">[4]Volumes!$A$111:$IV$111</definedName>
    <definedName name="begin">[5]Data!$A$49:$IV$54</definedName>
    <definedName name="BegInv">#REF!</definedName>
    <definedName name="BTU" localSheetId="12">#REF!</definedName>
    <definedName name="BTU">#REF!</definedName>
    <definedName name="carrycost">#REF!</definedName>
    <definedName name="Carrying_Cost">[4]Data!$A$364:$IV$366</definedName>
    <definedName name="Citygate_Price">[3]Data!$A$417:$IV$457</definedName>
    <definedName name="CityGatePrice">#REF!</definedName>
    <definedName name="ckyhedge">#REF!</definedName>
    <definedName name="ContractNodePrice">[6]CostPivots!$66:$88</definedName>
    <definedName name="ContractTakeQuantity">[6]VolPivots!$177:$199</definedName>
    <definedName name="COST">Summ!$A$31:$G$68</definedName>
    <definedName name="CostSource">#REF!</definedName>
    <definedName name="Count">#REF!</definedName>
    <definedName name="D1Cost">[3]Data!$A$35:$IV$40</definedName>
    <definedName name="D1Vol">[5]Data!$A$1138:'[5]Data'!$EE$11500</definedName>
    <definedName name="D2Cost">[3]Data!$A$42:$IV$47</definedName>
    <definedName name="Days">[6]days!$A$5:$B$311</definedName>
    <definedName name="Delivered_Volume_of_Gas">[4]Data!$A$412:$IV$452</definedName>
    <definedName name="DelSupply">[3]Data!$A$669:$IV$711</definedName>
    <definedName name="DelVolSupply">#REF!</definedName>
    <definedName name="Demand">[6]VolPivots!$22:$34</definedName>
    <definedName name="DOM">#REF!</definedName>
    <definedName name="EQU">#REF!</definedName>
    <definedName name="FindWi">#REF!</definedName>
    <definedName name="FirstMonth" localSheetId="12">#REF!</definedName>
    <definedName name="FirstMonth">#REF!</definedName>
    <definedName name="FTCapWiBal">#REF!</definedName>
    <definedName name="fuel">[5]Data!$A$618:$IV$618</definedName>
    <definedName name="FuelVol">#REF!</definedName>
    <definedName name="GasContractCost">[6]CostPivots!$93:$115</definedName>
    <definedName name="GroupCGatePrice">#REF!</definedName>
    <definedName name="GroupDelSup">#REF!</definedName>
    <definedName name="grouptake">#REF!</definedName>
    <definedName name="GTSTakeQuantity">[6]VolPivots!$204:$216</definedName>
    <definedName name="Index">#REF!</definedName>
    <definedName name="INFLOW">[5]Data!$A$832:$CZ$907</definedName>
    <definedName name="InitialVolume">[6]VolPivots!$37:$43</definedName>
    <definedName name="inj">[5]Data!$A$28:$CX$34</definedName>
    <definedName name="InjCost">#REF!</definedName>
    <definedName name="Injected_Net_Vol">[4]Data!$A$18:$IV$20</definedName>
    <definedName name="Injection_Cost">[4]Data!$A$360:$IV$362</definedName>
    <definedName name="InjectionFuel">[6]VolPivots!$82:$88</definedName>
    <definedName name="injfuel">#REF!</definedName>
    <definedName name="injgross">[3]Data!$A$1107:$DI$1113</definedName>
    <definedName name="injnetfuel">[4]Data!$A$458:$IV$460</definedName>
    <definedName name="injnetfuell">[4]Data!$A$458:$IV$460</definedName>
    <definedName name="InjNetVol">#REF!</definedName>
    <definedName name="input">[5]Sheet3!$A$4:$J$172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UF" localSheetId="12">#REF!</definedName>
    <definedName name="LAUF">#REF!</definedName>
    <definedName name="livetitle">#REF!</definedName>
    <definedName name="MaxVolume">[6]VolPivots!$48:$54</definedName>
    <definedName name="mdq">[5]Data!$A$222:$IV$297</definedName>
    <definedName name="Month">[4]Data!$A$5:$IV$5</definedName>
    <definedName name="Monthly_Take_at_Receipt_Point">[4]Data!$A$126:$IV$170</definedName>
    <definedName name="NetInjection">[6]VolPivots!$59:$65</definedName>
    <definedName name="NetWithdrawal">[6]VolPivots!$71:$77</definedName>
    <definedName name="NYMEX">[6]CostPivots!$53:$59</definedName>
    <definedName name="OLE_LINK1" localSheetId="12">'Page 5 DO NOT FILE'!$B$2</definedName>
    <definedName name="out">[5]Data!$A$298:$IV$373</definedName>
    <definedName name="Outflow">#REF!</definedName>
    <definedName name="Period" localSheetId="12">#REF!</definedName>
    <definedName name="Period">#REF!</definedName>
    <definedName name="PGACOMP">Summ!$A$1:$G$30</definedName>
    <definedName name="PipelineFlowCost">[6]CostPivots!$119:$138</definedName>
    <definedName name="PipelineFlowOut">[6]VolPivots!$128:$147</definedName>
    <definedName name="PipelineLoss">[6]VolPivots!$104:$123</definedName>
    <definedName name="PipelineMaxDailyFlow">[6]VolPivots!$152:$171</definedName>
    <definedName name="PipelineReservationCost">[6]CostPivots!$143:$162</definedName>
    <definedName name="_xlnm.Print_Area" localSheetId="1">'1 EGC'!$A$1:$J$56</definedName>
    <definedName name="_xlnm.Print_Area" localSheetId="2">'2 UnitDemCost'!$A$1:$G$32</definedName>
    <definedName name="_xlnm.Print_Area" localSheetId="5">'5 NonApp'!$A$1:$M$23</definedName>
    <definedName name="_xlnm.Print_Area" localSheetId="6">'6 App'!$A$1:$G$17</definedName>
    <definedName name="_xlnm.Print_Area" localSheetId="7">'7 AnnRet'!$A$1:$J$35</definedName>
    <definedName name="_xlnm.Print_Area" localSheetId="8">'8 BankBal'!$A$1:$H$56</definedName>
    <definedName name="_xlnm.Print_Area" localSheetId="9">'AttE ChoBalCharge'!$A$1:$L$39</definedName>
    <definedName name="_xlnm.Print_Area" localSheetId="0">Summ!$A$1:$G$69</definedName>
    <definedName name="PRINT_AREA_MI">Summ!$A$31:$G$68</definedName>
    <definedName name="Quarter2" localSheetId="12">#REF!</definedName>
    <definedName name="Quarter2">#REF!</definedName>
    <definedName name="Quarter3" localSheetId="12">#REF!</definedName>
    <definedName name="Quarter3">#REF!</definedName>
    <definedName name="Quarter4" localSheetId="12">#REF!</definedName>
    <definedName name="Quarter4">#REF!</definedName>
    <definedName name="scentitle">#REF!</definedName>
    <definedName name="SCQ">#REF!</definedName>
    <definedName name="ServedDemand">#REF!</definedName>
    <definedName name="Shortage">[6]VolPivots!$6:$18</definedName>
    <definedName name="SourceData">#REF!</definedName>
    <definedName name="SpotBase">#REF!</definedName>
    <definedName name="SpotSSTWiBal">#REF!</definedName>
    <definedName name="SpotSwing">#REF!</definedName>
    <definedName name="StorageInjectionCost">[6]CostPivots!$17:$23</definedName>
    <definedName name="StorageReservationCost">[6]CostPivots!$6:$12</definedName>
    <definedName name="StorD1">#REF!</definedName>
    <definedName name="StorD2">#REF!</definedName>
    <definedName name="Sum_of_Sum">#REF!</definedName>
    <definedName name="SupFixCost">#REF!</definedName>
    <definedName name="SupPenCost">#REF!</definedName>
    <definedName name="SupPens">[3]Data!$A$627:$IV$668</definedName>
    <definedName name="supply">[5]Data!$A$375:$IV$415</definedName>
    <definedName name="SupplyFixed">[3]Data!$A$458:$IV$499</definedName>
    <definedName name="SUPPLYGROUP">[4]Data!$A$62:$IV$75</definedName>
    <definedName name="SUPPLYIND">[4]Data!$A$21:$IV$61</definedName>
    <definedName name="SupplyVar">[3]Data!$A$500:$IV$542</definedName>
    <definedName name="SupVarCost">#REF!</definedName>
    <definedName name="systemcost">#REF!</definedName>
    <definedName name="Take">#REF!</definedName>
    <definedName name="TCOFSSWiBal">#REF!</definedName>
    <definedName name="Total_Pen_Cost">[4]Data!$A$317:$IV$357</definedName>
    <definedName name="Total_Storage_Fix_Cost">[4]Data!$A$369:$IV$371</definedName>
    <definedName name="Total_Supply_Fix_Cost">[4]Data!$A$276:$IV$316</definedName>
    <definedName name="Total_Supply_Var_Cost">[4]Data!$A$235:$IV$275</definedName>
    <definedName name="Total_Transport_Fix_Cost">[4]Data!$A$390:$IV$409</definedName>
    <definedName name="Total_Transport_Var_Cost">[4]Data!$A$370:$IV$389</definedName>
    <definedName name="TotalFuel">#REF!</definedName>
    <definedName name="totalpen">#REF!</definedName>
    <definedName name="TotalSystemCost">[6]CostPivots!$165:$171</definedName>
    <definedName name="TranD1">#REF!</definedName>
    <definedName name="TranMDQ">#REF!</definedName>
    <definedName name="TranOtherFixCost">#REF!</definedName>
    <definedName name="TransFixD2">[3]Data!$A$1017:$IV$1092</definedName>
    <definedName name="TransportFix">[3]Data!$A$139:$IV$213</definedName>
    <definedName name="TransportVar">[3]Data!$A$63:$IV$138</definedName>
    <definedName name="TranVarCost">#REF!</definedName>
    <definedName name="Unserved">[5]Data!$A$620:$IV$627</definedName>
    <definedName name="UnservedDemand">#REF!</definedName>
    <definedName name="VolCost">#REF!</definedName>
    <definedName name="WiBal">#REF!</definedName>
    <definedName name="WiBal2">#REF!</definedName>
    <definedName name="WiBal3">#REF!</definedName>
    <definedName name="WinHedge">[3]Hedges!$C$43:$D$51</definedName>
    <definedName name="with">[3]Data!$A$21:$DA$27</definedName>
    <definedName name="With_Delivered_Volume_of_Gas">[4]Data!$A$453:$IV$455</definedName>
    <definedName name="WithCost">#REF!</definedName>
    <definedName name="WithDelVol">#REF!</definedName>
    <definedName name="Withdrawal_Cost">[4]Data!$A$363:$IV$365</definedName>
    <definedName name="WithdrawalCost">[6]CostPivots!$29:$35</definedName>
    <definedName name="WithdrawalFuel">[6]VolPivots!$93:$99</definedName>
    <definedName name="Withdrawn_Gross_Vol">[4]Data!$A$117:$IV$119</definedName>
    <definedName name="WithGros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38" l="1"/>
  <c r="B36" i="38"/>
  <c r="B35" i="38"/>
  <c r="C36" i="38"/>
  <c r="C37" i="38"/>
  <c r="C20" i="38"/>
  <c r="C23" i="38" s="1"/>
  <c r="C29" i="38" s="1"/>
  <c r="C13" i="38"/>
  <c r="C11" i="38"/>
  <c r="C14" i="38" s="1"/>
  <c r="D23" i="37"/>
  <c r="D25" i="37" s="1"/>
  <c r="I24" i="36"/>
  <c r="G24" i="36"/>
  <c r="G23" i="36"/>
  <c r="C19" i="36"/>
  <c r="H23" i="36" s="1"/>
  <c r="C16" i="36"/>
  <c r="A15" i="36"/>
  <c r="A16" i="36" s="1"/>
  <c r="A17" i="36" s="1"/>
  <c r="A18" i="36" s="1"/>
  <c r="A19" i="36" s="1"/>
  <c r="A23" i="36" s="1"/>
  <c r="A24" i="36" s="1"/>
  <c r="A26" i="36" s="1"/>
  <c r="A28" i="36" s="1"/>
  <c r="A32" i="36" s="1"/>
  <c r="A33" i="36" s="1"/>
  <c r="A34" i="36" s="1"/>
  <c r="A36" i="36" s="1"/>
  <c r="A5" i="36"/>
  <c r="D22" i="17"/>
  <c r="D10" i="17"/>
  <c r="C17" i="11"/>
  <c r="K23" i="36" l="1"/>
  <c r="C28" i="38"/>
  <c r="C30" i="38" s="1"/>
  <c r="H24" i="36"/>
  <c r="K24" i="36" s="1"/>
  <c r="C35" i="38"/>
  <c r="C38" i="38" s="1"/>
  <c r="D10" i="37"/>
  <c r="D30" i="37" s="1"/>
  <c r="D14" i="37"/>
  <c r="D29" i="37"/>
  <c r="A37" i="10"/>
  <c r="A35" i="10"/>
  <c r="I37" i="10"/>
  <c r="I35" i="10"/>
  <c r="I25" i="10"/>
  <c r="D31" i="37" l="1"/>
  <c r="K26" i="36"/>
  <c r="L28" i="36" s="1"/>
  <c r="L33" i="36" s="1"/>
  <c r="D15" i="37"/>
  <c r="D32" i="37" s="1"/>
  <c r="D28" i="37"/>
  <c r="F39" i="30"/>
  <c r="D33" i="37" l="1"/>
  <c r="D38" i="37" s="1"/>
  <c r="L36" i="36"/>
  <c r="F33" i="30"/>
  <c r="A11" i="10" l="1"/>
  <c r="A16" i="10" s="1"/>
  <c r="A17" i="10" s="1"/>
  <c r="A21" i="10" s="1"/>
  <c r="A23" i="10" s="1"/>
  <c r="A16" i="11"/>
  <c r="A17" i="11" s="1"/>
  <c r="A19" i="11" s="1"/>
  <c r="A21" i="11" s="1"/>
  <c r="A23" i="11" s="1"/>
  <c r="A25" i="11" s="1"/>
  <c r="A27" i="11" s="1"/>
  <c r="A29" i="11" s="1"/>
  <c r="A25" i="10" l="1"/>
  <c r="A27" i="10" s="1"/>
  <c r="A31" i="10" s="1"/>
  <c r="I11" i="10" l="1"/>
  <c r="H23" i="34" l="1"/>
  <c r="H22" i="34"/>
  <c r="H21" i="34"/>
  <c r="H33" i="33"/>
  <c r="H22" i="33"/>
  <c r="H14" i="33"/>
  <c r="H9" i="33"/>
  <c r="G51" i="30"/>
  <c r="F27" i="30"/>
  <c r="D16" i="30"/>
  <c r="F34" i="30" s="1"/>
  <c r="A18" i="28"/>
  <c r="A19" i="28" s="1"/>
  <c r="A21" i="28" s="1"/>
  <c r="A22" i="28" s="1"/>
  <c r="A23" i="28" s="1"/>
  <c r="A24" i="28" s="1"/>
  <c r="A27" i="28" s="1"/>
  <c r="A30" i="28" s="1"/>
  <c r="A31" i="28" s="1"/>
  <c r="A34" i="28" s="1"/>
  <c r="A14" i="15"/>
  <c r="A15" i="15" s="1"/>
  <c r="A19" i="19"/>
  <c r="A18" i="19"/>
  <c r="E27" i="11"/>
  <c r="D17" i="11"/>
  <c r="E17" i="11" s="1"/>
  <c r="D16" i="11"/>
  <c r="C16" i="11"/>
  <c r="I31" i="10"/>
  <c r="I23" i="10"/>
  <c r="I21" i="10"/>
  <c r="I17" i="10"/>
  <c r="I16" i="10"/>
  <c r="I10" i="10"/>
  <c r="A4" i="11"/>
  <c r="A3" i="28"/>
  <c r="A52" i="17"/>
  <c r="A54" i="17" s="1"/>
  <c r="A56" i="17" s="1"/>
  <c r="A58" i="17" s="1"/>
  <c r="A59" i="17" s="1"/>
  <c r="A61" i="17" s="1"/>
  <c r="A62" i="17" s="1"/>
  <c r="F43" i="17"/>
  <c r="E18" i="17" s="1"/>
  <c r="G18" i="17" s="1"/>
  <c r="E20" i="17"/>
  <c r="G20" i="17" s="1"/>
  <c r="E16" i="17"/>
  <c r="G16" i="17" s="1"/>
  <c r="E14" i="17"/>
  <c r="G14" i="17" s="1"/>
  <c r="E12" i="17"/>
  <c r="I27" i="10" l="1"/>
  <c r="F28" i="30"/>
  <c r="H21" i="28"/>
  <c r="H23" i="28" s="1"/>
  <c r="G12" i="17"/>
  <c r="D20" i="30"/>
  <c r="F23" i="30" s="1"/>
  <c r="G35" i="30" s="1"/>
  <c r="F21" i="28"/>
  <c r="F23" i="28" s="1"/>
  <c r="E16" i="11"/>
  <c r="E19" i="11" s="1"/>
  <c r="E23" i="11" s="1"/>
  <c r="D17" i="15"/>
  <c r="J28" i="4" s="1"/>
  <c r="F41" i="30"/>
  <c r="J27" i="28"/>
  <c r="E29" i="4"/>
  <c r="C17" i="15"/>
  <c r="E28" i="4" s="1"/>
  <c r="C21" i="19"/>
  <c r="F24" i="29"/>
  <c r="G21" i="28"/>
  <c r="G23" i="28" s="1"/>
  <c r="A3" i="29"/>
  <c r="A3" i="15"/>
  <c r="A3" i="19"/>
  <c r="C31" i="35" l="1"/>
  <c r="E21" i="19"/>
  <c r="G21" i="19" s="1"/>
  <c r="K19" i="19"/>
  <c r="G29" i="30"/>
  <c r="J14" i="4"/>
  <c r="G42" i="30"/>
  <c r="K18" i="19"/>
  <c r="J13" i="4"/>
  <c r="F28" i="29"/>
  <c r="F30" i="29" s="1"/>
  <c r="J18" i="28"/>
  <c r="E21" i="28"/>
  <c r="H12" i="11" l="1"/>
  <c r="E25" i="11" s="1"/>
  <c r="E28" i="17" s="1"/>
  <c r="F62" i="17" s="1"/>
  <c r="G45" i="30"/>
  <c r="J16" i="4"/>
  <c r="F8" i="29"/>
  <c r="I21" i="19"/>
  <c r="J14" i="28"/>
  <c r="J13" i="28"/>
  <c r="E23" i="28"/>
  <c r="J21" i="28"/>
  <c r="G53" i="30" l="1"/>
  <c r="E25" i="17" s="1"/>
  <c r="G25" i="17" s="1"/>
  <c r="H29" i="11"/>
  <c r="F12" i="29" s="1"/>
  <c r="E29" i="33"/>
  <c r="H29" i="33" s="1"/>
  <c r="E11" i="34"/>
  <c r="H11" i="34" s="1"/>
  <c r="G28" i="17"/>
  <c r="F14" i="29"/>
  <c r="E19" i="4"/>
  <c r="E21" i="4" s="1"/>
  <c r="J20" i="4"/>
  <c r="J21" i="4" s="1"/>
  <c r="K17" i="19"/>
  <c r="K21" i="19" s="1"/>
  <c r="E27" i="4" s="1"/>
  <c r="E31" i="4" s="1"/>
  <c r="J15" i="28"/>
  <c r="G30" i="28" s="1"/>
  <c r="J23" i="28"/>
  <c r="E33" i="34" l="1"/>
  <c r="F16" i="29"/>
  <c r="F32" i="29" s="1"/>
  <c r="G51" i="4" s="1"/>
  <c r="E8" i="17" s="1"/>
  <c r="G8" i="17" s="1"/>
  <c r="E34" i="4"/>
  <c r="E37" i="4" s="1"/>
  <c r="E38" i="4" s="1"/>
  <c r="D40" i="4" s="1"/>
  <c r="H30" i="28"/>
  <c r="M21" i="19"/>
  <c r="E30" i="28"/>
  <c r="J29" i="4" s="1"/>
  <c r="F30" i="28"/>
  <c r="F24" i="28"/>
  <c r="J24" i="28"/>
  <c r="G24" i="28"/>
  <c r="H24" i="28"/>
  <c r="E24" i="28"/>
  <c r="E39" i="34" l="1"/>
  <c r="H39" i="34" s="1"/>
  <c r="H33" i="34"/>
  <c r="C36" i="35"/>
  <c r="J27" i="4"/>
  <c r="J30" i="28"/>
  <c r="H31" i="28" s="1"/>
  <c r="H34" i="28" s="1"/>
  <c r="J31" i="4"/>
  <c r="E10" i="33" l="1"/>
  <c r="E16" i="33" s="1"/>
  <c r="E17" i="33" s="1"/>
  <c r="E18" i="33" s="1"/>
  <c r="E31" i="28"/>
  <c r="E34" i="28" s="1"/>
  <c r="G45" i="4" s="1"/>
  <c r="G31" i="28"/>
  <c r="G34" i="28" s="1"/>
  <c r="F31" i="28"/>
  <c r="F34" i="28" s="1"/>
  <c r="J34" i="4"/>
  <c r="E35" i="33" l="1"/>
  <c r="G44" i="4"/>
  <c r="G46" i="4" s="1"/>
  <c r="J31" i="28"/>
  <c r="J34" i="28" s="1"/>
  <c r="E19" i="33"/>
  <c r="G48" i="4" l="1"/>
  <c r="G49" i="4" s="1"/>
  <c r="E6" i="17" l="1"/>
  <c r="G6" i="17" s="1"/>
  <c r="G53" i="4"/>
  <c r="F41" i="17" s="1"/>
  <c r="F59" i="17" s="1"/>
  <c r="F12" i="34"/>
  <c r="H12" i="34" s="1"/>
  <c r="E10" i="17" l="1"/>
  <c r="E22" i="17" s="1"/>
  <c r="G22" i="17" s="1"/>
  <c r="F10" i="33"/>
  <c r="H10" i="33" s="1"/>
  <c r="F41" i="33"/>
  <c r="G10" i="17" l="1"/>
  <c r="F24" i="33"/>
  <c r="H24" i="33" s="1"/>
  <c r="F35" i="33"/>
  <c r="H35" i="33" s="1"/>
  <c r="F26" i="33"/>
  <c r="H26" i="33" s="1"/>
  <c r="F16" i="33"/>
  <c r="H16" i="33" s="1"/>
  <c r="F25" i="33"/>
  <c r="H25" i="33" s="1"/>
  <c r="F17" i="33" l="1"/>
  <c r="F18" i="33" s="1"/>
  <c r="F19" i="33" s="1"/>
  <c r="H19" i="33" s="1"/>
  <c r="H18" i="33" l="1"/>
  <c r="H17"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Haynes \ Sabrena \ Rae</author>
  </authors>
  <commentList>
    <comment ref="E47" authorId="0" shapeId="0" xr:uid="{31A66E4E-FB91-49B9-8D36-84C35E33707E}">
      <text>
        <r>
          <rPr>
            <b/>
            <sz val="9"/>
            <color indexed="81"/>
            <rFont val="Tahoma"/>
            <family val="2"/>
          </rPr>
          <t>Haynes \ Sabrena \ Rae:</t>
        </r>
        <r>
          <rPr>
            <sz val="9"/>
            <color indexed="81"/>
            <rFont val="Tahoma"/>
            <family val="2"/>
          </rPr>
          <t xml:space="preserve">
Total ACA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Haynes \ Sabrena \ Rae</author>
  </authors>
  <commentList>
    <comment ref="G47" authorId="0" shapeId="0" xr:uid="{563E1E9B-1960-43F4-9A26-17A7D30CFC4E}">
      <text>
        <r>
          <rPr>
            <b/>
            <sz val="9"/>
            <color indexed="81"/>
            <rFont val="Tahoma"/>
            <family val="2"/>
          </rPr>
          <t>Haynes \ Sabrena \ Rae:</t>
        </r>
        <r>
          <rPr>
            <sz val="9"/>
            <color indexed="81"/>
            <rFont val="Tahoma"/>
            <family val="2"/>
          </rPr>
          <t xml:space="preserve">
Only changes with rate case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Nisource</author>
  </authors>
  <commentList>
    <comment ref="B27" authorId="0" shapeId="0" xr:uid="{00000000-0006-0000-0500-000001000000}">
      <text>
        <r>
          <rPr>
            <b/>
            <sz val="9"/>
            <color indexed="81"/>
            <rFont val="Tahoma"/>
            <family val="2"/>
          </rPr>
          <t>MOST RECENT STANDBY DEMAND VOLUMES FROM SS GCA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Haynes \ Sabrena \ Rae</author>
  </authors>
  <commentList>
    <comment ref="D15" authorId="0" shapeId="0" xr:uid="{CCC467FA-C3B6-491B-B605-1D2F40792850}">
      <text>
        <r>
          <rPr>
            <b/>
            <sz val="9"/>
            <color indexed="81"/>
            <rFont val="Tahoma"/>
            <family val="2"/>
          </rPr>
          <t>Haynes \ Sabrena \ Rae:</t>
        </r>
        <r>
          <rPr>
            <sz val="9"/>
            <color indexed="81"/>
            <rFont val="Tahoma"/>
            <family val="2"/>
          </rPr>
          <t xml:space="preserve">
TCO V.17 Retanage
typically change 1 time a year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Haynes \ Sabrena \ Rae</author>
  </authors>
  <commentList>
    <comment ref="B22" authorId="0" shapeId="0" xr:uid="{057492A8-2466-4512-9D2C-8B95B51A43A5}">
      <text>
        <r>
          <rPr>
            <b/>
            <sz val="9"/>
            <color indexed="81"/>
            <rFont val="Tahoma"/>
            <family val="2"/>
          </rPr>
          <t>Haynes \ Sabrena \ Rae:</t>
        </r>
        <r>
          <rPr>
            <sz val="9"/>
            <color indexed="81"/>
            <rFont val="Tahoma"/>
            <family val="2"/>
          </rPr>
          <t xml:space="preserve">
Only changes with June filing</t>
        </r>
      </text>
    </comment>
  </commentList>
</comments>
</file>

<file path=xl/sharedStrings.xml><?xml version="1.0" encoding="utf-8"?>
<sst xmlns="http://schemas.openxmlformats.org/spreadsheetml/2006/main" count="577" uniqueCount="417">
  <si>
    <t xml:space="preserve"> </t>
  </si>
  <si>
    <t>$/Dth</t>
  </si>
  <si>
    <t>Mcf</t>
  </si>
  <si>
    <t>COLUMBIA GAS OF KENTUCKY, INC.</t>
  </si>
  <si>
    <t>Line</t>
  </si>
  <si>
    <t>No.</t>
  </si>
  <si>
    <t>CURRENT</t>
  </si>
  <si>
    <t>PROPOSED</t>
  </si>
  <si>
    <t>DIFFERENCE</t>
  </si>
  <si>
    <t>SAS Refund Adjustment</t>
  </si>
  <si>
    <t>Balancing Adjustment</t>
  </si>
  <si>
    <t>Supplier Refund Adjustment</t>
  </si>
  <si>
    <t>Actual Cost Adjustment</t>
  </si>
  <si>
    <t>Rate Schedule FI and GSO</t>
  </si>
  <si>
    <t>Customer Demand Charge</t>
  </si>
  <si>
    <t>Description</t>
  </si>
  <si>
    <t>Amount</t>
  </si>
  <si>
    <t>Expires</t>
  </si>
  <si>
    <t>Expected Gas Cost (EGC)</t>
  </si>
  <si>
    <t>Schedule No. 1</t>
  </si>
  <si>
    <t>SAS Refund Adjustment (RA)</t>
  </si>
  <si>
    <t>Schedule No. 2</t>
  </si>
  <si>
    <t>Balancing Adjustment (BA)</t>
  </si>
  <si>
    <t>Expected Demand Cost (EDC) per Mcf</t>
  </si>
  <si>
    <t>(Applicable to Rate Schedule IS/SS and GSO)</t>
  </si>
  <si>
    <t>Sheet 4</t>
  </si>
  <si>
    <t>Sheet 5</t>
  </si>
  <si>
    <t>Sheet 6</t>
  </si>
  <si>
    <t>Sheet 2</t>
  </si>
  <si>
    <t>Detail</t>
  </si>
  <si>
    <t>(1)</t>
  </si>
  <si>
    <t>(2)</t>
  </si>
  <si>
    <t>(3)</t>
  </si>
  <si>
    <t>Dth</t>
  </si>
  <si>
    <t>/Mcf</t>
  </si>
  <si>
    <t>Rate</t>
  </si>
  <si>
    <t>Columbia Gas Transmission Corporation</t>
  </si>
  <si>
    <t>Tennessee Gas</t>
  </si>
  <si>
    <t>Month</t>
  </si>
  <si>
    <t>DETERMINATION OF THE BANKING AND</t>
  </si>
  <si>
    <t>BALANCING CHARGE</t>
  </si>
  <si>
    <t xml:space="preserve">For Transportation </t>
  </si>
  <si>
    <t>Customers</t>
  </si>
  <si>
    <t>Net Transportation Volume</t>
  </si>
  <si>
    <t>Contract Tolerance Level @ 5%</t>
  </si>
  <si>
    <t>Percent of Annual Storage Applicable</t>
  </si>
  <si>
    <t xml:space="preserve">     to Transportation Customers</t>
  </si>
  <si>
    <t xml:space="preserve">   Rate</t>
  </si>
  <si>
    <t xml:space="preserve">   SCQ Charge - Annualized</t>
  </si>
  <si>
    <t xml:space="preserve">   Amount Applicable To Transportation Customers</t>
  </si>
  <si>
    <t>FSS Injection and Withdrawal Charge</t>
  </si>
  <si>
    <t xml:space="preserve">   Total Cost</t>
  </si>
  <si>
    <t>SST Commodity Charge</t>
  </si>
  <si>
    <t>Total Cost Applicable To Transportation Customers</t>
  </si>
  <si>
    <t>Total Transportation Volume - Mcf</t>
  </si>
  <si>
    <t>Flex and Special Contract Transportation Volume - Mcf</t>
  </si>
  <si>
    <t>BY:  J. M. Cooper</t>
  </si>
  <si>
    <t>Total</t>
  </si>
  <si>
    <t>Non-Appalachian</t>
  </si>
  <si>
    <t>Dth.</t>
  </si>
  <si>
    <t>Cost</t>
  </si>
  <si>
    <t>Per Dth</t>
  </si>
  <si>
    <t>Sheet 1</t>
  </si>
  <si>
    <t>Per Mcf</t>
  </si>
  <si>
    <t>Reference</t>
  </si>
  <si>
    <t>= (2) / (1)</t>
  </si>
  <si>
    <t>= (3) x (5)</t>
  </si>
  <si>
    <t>Units</t>
  </si>
  <si>
    <t>Less Rate Schedule IS/SS and GSO Customer Demand Charge Recovery</t>
  </si>
  <si>
    <t>Less Storage Service Recovery from Delivery Service Customers</t>
  </si>
  <si>
    <t>Sch.1, Sht. 5, Ln. 4</t>
  </si>
  <si>
    <t>Sheet  3</t>
  </si>
  <si>
    <t xml:space="preserve">Sch.1, Sht. 6, Ln. 4 </t>
  </si>
  <si>
    <t>A/ Gross, before retention.</t>
  </si>
  <si>
    <t>Storage Supply</t>
  </si>
  <si>
    <t>Less Fuel Retention By Interstate Pipelines</t>
  </si>
  <si>
    <t>At City-Gate</t>
  </si>
  <si>
    <t>At Customer Meter</t>
  </si>
  <si>
    <t>Lost and Unaccounted - For</t>
  </si>
  <si>
    <t>Annualized</t>
  </si>
  <si>
    <t>Expected Demand Costs (Per Sheet 3)</t>
  </si>
  <si>
    <t>Divided by Average BTU Factor</t>
  </si>
  <si>
    <t>City-Gate Capacity:</t>
  </si>
  <si>
    <t>Columbia Gas Transmission</t>
  </si>
  <si>
    <t>Daily</t>
  </si>
  <si>
    <t>Volume</t>
  </si>
  <si>
    <t xml:space="preserve">Cost </t>
  </si>
  <si>
    <t xml:space="preserve">Appalachian Supplies </t>
  </si>
  <si>
    <t xml:space="preserve">Schedule No. 5 </t>
  </si>
  <si>
    <t>Schedule No. 1, Sheet 4</t>
  </si>
  <si>
    <t>Columbia Gas of Kentucky, Inc.</t>
  </si>
  <si>
    <t>Gas purchased by CKY for the remaining sales customers</t>
  </si>
  <si>
    <t>Consumption by the remaining sales customers</t>
  </si>
  <si>
    <t>At city gate</t>
  </si>
  <si>
    <t>Lost and unaccounted for portion</t>
  </si>
  <si>
    <t>At customer meters</t>
  </si>
  <si>
    <t>Heat content</t>
  </si>
  <si>
    <t>Dth/MCF</t>
  </si>
  <si>
    <t>MCF</t>
  </si>
  <si>
    <t xml:space="preserve">Gas retained by upstream pipelines </t>
  </si>
  <si>
    <t>$/MCF</t>
  </si>
  <si>
    <t>Commodity Cost Including Transportation</t>
  </si>
  <si>
    <t>Allocated to quarters by consumption</t>
  </si>
  <si>
    <t>Use:</t>
  </si>
  <si>
    <t>Sheet 1, line 7</t>
  </si>
  <si>
    <t>= (1) + (4)</t>
  </si>
  <si>
    <t># Months</t>
  </si>
  <si>
    <t>= (1) x (2)</t>
  </si>
  <si>
    <t>per MCF</t>
  </si>
  <si>
    <t>At city-gate</t>
  </si>
  <si>
    <t>Factor</t>
  </si>
  <si>
    <t xml:space="preserve">Firm Storage Service - FSS                   </t>
  </si>
  <si>
    <t xml:space="preserve">Firm Transportation Service - FTS         </t>
  </si>
  <si>
    <t>Seasonal Contract Quantity  (SCQ)</t>
  </si>
  <si>
    <t>Cost of Gas to Tariff Customers (GCA)</t>
  </si>
  <si>
    <t>Banking and Balancing Service</t>
  </si>
  <si>
    <t>Total Flowing Supply  Including Gas Injected Into Storage</t>
  </si>
  <si>
    <t>Net Flowing Supply for Current Consumption</t>
  </si>
  <si>
    <t>Net Storage Injection</t>
  </si>
  <si>
    <t>The volumes and costs shown are for sales customers only.</t>
  </si>
  <si>
    <t>Expected Demand Cost:  Annual</t>
  </si>
  <si>
    <t>Projected Annual Demand: Sales + Choice</t>
  </si>
  <si>
    <t>In Dth</t>
  </si>
  <si>
    <t>In MCF</t>
  </si>
  <si>
    <t xml:space="preserve">Annual  </t>
  </si>
  <si>
    <t>Unit cost</t>
  </si>
  <si>
    <t>Retention costs are incurred proportionally to the volumes purchased, but recovery of the costs is allocated to quarter by volume consumed.</t>
  </si>
  <si>
    <t>Withdrawal</t>
  </si>
  <si>
    <t>Injection</t>
  </si>
  <si>
    <t>Excludes volumes injected into or withdrawn from storage.</t>
  </si>
  <si>
    <t>Flowing Supply</t>
  </si>
  <si>
    <t>Expected Gas Cost for Sales Customers</t>
  </si>
  <si>
    <t>Commodity Cost</t>
  </si>
  <si>
    <t>Commodity Charge</t>
  </si>
  <si>
    <t>Total Supply</t>
  </si>
  <si>
    <t>Lost and Unaccounted For</t>
  </si>
  <si>
    <t>Sales Volume</t>
  </si>
  <si>
    <t>Excluding Cost of Pipeline Retention</t>
  </si>
  <si>
    <t xml:space="preserve">Annualized Unit Cost of Retention </t>
  </si>
  <si>
    <t>Including Cost of Pipeline Retention</t>
  </si>
  <si>
    <t>Demand Cost</t>
  </si>
  <si>
    <t>Commodity Cost of Gas</t>
  </si>
  <si>
    <t>Demand Cost of Gas</t>
  </si>
  <si>
    <t>Total: Expected Gas Cost (EGC)</t>
  </si>
  <si>
    <t>Total Expected Gas Cost (EGC)</t>
  </si>
  <si>
    <t>Includes storage activity for sales customers only</t>
  </si>
  <si>
    <t>A/  BTU Factor =</t>
  </si>
  <si>
    <t>Volume A/</t>
  </si>
  <si>
    <t>To Sheet 1, line 9</t>
  </si>
  <si>
    <t>Sheet 8</t>
  </si>
  <si>
    <t>Sheet 7</t>
  </si>
  <si>
    <t>Sch. 1,Sheet 7, Lines 21, 22</t>
  </si>
  <si>
    <t>Sch. 1,Sheet 7, Line 24</t>
  </si>
  <si>
    <t>Line No.</t>
  </si>
  <si>
    <t>Expected Annual Demand Cost</t>
  </si>
  <si>
    <t>Monthly Rate $/Dth</t>
  </si>
  <si>
    <t>Firm Transportation Service (FTS)</t>
  </si>
  <si>
    <t xml:space="preserve">FSS Max Daily Storage Quantity (MDSQ)                                </t>
  </si>
  <si>
    <t xml:space="preserve">FSS Seasonal Contract Quantity (SCQ)                                 </t>
  </si>
  <si>
    <t>Firm Storage Service (FSS)</t>
  </si>
  <si>
    <t>Storage Service Transportation (SST)</t>
  </si>
  <si>
    <t xml:space="preserve">Firm Transportation      </t>
  </si>
  <si>
    <t>Capacity</t>
  </si>
  <si>
    <t>Annual Cost</t>
  </si>
  <si>
    <t>Firm Volumes of IS/SS and GSO Customers</t>
  </si>
  <si>
    <t>Sch. No.1, Sheet 4, Ln.  10</t>
  </si>
  <si>
    <t>Non-Appalachian Supply: Volume and Cost</t>
  </si>
  <si>
    <t>Appalachian Supply: Volume and Cost</t>
  </si>
  <si>
    <t>Cost includes transportation commodity cost and retention by the interstate pipelines,</t>
  </si>
  <si>
    <t>but excludes pipeline demand costs.</t>
  </si>
  <si>
    <t>Unit Cost</t>
  </si>
  <si>
    <t>Unit Costs $/MCF</t>
  </si>
  <si>
    <t>GCA Unit Demand Cost</t>
  </si>
  <si>
    <t>Annual Demand Cost of Interstate Pipeline Capacity</t>
  </si>
  <si>
    <t>Annualized Unit Charge for Gas Retained by Upstream Pipelines</t>
  </si>
  <si>
    <t>Gas Cost Adjustment Clause</t>
  </si>
  <si>
    <t>Expected Demand Costs Recovered Annually From Rate Schedule IS/SS and GSO Customers</t>
  </si>
  <si>
    <t>Gas Cost Adjustment</t>
  </si>
  <si>
    <t xml:space="preserve"> Withdrawals: gas cost includes pipeline fuel and commodity charges </t>
  </si>
  <si>
    <t>Schedule No. 4</t>
  </si>
  <si>
    <t xml:space="preserve">Summer                   </t>
  </si>
  <si>
    <t xml:space="preserve">Winter           </t>
  </si>
  <si>
    <t>Less: Right-of-Way Contract Volume</t>
  </si>
  <si>
    <t>Line 11 / Line 16</t>
  </si>
  <si>
    <t>Right of way Volumes</t>
  </si>
  <si>
    <t>Sch.1, Sht. 2, Line 10</t>
  </si>
  <si>
    <t>Projected Annual Storage Withdrawal, Dth</t>
  </si>
  <si>
    <t xml:space="preserve">Uncollectible Ratio </t>
  </si>
  <si>
    <t>Gas Cost Uncollectible Charge</t>
  </si>
  <si>
    <t>Total Commodity Cost</t>
  </si>
  <si>
    <t>Line 19 * Line 20</t>
  </si>
  <si>
    <t>To Sheet 1, line 18</t>
  </si>
  <si>
    <t>Net of pipeline retention volumes and cost.  Add unit retention cost on line 18</t>
  </si>
  <si>
    <t>Schedule No. 3</t>
  </si>
  <si>
    <t>Schedule No. 6</t>
  </si>
  <si>
    <t>Sch. No.1, Sheet 3, Ln. 11</t>
  </si>
  <si>
    <t>Performance Based Rate Adjustment</t>
  </si>
  <si>
    <t>Performance Based Rate Adjustment (PBRA)</t>
  </si>
  <si>
    <t>Comparison of Current and Proposed GCAs</t>
  </si>
  <si>
    <t>Gas Cost Recovery Rate</t>
  </si>
  <si>
    <t>Total Actual Cost Adjustment (ACA)</t>
  </si>
  <si>
    <t>Total Supplier Refund Adjustment (RA)</t>
  </si>
  <si>
    <t>For filling Page 5 of Tariff -DO NOT FILE</t>
  </si>
  <si>
    <t>CURRENTLY EFFECTIVE BILLING RATES</t>
  </si>
  <si>
    <t>SALES SERVICE</t>
  </si>
  <si>
    <t>Total Billing Rate</t>
  </si>
  <si>
    <t>Base Charge</t>
  </si>
  <si>
    <t>Demand</t>
  </si>
  <si>
    <t>Commodity</t>
  </si>
  <si>
    <t>$</t>
  </si>
  <si>
    <t xml:space="preserve">RATE SCHEDULE GSR </t>
  </si>
  <si>
    <t xml:space="preserve">  Customer Charge per billing period                       </t>
  </si>
  <si>
    <t xml:space="preserve">Delivery Charge per Mcf   </t>
  </si>
  <si>
    <t>RATE SCHEDULE GSO</t>
  </si>
  <si>
    <t>Commercial or Industrial</t>
  </si>
  <si>
    <r>
      <t xml:space="preserve">  </t>
    </r>
    <r>
      <rPr>
        <sz val="10"/>
        <color theme="1"/>
        <rFont val="Arial"/>
        <family val="2"/>
      </rPr>
      <t>Customer Charge per billing period</t>
    </r>
  </si>
  <si>
    <r>
      <t xml:space="preserve">  Delivery</t>
    </r>
    <r>
      <rPr>
        <u/>
        <sz val="10"/>
        <color theme="1"/>
        <rFont val="Arial"/>
        <family val="2"/>
      </rPr>
      <t xml:space="preserve"> Charge per Mcf -</t>
    </r>
  </si>
  <si>
    <r>
      <t>First 50 Mcf or less</t>
    </r>
    <r>
      <rPr>
        <u/>
        <sz val="10"/>
        <color rgb="FFFF0000"/>
        <rFont val="Arial"/>
        <family val="2"/>
      </rPr>
      <t xml:space="preserve"> </t>
    </r>
    <r>
      <rPr>
        <sz val="10"/>
        <color theme="1"/>
        <rFont val="Arial"/>
        <family val="2"/>
      </rPr>
      <t xml:space="preserve">per billing period   </t>
    </r>
  </si>
  <si>
    <t xml:space="preserve">  Next 350 Mcf per billing period   </t>
  </si>
  <si>
    <t xml:space="preserve">  Next 600 Mcf per billing period             </t>
  </si>
  <si>
    <t xml:space="preserve">  Over 1,000 Mcf per billing period          </t>
  </si>
  <si>
    <r>
      <t xml:space="preserve"> </t>
    </r>
    <r>
      <rPr>
        <b/>
        <u/>
        <sz val="10"/>
        <color theme="1"/>
        <rFont val="Arial"/>
        <family val="2"/>
      </rPr>
      <t>RATE SCHEDULE IS</t>
    </r>
  </si>
  <si>
    <t>Customer Charge per billing period</t>
  </si>
  <si>
    <r>
      <t>Delivery Charge per Mcf</t>
    </r>
    <r>
      <rPr>
        <u/>
        <sz val="10"/>
        <color theme="1"/>
        <rFont val="Arial"/>
        <family val="2"/>
      </rPr>
      <t xml:space="preserve"> </t>
    </r>
  </si>
  <si>
    <t xml:space="preserve">    First 30,000 Mcf per billing period</t>
  </si>
  <si>
    <t>Next 70,000 Mcf per billing period</t>
  </si>
  <si>
    <t xml:space="preserve">    Over 100,000 Mcf per billing period</t>
  </si>
  <si>
    <t>Firm Service Demand Charge</t>
  </si>
  <si>
    <t>Demand Charge times Daily Firm</t>
  </si>
  <si>
    <t>Volume (Mcf) in Customer Service Agreement</t>
  </si>
  <si>
    <r>
      <t>RATE SCHEDULE IUS</t>
    </r>
    <r>
      <rPr>
        <b/>
        <sz val="10"/>
        <color theme="1"/>
        <rFont val="Arial"/>
        <family val="2"/>
      </rPr>
      <t xml:space="preserve">  </t>
    </r>
  </si>
  <si>
    <t xml:space="preserve">Customer Charge per billing period                </t>
  </si>
  <si>
    <t xml:space="preserve">Delivery Charge per Mcf </t>
  </si>
  <si>
    <t xml:space="preserve">  For All Volumes Delivered</t>
  </si>
  <si>
    <t>For filling Page 6 of Tariff -DO NOT FILE</t>
  </si>
  <si>
    <t>TRANSPORTATION SERVICE</t>
  </si>
  <si>
    <t>RATE SCHEDULE SS</t>
  </si>
  <si>
    <t>Standby Service Demand Charge per Mcf</t>
  </si>
  <si>
    <t xml:space="preserve">Standby Service Commodity Charge per Mcf                                                 </t>
  </si>
  <si>
    <t>RATE SCHEDULE DS</t>
  </si>
  <si>
    <t xml:space="preserve">  </t>
  </si>
  <si>
    <r>
      <t xml:space="preserve">  Customer Charge per billing period </t>
    </r>
    <r>
      <rPr>
        <vertAlign val="superscript"/>
        <sz val="9"/>
        <color theme="1"/>
        <rFont val="Arial"/>
        <family val="2"/>
      </rPr>
      <t>2/</t>
    </r>
  </si>
  <si>
    <t xml:space="preserve">  Customer Charge per billing period (GDS only)</t>
  </si>
  <si>
    <t xml:space="preserve">  Customer Charge per billing period (IUDS only)</t>
  </si>
  <si>
    <r>
      <t xml:space="preserve">  </t>
    </r>
    <r>
      <rPr>
        <u/>
        <sz val="9"/>
        <color theme="1"/>
        <rFont val="Arial"/>
        <family val="2"/>
      </rPr>
      <t>Delivery Charge per Mcf</t>
    </r>
    <r>
      <rPr>
        <u/>
        <vertAlign val="superscript"/>
        <sz val="9"/>
        <color theme="1"/>
        <rFont val="Arial"/>
        <family val="2"/>
      </rPr>
      <t>2/</t>
    </r>
  </si>
  <si>
    <t xml:space="preserve">  First 30,000 Mcf</t>
  </si>
  <si>
    <t xml:space="preserve">  Next 70,000 Mcf</t>
  </si>
  <si>
    <t xml:space="preserve"> Over 100,000 Mcf</t>
  </si>
  <si>
    <t>– Grandfathered Delivery Service</t>
  </si>
  <si>
    <t xml:space="preserve">      First 50 Mcf or less per billing period</t>
  </si>
  <si>
    <t xml:space="preserve">Next 350 Mcf per billing period             </t>
  </si>
  <si>
    <t xml:space="preserve">Next 600 Mcf per billing period                </t>
  </si>
  <si>
    <t xml:space="preserve">      All Over 1,000 Mcf per billing period         </t>
  </si>
  <si>
    <t xml:space="preserve">  – Intrastate Utility Delivery Service</t>
  </si>
  <si>
    <t xml:space="preserve">      All Volumes per billing period</t>
  </si>
  <si>
    <t xml:space="preserve">      Rate per Mcf                             </t>
  </si>
  <si>
    <t>RATE SCHEDULE MLDS</t>
  </si>
  <si>
    <t xml:space="preserve">  Customer Charge per billing period                                                                                                 </t>
  </si>
  <si>
    <t xml:space="preserve">  Delivery Charge per Mcf                                                                                                                  </t>
  </si>
  <si>
    <t xml:space="preserve">  Banking and Balancing Service</t>
  </si>
  <si>
    <t xml:space="preserve">     Rate per Mcf                                 </t>
  </si>
  <si>
    <t>For filling Page 7 of Tariff -DO NOT FILE</t>
  </si>
  <si>
    <t>RATE SCHEDULE SVGTS</t>
  </si>
  <si>
    <t>Base Rate Charge</t>
  </si>
  <si>
    <t>General Service Residential (SGVTS GSR)</t>
  </si>
  <si>
    <t xml:space="preserve">Customer Charge per billing period                                    </t>
  </si>
  <si>
    <t xml:space="preserve">Delivery Charge per Mcf                                  </t>
  </si>
  <si>
    <t>General Service Other - Commercial or Industrial (SVGTS GSO)</t>
  </si>
  <si>
    <t>Delivery Charge per Mcf -</t>
  </si>
  <si>
    <t>Next 350 Mcf  per billing period</t>
  </si>
  <si>
    <t>Next 600 Mcf  per billing period</t>
  </si>
  <si>
    <t>Over 1,000 Mcf  per billing period</t>
  </si>
  <si>
    <t>Intrastate Utility Service</t>
  </si>
  <si>
    <t>Delivery Charge per Mcf</t>
  </si>
  <si>
    <t>Billing Rate</t>
  </si>
  <si>
    <r>
      <t xml:space="preserve">Actual Gas Cost Adjustment </t>
    </r>
    <r>
      <rPr>
        <u/>
        <vertAlign val="superscript"/>
        <sz val="10"/>
        <color theme="1"/>
        <rFont val="Arial"/>
        <family val="2"/>
      </rPr>
      <t>1/</t>
    </r>
  </si>
  <si>
    <t>For all volumes per billing period per Mcf</t>
  </si>
  <si>
    <t>RATE SCHEDULE SVAS</t>
  </si>
  <si>
    <t xml:space="preserve"> Balancing Charge – per Mcf</t>
  </si>
  <si>
    <t>R</t>
  </si>
  <si>
    <t>I</t>
  </si>
  <si>
    <t>Line 3</t>
  </si>
  <si>
    <t>Summary</t>
  </si>
  <si>
    <t>Net Demand Cost Applicable</t>
  </si>
  <si>
    <t>Line 1 + Line 2 + Line 3</t>
  </si>
  <si>
    <t>Line 4 or Line 5</t>
  </si>
  <si>
    <t>Line 7 + Line 8 + Line 9</t>
  </si>
  <si>
    <t>Line 6 + Line 10</t>
  </si>
  <si>
    <t>Line 11 * Line 12</t>
  </si>
  <si>
    <t>Line 11 + Line 13</t>
  </si>
  <si>
    <t>Line 14-Line 15</t>
  </si>
  <si>
    <t>Line 17 + Line 18</t>
  </si>
  <si>
    <t>Line 19 + Line 21</t>
  </si>
  <si>
    <t>Line 22 + Line 23</t>
  </si>
  <si>
    <t>Line 5 x Line 6</t>
  </si>
  <si>
    <t>Line 5 - Line 7 - Line 8</t>
  </si>
  <si>
    <t>Line 4 / Line 9</t>
  </si>
  <si>
    <t>Unit Demand Cost -- To Sheet 1, Line 23</t>
  </si>
  <si>
    <t>Total -- Sum of Lines 2 through 4</t>
  </si>
  <si>
    <t>Total Capacity - Annualized -- Line 5 / Line 6</t>
  </si>
  <si>
    <t>Monthly Unit Expected Demand Cost (EDC) of Daily Capacity Applicable to Rate Schedules IS/SS and GSO -- Line 1  / Line 7</t>
  </si>
  <si>
    <t>Expected Demand Charges to be Recovered Annually from Rate Schedule IS/SS and GSO Customers -- Line 8 x Line 9</t>
  </si>
  <si>
    <t>To Sheet 2, line  2</t>
  </si>
  <si>
    <t>Total -- Sum of Lines 1 through 3</t>
  </si>
  <si>
    <t>Sheet 1, Line 8</t>
  </si>
  <si>
    <t>In Dth = (100% - Line 5) x Line 4</t>
  </si>
  <si>
    <t>In MCF = Line 6 / Line 7</t>
  </si>
  <si>
    <t>Portion of annual  -- Line 8 / Annual</t>
  </si>
  <si>
    <t>Annualized unit charge  -- Line 12 / Line 8</t>
  </si>
  <si>
    <t>Net Transportation Volume - Mcf  -- Line 20 + Line 21</t>
  </si>
  <si>
    <t>Banking and Balancing Rate - Mcf -- Line 19 / Line 22 - To Line 11 of the GCA Comparison</t>
  </si>
  <si>
    <t>Total Storage Capacity -- From Sheet 3, Line 2</t>
  </si>
  <si>
    <r>
      <t xml:space="preserve">Volume  </t>
    </r>
    <r>
      <rPr>
        <b/>
        <sz val="8"/>
        <rFont val="Calibri"/>
        <family val="2"/>
        <scheme val="minor"/>
      </rPr>
      <t>A/</t>
    </r>
  </si>
  <si>
    <t>Quarterly -- Deduct from Sheet 1  -- Line 3 x Line 10</t>
  </si>
  <si>
    <r>
      <t xml:space="preserve">1/ The Gas Cost Adjustment, as shown, is an adjustment per Mcf determined in accordance with the "Gas Cost Adjustment Clause" as set forth on Sheets 48 through 51 of this Tariff.  The Gas Cost Adjustment applicable to a customer who is receiving service under Rate Schedule GS or IUS and received service under Rate Schedule SVGTS shall be </t>
    </r>
    <r>
      <rPr>
        <b/>
        <sz val="9"/>
        <color rgb="FF0000FF"/>
        <rFont val="Calibri"/>
        <family val="2"/>
        <scheme val="minor"/>
      </rPr>
      <t>X.XXXX</t>
    </r>
    <r>
      <rPr>
        <sz val="9"/>
        <color theme="1"/>
        <rFont val="Calibri"/>
        <family val="2"/>
        <scheme val="minor"/>
      </rPr>
      <t xml:space="preserve"> per Mcf only for those months of the prior twelve months during which they were served under Rate Schedule SVGTS.</t>
    </r>
  </si>
  <si>
    <t>CN 2021-00183</t>
  </si>
  <si>
    <t>Case No. 2024-00011</t>
  </si>
  <si>
    <t>Unit 21 February  (02-27-2025)</t>
  </si>
  <si>
    <t>Unit 21 May (05-29-2025)</t>
  </si>
  <si>
    <t>Dec 24 - Feb 25</t>
  </si>
  <si>
    <t>Mar 25 - May 25</t>
  </si>
  <si>
    <t>Case No. 2024-00121</t>
  </si>
  <si>
    <t>Jun 25 - Aug 25</t>
  </si>
  <si>
    <t>Sep 24</t>
  </si>
  <si>
    <t>Case No. 2024-00245</t>
  </si>
  <si>
    <t>Unit 21 August (08-27-2025)</t>
  </si>
  <si>
    <t>Sep 25 - Nov 25</t>
  </si>
  <si>
    <t>Dec 24 - Nov 25</t>
  </si>
  <si>
    <t>Dec - 24</t>
  </si>
  <si>
    <t>FOR THE PERIOD BEGINNING UNIT 1 DECEMBER 2024 (NOVEMBER 26, 2024)</t>
  </si>
  <si>
    <t>Columbia Gulf</t>
  </si>
  <si>
    <t>Firm Transportation      FTS-1</t>
  </si>
  <si>
    <r>
      <t xml:space="preserve">Total </t>
    </r>
    <r>
      <rPr>
        <sz val="10"/>
        <rFont val="Calibri"/>
        <family val="2"/>
        <scheme val="minor"/>
      </rPr>
      <t>-- Sum of Lines 8 through 10</t>
    </r>
    <r>
      <rPr>
        <b/>
        <sz val="10"/>
        <rFont val="Calibri"/>
        <family val="2"/>
        <scheme val="minor"/>
      </rPr>
      <t xml:space="preserve"> --</t>
    </r>
    <r>
      <rPr>
        <sz val="10"/>
        <rFont val="Calibri"/>
        <family val="2"/>
        <scheme val="minor"/>
      </rPr>
      <t xml:space="preserve">  To Sheet 2, line 1</t>
    </r>
  </si>
  <si>
    <t>Subtotal -- Sum of Lines 1 through 7</t>
  </si>
  <si>
    <t>Unit 21 November (11-25-2025)</t>
  </si>
  <si>
    <t>Dec 24</t>
  </si>
  <si>
    <t>DATE FILED: October 25, 2024</t>
  </si>
  <si>
    <t>Case No. 2024-00341</t>
  </si>
  <si>
    <t>CKY Choice Program</t>
  </si>
  <si>
    <t>100% Load Factor Rate of Assigned FTS Capacity</t>
  </si>
  <si>
    <t>Balancing Charge</t>
  </si>
  <si>
    <t xml:space="preserve">Contract Volume </t>
  </si>
  <si>
    <t>Retention</t>
  </si>
  <si>
    <t>Monthly demand charges</t>
  </si>
  <si>
    <t>Number of Months</t>
  </si>
  <si>
    <t>Assignment Proportions</t>
  </si>
  <si>
    <t>Adjustment for retention on downstream pipe, if any</t>
  </si>
  <si>
    <t>Annual costs</t>
  </si>
  <si>
    <t>Sheet 3</t>
  </si>
  <si>
    <t>Line 7 or Line 8</t>
  </si>
  <si>
    <t>(4)</t>
  </si>
  <si>
    <t>(5)</t>
  </si>
  <si>
    <t>(6) = 1 / (100% - (2))</t>
  </si>
  <si>
    <t>(7) = (3)x(4)x(5)x(6)</t>
  </si>
  <si>
    <t>City gate capacity assigned to Choice marketers</t>
  </si>
  <si>
    <t>Contract</t>
  </si>
  <si>
    <t>TCO FTS</t>
  </si>
  <si>
    <t>TCO FTS -- Line 3 / Line 4</t>
  </si>
  <si>
    <t>Annual demand cost of capacity assigned to choice marketers</t>
  </si>
  <si>
    <t>TGP FTS-A, upstream to TCO FTS</t>
  </si>
  <si>
    <t>Total Demand Cost of Assigned FTS, per unit</t>
  </si>
  <si>
    <t>100% Load Factor Rate (Line 13 / 365 days)</t>
  </si>
  <si>
    <t>Balancing charge, paid by Choice marketers</t>
  </si>
  <si>
    <t>Demand Cost Recovery Factor in GCA, per Mcf per CKY Tariff Sheet No. 5</t>
  </si>
  <si>
    <t>Less credit for cost of assigned capacity</t>
  </si>
  <si>
    <t>Plus storage commodity costs incurred by CKY for the Choice marketer</t>
  </si>
  <si>
    <t>Balancing Charge, per Mcf -- Sum of Lines 15 through 17</t>
  </si>
  <si>
    <t>Calculation of Storage Injection, Withdrawal, Retention and Commodity Cost Credit</t>
  </si>
  <si>
    <t>Value</t>
  </si>
  <si>
    <t>Storage Withdrawal: Dth</t>
  </si>
  <si>
    <t>Projected Annual Withdrawal at storage, Dth</t>
  </si>
  <si>
    <t>SST Retention @</t>
  </si>
  <si>
    <t>Storage withdrawal @ the city-gate: Line 2 * (1- Line 3)</t>
  </si>
  <si>
    <t>Storage Injection: Dth</t>
  </si>
  <si>
    <t xml:space="preserve">Retention Rate = </t>
  </si>
  <si>
    <t>Volume Injected Line 2 / (1- Line 6)</t>
  </si>
  <si>
    <t>Projected Annual Storage Retention (Line 7- Line 2)</t>
  </si>
  <si>
    <t>Unit Costs</t>
  </si>
  <si>
    <t>Injection and Withdrawal Charge, per Dth</t>
  </si>
  <si>
    <t>SST Commodity Transportation Rate, per Dth</t>
  </si>
  <si>
    <t>Storage weighted average commodity cost of gas (WACCOG) rate.</t>
  </si>
  <si>
    <t>Includes pipeline retention and comm costs, but excludes demand charges.</t>
  </si>
  <si>
    <t>11a</t>
  </si>
  <si>
    <t>Units $/MCF</t>
  </si>
  <si>
    <t>11b</t>
  </si>
  <si>
    <t>BTU factor Dth/MCF</t>
  </si>
  <si>
    <t>Units $/Dth  -- Line 11a / Line 11b</t>
  </si>
  <si>
    <t>Annual Storage Commodity Costs</t>
  </si>
  <si>
    <t>Storage Injection (Line 7 x Line 9)</t>
  </si>
  <si>
    <t xml:space="preserve">Storage Withdrawal  (Line 2 x Line 9)   </t>
  </si>
  <si>
    <t>SST Commodity (Line 4 x Line 10)</t>
  </si>
  <si>
    <t>SST Fuel  (Line 2 - Line 4) x Line 11</t>
  </si>
  <si>
    <t>Storage Retention (Line 8 x Line 11)</t>
  </si>
  <si>
    <t>Total (Sum of Lines 13 through 17)</t>
  </si>
  <si>
    <t>Projected Annual Sales + Choice Throughput, Mcf, at</t>
  </si>
  <si>
    <t>&lt;-- from Sheet 2, line 8</t>
  </si>
  <si>
    <t xml:space="preserve">    customer meter</t>
  </si>
  <si>
    <t>Storage Inj, W/D Retention &amp; Commodity Cost Credit (Line 18 / Line 19)</t>
  </si>
  <si>
    <t>per Mcf</t>
  </si>
  <si>
    <t>COLUMBIA GAS OF KENTUCKY</t>
  </si>
  <si>
    <t>CALCULATION OF DEMAND/COMMODITY SPLIT OF GAS COST ADJUSTMENT FOR TARIFFS</t>
  </si>
  <si>
    <t>Demand Component of Gas Cost Adjustment</t>
  </si>
  <si>
    <t>Demand Cost of Gas (Schedule No. 1, Sheet 1, Line 23)</t>
  </si>
  <si>
    <t>Refund Adjustment  (Schedule No. 4, Case No. 202X-XXXXX)</t>
  </si>
  <si>
    <t>SAS Refund Adjustment  (Schedule No. 5)</t>
  </si>
  <si>
    <t xml:space="preserve">     Total Demand Rate per Mcf</t>
  </si>
  <si>
    <t>&lt;--- to Att. E, line 15</t>
  </si>
  <si>
    <t>Commodity Component of Gas Cost Adjustment</t>
  </si>
  <si>
    <t>Commodity Cost of Gas (Schedule No. 1, Sheet 1, Line 22)</t>
  </si>
  <si>
    <t>Performance Based Rate Adjustment (Schedule No. 6, Case No. 2024-00121)</t>
  </si>
  <si>
    <t xml:space="preserve">     Total Commodity Rate per Mcf</t>
  </si>
  <si>
    <t xml:space="preserve">                                                                        CHECK:</t>
  </si>
  <si>
    <t xml:space="preserve">           COST OF GAS TO TARIFF CUSTOMERS (GCA)</t>
  </si>
  <si>
    <t>Calculation of Rate Schedule SVGTS - Actual Gas Cost Adjustment</t>
  </si>
  <si>
    <t>CASE NO. 2024-00341      Effective Unit 1 December 2024 Billing Cycle (November 26, 2024)</t>
  </si>
  <si>
    <t>Demand ACA (Schedule No. 2, Sheet 1, Case No. 2024-00011, Case No. 2024-00121, Case No. 2024-00245, &amp; Case No. 2024-00341)</t>
  </si>
  <si>
    <t>Commodity ACA (Schedule No. 2, Sheet 1, Case No. 2024-00011, Case No. 2024-00121, Case No. 2024-00245, &amp; Case No. 2024-00341)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</si>
</sst>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0_);\(&quot;$&quot;#,##0.0000\)"/>
    <numFmt numFmtId="165" formatCode="0.0000_)"/>
    <numFmt numFmtId="166" formatCode="dd\-mmm\-yy_)"/>
    <numFmt numFmtId="167" formatCode="0_)"/>
    <numFmt numFmtId="168" formatCode="#,##0.0000_);\(#,##0.0000\)"/>
    <numFmt numFmtId="169" formatCode="_(&quot;$&quot;* #,##0.0000_);_(&quot;$&quot;* \(#,##0.0000\);_(&quot;$&quot;* &quot;-&quot;??_);_(@_)"/>
    <numFmt numFmtId="170" formatCode="_(&quot;$&quot;* #,##0_);_(&quot;$&quot;* \(#,##0\);_(&quot;$&quot;* &quot;-&quot;??_);_(@_)"/>
    <numFmt numFmtId="171" formatCode="0.0%"/>
    <numFmt numFmtId="172" formatCode="#,##0.0_);\(#,##0.0\)"/>
    <numFmt numFmtId="173" formatCode="#,##0.000_);\(#,##0.000\)"/>
    <numFmt numFmtId="174" formatCode="_(* #,##0_);_(* \(#,##0\);_(* &quot;-&quot;??_);_(@_)"/>
    <numFmt numFmtId="175" formatCode="#,##0.0000"/>
    <numFmt numFmtId="176" formatCode="&quot;$&quot;#,##0.0000"/>
    <numFmt numFmtId="177" formatCode="&quot;$&quot;#,##0"/>
    <numFmt numFmtId="178" formatCode="_(&quot;$&quot;* #,##0.0000_);_(&quot;$&quot;* \(#,##0.0000\);_(&quot;$&quot;* &quot;-&quot;????_);_(@_)"/>
    <numFmt numFmtId="179" formatCode="mmmm\-yy"/>
    <numFmt numFmtId="180" formatCode="0.0000"/>
    <numFmt numFmtId="181" formatCode="0.000"/>
    <numFmt numFmtId="182" formatCode="#,##0.00000000_);\(#,##0.00000000\)"/>
    <numFmt numFmtId="183" formatCode="#,##0.00000_);\(#,##0.00000\)"/>
    <numFmt numFmtId="184" formatCode="0.000%"/>
    <numFmt numFmtId="185" formatCode="&quot;$&quot;#,##0.0000_);[Red]\(&quot;$&quot;#,##0.0000\)"/>
    <numFmt numFmtId="186" formatCode="_(* #,##0.0000_);_(* \(#,##0.0000\);_(* &quot;-&quot;??_);_(@_)"/>
  </numFmts>
  <fonts count="66" x14ac:knownFonts="1">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4"/>
      <name val="Times New Roman"/>
      <family val="1"/>
    </font>
    <font>
      <b/>
      <sz val="10"/>
      <name val="Helv"/>
    </font>
    <font>
      <sz val="9"/>
      <color indexed="81"/>
      <name val="Tahoma"/>
      <family val="2"/>
    </font>
    <font>
      <b/>
      <sz val="9"/>
      <color indexed="81"/>
      <name val="Tahoma"/>
      <family val="2"/>
    </font>
    <font>
      <b/>
      <sz val="12"/>
      <name val="Calibri"/>
      <family val="2"/>
      <scheme val="minor"/>
    </font>
    <font>
      <sz val="12"/>
      <name val="Calibri"/>
      <family val="2"/>
      <scheme val="minor"/>
    </font>
    <font>
      <sz val="10"/>
      <name val="Calibri"/>
      <family val="2"/>
      <scheme val="minor"/>
    </font>
    <font>
      <b/>
      <u/>
      <sz val="14"/>
      <name val="Calibri"/>
      <family val="2"/>
      <scheme val="minor"/>
    </font>
    <font>
      <b/>
      <sz val="10"/>
      <name val="Calibri"/>
      <family val="2"/>
      <scheme val="minor"/>
    </font>
    <font>
      <b/>
      <u/>
      <sz val="12"/>
      <name val="Calibri"/>
      <family val="2"/>
      <scheme val="minor"/>
    </font>
    <font>
      <b/>
      <sz val="14"/>
      <name val="Calibri"/>
      <family val="2"/>
      <scheme val="minor"/>
    </font>
    <font>
      <sz val="12"/>
      <color rgb="FF0000FF"/>
      <name val="Calibri"/>
      <family val="2"/>
      <scheme val="minor"/>
    </font>
    <font>
      <u/>
      <sz val="12"/>
      <name val="Calibri"/>
      <family val="2"/>
      <scheme val="minor"/>
    </font>
    <font>
      <u/>
      <sz val="10"/>
      <name val="Calibri"/>
      <family val="2"/>
      <scheme val="minor"/>
    </font>
    <font>
      <b/>
      <sz val="12"/>
      <color indexed="10"/>
      <name val="Calibri"/>
      <family val="2"/>
      <scheme val="minor"/>
    </font>
    <font>
      <sz val="8"/>
      <name val="Calibri"/>
      <family val="2"/>
      <scheme val="minor"/>
    </font>
    <font>
      <b/>
      <sz val="8"/>
      <name val="Calibri"/>
      <family val="2"/>
      <scheme val="minor"/>
    </font>
    <font>
      <b/>
      <u/>
      <sz val="10"/>
      <name val="Calibri"/>
      <family val="2"/>
      <scheme val="minor"/>
    </font>
    <font>
      <sz val="9"/>
      <name val="Calibri"/>
      <family val="2"/>
      <scheme val="minor"/>
    </font>
    <font>
      <u/>
      <sz val="9"/>
      <name val="Calibri"/>
      <family val="2"/>
      <scheme val="minor"/>
    </font>
    <font>
      <u val="double"/>
      <sz val="12"/>
      <name val="Calibri"/>
      <family val="2"/>
      <scheme val="minor"/>
    </font>
    <font>
      <b/>
      <sz val="12"/>
      <color rgb="FF0000FF"/>
      <name val="Calibri"/>
      <family val="2"/>
      <scheme val="minor"/>
    </font>
    <font>
      <sz val="7"/>
      <name val="Calibri"/>
      <family val="2"/>
      <scheme val="minor"/>
    </font>
    <font>
      <sz val="10"/>
      <color indexed="39"/>
      <name val="Calibri"/>
      <family val="2"/>
      <scheme val="minor"/>
    </font>
    <font>
      <sz val="10"/>
      <color indexed="10"/>
      <name val="Calibri"/>
      <family val="2"/>
      <scheme val="minor"/>
    </font>
    <font>
      <u/>
      <sz val="10"/>
      <color indexed="10"/>
      <name val="Calibri"/>
      <family val="2"/>
      <scheme val="minor"/>
    </font>
    <font>
      <i/>
      <sz val="10"/>
      <name val="Calibri"/>
      <family val="2"/>
      <scheme val="minor"/>
    </font>
    <font>
      <u val="singleAccounting"/>
      <sz val="10"/>
      <name val="Calibri"/>
      <family val="2"/>
      <scheme val="minor"/>
    </font>
    <font>
      <b/>
      <sz val="11"/>
      <name val="Calibri"/>
      <family val="2"/>
      <scheme val="minor"/>
    </font>
    <font>
      <sz val="10"/>
      <color rgb="FFFF0000"/>
      <name val="Calibri"/>
      <family val="2"/>
      <scheme val="minor"/>
    </font>
    <font>
      <vertAlign val="superscript"/>
      <sz val="10"/>
      <name val="Calibri"/>
      <family val="2"/>
      <scheme val="minor"/>
    </font>
    <font>
      <u val="double"/>
      <sz val="10"/>
      <name val="Calibri"/>
      <family val="2"/>
      <scheme val="minor"/>
    </font>
    <font>
      <b/>
      <u val="double"/>
      <sz val="10"/>
      <name val="Calibri"/>
      <family val="2"/>
      <scheme val="minor"/>
    </font>
    <font>
      <b/>
      <sz val="11"/>
      <color theme="1"/>
      <name val="Calibri"/>
      <family val="2"/>
      <scheme val="minor"/>
    </font>
    <font>
      <b/>
      <u/>
      <sz val="11"/>
      <color theme="1"/>
      <name val="Calibri"/>
      <family val="2"/>
      <scheme val="minor"/>
    </font>
    <font>
      <b/>
      <sz val="10"/>
      <color theme="1"/>
      <name val="Arial"/>
      <family val="2"/>
    </font>
    <font>
      <b/>
      <u/>
      <sz val="10"/>
      <color theme="1"/>
      <name val="Arial"/>
      <family val="2"/>
    </font>
    <font>
      <u/>
      <sz val="11"/>
      <color theme="1"/>
      <name val="Calibri"/>
      <family val="2"/>
      <scheme val="minor"/>
    </font>
    <font>
      <sz val="10"/>
      <color theme="1"/>
      <name val="Arial"/>
      <family val="2"/>
    </font>
    <font>
      <sz val="10"/>
      <color rgb="FF0000FF"/>
      <name val="Arial"/>
      <family val="2"/>
    </font>
    <font>
      <u/>
      <sz val="10"/>
      <color theme="1"/>
      <name val="Arial"/>
      <family val="2"/>
    </font>
    <font>
      <u/>
      <sz val="10"/>
      <color rgb="FFFF0000"/>
      <name val="Arial"/>
      <family val="2"/>
    </font>
    <font>
      <sz val="10"/>
      <color rgb="FF000000"/>
      <name val="Arial"/>
      <family val="2"/>
    </font>
    <font>
      <b/>
      <u/>
      <sz val="9"/>
      <color theme="1"/>
      <name val="Arial"/>
      <family val="2"/>
    </font>
    <font>
      <sz val="9"/>
      <color theme="1"/>
      <name val="Arial"/>
      <family val="2"/>
    </font>
    <font>
      <b/>
      <sz val="9"/>
      <color theme="1"/>
      <name val="Arial"/>
      <family val="2"/>
    </font>
    <font>
      <vertAlign val="superscript"/>
      <sz val="9"/>
      <color theme="1"/>
      <name val="Arial"/>
      <family val="2"/>
    </font>
    <font>
      <u/>
      <sz val="9"/>
      <color theme="1"/>
      <name val="Arial"/>
      <family val="2"/>
    </font>
    <font>
      <u/>
      <vertAlign val="superscript"/>
      <sz val="9"/>
      <color theme="1"/>
      <name val="Arial"/>
      <family val="2"/>
    </font>
    <font>
      <sz val="11"/>
      <color rgb="FF0000FF"/>
      <name val="Calibri"/>
      <family val="2"/>
      <scheme val="minor"/>
    </font>
    <font>
      <u/>
      <vertAlign val="superscript"/>
      <sz val="10"/>
      <color theme="1"/>
      <name val="Arial"/>
      <family val="2"/>
    </font>
    <font>
      <b/>
      <sz val="11"/>
      <color rgb="FF0000FF"/>
      <name val="Calibri"/>
      <family val="2"/>
      <scheme val="minor"/>
    </font>
    <font>
      <sz val="9"/>
      <color theme="1"/>
      <name val="Calibri"/>
      <family val="2"/>
      <scheme val="minor"/>
    </font>
    <font>
      <b/>
      <sz val="9"/>
      <color rgb="FF0000FF"/>
      <name val="Calibri"/>
      <family val="2"/>
      <scheme val="minor"/>
    </font>
    <font>
      <sz val="10"/>
      <name val="Arial"/>
      <family val="2"/>
    </font>
    <font>
      <b/>
      <sz val="10"/>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u/>
      <sz val="11"/>
      <name val="Calibri"/>
      <family val="2"/>
      <scheme val="minor"/>
    </font>
  </fonts>
  <fills count="3">
    <fill>
      <patternFill patternType="none"/>
    </fill>
    <fill>
      <patternFill patternType="gray125"/>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7">
    <xf numFmtId="37" fontId="0"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5" fillId="0" borderId="0"/>
    <xf numFmtId="0" fontId="60" fillId="0" borderId="0"/>
    <xf numFmtId="0" fontId="5" fillId="0" borderId="0"/>
    <xf numFmtId="0" fontId="1" fillId="0" borderId="0"/>
    <xf numFmtId="43" fontId="1" fillId="0" borderId="0" applyFont="0" applyFill="0" applyBorder="0" applyAlignment="0" applyProtection="0"/>
    <xf numFmtId="0" fontId="5" fillId="0" borderId="0"/>
  </cellStyleXfs>
  <cellXfs count="290">
    <xf numFmtId="37" fontId="0" fillId="0" borderId="0" xfId="0"/>
    <xf numFmtId="37" fontId="10" fillId="0" borderId="0" xfId="0" applyFont="1" applyAlignment="1">
      <alignment horizontal="left"/>
    </xf>
    <xf numFmtId="37" fontId="11" fillId="0" borderId="0" xfId="0" applyFont="1"/>
    <xf numFmtId="37" fontId="12" fillId="0" borderId="0" xfId="0" applyFont="1"/>
    <xf numFmtId="37" fontId="10" fillId="0" borderId="0" xfId="0" applyFont="1"/>
    <xf numFmtId="37" fontId="10" fillId="0" borderId="0" xfId="0" applyFont="1" applyAlignment="1">
      <alignment horizontal="right"/>
    </xf>
    <xf numFmtId="37" fontId="13" fillId="0" borderId="0" xfId="0" applyFont="1" applyAlignment="1">
      <alignment horizontal="center"/>
    </xf>
    <xf numFmtId="37" fontId="14" fillId="0" borderId="0" xfId="0" applyFont="1"/>
    <xf numFmtId="37" fontId="15" fillId="0" borderId="0" xfId="0" applyFont="1" applyAlignment="1">
      <alignment horizontal="left"/>
    </xf>
    <xf numFmtId="37" fontId="11" fillId="0" borderId="0" xfId="0" applyFont="1" applyAlignment="1">
      <alignment horizontal="right"/>
    </xf>
    <xf numFmtId="37" fontId="11" fillId="0" borderId="0" xfId="0" applyFont="1" applyAlignment="1">
      <alignment horizontal="center"/>
    </xf>
    <xf numFmtId="37" fontId="12" fillId="0" borderId="0" xfId="0" applyFont="1" applyAlignment="1">
      <alignment horizontal="center"/>
    </xf>
    <xf numFmtId="37" fontId="12" fillId="0" borderId="0" xfId="0" quotePrefix="1" applyFont="1" applyAlignment="1">
      <alignment horizontal="center"/>
    </xf>
    <xf numFmtId="37" fontId="18" fillId="0" borderId="0" xfId="0" applyFont="1" applyAlignment="1">
      <alignment horizontal="center"/>
    </xf>
    <xf numFmtId="37" fontId="18" fillId="0" borderId="0" xfId="0" applyFont="1"/>
    <xf numFmtId="37" fontId="19" fillId="0" borderId="0" xfId="0" applyFont="1" applyAlignment="1">
      <alignment horizontal="center"/>
    </xf>
    <xf numFmtId="37" fontId="19" fillId="0" borderId="0" xfId="0" applyFont="1"/>
    <xf numFmtId="37" fontId="11" fillId="0" borderId="0" xfId="0" applyFont="1" applyAlignment="1">
      <alignment horizontal="left"/>
    </xf>
    <xf numFmtId="164" fontId="11" fillId="0" borderId="0" xfId="0" applyNumberFormat="1" applyFont="1" applyAlignment="1">
      <alignment horizontal="center"/>
    </xf>
    <xf numFmtId="164" fontId="11" fillId="0" borderId="0" xfId="0" applyNumberFormat="1" applyFont="1"/>
    <xf numFmtId="37" fontId="12" fillId="0" borderId="0" xfId="0" applyFont="1" applyAlignment="1">
      <alignment horizontal="left"/>
    </xf>
    <xf numFmtId="164" fontId="18" fillId="0" borderId="0" xfId="0" applyNumberFormat="1" applyFont="1" applyAlignment="1">
      <alignment horizontal="center"/>
    </xf>
    <xf numFmtId="164" fontId="18" fillId="0" borderId="0" xfId="0" applyNumberFormat="1" applyFont="1"/>
    <xf numFmtId="165" fontId="12" fillId="0" borderId="0" xfId="0" applyNumberFormat="1" applyFont="1"/>
    <xf numFmtId="164" fontId="12" fillId="0" borderId="0" xfId="0" applyNumberFormat="1" applyFont="1"/>
    <xf numFmtId="37" fontId="20" fillId="0" borderId="0" xfId="0" applyFont="1"/>
    <xf numFmtId="165" fontId="11" fillId="0" borderId="0" xfId="0" applyNumberFormat="1" applyFont="1"/>
    <xf numFmtId="37" fontId="21" fillId="0" borderId="0" xfId="0" applyFont="1"/>
    <xf numFmtId="37" fontId="14" fillId="0" borderId="0" xfId="0" applyFont="1" applyAlignment="1">
      <alignment horizontal="left"/>
    </xf>
    <xf numFmtId="37" fontId="23" fillId="0" borderId="0" xfId="0" applyFont="1" applyAlignment="1">
      <alignment horizontal="center"/>
    </xf>
    <xf numFmtId="37" fontId="24" fillId="0" borderId="0" xfId="0" applyFont="1" applyAlignment="1">
      <alignment horizontal="center"/>
    </xf>
    <xf numFmtId="37" fontId="24" fillId="0" borderId="0" xfId="0" applyFont="1"/>
    <xf numFmtId="37" fontId="25" fillId="0" borderId="0" xfId="0" applyFont="1" applyAlignment="1">
      <alignment horizontal="center"/>
    </xf>
    <xf numFmtId="37" fontId="17" fillId="0" borderId="0" xfId="0" quotePrefix="1" applyFont="1" applyAlignment="1">
      <alignment horizontal="center"/>
    </xf>
    <xf numFmtId="168" fontId="24" fillId="0" borderId="0" xfId="0" applyNumberFormat="1" applyFont="1"/>
    <xf numFmtId="37" fontId="14" fillId="0" borderId="0" xfId="0" applyFont="1" applyAlignment="1">
      <alignment horizontal="center"/>
    </xf>
    <xf numFmtId="164" fontId="26" fillId="0" borderId="0" xfId="0" applyNumberFormat="1" applyFont="1"/>
    <xf numFmtId="166" fontId="11" fillId="0" borderId="0" xfId="0" applyNumberFormat="1" applyFont="1"/>
    <xf numFmtId="168" fontId="12" fillId="0" borderId="0" xfId="0" applyNumberFormat="1" applyFont="1"/>
    <xf numFmtId="167" fontId="12" fillId="0" borderId="0" xfId="0" applyNumberFormat="1" applyFont="1"/>
    <xf numFmtId="37" fontId="28" fillId="0" borderId="0" xfId="0" applyFont="1"/>
    <xf numFmtId="37" fontId="28" fillId="0" borderId="0" xfId="0" applyFont="1" applyAlignment="1">
      <alignment horizontal="center"/>
    </xf>
    <xf numFmtId="37" fontId="28" fillId="0" borderId="0" xfId="0" applyFont="1" applyAlignment="1">
      <alignment horizontal="left"/>
    </xf>
    <xf numFmtId="37" fontId="12" fillId="0" borderId="0" xfId="0" applyFont="1" applyAlignment="1">
      <alignment horizontal="right"/>
    </xf>
    <xf numFmtId="37" fontId="12" fillId="0" borderId="0" xfId="0" applyFont="1" applyAlignment="1">
      <alignment wrapText="1"/>
    </xf>
    <xf numFmtId="37" fontId="12" fillId="0" borderId="0" xfId="0" applyFont="1" applyAlignment="1">
      <alignment horizontal="center" wrapText="1"/>
    </xf>
    <xf numFmtId="37" fontId="12" fillId="0" borderId="0" xfId="0" applyFont="1" applyAlignment="1">
      <alignment horizontal="left" indent="1"/>
    </xf>
    <xf numFmtId="37" fontId="12" fillId="0" borderId="0" xfId="0" applyFont="1" applyAlignment="1">
      <alignment horizontal="center" vertical="center" wrapText="1"/>
    </xf>
    <xf numFmtId="5" fontId="12" fillId="0" borderId="0" xfId="0" applyNumberFormat="1" applyFont="1"/>
    <xf numFmtId="173" fontId="12" fillId="0" borderId="0" xfId="0" applyNumberFormat="1" applyFont="1"/>
    <xf numFmtId="37" fontId="16" fillId="0" borderId="0" xfId="0" applyFont="1" applyAlignment="1">
      <alignment horizontal="left"/>
    </xf>
    <xf numFmtId="37" fontId="14" fillId="0" borderId="0" xfId="0" applyFont="1" applyAlignment="1">
      <alignment horizontal="right"/>
    </xf>
    <xf numFmtId="37" fontId="12" fillId="0" borderId="0" xfId="0" applyFont="1" applyAlignment="1">
      <alignment horizontal="left" indent="2"/>
    </xf>
    <xf numFmtId="177" fontId="12" fillId="0" borderId="0" xfId="2" applyNumberFormat="1" applyFont="1" applyProtection="1"/>
    <xf numFmtId="170" fontId="12" fillId="0" borderId="0" xfId="2" applyNumberFormat="1" applyFont="1" applyProtection="1"/>
    <xf numFmtId="177" fontId="12" fillId="0" borderId="0" xfId="1" applyNumberFormat="1" applyFont="1" applyProtection="1"/>
    <xf numFmtId="176" fontId="12" fillId="0" borderId="0" xfId="2" applyNumberFormat="1" applyFont="1"/>
    <xf numFmtId="176" fontId="12" fillId="0" borderId="0" xfId="2" applyNumberFormat="1" applyFont="1" applyProtection="1"/>
    <xf numFmtId="177" fontId="33" fillId="0" borderId="0" xfId="1" applyNumberFormat="1" applyFont="1" applyProtection="1"/>
    <xf numFmtId="177" fontId="12" fillId="0" borderId="0" xfId="0" applyNumberFormat="1" applyFont="1"/>
    <xf numFmtId="177" fontId="12" fillId="0" borderId="0" xfId="2" applyNumberFormat="1" applyFont="1"/>
    <xf numFmtId="169" fontId="12" fillId="0" borderId="0" xfId="2" applyNumberFormat="1" applyFont="1" applyBorder="1"/>
    <xf numFmtId="5" fontId="12" fillId="0" borderId="0" xfId="2" applyNumberFormat="1" applyFont="1"/>
    <xf numFmtId="170" fontId="12" fillId="0" borderId="0" xfId="2" applyNumberFormat="1" applyFont="1"/>
    <xf numFmtId="176" fontId="19" fillId="0" borderId="0" xfId="1" applyNumberFormat="1" applyFont="1" applyBorder="1"/>
    <xf numFmtId="176" fontId="12" fillId="0" borderId="0" xfId="0" applyNumberFormat="1" applyFont="1"/>
    <xf numFmtId="176" fontId="12" fillId="0" borderId="3" xfId="0" applyNumberFormat="1" applyFont="1" applyBorder="1"/>
    <xf numFmtId="176" fontId="19" fillId="0" borderId="0" xfId="0" applyNumberFormat="1" applyFont="1"/>
    <xf numFmtId="37" fontId="34" fillId="0" borderId="0" xfId="0" applyFont="1"/>
    <xf numFmtId="37" fontId="12" fillId="0" borderId="0" xfId="0" applyFont="1" applyAlignment="1">
      <alignment horizontal="center" vertical="center"/>
    </xf>
    <xf numFmtId="37" fontId="12" fillId="0" borderId="0" xfId="0" applyFont="1" applyAlignment="1">
      <alignment vertical="center" wrapText="1"/>
    </xf>
    <xf numFmtId="37" fontId="12" fillId="0" borderId="0" xfId="0" applyFont="1" applyAlignment="1">
      <alignment vertical="center"/>
    </xf>
    <xf numFmtId="37" fontId="12" fillId="0" borderId="0" xfId="0" applyFont="1" applyAlignment="1">
      <alignment horizontal="right" vertical="center"/>
    </xf>
    <xf numFmtId="49" fontId="12" fillId="0" borderId="0" xfId="0" applyNumberFormat="1" applyFont="1" applyAlignment="1">
      <alignment horizontal="left" indent="1"/>
    </xf>
    <xf numFmtId="37" fontId="35" fillId="0" borderId="0" xfId="0" applyFont="1"/>
    <xf numFmtId="1" fontId="12" fillId="0" borderId="0" xfId="0" applyNumberFormat="1" applyFont="1"/>
    <xf numFmtId="37" fontId="23" fillId="0" borderId="0" xfId="0" applyFont="1"/>
    <xf numFmtId="177" fontId="12" fillId="0" borderId="0" xfId="2" applyNumberFormat="1" applyFont="1" applyFill="1" applyProtection="1"/>
    <xf numFmtId="37" fontId="36" fillId="0" borderId="0" xfId="0" applyFont="1"/>
    <xf numFmtId="37" fontId="14" fillId="0" borderId="0" xfId="0" applyFont="1" applyAlignment="1">
      <alignment horizontal="center" wrapText="1"/>
    </xf>
    <xf numFmtId="177" fontId="12" fillId="0" borderId="0" xfId="2" applyNumberFormat="1" applyFont="1" applyBorder="1" applyProtection="1"/>
    <xf numFmtId="170" fontId="37" fillId="0" borderId="0" xfId="2" applyNumberFormat="1" applyFont="1" applyBorder="1" applyProtection="1"/>
    <xf numFmtId="172" fontId="12" fillId="0" borderId="0" xfId="0" applyNumberFormat="1" applyFont="1" applyAlignment="1">
      <alignment horizontal="left" indent="3"/>
    </xf>
    <xf numFmtId="164" fontId="12" fillId="0" borderId="0" xfId="0" applyNumberFormat="1" applyFont="1" applyAlignment="1">
      <alignment vertical="center"/>
    </xf>
    <xf numFmtId="37" fontId="12" fillId="0" borderId="0" xfId="0" applyFont="1" applyAlignment="1">
      <alignment horizontal="left" vertical="center"/>
    </xf>
    <xf numFmtId="177" fontId="12" fillId="0" borderId="0" xfId="2" applyNumberFormat="1" applyFont="1" applyBorder="1" applyAlignment="1" applyProtection="1">
      <alignment vertical="center"/>
    </xf>
    <xf numFmtId="37" fontId="32" fillId="0" borderId="0" xfId="0" applyFont="1" applyAlignment="1">
      <alignment horizontal="center"/>
    </xf>
    <xf numFmtId="7" fontId="12" fillId="0" borderId="0" xfId="2" applyNumberFormat="1" applyFont="1" applyBorder="1"/>
    <xf numFmtId="164" fontId="12" fillId="0" borderId="0" xfId="2" applyNumberFormat="1" applyFont="1" applyBorder="1"/>
    <xf numFmtId="49" fontId="30" fillId="0" borderId="0" xfId="2" quotePrefix="1" applyNumberFormat="1" applyFont="1"/>
    <xf numFmtId="49" fontId="30" fillId="0" borderId="0" xfId="0" quotePrefix="1" applyNumberFormat="1" applyFont="1"/>
    <xf numFmtId="49" fontId="31" fillId="0" borderId="0" xfId="0" quotePrefix="1" applyNumberFormat="1" applyFont="1"/>
    <xf numFmtId="164" fontId="12" fillId="0" borderId="0" xfId="2" applyNumberFormat="1" applyFont="1"/>
    <xf numFmtId="169" fontId="12" fillId="0" borderId="0" xfId="2" applyNumberFormat="1" applyFont="1"/>
    <xf numFmtId="37" fontId="19" fillId="0" borderId="0" xfId="0" applyFont="1" applyAlignment="1">
      <alignment horizontal="center" vertical="center" wrapText="1"/>
    </xf>
    <xf numFmtId="49" fontId="12" fillId="0" borderId="0" xfId="0" applyNumberFormat="1" applyFont="1" applyAlignment="1">
      <alignment horizontal="left"/>
    </xf>
    <xf numFmtId="7" fontId="12" fillId="0" borderId="0" xfId="2" applyNumberFormat="1" applyFont="1"/>
    <xf numFmtId="37" fontId="19" fillId="0" borderId="0" xfId="0" applyFont="1" applyAlignment="1">
      <alignment horizontal="right"/>
    </xf>
    <xf numFmtId="170" fontId="12" fillId="0" borderId="0" xfId="2" applyNumberFormat="1" applyFont="1" applyBorder="1"/>
    <xf numFmtId="5" fontId="12" fillId="0" borderId="0" xfId="2" applyNumberFormat="1" applyFont="1" applyBorder="1"/>
    <xf numFmtId="5" fontId="14" fillId="0" borderId="0" xfId="2" applyNumberFormat="1" applyFont="1" applyBorder="1"/>
    <xf numFmtId="178" fontId="12" fillId="0" borderId="0" xfId="0" applyNumberFormat="1" applyFont="1"/>
    <xf numFmtId="169" fontId="12" fillId="0" borderId="0" xfId="0" applyNumberFormat="1" applyFont="1"/>
    <xf numFmtId="7" fontId="12" fillId="0" borderId="0" xfId="2" applyNumberFormat="1" applyFont="1" applyAlignment="1">
      <alignment horizontal="right"/>
    </xf>
    <xf numFmtId="7" fontId="14" fillId="0" borderId="0" xfId="2" applyNumberFormat="1" applyFont="1"/>
    <xf numFmtId="0" fontId="12" fillId="0" borderId="0" xfId="4" applyFont="1"/>
    <xf numFmtId="0" fontId="10" fillId="0" borderId="0" xfId="4" applyFont="1"/>
    <xf numFmtId="0" fontId="14" fillId="0" borderId="0" xfId="4" applyFont="1"/>
    <xf numFmtId="0" fontId="12" fillId="0" borderId="0" xfId="4" applyFont="1" applyAlignment="1">
      <alignment horizontal="center"/>
    </xf>
    <xf numFmtId="0" fontId="12" fillId="0" borderId="0" xfId="4" applyFont="1" applyAlignment="1">
      <alignment horizontal="center" wrapText="1"/>
    </xf>
    <xf numFmtId="0" fontId="12" fillId="0" borderId="0" xfId="4" applyFont="1" applyAlignment="1">
      <alignment horizontal="left" indent="1"/>
    </xf>
    <xf numFmtId="3" fontId="29" fillId="0" borderId="0" xfId="4" applyNumberFormat="1" applyFont="1"/>
    <xf numFmtId="0" fontId="12" fillId="0" borderId="0" xfId="4" applyFont="1" applyAlignment="1">
      <alignment horizontal="left" indent="2"/>
    </xf>
    <xf numFmtId="37" fontId="14" fillId="0" borderId="0" xfId="4" applyNumberFormat="1" applyFont="1"/>
    <xf numFmtId="37" fontId="16" fillId="0" borderId="0" xfId="0" applyFont="1"/>
    <xf numFmtId="10" fontId="12" fillId="0" borderId="0" xfId="0" applyNumberFormat="1" applyFont="1"/>
    <xf numFmtId="183" fontId="12" fillId="0" borderId="0" xfId="0" applyNumberFormat="1" applyFont="1"/>
    <xf numFmtId="0" fontId="12" fillId="0" borderId="0" xfId="3" applyFont="1"/>
    <xf numFmtId="174" fontId="12" fillId="0" borderId="0" xfId="1" applyNumberFormat="1" applyFont="1" applyFill="1"/>
    <xf numFmtId="176" fontId="12" fillId="0" borderId="0" xfId="2" applyNumberFormat="1" applyFont="1" applyFill="1"/>
    <xf numFmtId="0" fontId="4" fillId="0" borderId="0" xfId="6"/>
    <xf numFmtId="0" fontId="41" fillId="0" borderId="0" xfId="6" applyFont="1" applyAlignment="1">
      <alignment vertical="center"/>
    </xf>
    <xf numFmtId="0" fontId="42" fillId="0" borderId="0" xfId="6" applyFont="1" applyAlignment="1">
      <alignment vertical="center"/>
    </xf>
    <xf numFmtId="0" fontId="43" fillId="0" borderId="0" xfId="6" applyFont="1"/>
    <xf numFmtId="0" fontId="44" fillId="0" borderId="0" xfId="6" applyFont="1" applyAlignment="1">
      <alignment horizontal="center" vertical="center"/>
    </xf>
    <xf numFmtId="0" fontId="4" fillId="0" borderId="0" xfId="6" applyAlignment="1">
      <alignment horizontal="center"/>
    </xf>
    <xf numFmtId="0" fontId="44" fillId="0" borderId="0" xfId="6" applyFont="1" applyAlignment="1">
      <alignment vertical="center"/>
    </xf>
    <xf numFmtId="0" fontId="44" fillId="0" borderId="0" xfId="6" applyFont="1" applyAlignment="1">
      <alignment horizontal="left" vertical="center"/>
    </xf>
    <xf numFmtId="2" fontId="45" fillId="0" borderId="0" xfId="6" applyNumberFormat="1" applyFont="1" applyAlignment="1">
      <alignment vertical="center"/>
    </xf>
    <xf numFmtId="2" fontId="4" fillId="0" borderId="0" xfId="6" applyNumberFormat="1"/>
    <xf numFmtId="0" fontId="45" fillId="0" borderId="0" xfId="6" applyFont="1" applyAlignment="1">
      <alignment vertical="center"/>
    </xf>
    <xf numFmtId="0" fontId="46" fillId="0" borderId="0" xfId="6" applyFont="1" applyAlignment="1">
      <alignment vertical="center"/>
    </xf>
    <xf numFmtId="0" fontId="47" fillId="0" borderId="0" xfId="6" applyFont="1" applyAlignment="1">
      <alignment vertical="center"/>
    </xf>
    <xf numFmtId="0" fontId="48" fillId="0" borderId="0" xfId="6" applyFont="1" applyAlignment="1">
      <alignment vertical="center"/>
    </xf>
    <xf numFmtId="0" fontId="44" fillId="0" borderId="0" xfId="6" applyFont="1" applyAlignment="1">
      <alignment horizontal="justify" vertical="center"/>
    </xf>
    <xf numFmtId="4" fontId="45" fillId="0" borderId="0" xfId="6" applyNumberFormat="1" applyFont="1" applyAlignment="1">
      <alignment vertical="center"/>
    </xf>
    <xf numFmtId="175" fontId="45" fillId="0" borderId="0" xfId="6" applyNumberFormat="1" applyFont="1" applyAlignment="1">
      <alignment vertical="center"/>
    </xf>
    <xf numFmtId="4" fontId="4" fillId="0" borderId="0" xfId="6" applyNumberFormat="1"/>
    <xf numFmtId="0" fontId="44" fillId="0" borderId="0" xfId="6" applyFont="1" applyAlignment="1">
      <alignment horizontal="left" vertical="center" indent="2"/>
    </xf>
    <xf numFmtId="176" fontId="45" fillId="0" borderId="0" xfId="6" applyNumberFormat="1" applyFont="1" applyAlignment="1">
      <alignment vertical="center"/>
    </xf>
    <xf numFmtId="0" fontId="42" fillId="0" borderId="0" xfId="6" applyFont="1" applyAlignment="1">
      <alignment horizontal="center" vertical="center"/>
    </xf>
    <xf numFmtId="0" fontId="44" fillId="0" borderId="0" xfId="6" applyFont="1"/>
    <xf numFmtId="0" fontId="39" fillId="0" borderId="0" xfId="6" applyFont="1"/>
    <xf numFmtId="2" fontId="2" fillId="0" borderId="0" xfId="6" applyNumberFormat="1" applyFont="1"/>
    <xf numFmtId="37" fontId="14" fillId="0" borderId="3" xfId="0" applyFont="1" applyBorder="1" applyAlignment="1">
      <alignment horizontal="center"/>
    </xf>
    <xf numFmtId="180" fontId="44" fillId="0" borderId="0" xfId="6" applyNumberFormat="1" applyFont="1" applyAlignment="1">
      <alignment vertical="center"/>
    </xf>
    <xf numFmtId="180" fontId="2" fillId="0" borderId="0" xfId="6" applyNumberFormat="1" applyFont="1" applyAlignment="1">
      <alignment vertical="center"/>
    </xf>
    <xf numFmtId="0" fontId="39" fillId="0" borderId="0" xfId="6" applyFont="1" applyAlignment="1">
      <alignment horizontal="center"/>
    </xf>
    <xf numFmtId="0" fontId="2" fillId="0" borderId="0" xfId="6" applyFont="1"/>
    <xf numFmtId="0" fontId="41" fillId="0" borderId="0" xfId="6" applyFont="1" applyAlignment="1">
      <alignment horizontal="center" vertical="center"/>
    </xf>
    <xf numFmtId="180" fontId="4" fillId="0" borderId="0" xfId="6" applyNumberFormat="1"/>
    <xf numFmtId="0" fontId="49" fillId="0" borderId="0" xfId="6" applyFont="1" applyAlignment="1">
      <alignment vertical="center"/>
    </xf>
    <xf numFmtId="0" fontId="50" fillId="0" borderId="0" xfId="6" applyFont="1" applyAlignment="1">
      <alignment vertical="center"/>
    </xf>
    <xf numFmtId="0" fontId="51" fillId="0" borderId="0" xfId="6" applyFont="1" applyAlignment="1">
      <alignment vertical="center"/>
    </xf>
    <xf numFmtId="0" fontId="55" fillId="0" borderId="0" xfId="6" applyFont="1"/>
    <xf numFmtId="0" fontId="50" fillId="0" borderId="0" xfId="6" applyFont="1" applyAlignment="1">
      <alignment horizontal="justify" vertical="center"/>
    </xf>
    <xf numFmtId="5" fontId="12" fillId="0" borderId="0" xfId="2" applyNumberFormat="1" applyFont="1" applyFill="1"/>
    <xf numFmtId="177" fontId="12" fillId="0" borderId="0" xfId="1" applyNumberFormat="1" applyFont="1" applyFill="1" applyAlignment="1">
      <alignment vertical="center"/>
    </xf>
    <xf numFmtId="5" fontId="12" fillId="0" borderId="3" xfId="2" applyNumberFormat="1" applyFont="1" applyFill="1" applyBorder="1"/>
    <xf numFmtId="37" fontId="12" fillId="0" borderId="0" xfId="0" applyFont="1" applyAlignment="1">
      <alignment horizontal="left" vertical="center" wrapText="1"/>
    </xf>
    <xf numFmtId="37" fontId="14" fillId="0" borderId="3" xfId="0" applyFont="1" applyBorder="1" applyAlignment="1">
      <alignment horizontal="center" wrapText="1"/>
    </xf>
    <xf numFmtId="37" fontId="23" fillId="0" borderId="0" xfId="0" applyFont="1" applyAlignment="1">
      <alignment horizontal="right"/>
    </xf>
    <xf numFmtId="1" fontId="14" fillId="0" borderId="0" xfId="0" applyNumberFormat="1" applyFont="1"/>
    <xf numFmtId="177" fontId="14" fillId="0" borderId="0" xfId="0" applyNumberFormat="1" applyFont="1"/>
    <xf numFmtId="37" fontId="23" fillId="0" borderId="0" xfId="0" applyFont="1" applyAlignment="1">
      <alignment horizontal="center" wrapText="1"/>
    </xf>
    <xf numFmtId="37" fontId="14" fillId="0" borderId="0" xfId="0" applyFont="1" applyAlignment="1">
      <alignment wrapText="1"/>
    </xf>
    <xf numFmtId="0" fontId="14" fillId="0" borderId="0" xfId="4" applyFont="1" applyAlignment="1">
      <alignment horizontal="center"/>
    </xf>
    <xf numFmtId="0" fontId="14" fillId="0" borderId="0" xfId="4" applyFont="1" applyAlignment="1">
      <alignment horizontal="center" wrapText="1"/>
    </xf>
    <xf numFmtId="0" fontId="14" fillId="0" borderId="3" xfId="4" applyFont="1" applyBorder="1" applyAlignment="1">
      <alignment horizontal="center" wrapText="1"/>
    </xf>
    <xf numFmtId="176" fontId="4" fillId="0" borderId="0" xfId="6" applyNumberFormat="1" applyAlignment="1">
      <alignment horizontal="center"/>
    </xf>
    <xf numFmtId="8" fontId="44" fillId="0" borderId="0" xfId="6" applyNumberFormat="1" applyFont="1" applyAlignment="1">
      <alignment vertical="center"/>
    </xf>
    <xf numFmtId="0" fontId="57" fillId="2" borderId="11" xfId="6" applyFont="1" applyFill="1" applyBorder="1"/>
    <xf numFmtId="179" fontId="11" fillId="0" borderId="0" xfId="0" applyNumberFormat="1" applyFont="1" applyAlignment="1">
      <alignment horizontal="center"/>
    </xf>
    <xf numFmtId="44" fontId="11" fillId="0" borderId="0" xfId="2" applyFont="1" applyFill="1" applyAlignment="1" applyProtection="1">
      <alignment horizontal="center"/>
    </xf>
    <xf numFmtId="37" fontId="27" fillId="0" borderId="0" xfId="0" applyFont="1"/>
    <xf numFmtId="168" fontId="11" fillId="0" borderId="0" xfId="0" applyNumberFormat="1" applyFont="1"/>
    <xf numFmtId="183" fontId="11" fillId="0" borderId="0" xfId="0" applyNumberFormat="1" applyFont="1"/>
    <xf numFmtId="37" fontId="11" fillId="0" borderId="0" xfId="0" quotePrefix="1" applyFont="1" applyAlignment="1">
      <alignment horizontal="center"/>
    </xf>
    <xf numFmtId="49" fontId="11" fillId="0" borderId="0" xfId="0" applyNumberFormat="1" applyFont="1" applyAlignment="1">
      <alignment horizontal="center"/>
    </xf>
    <xf numFmtId="172" fontId="12" fillId="0" borderId="0" xfId="0" applyNumberFormat="1" applyFont="1"/>
    <xf numFmtId="37" fontId="61" fillId="0" borderId="0" xfId="0" applyFont="1"/>
    <xf numFmtId="37" fontId="63" fillId="0" borderId="0" xfId="0" quotePrefix="1" applyFont="1"/>
    <xf numFmtId="37" fontId="62" fillId="0" borderId="0" xfId="0" applyFont="1"/>
    <xf numFmtId="5" fontId="19" fillId="0" borderId="0" xfId="0" applyNumberFormat="1" applyFont="1"/>
    <xf numFmtId="174" fontId="12" fillId="0" borderId="0" xfId="0" applyNumberFormat="1" applyFont="1"/>
    <xf numFmtId="168" fontId="19" fillId="0" borderId="0" xfId="0" applyNumberFormat="1" applyFont="1"/>
    <xf numFmtId="164" fontId="14" fillId="0" borderId="0" xfId="0" applyNumberFormat="1" applyFont="1"/>
    <xf numFmtId="5" fontId="14" fillId="0" borderId="0" xfId="0" applyNumberFormat="1" applyFont="1"/>
    <xf numFmtId="168" fontId="14" fillId="0" borderId="0" xfId="0" applyNumberFormat="1" applyFont="1"/>
    <xf numFmtId="5" fontId="23" fillId="0" borderId="0" xfId="0" applyNumberFormat="1" applyFont="1"/>
    <xf numFmtId="5" fontId="38" fillId="0" borderId="0" xfId="0" applyNumberFormat="1" applyFont="1"/>
    <xf numFmtId="164" fontId="38" fillId="0" borderId="0" xfId="0" applyNumberFormat="1" applyFont="1"/>
    <xf numFmtId="37" fontId="12" fillId="0" borderId="0" xfId="4" applyNumberFormat="1" applyFont="1"/>
    <xf numFmtId="5" fontId="12" fillId="0" borderId="0" xfId="4" applyNumberFormat="1" applyFont="1"/>
    <xf numFmtId="169" fontId="12" fillId="0" borderId="0" xfId="2" applyNumberFormat="1" applyFont="1" applyFill="1"/>
    <xf numFmtId="176" fontId="12" fillId="0" borderId="0" xfId="4" applyNumberFormat="1" applyFont="1"/>
    <xf numFmtId="3" fontId="12" fillId="0" borderId="0" xfId="4" applyNumberFormat="1" applyFont="1"/>
    <xf numFmtId="10" fontId="12" fillId="0" borderId="0" xfId="4" applyNumberFormat="1" applyFont="1"/>
    <xf numFmtId="10" fontId="29" fillId="0" borderId="0" xfId="4" applyNumberFormat="1" applyFont="1"/>
    <xf numFmtId="175" fontId="12" fillId="0" borderId="0" xfId="4" applyNumberFormat="1" applyFont="1"/>
    <xf numFmtId="171" fontId="12" fillId="0" borderId="0" xfId="4" applyNumberFormat="1" applyFont="1"/>
    <xf numFmtId="177" fontId="12" fillId="0" borderId="1" xfId="4" applyNumberFormat="1" applyFont="1" applyBorder="1" applyAlignment="1">
      <alignment horizontal="right"/>
    </xf>
    <xf numFmtId="177" fontId="12" fillId="0" borderId="2" xfId="4" applyNumberFormat="1" applyFont="1" applyBorder="1"/>
    <xf numFmtId="177" fontId="12" fillId="0" borderId="0" xfId="4" applyNumberFormat="1" applyFont="1"/>
    <xf numFmtId="176" fontId="12" fillId="0" borderId="2" xfId="4" applyNumberFormat="1" applyFont="1" applyBorder="1"/>
    <xf numFmtId="17" fontId="12" fillId="0" borderId="0" xfId="0" applyNumberFormat="1" applyFont="1" applyAlignment="1">
      <alignment horizontal="left"/>
    </xf>
    <xf numFmtId="177" fontId="12" fillId="0" borderId="0" xfId="2" applyNumberFormat="1" applyFont="1" applyFill="1" applyBorder="1"/>
    <xf numFmtId="177" fontId="12" fillId="0" borderId="0" xfId="2" applyNumberFormat="1" applyFont="1" applyFill="1"/>
    <xf numFmtId="170" fontId="12" fillId="0" borderId="0" xfId="2" applyNumberFormat="1" applyFont="1" applyFill="1"/>
    <xf numFmtId="7" fontId="12" fillId="0" borderId="0" xfId="2" applyNumberFormat="1" applyFont="1" applyFill="1" applyBorder="1"/>
    <xf numFmtId="164" fontId="12" fillId="0" borderId="0" xfId="2" applyNumberFormat="1" applyFont="1" applyFill="1" applyBorder="1"/>
    <xf numFmtId="49" fontId="36" fillId="0" borderId="0" xfId="0" applyNumberFormat="1" applyFont="1"/>
    <xf numFmtId="181" fontId="12" fillId="0" borderId="0" xfId="0" applyNumberFormat="1" applyFont="1"/>
    <xf numFmtId="176" fontId="14" fillId="0" borderId="0" xfId="0" applyNumberFormat="1" applyFont="1"/>
    <xf numFmtId="176" fontId="12" fillId="0" borderId="0" xfId="2" applyNumberFormat="1" applyFont="1" applyFill="1" applyProtection="1"/>
    <xf numFmtId="177" fontId="12" fillId="0" borderId="0" xfId="5" applyNumberFormat="1" applyFont="1" applyFill="1"/>
    <xf numFmtId="180" fontId="12" fillId="0" borderId="0" xfId="2" applyNumberFormat="1" applyFont="1" applyFill="1"/>
    <xf numFmtId="171" fontId="12" fillId="0" borderId="0" xfId="0" applyNumberFormat="1" applyFont="1"/>
    <xf numFmtId="37" fontId="19" fillId="0" borderId="3" xfId="0" applyFont="1" applyBorder="1"/>
    <xf numFmtId="37" fontId="32" fillId="0" borderId="0" xfId="0" applyFont="1"/>
    <xf numFmtId="182" fontId="19" fillId="0" borderId="0" xfId="0" applyNumberFormat="1" applyFont="1" applyAlignment="1">
      <alignment horizontal="right"/>
    </xf>
    <xf numFmtId="37" fontId="34" fillId="0" borderId="0" xfId="0" applyFont="1" applyAlignment="1">
      <alignment horizontal="left"/>
    </xf>
    <xf numFmtId="0" fontId="12" fillId="0" borderId="0" xfId="3" applyFont="1" applyAlignment="1">
      <alignment horizontal="right"/>
    </xf>
    <xf numFmtId="0" fontId="12" fillId="0" borderId="0" xfId="3" applyFont="1" applyAlignment="1">
      <alignment horizontal="left"/>
    </xf>
    <xf numFmtId="0" fontId="14" fillId="0" borderId="3" xfId="3" applyFont="1" applyBorder="1" applyAlignment="1">
      <alignment horizontal="center" wrapText="1"/>
    </xf>
    <xf numFmtId="0" fontId="14" fillId="0" borderId="0" xfId="3" applyFont="1" applyAlignment="1">
      <alignment horizontal="center" wrapText="1"/>
    </xf>
    <xf numFmtId="0" fontId="12" fillId="0" borderId="0" xfId="3" applyFont="1" applyAlignment="1">
      <alignment wrapText="1"/>
    </xf>
    <xf numFmtId="49" fontId="12" fillId="0" borderId="0" xfId="3" applyNumberFormat="1" applyFont="1" applyAlignment="1">
      <alignment wrapText="1"/>
    </xf>
    <xf numFmtId="0" fontId="14" fillId="0" borderId="0" xfId="3" applyFont="1" applyAlignment="1">
      <alignment horizontal="left"/>
    </xf>
    <xf numFmtId="0" fontId="12" fillId="0" borderId="0" xfId="3" applyFont="1" applyAlignment="1">
      <alignment horizontal="center"/>
    </xf>
    <xf numFmtId="0" fontId="12" fillId="0" borderId="0" xfId="3" applyFont="1" applyAlignment="1">
      <alignment horizontal="left" indent="1"/>
    </xf>
    <xf numFmtId="0" fontId="12" fillId="0" borderId="0" xfId="3" quotePrefix="1" applyFont="1" applyAlignment="1">
      <alignment horizontal="center"/>
    </xf>
    <xf numFmtId="0" fontId="12" fillId="0" borderId="0" xfId="3" applyFont="1" applyAlignment="1">
      <alignment vertical="center"/>
    </xf>
    <xf numFmtId="164" fontId="12" fillId="0" borderId="0" xfId="2" applyNumberFormat="1" applyFont="1" applyFill="1" applyAlignment="1">
      <alignment vertical="center"/>
    </xf>
    <xf numFmtId="0" fontId="16" fillId="0" borderId="0" xfId="3" applyFont="1" applyAlignment="1">
      <alignment horizontal="left"/>
    </xf>
    <xf numFmtId="0" fontId="12" fillId="0" borderId="3" xfId="3" applyFont="1" applyBorder="1" applyAlignment="1">
      <alignment wrapText="1"/>
    </xf>
    <xf numFmtId="0" fontId="14" fillId="0" borderId="0" xfId="3" applyFont="1" applyAlignment="1">
      <alignment horizontal="left" indent="2"/>
    </xf>
    <xf numFmtId="174" fontId="12" fillId="0" borderId="0" xfId="3" applyNumberFormat="1" applyFont="1"/>
    <xf numFmtId="0" fontId="64" fillId="0" borderId="0" xfId="16" applyFont="1"/>
    <xf numFmtId="0" fontId="64" fillId="0" borderId="0" xfId="16" applyFont="1" applyAlignment="1">
      <alignment horizontal="right"/>
    </xf>
    <xf numFmtId="176" fontId="64" fillId="0" borderId="0" xfId="16" applyNumberFormat="1" applyFont="1"/>
    <xf numFmtId="0" fontId="64" fillId="0" borderId="0" xfId="16" applyFont="1" applyAlignment="1">
      <alignment horizontal="centerContinuous"/>
    </xf>
    <xf numFmtId="186" fontId="64" fillId="0" borderId="0" xfId="1" applyNumberFormat="1" applyFont="1"/>
    <xf numFmtId="177" fontId="64" fillId="0" borderId="0" xfId="16" applyNumberFormat="1" applyFont="1"/>
    <xf numFmtId="180" fontId="64" fillId="0" borderId="0" xfId="16" applyNumberFormat="1" applyFont="1"/>
    <xf numFmtId="185" fontId="64" fillId="0" borderId="0" xfId="16" applyNumberFormat="1" applyFont="1"/>
    <xf numFmtId="0" fontId="34" fillId="0" borderId="0" xfId="16" applyFont="1" applyAlignment="1">
      <alignment horizontal="centerContinuous"/>
    </xf>
    <xf numFmtId="0" fontId="10" fillId="0" borderId="0" xfId="3" applyFont="1" applyAlignment="1">
      <alignment horizontal="left"/>
    </xf>
    <xf numFmtId="0" fontId="14" fillId="0" borderId="0" xfId="3" applyFont="1"/>
    <xf numFmtId="37" fontId="14" fillId="0" borderId="0" xfId="3" applyNumberFormat="1" applyFont="1" applyAlignment="1">
      <alignment horizontal="left"/>
    </xf>
    <xf numFmtId="0" fontId="12" fillId="0" borderId="0" xfId="3" applyFont="1" applyAlignment="1">
      <alignment horizontal="center" wrapText="1"/>
    </xf>
    <xf numFmtId="49" fontId="12" fillId="0" borderId="0" xfId="3" applyNumberFormat="1" applyFont="1" applyAlignment="1">
      <alignment horizontal="center" wrapText="1"/>
    </xf>
    <xf numFmtId="0" fontId="14" fillId="0" borderId="0" xfId="3" applyFont="1" applyAlignment="1">
      <alignment horizontal="center"/>
    </xf>
    <xf numFmtId="174" fontId="33" fillId="0" borderId="0" xfId="1" applyNumberFormat="1" applyFont="1" applyFill="1"/>
    <xf numFmtId="10" fontId="12" fillId="0" borderId="0" xfId="5" applyNumberFormat="1" applyFont="1" applyFill="1"/>
    <xf numFmtId="1" fontId="12" fillId="0" borderId="0" xfId="1" applyNumberFormat="1" applyFont="1" applyFill="1"/>
    <xf numFmtId="169" fontId="12" fillId="0" borderId="0" xfId="3" applyNumberFormat="1" applyFont="1"/>
    <xf numFmtId="164" fontId="12" fillId="0" borderId="0" xfId="3" applyNumberFormat="1" applyFont="1"/>
    <xf numFmtId="164" fontId="12" fillId="0" borderId="0" xfId="2" applyNumberFormat="1" applyFont="1" applyFill="1"/>
    <xf numFmtId="0" fontId="12" fillId="0" borderId="0" xfId="3" applyFont="1" applyAlignment="1">
      <alignment horizontal="center" vertical="center"/>
    </xf>
    <xf numFmtId="169" fontId="12" fillId="0" borderId="0" xfId="2" applyNumberFormat="1" applyFont="1" applyFill="1" applyAlignment="1">
      <alignment vertical="center"/>
    </xf>
    <xf numFmtId="164" fontId="19" fillId="0" borderId="0" xfId="2" applyNumberFormat="1" applyFont="1" applyFill="1"/>
    <xf numFmtId="0" fontId="24" fillId="0" borderId="0" xfId="3" applyFont="1"/>
    <xf numFmtId="184" fontId="12" fillId="0" borderId="0" xfId="5" applyNumberFormat="1" applyFont="1" applyFill="1"/>
    <xf numFmtId="181" fontId="12" fillId="0" borderId="0" xfId="2" applyNumberFormat="1" applyFont="1" applyFill="1"/>
    <xf numFmtId="44" fontId="12" fillId="0" borderId="0" xfId="2" applyFont="1" applyFill="1"/>
    <xf numFmtId="177" fontId="19" fillId="0" borderId="0" xfId="2" applyNumberFormat="1" applyFont="1" applyFill="1"/>
    <xf numFmtId="177" fontId="12" fillId="0" borderId="0" xfId="3" applyNumberFormat="1" applyFont="1"/>
    <xf numFmtId="170" fontId="12" fillId="0" borderId="0" xfId="3" applyNumberFormat="1" applyFont="1"/>
    <xf numFmtId="0" fontId="34" fillId="0" borderId="0" xfId="16" applyFont="1"/>
    <xf numFmtId="0" fontId="34" fillId="0" borderId="0" xfId="16" applyFont="1" applyAlignment="1">
      <alignment horizontal="right"/>
    </xf>
    <xf numFmtId="0" fontId="64" fillId="0" borderId="0" xfId="16" applyFont="1" applyAlignment="1">
      <alignment horizontal="center"/>
    </xf>
    <xf numFmtId="185" fontId="65" fillId="0" borderId="0" xfId="16" applyNumberFormat="1" applyFont="1"/>
    <xf numFmtId="164" fontId="64" fillId="0" borderId="0" xfId="16" applyNumberFormat="1" applyFont="1"/>
    <xf numFmtId="176" fontId="65" fillId="0" borderId="0" xfId="16" applyNumberFormat="1" applyFont="1"/>
    <xf numFmtId="164" fontId="34" fillId="0" borderId="12" xfId="16" applyNumberFormat="1" applyFont="1" applyBorder="1"/>
    <xf numFmtId="37" fontId="14" fillId="0" borderId="3" xfId="0" applyFont="1" applyBorder="1" applyAlignment="1">
      <alignment horizontal="center"/>
    </xf>
    <xf numFmtId="37" fontId="14" fillId="0" borderId="3" xfId="0" applyFont="1" applyBorder="1" applyAlignment="1">
      <alignment horizontal="center" wrapText="1"/>
    </xf>
    <xf numFmtId="0" fontId="14" fillId="0" borderId="3" xfId="3" applyFont="1" applyBorder="1" applyAlignment="1">
      <alignment horizontal="center" wrapText="1"/>
    </xf>
    <xf numFmtId="0" fontId="40" fillId="0" borderId="0" xfId="6" applyFont="1" applyAlignment="1">
      <alignment horizontal="center"/>
    </xf>
    <xf numFmtId="0" fontId="41" fillId="0" borderId="0" xfId="6" applyFont="1" applyAlignment="1">
      <alignment horizontal="center" vertical="center"/>
    </xf>
    <xf numFmtId="0" fontId="58" fillId="0" borderId="5" xfId="6" applyFont="1" applyBorder="1" applyAlignment="1">
      <alignment horizontal="left" wrapText="1"/>
    </xf>
    <xf numFmtId="0" fontId="58" fillId="0" borderId="4" xfId="6" applyFont="1" applyBorder="1" applyAlignment="1">
      <alignment horizontal="left" wrapText="1"/>
    </xf>
    <xf numFmtId="0" fontId="58" fillId="0" borderId="6" xfId="6" applyFont="1" applyBorder="1" applyAlignment="1">
      <alignment horizontal="left" wrapText="1"/>
    </xf>
    <xf numFmtId="0" fontId="58" fillId="0" borderId="7" xfId="6" applyFont="1" applyBorder="1" applyAlignment="1">
      <alignment horizontal="left" wrapText="1"/>
    </xf>
    <xf numFmtId="0" fontId="58" fillId="0" borderId="0" xfId="6" applyFont="1" applyAlignment="1">
      <alignment horizontal="left" wrapText="1"/>
    </xf>
    <xf numFmtId="0" fontId="58" fillId="0" borderId="8" xfId="6" applyFont="1" applyBorder="1" applyAlignment="1">
      <alignment horizontal="left" wrapText="1"/>
    </xf>
    <xf numFmtId="0" fontId="58" fillId="0" borderId="9" xfId="6" applyFont="1" applyBorder="1" applyAlignment="1">
      <alignment horizontal="left" wrapText="1"/>
    </xf>
    <xf numFmtId="0" fontId="58" fillId="0" borderId="3" xfId="6" applyFont="1" applyBorder="1" applyAlignment="1">
      <alignment horizontal="left" wrapText="1"/>
    </xf>
    <xf numFmtId="0" fontId="58" fillId="0" borderId="10" xfId="6" applyFont="1" applyBorder="1" applyAlignment="1">
      <alignment horizontal="left" wrapText="1"/>
    </xf>
  </cellXfs>
  <cellStyles count="17">
    <cellStyle name="Comma" xfId="1" builtinId="3"/>
    <cellStyle name="Comma 2" xfId="7" xr:uid="{00000000-0005-0000-0000-000001000000}"/>
    <cellStyle name="Comma 2 2" xfId="15" xr:uid="{00000000-0005-0000-0000-000002000000}"/>
    <cellStyle name="Comma 3" xfId="9" xr:uid="{00000000-0005-0000-0000-000003000000}"/>
    <cellStyle name="Currency" xfId="2" builtinId="4"/>
    <cellStyle name="Normal" xfId="0" builtinId="0"/>
    <cellStyle name="Normal 2" xfId="6" xr:uid="{00000000-0005-0000-0000-000006000000}"/>
    <cellStyle name="Normal 2 2" xfId="11" xr:uid="{00000000-0005-0000-0000-000007000000}"/>
    <cellStyle name="Normal 2 3" xfId="14" xr:uid="{00000000-0005-0000-0000-000008000000}"/>
    <cellStyle name="Normal 3" xfId="8" xr:uid="{00000000-0005-0000-0000-000009000000}"/>
    <cellStyle name="Normal 4" xfId="12" xr:uid="{00000000-0005-0000-0000-00000A000000}"/>
    <cellStyle name="Normal 6" xfId="13" xr:uid="{00000000-0005-0000-0000-00000B000000}"/>
    <cellStyle name="Normal_Bal charge Apr05" xfId="3" xr:uid="{00000000-0005-0000-0000-00000C000000}"/>
    <cellStyle name="Normal_Demand-Commodity Split for tariff" xfId="16" xr:uid="{FC234433-58EC-4817-8283-344FD6EDD3D0}"/>
    <cellStyle name="Normal_GCR allocate retention cost" xfId="4" xr:uid="{00000000-0005-0000-0000-00000E000000}"/>
    <cellStyle name="Percent" xfId="5" builtinId="5"/>
    <cellStyle name="Percent 2"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CCFF"/>
      <color rgb="FFCCFFCC"/>
      <color rgb="FFFFFF66"/>
      <color rgb="FF0000FF"/>
      <color rgb="FFCCFF99"/>
      <color rgb="FFFF6699"/>
      <color rgb="FFFF00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123825</xdr:colOff>
      <xdr:row>37</xdr:row>
      <xdr:rowOff>85725</xdr:rowOff>
    </xdr:from>
    <xdr:to>
      <xdr:col>4</xdr:col>
      <xdr:colOff>57150</xdr:colOff>
      <xdr:row>37</xdr:row>
      <xdr:rowOff>95250</xdr:rowOff>
    </xdr:to>
    <xdr:cxnSp macro="">
      <xdr:nvCxnSpPr>
        <xdr:cNvPr id="2" name="Straight Arrow Connector 1">
          <a:extLst>
            <a:ext uri="{FF2B5EF4-FFF2-40B4-BE49-F238E27FC236}">
              <a16:creationId xmlns:a16="http://schemas.microsoft.com/office/drawing/2014/main" id="{E93487E5-4394-4E16-85FC-2F8C2C337C1E}"/>
            </a:ext>
          </a:extLst>
        </xdr:cNvPr>
        <xdr:cNvCxnSpPr/>
      </xdr:nvCxnSpPr>
      <xdr:spPr>
        <a:xfrm flipH="1">
          <a:off x="8937625" y="6715125"/>
          <a:ext cx="5746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WNCHOFPP03\gcsend\Ohio\2001%20-%2012\COH_SUM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KY\EGC\03-2019\DRAFT%20March%202019%20GCA%20workshe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wnchofpp03\gcsend\Pennsylvania\2007%20-%2007FP\2547FPNormPropJul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wnchofpp03\gcsend\Kentucky\2007%20-%2008\ckypl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wnchofpp03\gcsend\Pennsylvania\2007%20-%2008\2549PBNormBaseAug07.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Q:\Kentucky\2024%20-%2007%20GCA\CKYApr24GCAProp.xlsm" TargetMode="External"/><Relationship Id="rId1" Type="http://schemas.openxmlformats.org/officeDocument/2006/relationships/externalLinkPath" Target="file:///Q:\Kentucky\2024%20-%2007%20GCA\CKYApr24GCAProp.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X:\CKY\EGC\2024\12-2024\December%202024%20GCA%20worksheet%20(working%20copy).xlsx" TargetMode="External"/><Relationship Id="rId1" Type="http://schemas.openxmlformats.org/officeDocument/2006/relationships/externalLinkPath" Target="/CKY/EGC/2024/12-2024/December%202024%20GCA%20worksheet%20(working%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COH_SUMM"/>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
      <sheetName val="1 EGC"/>
      <sheetName val="2 UnitDemCost"/>
      <sheetName val="3 DemCost"/>
      <sheetName val="4 DemCr"/>
      <sheetName val="5 NonApp"/>
      <sheetName val="6 App"/>
      <sheetName val="7 AnnRet"/>
      <sheetName val="8 BankBal"/>
      <sheetName val="AttE ChoBalCharge"/>
      <sheetName val="StoCommCost"/>
      <sheetName val="detail TariffSplit"/>
      <sheetName val="Page 5 DO NOT FILE"/>
      <sheetName val="Page 6 DO NOT FILE"/>
      <sheetName val="Page 7 DO NOT FILE"/>
      <sheetName val="Appendix for SVGTS Correction"/>
      <sheetName val="Macros"/>
    </sheetNames>
    <sheetDataSet>
      <sheetData sheetId="0"/>
      <sheetData sheetId="1" refreshError="1"/>
      <sheetData sheetId="2" refreshError="1"/>
      <sheetData sheetId="3" refreshError="1"/>
      <sheetData sheetId="4">
        <row r="27">
          <cell r="E27">
            <v>6.6344000000000003</v>
          </cell>
        </row>
      </sheetData>
      <sheetData sheetId="5" refreshError="1"/>
      <sheetData sheetId="6" refreshError="1"/>
      <sheetData sheetId="7" refreshError="1"/>
      <sheetData sheetId="8">
        <row r="53">
          <cell r="G53">
            <v>2.1600000000000001E-2</v>
          </cell>
        </row>
      </sheetData>
      <sheetData sheetId="9">
        <row r="40">
          <cell r="L40">
            <v>1.2774000000000001</v>
          </cell>
        </row>
      </sheetData>
      <sheetData sheetId="10" refreshError="1"/>
      <sheetData sheetId="11">
        <row r="14">
          <cell r="C14">
            <v>1.3956</v>
          </cell>
        </row>
      </sheetData>
      <sheetData sheetId="12"/>
      <sheetData sheetId="13" refreshError="1"/>
      <sheetData sheetId="14" refreshError="1"/>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Bal (2)"/>
      <sheetName val="Summary"/>
      <sheetName val="Exh4"/>
      <sheetName val="wc data"/>
      <sheetName val="Volumes"/>
      <sheetName val="Bob"/>
      <sheetName val="Data"/>
      <sheetName val="Hedges"/>
      <sheetName val="Cost"/>
      <sheetName val="Kalix"/>
      <sheetName val="Sheet3"/>
    </sheetNames>
    <sheetDataSet>
      <sheetData sheetId="0"/>
      <sheetData sheetId="1"/>
      <sheetData sheetId="2"/>
      <sheetData sheetId="3"/>
      <sheetData sheetId="4"/>
      <sheetData sheetId="5"/>
      <sheetData sheetId="6" refreshError="1">
        <row r="21">
          <cell r="A21" t="str">
            <v xml:space="preserve">  BLACKHAWK</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row>
        <row r="22">
          <cell r="A22" t="str">
            <v xml:space="preserve">  CNG_GSS</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row>
        <row r="23">
          <cell r="A23" t="str">
            <v xml:space="preserve">  DOM_GSS</v>
          </cell>
          <cell r="B23">
            <v>0</v>
          </cell>
          <cell r="C23">
            <v>0</v>
          </cell>
          <cell r="D23">
            <v>0</v>
          </cell>
          <cell r="E23">
            <v>0</v>
          </cell>
          <cell r="F23">
            <v>0</v>
          </cell>
          <cell r="G23">
            <v>0</v>
          </cell>
          <cell r="H23">
            <v>0</v>
          </cell>
          <cell r="I23">
            <v>130.03</v>
          </cell>
          <cell r="J23">
            <v>157.77000000000001</v>
          </cell>
          <cell r="K23">
            <v>147.55000000000001</v>
          </cell>
          <cell r="L23">
            <v>157.77000000000001</v>
          </cell>
          <cell r="M23">
            <v>593.1</v>
          </cell>
          <cell r="N23">
            <v>0</v>
          </cell>
          <cell r="O23">
            <v>0</v>
          </cell>
          <cell r="P23">
            <v>0</v>
          </cell>
          <cell r="Q23">
            <v>0</v>
          </cell>
          <cell r="R23">
            <v>0</v>
          </cell>
          <cell r="S23">
            <v>0</v>
          </cell>
          <cell r="T23">
            <v>0</v>
          </cell>
          <cell r="U23">
            <v>0</v>
          </cell>
          <cell r="V23">
            <v>593.1</v>
          </cell>
          <cell r="W23">
            <v>0</v>
          </cell>
          <cell r="X23">
            <v>130.03</v>
          </cell>
          <cell r="Y23">
            <v>157.77000000000001</v>
          </cell>
          <cell r="Z23">
            <v>147.55000000000001</v>
          </cell>
          <cell r="AA23">
            <v>157.77000000000001</v>
          </cell>
          <cell r="AB23">
            <v>593.1</v>
          </cell>
          <cell r="AC23">
            <v>0</v>
          </cell>
          <cell r="AD23">
            <v>0</v>
          </cell>
          <cell r="AE23">
            <v>0</v>
          </cell>
          <cell r="AF23">
            <v>0</v>
          </cell>
          <cell r="AG23">
            <v>0</v>
          </cell>
          <cell r="AH23">
            <v>0</v>
          </cell>
          <cell r="AI23">
            <v>0</v>
          </cell>
          <cell r="AJ23">
            <v>0</v>
          </cell>
          <cell r="AK23">
            <v>593.1</v>
          </cell>
          <cell r="AL23">
            <v>0</v>
          </cell>
          <cell r="AM23">
            <v>130.03</v>
          </cell>
          <cell r="AN23">
            <v>157.77000000000001</v>
          </cell>
          <cell r="AO23">
            <v>147.55000000000001</v>
          </cell>
          <cell r="AP23">
            <v>157.77000000000001</v>
          </cell>
          <cell r="AQ23">
            <v>593.1</v>
          </cell>
          <cell r="AR23">
            <v>0</v>
          </cell>
          <cell r="AS23">
            <v>0</v>
          </cell>
          <cell r="AT23">
            <v>0</v>
          </cell>
          <cell r="AU23">
            <v>0</v>
          </cell>
          <cell r="AV23">
            <v>0</v>
          </cell>
          <cell r="AW23">
            <v>0</v>
          </cell>
          <cell r="AX23">
            <v>0</v>
          </cell>
          <cell r="AY23">
            <v>0</v>
          </cell>
          <cell r="AZ23">
            <v>593.1</v>
          </cell>
          <cell r="BA23">
            <v>0</v>
          </cell>
          <cell r="BB23">
            <v>119.81</v>
          </cell>
          <cell r="BC23">
            <v>157.77000000000001</v>
          </cell>
          <cell r="BD23">
            <v>157.77000000000001</v>
          </cell>
          <cell r="BE23">
            <v>157.77000000000001</v>
          </cell>
          <cell r="BF23">
            <v>593.1</v>
          </cell>
          <cell r="BG23">
            <v>0</v>
          </cell>
          <cell r="BH23">
            <v>0</v>
          </cell>
          <cell r="BI23">
            <v>0</v>
          </cell>
          <cell r="BJ23">
            <v>0</v>
          </cell>
          <cell r="BK23">
            <v>0</v>
          </cell>
          <cell r="BL23">
            <v>0</v>
          </cell>
          <cell r="BM23">
            <v>0</v>
          </cell>
          <cell r="BN23">
            <v>0</v>
          </cell>
          <cell r="BO23">
            <v>593.1</v>
          </cell>
          <cell r="BP23">
            <v>0</v>
          </cell>
          <cell r="BQ23">
            <v>119.81</v>
          </cell>
          <cell r="BR23">
            <v>157.77000000000001</v>
          </cell>
          <cell r="BS23">
            <v>157.77000000000001</v>
          </cell>
          <cell r="BT23">
            <v>157.77000000000001</v>
          </cell>
          <cell r="BU23">
            <v>593.1</v>
          </cell>
          <cell r="BV23">
            <v>0</v>
          </cell>
          <cell r="BW23">
            <v>0</v>
          </cell>
          <cell r="BX23">
            <v>0</v>
          </cell>
          <cell r="BY23">
            <v>0</v>
          </cell>
          <cell r="BZ23">
            <v>0</v>
          </cell>
          <cell r="CA23">
            <v>0</v>
          </cell>
          <cell r="CB23">
            <v>0</v>
          </cell>
          <cell r="CC23">
            <v>0</v>
          </cell>
          <cell r="CD23">
            <v>593.1</v>
          </cell>
          <cell r="CE23">
            <v>0</v>
          </cell>
          <cell r="CF23">
            <v>118.62</v>
          </cell>
          <cell r="CG23">
            <v>118.62</v>
          </cell>
          <cell r="CH23">
            <v>118.62</v>
          </cell>
        </row>
        <row r="24">
          <cell r="A24" t="str">
            <v xml:space="preserve">  EQ_30SS</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row>
        <row r="25">
          <cell r="A25" t="str">
            <v xml:space="preserve">  EQ_SS3</v>
          </cell>
          <cell r="B25">
            <v>0</v>
          </cell>
          <cell r="C25">
            <v>0</v>
          </cell>
          <cell r="D25">
            <v>0</v>
          </cell>
          <cell r="E25">
            <v>0</v>
          </cell>
          <cell r="F25">
            <v>0</v>
          </cell>
          <cell r="G25">
            <v>0</v>
          </cell>
          <cell r="H25">
            <v>0</v>
          </cell>
          <cell r="I25">
            <v>481.38</v>
          </cell>
          <cell r="J25">
            <v>481.38</v>
          </cell>
          <cell r="K25">
            <v>385.1</v>
          </cell>
          <cell r="L25">
            <v>96.28</v>
          </cell>
          <cell r="M25">
            <v>1444.14</v>
          </cell>
          <cell r="N25">
            <v>0</v>
          </cell>
          <cell r="O25">
            <v>0</v>
          </cell>
          <cell r="P25">
            <v>0</v>
          </cell>
          <cell r="Q25">
            <v>0</v>
          </cell>
          <cell r="R25">
            <v>0</v>
          </cell>
          <cell r="S25">
            <v>0</v>
          </cell>
          <cell r="T25">
            <v>0</v>
          </cell>
          <cell r="U25">
            <v>0</v>
          </cell>
          <cell r="V25">
            <v>1444.14</v>
          </cell>
          <cell r="W25">
            <v>0</v>
          </cell>
          <cell r="X25">
            <v>481.38</v>
          </cell>
          <cell r="Y25">
            <v>481.38</v>
          </cell>
          <cell r="Z25">
            <v>385.1</v>
          </cell>
          <cell r="AA25">
            <v>105.82</v>
          </cell>
          <cell r="AB25">
            <v>1453.68</v>
          </cell>
          <cell r="AC25">
            <v>0</v>
          </cell>
          <cell r="AD25">
            <v>0</v>
          </cell>
          <cell r="AE25">
            <v>0</v>
          </cell>
          <cell r="AF25">
            <v>0</v>
          </cell>
          <cell r="AG25">
            <v>0</v>
          </cell>
          <cell r="AH25">
            <v>0</v>
          </cell>
          <cell r="AI25">
            <v>0</v>
          </cell>
          <cell r="AJ25">
            <v>0</v>
          </cell>
          <cell r="AK25">
            <v>1453.68</v>
          </cell>
          <cell r="AL25">
            <v>0</v>
          </cell>
          <cell r="AM25">
            <v>481.38</v>
          </cell>
          <cell r="AN25">
            <v>481.38</v>
          </cell>
          <cell r="AO25">
            <v>385.1</v>
          </cell>
          <cell r="AP25">
            <v>120.44</v>
          </cell>
          <cell r="AQ25">
            <v>1468.3</v>
          </cell>
          <cell r="AR25">
            <v>0</v>
          </cell>
          <cell r="AS25">
            <v>0</v>
          </cell>
          <cell r="AT25">
            <v>0</v>
          </cell>
          <cell r="AU25">
            <v>0</v>
          </cell>
          <cell r="AV25">
            <v>0</v>
          </cell>
          <cell r="AW25">
            <v>0</v>
          </cell>
          <cell r="AX25">
            <v>0</v>
          </cell>
          <cell r="AY25">
            <v>0</v>
          </cell>
          <cell r="AZ25">
            <v>1468.3</v>
          </cell>
          <cell r="BA25">
            <v>0</v>
          </cell>
          <cell r="BB25">
            <v>481.38</v>
          </cell>
          <cell r="BC25">
            <v>481.38</v>
          </cell>
          <cell r="BD25">
            <v>385.1</v>
          </cell>
          <cell r="BE25">
            <v>166.26</v>
          </cell>
          <cell r="BF25">
            <v>1514.12</v>
          </cell>
          <cell r="BG25">
            <v>0</v>
          </cell>
          <cell r="BH25">
            <v>0</v>
          </cell>
          <cell r="BI25">
            <v>0</v>
          </cell>
          <cell r="BJ25">
            <v>0</v>
          </cell>
          <cell r="BK25">
            <v>0</v>
          </cell>
          <cell r="BL25">
            <v>0</v>
          </cell>
          <cell r="BM25">
            <v>0</v>
          </cell>
          <cell r="BN25">
            <v>0</v>
          </cell>
          <cell r="BO25">
            <v>1514.12</v>
          </cell>
          <cell r="BP25">
            <v>0</v>
          </cell>
          <cell r="BQ25">
            <v>481.38</v>
          </cell>
          <cell r="BR25">
            <v>481.38</v>
          </cell>
          <cell r="BS25">
            <v>385.1</v>
          </cell>
          <cell r="BT25">
            <v>96.28</v>
          </cell>
          <cell r="BU25">
            <v>1444.14</v>
          </cell>
          <cell r="BV25">
            <v>0</v>
          </cell>
          <cell r="BW25">
            <v>0</v>
          </cell>
          <cell r="BX25">
            <v>0</v>
          </cell>
          <cell r="BY25">
            <v>0</v>
          </cell>
          <cell r="BZ25">
            <v>0</v>
          </cell>
          <cell r="CA25">
            <v>0</v>
          </cell>
          <cell r="CB25">
            <v>0</v>
          </cell>
          <cell r="CC25">
            <v>0</v>
          </cell>
          <cell r="CD25">
            <v>1444.14</v>
          </cell>
          <cell r="CE25">
            <v>0</v>
          </cell>
          <cell r="CF25">
            <v>481.38</v>
          </cell>
          <cell r="CG25">
            <v>481.38</v>
          </cell>
          <cell r="CH25">
            <v>481.38</v>
          </cell>
        </row>
        <row r="26">
          <cell r="A26" t="str">
            <v xml:space="preserve">  TCO_FSS</v>
          </cell>
          <cell r="B26">
            <v>0</v>
          </cell>
          <cell r="C26">
            <v>0</v>
          </cell>
          <cell r="D26">
            <v>0</v>
          </cell>
          <cell r="E26">
            <v>0</v>
          </cell>
          <cell r="F26">
            <v>0</v>
          </cell>
          <cell r="G26">
            <v>0</v>
          </cell>
          <cell r="H26">
            <v>3583.5</v>
          </cell>
          <cell r="I26">
            <v>1632.81</v>
          </cell>
          <cell r="J26">
            <v>3476.41</v>
          </cell>
          <cell r="K26">
            <v>4969.8100000000004</v>
          </cell>
          <cell r="L26">
            <v>4964.8</v>
          </cell>
          <cell r="M26">
            <v>18627.32</v>
          </cell>
          <cell r="N26">
            <v>0</v>
          </cell>
          <cell r="O26">
            <v>0</v>
          </cell>
          <cell r="P26">
            <v>0</v>
          </cell>
          <cell r="Q26">
            <v>0</v>
          </cell>
          <cell r="R26">
            <v>0</v>
          </cell>
          <cell r="S26">
            <v>0</v>
          </cell>
          <cell r="T26">
            <v>0</v>
          </cell>
          <cell r="U26">
            <v>0</v>
          </cell>
          <cell r="V26">
            <v>18627.32</v>
          </cell>
          <cell r="W26">
            <v>3494.53</v>
          </cell>
          <cell r="X26">
            <v>1607.03</v>
          </cell>
          <cell r="Y26">
            <v>3591.15</v>
          </cell>
          <cell r="Z26">
            <v>4967.3</v>
          </cell>
          <cell r="AA26">
            <v>4967.3100000000004</v>
          </cell>
          <cell r="AB26">
            <v>18627.330000000002</v>
          </cell>
          <cell r="AC26">
            <v>0</v>
          </cell>
          <cell r="AD26">
            <v>0</v>
          </cell>
          <cell r="AE26">
            <v>0</v>
          </cell>
          <cell r="AF26">
            <v>0</v>
          </cell>
          <cell r="AG26">
            <v>0</v>
          </cell>
          <cell r="AH26">
            <v>0</v>
          </cell>
          <cell r="AI26">
            <v>0</v>
          </cell>
          <cell r="AJ26">
            <v>0</v>
          </cell>
          <cell r="AK26">
            <v>18627.330000000002</v>
          </cell>
          <cell r="AL26">
            <v>3515.95</v>
          </cell>
          <cell r="AM26">
            <v>1623.51</v>
          </cell>
          <cell r="AN26">
            <v>3553.26</v>
          </cell>
          <cell r="AO26">
            <v>4967.3</v>
          </cell>
          <cell r="AP26">
            <v>4967.3100000000004</v>
          </cell>
          <cell r="AQ26">
            <v>18627.330000000002</v>
          </cell>
          <cell r="AR26">
            <v>0</v>
          </cell>
          <cell r="AS26">
            <v>0</v>
          </cell>
          <cell r="AT26">
            <v>0</v>
          </cell>
          <cell r="AU26">
            <v>0</v>
          </cell>
          <cell r="AV26">
            <v>0</v>
          </cell>
          <cell r="AW26">
            <v>0</v>
          </cell>
          <cell r="AX26">
            <v>0</v>
          </cell>
          <cell r="AY26">
            <v>0</v>
          </cell>
          <cell r="AZ26">
            <v>18627.330000000002</v>
          </cell>
          <cell r="BA26">
            <v>3521.12</v>
          </cell>
          <cell r="BB26">
            <v>1667.14</v>
          </cell>
          <cell r="BC26">
            <v>3504.47</v>
          </cell>
          <cell r="BD26">
            <v>4967.3100000000004</v>
          </cell>
          <cell r="BE26">
            <v>4967.3100000000004</v>
          </cell>
          <cell r="BF26">
            <v>18627.36</v>
          </cell>
          <cell r="BG26">
            <v>0</v>
          </cell>
          <cell r="BH26">
            <v>0</v>
          </cell>
          <cell r="BI26">
            <v>0</v>
          </cell>
          <cell r="BJ26">
            <v>0</v>
          </cell>
          <cell r="BK26">
            <v>0</v>
          </cell>
          <cell r="BL26">
            <v>0</v>
          </cell>
          <cell r="BM26">
            <v>0</v>
          </cell>
          <cell r="BN26">
            <v>0</v>
          </cell>
          <cell r="BO26">
            <v>18627.36</v>
          </cell>
          <cell r="BP26">
            <v>3287.59</v>
          </cell>
          <cell r="BQ26">
            <v>1673.49</v>
          </cell>
          <cell r="BR26">
            <v>3733.91</v>
          </cell>
          <cell r="BS26">
            <v>5134.3999999999996</v>
          </cell>
          <cell r="BT26">
            <v>4798</v>
          </cell>
          <cell r="BU26">
            <v>18627.39</v>
          </cell>
          <cell r="BV26">
            <v>0</v>
          </cell>
          <cell r="BW26">
            <v>0</v>
          </cell>
          <cell r="BX26">
            <v>0</v>
          </cell>
          <cell r="BY26">
            <v>0</v>
          </cell>
          <cell r="BZ26">
            <v>0</v>
          </cell>
          <cell r="CA26">
            <v>0</v>
          </cell>
          <cell r="CB26">
            <v>0</v>
          </cell>
          <cell r="CC26">
            <v>0</v>
          </cell>
          <cell r="CD26">
            <v>18627.39</v>
          </cell>
          <cell r="CE26">
            <v>3305.5</v>
          </cell>
          <cell r="CF26">
            <v>2069.6</v>
          </cell>
          <cell r="CG26">
            <v>5375.1</v>
          </cell>
          <cell r="CH26">
            <v>5375.1</v>
          </cell>
        </row>
        <row r="27">
          <cell r="A27" t="str">
            <v>Injected Net Vol</v>
          </cell>
        </row>
        <row r="35">
          <cell r="A35" t="str">
            <v xml:space="preserve">  BLACKHAWK</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row>
        <row r="36">
          <cell r="A36" t="str">
            <v xml:space="preserve">  CNG_GSS</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row>
        <row r="37">
          <cell r="A37" t="str">
            <v xml:space="preserve">  DOM_GSS</v>
          </cell>
          <cell r="B37">
            <v>11.25</v>
          </cell>
          <cell r="C37">
            <v>11.25</v>
          </cell>
          <cell r="D37">
            <v>11.25</v>
          </cell>
          <cell r="E37">
            <v>11.25</v>
          </cell>
          <cell r="F37">
            <v>45</v>
          </cell>
          <cell r="G37">
            <v>45</v>
          </cell>
          <cell r="H37">
            <v>11.25</v>
          </cell>
          <cell r="I37">
            <v>11.25</v>
          </cell>
          <cell r="J37">
            <v>11.25</v>
          </cell>
          <cell r="K37">
            <v>11.25</v>
          </cell>
          <cell r="L37">
            <v>11.25</v>
          </cell>
          <cell r="M37">
            <v>56.25</v>
          </cell>
          <cell r="N37">
            <v>11.25</v>
          </cell>
          <cell r="O37">
            <v>11.25</v>
          </cell>
          <cell r="P37">
            <v>11.25</v>
          </cell>
          <cell r="Q37">
            <v>11.25</v>
          </cell>
          <cell r="R37">
            <v>11.25</v>
          </cell>
          <cell r="S37">
            <v>11.25</v>
          </cell>
          <cell r="T37">
            <v>11.25</v>
          </cell>
          <cell r="U37">
            <v>78.75</v>
          </cell>
          <cell r="V37">
            <v>135</v>
          </cell>
          <cell r="W37">
            <v>11.25</v>
          </cell>
          <cell r="X37">
            <v>11.25</v>
          </cell>
          <cell r="Y37">
            <v>11.25</v>
          </cell>
          <cell r="Z37">
            <v>11.25</v>
          </cell>
          <cell r="AA37">
            <v>11.25</v>
          </cell>
          <cell r="AB37">
            <v>56.25</v>
          </cell>
          <cell r="AC37">
            <v>11.25</v>
          </cell>
          <cell r="AD37">
            <v>11.25</v>
          </cell>
          <cell r="AE37">
            <v>11.25</v>
          </cell>
          <cell r="AF37">
            <v>11.25</v>
          </cell>
          <cell r="AG37">
            <v>11.25</v>
          </cell>
          <cell r="AH37">
            <v>11.25</v>
          </cell>
          <cell r="AI37">
            <v>11.25</v>
          </cell>
          <cell r="AJ37">
            <v>78.75</v>
          </cell>
          <cell r="AK37">
            <v>135</v>
          </cell>
          <cell r="AL37">
            <v>11.25</v>
          </cell>
          <cell r="AM37">
            <v>11.25</v>
          </cell>
          <cell r="AN37">
            <v>11.25</v>
          </cell>
          <cell r="AO37">
            <v>11.25</v>
          </cell>
          <cell r="AP37">
            <v>11.25</v>
          </cell>
          <cell r="AQ37">
            <v>56.25</v>
          </cell>
          <cell r="AR37">
            <v>11.25</v>
          </cell>
          <cell r="AS37">
            <v>11.25</v>
          </cell>
          <cell r="AT37">
            <v>11.25</v>
          </cell>
          <cell r="AU37">
            <v>11.25</v>
          </cell>
          <cell r="AV37">
            <v>11.25</v>
          </cell>
          <cell r="AW37">
            <v>11.25</v>
          </cell>
          <cell r="AX37">
            <v>11.25</v>
          </cell>
          <cell r="AY37">
            <v>78.75</v>
          </cell>
          <cell r="AZ37">
            <v>135</v>
          </cell>
          <cell r="BA37">
            <v>11.25</v>
          </cell>
          <cell r="BB37">
            <v>11.25</v>
          </cell>
          <cell r="BC37">
            <v>11.25</v>
          </cell>
          <cell r="BD37">
            <v>11.25</v>
          </cell>
          <cell r="BE37">
            <v>11.25</v>
          </cell>
          <cell r="BF37">
            <v>56.25</v>
          </cell>
          <cell r="BG37">
            <v>11.25</v>
          </cell>
          <cell r="BH37">
            <v>11.25</v>
          </cell>
          <cell r="BI37">
            <v>11.25</v>
          </cell>
          <cell r="BJ37">
            <v>11.25</v>
          </cell>
          <cell r="BK37">
            <v>11.25</v>
          </cell>
          <cell r="BL37">
            <v>11.25</v>
          </cell>
          <cell r="BM37">
            <v>11.25</v>
          </cell>
          <cell r="BN37">
            <v>78.75</v>
          </cell>
          <cell r="BO37">
            <v>135</v>
          </cell>
          <cell r="BP37">
            <v>11.25</v>
          </cell>
          <cell r="BQ37">
            <v>11.25</v>
          </cell>
          <cell r="BR37">
            <v>11.25</v>
          </cell>
          <cell r="BS37">
            <v>11.25</v>
          </cell>
          <cell r="BT37">
            <v>11.25</v>
          </cell>
          <cell r="BU37">
            <v>56.25</v>
          </cell>
          <cell r="BV37">
            <v>11.25</v>
          </cell>
          <cell r="BW37">
            <v>11.25</v>
          </cell>
          <cell r="BX37">
            <v>11.25</v>
          </cell>
          <cell r="BY37">
            <v>11.25</v>
          </cell>
          <cell r="BZ37">
            <v>11.25</v>
          </cell>
          <cell r="CA37">
            <v>11.25</v>
          </cell>
          <cell r="CB37">
            <v>11.25</v>
          </cell>
          <cell r="CC37">
            <v>78.75</v>
          </cell>
          <cell r="CD37">
            <v>135</v>
          </cell>
          <cell r="CE37">
            <v>11.25</v>
          </cell>
          <cell r="CF37">
            <v>11.25</v>
          </cell>
          <cell r="CG37">
            <v>22.5</v>
          </cell>
          <cell r="CH37">
            <v>22.5</v>
          </cell>
        </row>
        <row r="38">
          <cell r="A38" t="str">
            <v xml:space="preserve">  EQ_30SS</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row>
        <row r="39">
          <cell r="A39" t="str">
            <v xml:space="preserve">  EQ_SS3</v>
          </cell>
          <cell r="B39">
            <v>0</v>
          </cell>
          <cell r="C39">
            <v>0</v>
          </cell>
          <cell r="D39">
            <v>0</v>
          </cell>
          <cell r="E39">
            <v>0</v>
          </cell>
          <cell r="F39">
            <v>0</v>
          </cell>
          <cell r="G39">
            <v>0</v>
          </cell>
          <cell r="H39">
            <v>28.4</v>
          </cell>
          <cell r="I39">
            <v>28.4</v>
          </cell>
          <cell r="J39">
            <v>28.4</v>
          </cell>
          <cell r="K39">
            <v>28.4</v>
          </cell>
          <cell r="L39">
            <v>28.4</v>
          </cell>
          <cell r="M39">
            <v>142.02000000000001</v>
          </cell>
          <cell r="N39">
            <v>0</v>
          </cell>
          <cell r="O39">
            <v>0</v>
          </cell>
          <cell r="P39">
            <v>0</v>
          </cell>
          <cell r="Q39">
            <v>0</v>
          </cell>
          <cell r="R39">
            <v>0</v>
          </cell>
          <cell r="S39">
            <v>0</v>
          </cell>
          <cell r="T39">
            <v>0</v>
          </cell>
          <cell r="U39">
            <v>0</v>
          </cell>
          <cell r="V39">
            <v>142.02000000000001</v>
          </cell>
          <cell r="W39">
            <v>28.4</v>
          </cell>
          <cell r="X39">
            <v>28.4</v>
          </cell>
          <cell r="Y39">
            <v>28.4</v>
          </cell>
          <cell r="Z39">
            <v>28.4</v>
          </cell>
          <cell r="AA39">
            <v>28.4</v>
          </cell>
          <cell r="AB39">
            <v>142.02000000000001</v>
          </cell>
          <cell r="AC39">
            <v>0</v>
          </cell>
          <cell r="AD39">
            <v>0</v>
          </cell>
          <cell r="AE39">
            <v>0</v>
          </cell>
          <cell r="AF39">
            <v>0</v>
          </cell>
          <cell r="AG39">
            <v>0</v>
          </cell>
          <cell r="AH39">
            <v>0</v>
          </cell>
          <cell r="AI39">
            <v>0</v>
          </cell>
          <cell r="AJ39">
            <v>0</v>
          </cell>
          <cell r="AK39">
            <v>142.02000000000001</v>
          </cell>
          <cell r="AL39">
            <v>28.4</v>
          </cell>
          <cell r="AM39">
            <v>28.4</v>
          </cell>
          <cell r="AN39">
            <v>28.4</v>
          </cell>
          <cell r="AO39">
            <v>28.4</v>
          </cell>
          <cell r="AP39">
            <v>28.4</v>
          </cell>
          <cell r="AQ39">
            <v>142.02000000000001</v>
          </cell>
          <cell r="AR39">
            <v>0</v>
          </cell>
          <cell r="AS39">
            <v>0</v>
          </cell>
          <cell r="AT39">
            <v>0</v>
          </cell>
          <cell r="AU39">
            <v>0</v>
          </cell>
          <cell r="AV39">
            <v>0</v>
          </cell>
          <cell r="AW39">
            <v>0</v>
          </cell>
          <cell r="AX39">
            <v>0</v>
          </cell>
          <cell r="AY39">
            <v>0</v>
          </cell>
          <cell r="AZ39">
            <v>142.02000000000001</v>
          </cell>
          <cell r="BA39">
            <v>28.4</v>
          </cell>
          <cell r="BB39">
            <v>28.4</v>
          </cell>
          <cell r="BC39">
            <v>28.4</v>
          </cell>
          <cell r="BD39">
            <v>28.4</v>
          </cell>
          <cell r="BE39">
            <v>28.4</v>
          </cell>
          <cell r="BF39">
            <v>142.02000000000001</v>
          </cell>
          <cell r="BG39">
            <v>0</v>
          </cell>
          <cell r="BH39">
            <v>0</v>
          </cell>
          <cell r="BI39">
            <v>0</v>
          </cell>
          <cell r="BJ39">
            <v>0</v>
          </cell>
          <cell r="BK39">
            <v>0</v>
          </cell>
          <cell r="BL39">
            <v>0</v>
          </cell>
          <cell r="BM39">
            <v>0</v>
          </cell>
          <cell r="BN39">
            <v>0</v>
          </cell>
          <cell r="BO39">
            <v>142.02000000000001</v>
          </cell>
          <cell r="BP39">
            <v>28.4</v>
          </cell>
          <cell r="BQ39">
            <v>28.4</v>
          </cell>
          <cell r="BR39">
            <v>28.4</v>
          </cell>
          <cell r="BS39">
            <v>28.4</v>
          </cell>
          <cell r="BT39">
            <v>28.4</v>
          </cell>
          <cell r="BU39">
            <v>142.02000000000001</v>
          </cell>
          <cell r="BV39">
            <v>0</v>
          </cell>
          <cell r="BW39">
            <v>0</v>
          </cell>
          <cell r="BX39">
            <v>0</v>
          </cell>
          <cell r="BY39">
            <v>0</v>
          </cell>
          <cell r="BZ39">
            <v>0</v>
          </cell>
          <cell r="CA39">
            <v>0</v>
          </cell>
          <cell r="CB39">
            <v>0</v>
          </cell>
          <cell r="CC39">
            <v>0</v>
          </cell>
          <cell r="CD39">
            <v>142.02000000000001</v>
          </cell>
          <cell r="CE39">
            <v>28.4</v>
          </cell>
          <cell r="CF39">
            <v>28.4</v>
          </cell>
          <cell r="CG39">
            <v>56.81</v>
          </cell>
          <cell r="CH39">
            <v>56.81</v>
          </cell>
        </row>
        <row r="40">
          <cell r="A40" t="str">
            <v xml:space="preserve">  TCO_FSS</v>
          </cell>
          <cell r="B40">
            <v>687.59</v>
          </cell>
          <cell r="C40">
            <v>687.59</v>
          </cell>
          <cell r="D40">
            <v>687.59</v>
          </cell>
          <cell r="E40">
            <v>687.59</v>
          </cell>
          <cell r="F40">
            <v>2750.36</v>
          </cell>
          <cell r="G40">
            <v>2750.36</v>
          </cell>
          <cell r="H40">
            <v>687.59</v>
          </cell>
          <cell r="I40">
            <v>687.59</v>
          </cell>
          <cell r="J40">
            <v>687.59</v>
          </cell>
          <cell r="K40">
            <v>687.59</v>
          </cell>
          <cell r="L40">
            <v>687.59</v>
          </cell>
          <cell r="M40">
            <v>3437.95</v>
          </cell>
          <cell r="N40">
            <v>687.59</v>
          </cell>
          <cell r="O40">
            <v>687.59</v>
          </cell>
          <cell r="P40">
            <v>687.59</v>
          </cell>
          <cell r="Q40">
            <v>687.59</v>
          </cell>
          <cell r="R40">
            <v>687.59</v>
          </cell>
          <cell r="S40">
            <v>687.59</v>
          </cell>
          <cell r="T40">
            <v>687.59</v>
          </cell>
          <cell r="U40">
            <v>4813.13</v>
          </cell>
          <cell r="V40">
            <v>8251.07</v>
          </cell>
          <cell r="W40">
            <v>687.59</v>
          </cell>
          <cell r="X40">
            <v>687.59</v>
          </cell>
          <cell r="Y40">
            <v>687.59</v>
          </cell>
          <cell r="Z40">
            <v>687.59</v>
          </cell>
          <cell r="AA40">
            <v>687.59</v>
          </cell>
          <cell r="AB40">
            <v>3437.95</v>
          </cell>
          <cell r="AC40">
            <v>687.59</v>
          </cell>
          <cell r="AD40">
            <v>687.59</v>
          </cell>
          <cell r="AE40">
            <v>687.59</v>
          </cell>
          <cell r="AF40">
            <v>687.59</v>
          </cell>
          <cell r="AG40">
            <v>687.59</v>
          </cell>
          <cell r="AH40">
            <v>687.59</v>
          </cell>
          <cell r="AI40">
            <v>687.59</v>
          </cell>
          <cell r="AJ40">
            <v>4813.13</v>
          </cell>
          <cell r="AK40">
            <v>8251.07</v>
          </cell>
          <cell r="AL40">
            <v>687.59</v>
          </cell>
          <cell r="AM40">
            <v>687.59</v>
          </cell>
          <cell r="AN40">
            <v>687.59</v>
          </cell>
          <cell r="AO40">
            <v>687.59</v>
          </cell>
          <cell r="AP40">
            <v>687.59</v>
          </cell>
          <cell r="AQ40">
            <v>3437.95</v>
          </cell>
          <cell r="AR40">
            <v>687.59</v>
          </cell>
          <cell r="AS40">
            <v>687.59</v>
          </cell>
          <cell r="AT40">
            <v>687.59</v>
          </cell>
          <cell r="AU40">
            <v>687.59</v>
          </cell>
          <cell r="AV40">
            <v>687.59</v>
          </cell>
          <cell r="AW40">
            <v>687.59</v>
          </cell>
          <cell r="AX40">
            <v>687.59</v>
          </cell>
          <cell r="AY40">
            <v>4813.13</v>
          </cell>
          <cell r="AZ40">
            <v>8251.07</v>
          </cell>
          <cell r="BA40">
            <v>687.59</v>
          </cell>
          <cell r="BB40">
            <v>687.59</v>
          </cell>
          <cell r="BC40">
            <v>687.59</v>
          </cell>
          <cell r="BD40">
            <v>687.59</v>
          </cell>
          <cell r="BE40">
            <v>687.59</v>
          </cell>
          <cell r="BF40">
            <v>3437.95</v>
          </cell>
          <cell r="BG40">
            <v>687.59</v>
          </cell>
          <cell r="BH40">
            <v>687.59</v>
          </cell>
          <cell r="BI40">
            <v>687.59</v>
          </cell>
          <cell r="BJ40">
            <v>687.59</v>
          </cell>
          <cell r="BK40">
            <v>687.59</v>
          </cell>
          <cell r="BL40">
            <v>687.59</v>
          </cell>
          <cell r="BM40">
            <v>687.59</v>
          </cell>
          <cell r="BN40">
            <v>4813.13</v>
          </cell>
          <cell r="BO40">
            <v>8251.07</v>
          </cell>
          <cell r="BP40">
            <v>687.59</v>
          </cell>
          <cell r="BQ40">
            <v>687.59</v>
          </cell>
          <cell r="BR40">
            <v>687.59</v>
          </cell>
          <cell r="BS40">
            <v>687.59</v>
          </cell>
          <cell r="BT40">
            <v>687.59</v>
          </cell>
          <cell r="BU40">
            <v>3437.95</v>
          </cell>
          <cell r="BV40">
            <v>687.59</v>
          </cell>
          <cell r="BW40">
            <v>687.59</v>
          </cell>
          <cell r="BX40">
            <v>687.59</v>
          </cell>
          <cell r="BY40">
            <v>687.59</v>
          </cell>
          <cell r="BZ40">
            <v>687.59</v>
          </cell>
          <cell r="CA40">
            <v>687.59</v>
          </cell>
          <cell r="CB40">
            <v>687.59</v>
          </cell>
          <cell r="CC40">
            <v>4813.13</v>
          </cell>
          <cell r="CD40">
            <v>8251.07</v>
          </cell>
          <cell r="CE40">
            <v>687.59</v>
          </cell>
          <cell r="CF40">
            <v>687.59</v>
          </cell>
          <cell r="CG40">
            <v>1375.18</v>
          </cell>
          <cell r="CH40">
            <v>1375.18</v>
          </cell>
        </row>
        <row r="42">
          <cell r="A42" t="str">
            <v xml:space="preserve">  BLACKHAWK</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row>
        <row r="43">
          <cell r="A43" t="str">
            <v xml:space="preserve">  CNG_GSS</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row>
        <row r="44">
          <cell r="A44" t="str">
            <v xml:space="preserve">  DOM_GSS</v>
          </cell>
          <cell r="B44">
            <v>13.65</v>
          </cell>
          <cell r="C44">
            <v>13.65</v>
          </cell>
          <cell r="D44">
            <v>13.65</v>
          </cell>
          <cell r="E44">
            <v>13.65</v>
          </cell>
          <cell r="F44">
            <v>54.59</v>
          </cell>
          <cell r="G44">
            <v>54.59</v>
          </cell>
          <cell r="H44">
            <v>13.65</v>
          </cell>
          <cell r="I44">
            <v>13.65</v>
          </cell>
          <cell r="J44">
            <v>13.65</v>
          </cell>
          <cell r="K44">
            <v>13.65</v>
          </cell>
          <cell r="L44">
            <v>13.65</v>
          </cell>
          <cell r="M44">
            <v>68.23</v>
          </cell>
          <cell r="N44">
            <v>13.65</v>
          </cell>
          <cell r="O44">
            <v>13.65</v>
          </cell>
          <cell r="P44">
            <v>13.65</v>
          </cell>
          <cell r="Q44">
            <v>13.65</v>
          </cell>
          <cell r="R44">
            <v>13.65</v>
          </cell>
          <cell r="S44">
            <v>13.65</v>
          </cell>
          <cell r="T44">
            <v>13.65</v>
          </cell>
          <cell r="U44">
            <v>95.53</v>
          </cell>
          <cell r="V44">
            <v>163.76</v>
          </cell>
          <cell r="W44">
            <v>13.65</v>
          </cell>
          <cell r="X44">
            <v>13.65</v>
          </cell>
          <cell r="Y44">
            <v>13.65</v>
          </cell>
          <cell r="Z44">
            <v>13.65</v>
          </cell>
          <cell r="AA44">
            <v>13.65</v>
          </cell>
          <cell r="AB44">
            <v>68.23</v>
          </cell>
          <cell r="AC44">
            <v>13.65</v>
          </cell>
          <cell r="AD44">
            <v>13.65</v>
          </cell>
          <cell r="AE44">
            <v>13.65</v>
          </cell>
          <cell r="AF44">
            <v>13.65</v>
          </cell>
          <cell r="AG44">
            <v>13.65</v>
          </cell>
          <cell r="AH44">
            <v>13.65</v>
          </cell>
          <cell r="AI44">
            <v>13.65</v>
          </cell>
          <cell r="AJ44">
            <v>95.53</v>
          </cell>
          <cell r="AK44">
            <v>163.76</v>
          </cell>
          <cell r="AL44">
            <v>13.65</v>
          </cell>
          <cell r="AM44">
            <v>13.65</v>
          </cell>
          <cell r="AN44">
            <v>13.65</v>
          </cell>
          <cell r="AO44">
            <v>13.65</v>
          </cell>
          <cell r="AP44">
            <v>13.65</v>
          </cell>
          <cell r="AQ44">
            <v>68.23</v>
          </cell>
          <cell r="AR44">
            <v>13.65</v>
          </cell>
          <cell r="AS44">
            <v>13.65</v>
          </cell>
          <cell r="AT44">
            <v>13.65</v>
          </cell>
          <cell r="AU44">
            <v>13.65</v>
          </cell>
          <cell r="AV44">
            <v>13.65</v>
          </cell>
          <cell r="AW44">
            <v>13.65</v>
          </cell>
          <cell r="AX44">
            <v>13.65</v>
          </cell>
          <cell r="AY44">
            <v>95.53</v>
          </cell>
          <cell r="AZ44">
            <v>163.76</v>
          </cell>
          <cell r="BA44">
            <v>13.65</v>
          </cell>
          <cell r="BB44">
            <v>13.65</v>
          </cell>
          <cell r="BC44">
            <v>13.65</v>
          </cell>
          <cell r="BD44">
            <v>13.65</v>
          </cell>
          <cell r="BE44">
            <v>13.65</v>
          </cell>
          <cell r="BF44">
            <v>68.23</v>
          </cell>
          <cell r="BG44">
            <v>13.65</v>
          </cell>
          <cell r="BH44">
            <v>13.65</v>
          </cell>
          <cell r="BI44">
            <v>13.65</v>
          </cell>
          <cell r="BJ44">
            <v>13.65</v>
          </cell>
          <cell r="BK44">
            <v>13.65</v>
          </cell>
          <cell r="BL44">
            <v>13.65</v>
          </cell>
          <cell r="BM44">
            <v>13.65</v>
          </cell>
          <cell r="BN44">
            <v>95.53</v>
          </cell>
          <cell r="BO44">
            <v>163.76</v>
          </cell>
          <cell r="BP44">
            <v>13.65</v>
          </cell>
          <cell r="BQ44">
            <v>13.65</v>
          </cell>
          <cell r="BR44">
            <v>13.93</v>
          </cell>
          <cell r="BS44">
            <v>13.93</v>
          </cell>
          <cell r="BT44">
            <v>13.93</v>
          </cell>
          <cell r="BU44">
            <v>69.08</v>
          </cell>
          <cell r="BV44">
            <v>13.93</v>
          </cell>
          <cell r="BW44">
            <v>13.93</v>
          </cell>
          <cell r="BX44">
            <v>13.93</v>
          </cell>
          <cell r="BY44">
            <v>13.93</v>
          </cell>
          <cell r="BZ44">
            <v>13.93</v>
          </cell>
          <cell r="CA44">
            <v>13.93</v>
          </cell>
          <cell r="CB44">
            <v>13.93</v>
          </cell>
          <cell r="CC44">
            <v>97.51</v>
          </cell>
          <cell r="CD44">
            <v>166.59</v>
          </cell>
          <cell r="CE44">
            <v>13.93</v>
          </cell>
          <cell r="CF44">
            <v>13.93</v>
          </cell>
          <cell r="CG44">
            <v>27.86</v>
          </cell>
          <cell r="CH44">
            <v>27.86</v>
          </cell>
        </row>
        <row r="45">
          <cell r="A45" t="str">
            <v xml:space="preserve">  EQ_30SS</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row>
        <row r="46">
          <cell r="A46" t="str">
            <v xml:space="preserve">  EQ_SS3</v>
          </cell>
          <cell r="B46">
            <v>52.4</v>
          </cell>
          <cell r="C46">
            <v>52.4</v>
          </cell>
          <cell r="D46">
            <v>52.4</v>
          </cell>
          <cell r="E46">
            <v>52.4</v>
          </cell>
          <cell r="F46">
            <v>209.6</v>
          </cell>
          <cell r="G46">
            <v>209.6</v>
          </cell>
          <cell r="H46">
            <v>52.4</v>
          </cell>
          <cell r="I46">
            <v>52.4</v>
          </cell>
          <cell r="J46">
            <v>52.4</v>
          </cell>
          <cell r="K46">
            <v>52.4</v>
          </cell>
          <cell r="L46">
            <v>52.4</v>
          </cell>
          <cell r="M46">
            <v>262</v>
          </cell>
          <cell r="N46">
            <v>52.4</v>
          </cell>
          <cell r="O46">
            <v>52.4</v>
          </cell>
          <cell r="P46">
            <v>52.4</v>
          </cell>
          <cell r="Q46">
            <v>52.4</v>
          </cell>
          <cell r="R46">
            <v>52.4</v>
          </cell>
          <cell r="S46">
            <v>52.4</v>
          </cell>
          <cell r="T46">
            <v>52.4</v>
          </cell>
          <cell r="U46">
            <v>366.8</v>
          </cell>
          <cell r="V46">
            <v>628.79999999999995</v>
          </cell>
          <cell r="W46">
            <v>52.4</v>
          </cell>
          <cell r="X46">
            <v>52.4</v>
          </cell>
          <cell r="Y46">
            <v>52.4</v>
          </cell>
          <cell r="Z46">
            <v>52.4</v>
          </cell>
          <cell r="AA46">
            <v>52.4</v>
          </cell>
          <cell r="AB46">
            <v>262</v>
          </cell>
          <cell r="AC46">
            <v>52.4</v>
          </cell>
          <cell r="AD46">
            <v>52.4</v>
          </cell>
          <cell r="AE46">
            <v>52.4</v>
          </cell>
          <cell r="AF46">
            <v>52.4</v>
          </cell>
          <cell r="AG46">
            <v>52.4</v>
          </cell>
          <cell r="AH46">
            <v>52.4</v>
          </cell>
          <cell r="AI46">
            <v>52.4</v>
          </cell>
          <cell r="AJ46">
            <v>366.8</v>
          </cell>
          <cell r="AK46">
            <v>628.79999999999995</v>
          </cell>
          <cell r="AL46">
            <v>52.4</v>
          </cell>
          <cell r="AM46">
            <v>52.4</v>
          </cell>
          <cell r="AN46">
            <v>52.4</v>
          </cell>
          <cell r="AO46">
            <v>52.4</v>
          </cell>
          <cell r="AP46">
            <v>52.4</v>
          </cell>
          <cell r="AQ46">
            <v>262</v>
          </cell>
          <cell r="AR46">
            <v>52.4</v>
          </cell>
          <cell r="AS46">
            <v>52.4</v>
          </cell>
          <cell r="AT46">
            <v>52.4</v>
          </cell>
          <cell r="AU46">
            <v>52.4</v>
          </cell>
          <cell r="AV46">
            <v>52.4</v>
          </cell>
          <cell r="AW46">
            <v>52.4</v>
          </cell>
          <cell r="AX46">
            <v>52.4</v>
          </cell>
          <cell r="AY46">
            <v>366.8</v>
          </cell>
          <cell r="AZ46">
            <v>628.79999999999995</v>
          </cell>
          <cell r="BA46">
            <v>52.4</v>
          </cell>
          <cell r="BB46">
            <v>52.4</v>
          </cell>
          <cell r="BC46">
            <v>52.4</v>
          </cell>
          <cell r="BD46">
            <v>52.4</v>
          </cell>
          <cell r="BE46">
            <v>52.4</v>
          </cell>
          <cell r="BF46">
            <v>262</v>
          </cell>
          <cell r="BG46">
            <v>52.4</v>
          </cell>
          <cell r="BH46">
            <v>52.4</v>
          </cell>
          <cell r="BI46">
            <v>52.4</v>
          </cell>
          <cell r="BJ46">
            <v>52.4</v>
          </cell>
          <cell r="BK46">
            <v>52.4</v>
          </cell>
          <cell r="BL46">
            <v>52.4</v>
          </cell>
          <cell r="BM46">
            <v>52.4</v>
          </cell>
          <cell r="BN46">
            <v>366.8</v>
          </cell>
          <cell r="BO46">
            <v>628.79999999999995</v>
          </cell>
          <cell r="BP46">
            <v>52.4</v>
          </cell>
          <cell r="BQ46">
            <v>52.4</v>
          </cell>
          <cell r="BR46">
            <v>52.4</v>
          </cell>
          <cell r="BS46">
            <v>52.4</v>
          </cell>
          <cell r="BT46">
            <v>52.4</v>
          </cell>
          <cell r="BU46">
            <v>262</v>
          </cell>
          <cell r="BV46">
            <v>52.4</v>
          </cell>
          <cell r="BW46">
            <v>52.4</v>
          </cell>
          <cell r="BX46">
            <v>52.4</v>
          </cell>
          <cell r="BY46">
            <v>52.4</v>
          </cell>
          <cell r="BZ46">
            <v>52.4</v>
          </cell>
          <cell r="CA46">
            <v>52.4</v>
          </cell>
          <cell r="CB46">
            <v>52.4</v>
          </cell>
          <cell r="CC46">
            <v>366.8</v>
          </cell>
          <cell r="CD46">
            <v>628.79999999999995</v>
          </cell>
          <cell r="CE46">
            <v>52.4</v>
          </cell>
          <cell r="CF46">
            <v>52.4</v>
          </cell>
          <cell r="CG46">
            <v>104.8</v>
          </cell>
          <cell r="CH46">
            <v>104.8</v>
          </cell>
        </row>
        <row r="47">
          <cell r="A47" t="str">
            <v xml:space="preserve">  TCO_FSS</v>
          </cell>
          <cell r="B47">
            <v>734.89</v>
          </cell>
          <cell r="C47">
            <v>734.89</v>
          </cell>
          <cell r="D47">
            <v>734.89</v>
          </cell>
          <cell r="E47">
            <v>734.89</v>
          </cell>
          <cell r="F47">
            <v>2939.57</v>
          </cell>
          <cell r="G47">
            <v>2939.57</v>
          </cell>
          <cell r="H47">
            <v>734.89</v>
          </cell>
          <cell r="I47">
            <v>734.89</v>
          </cell>
          <cell r="J47">
            <v>734.89</v>
          </cell>
          <cell r="K47">
            <v>734.89</v>
          </cell>
          <cell r="L47">
            <v>734.89</v>
          </cell>
          <cell r="M47">
            <v>3674.46</v>
          </cell>
          <cell r="N47">
            <v>734.89</v>
          </cell>
          <cell r="O47">
            <v>734.89</v>
          </cell>
          <cell r="P47">
            <v>734.89</v>
          </cell>
          <cell r="Q47">
            <v>734.89</v>
          </cell>
          <cell r="R47">
            <v>734.89</v>
          </cell>
          <cell r="S47">
            <v>734.89</v>
          </cell>
          <cell r="T47">
            <v>734.89</v>
          </cell>
          <cell r="U47">
            <v>5144.25</v>
          </cell>
          <cell r="V47">
            <v>8818.7099999999991</v>
          </cell>
          <cell r="W47">
            <v>734.89</v>
          </cell>
          <cell r="X47">
            <v>734.89</v>
          </cell>
          <cell r="Y47">
            <v>734.89</v>
          </cell>
          <cell r="Z47">
            <v>734.89</v>
          </cell>
          <cell r="AA47">
            <v>734.89</v>
          </cell>
          <cell r="AB47">
            <v>3674.46</v>
          </cell>
          <cell r="AC47">
            <v>734.89</v>
          </cell>
          <cell r="AD47">
            <v>734.89</v>
          </cell>
          <cell r="AE47">
            <v>734.89</v>
          </cell>
          <cell r="AF47">
            <v>734.89</v>
          </cell>
          <cell r="AG47">
            <v>734.89</v>
          </cell>
          <cell r="AH47">
            <v>734.89</v>
          </cell>
          <cell r="AI47">
            <v>734.89</v>
          </cell>
          <cell r="AJ47">
            <v>5144.25</v>
          </cell>
          <cell r="AK47">
            <v>8818.7099999999991</v>
          </cell>
          <cell r="AL47">
            <v>734.89</v>
          </cell>
          <cell r="AM47">
            <v>734.89</v>
          </cell>
          <cell r="AN47">
            <v>734.89</v>
          </cell>
          <cell r="AO47">
            <v>734.89</v>
          </cell>
          <cell r="AP47">
            <v>734.89</v>
          </cell>
          <cell r="AQ47">
            <v>3674.46</v>
          </cell>
          <cell r="AR47">
            <v>734.89</v>
          </cell>
          <cell r="AS47">
            <v>734.89</v>
          </cell>
          <cell r="AT47">
            <v>734.89</v>
          </cell>
          <cell r="AU47">
            <v>734.89</v>
          </cell>
          <cell r="AV47">
            <v>734.89</v>
          </cell>
          <cell r="AW47">
            <v>734.89</v>
          </cell>
          <cell r="AX47">
            <v>734.89</v>
          </cell>
          <cell r="AY47">
            <v>5144.25</v>
          </cell>
          <cell r="AZ47">
            <v>8818.7099999999991</v>
          </cell>
          <cell r="BA47">
            <v>734.89</v>
          </cell>
          <cell r="BB47">
            <v>734.89</v>
          </cell>
          <cell r="BC47">
            <v>734.89</v>
          </cell>
          <cell r="BD47">
            <v>734.89</v>
          </cell>
          <cell r="BE47">
            <v>734.89</v>
          </cell>
          <cell r="BF47">
            <v>3674.46</v>
          </cell>
          <cell r="BG47">
            <v>734.89</v>
          </cell>
          <cell r="BH47">
            <v>734.89</v>
          </cell>
          <cell r="BI47">
            <v>734.89</v>
          </cell>
          <cell r="BJ47">
            <v>734.89</v>
          </cell>
          <cell r="BK47">
            <v>734.89</v>
          </cell>
          <cell r="BL47">
            <v>734.89</v>
          </cell>
          <cell r="BM47">
            <v>734.89</v>
          </cell>
          <cell r="BN47">
            <v>5144.25</v>
          </cell>
          <cell r="BO47">
            <v>8818.7099999999991</v>
          </cell>
          <cell r="BP47">
            <v>734.89</v>
          </cell>
          <cell r="BQ47">
            <v>734.89</v>
          </cell>
          <cell r="BR47">
            <v>734.89</v>
          </cell>
          <cell r="BS47">
            <v>734.89</v>
          </cell>
          <cell r="BT47">
            <v>734.89</v>
          </cell>
          <cell r="BU47">
            <v>3674.46</v>
          </cell>
          <cell r="BV47">
            <v>734.89</v>
          </cell>
          <cell r="BW47">
            <v>734.89</v>
          </cell>
          <cell r="BX47">
            <v>734.89</v>
          </cell>
          <cell r="BY47">
            <v>734.89</v>
          </cell>
          <cell r="BZ47">
            <v>734.89</v>
          </cell>
          <cell r="CA47">
            <v>734.89</v>
          </cell>
          <cell r="CB47">
            <v>734.89</v>
          </cell>
          <cell r="CC47">
            <v>5144.25</v>
          </cell>
          <cell r="CD47">
            <v>8818.7099999999991</v>
          </cell>
          <cell r="CE47">
            <v>734.89</v>
          </cell>
          <cell r="CF47">
            <v>734.89</v>
          </cell>
          <cell r="CG47">
            <v>1469.79</v>
          </cell>
          <cell r="CH47">
            <v>1469.79</v>
          </cell>
        </row>
        <row r="63">
          <cell r="A63" t="str">
            <v xml:space="preserve">  AGG1_YORK</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row>
        <row r="64">
          <cell r="A64" t="str">
            <v xml:space="preserve">  BEAVER_DAR</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row>
        <row r="65">
          <cell r="A65" t="str">
            <v xml:space="preserve">  BETH_PITT</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row>
        <row r="66">
          <cell r="A66" t="str">
            <v xml:space="preserve">  CASTLE_BESS</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row>
        <row r="67">
          <cell r="A67" t="str">
            <v xml:space="preserve">  CAS_BEAV</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row>
        <row r="68">
          <cell r="A68" t="str">
            <v xml:space="preserve">  CGT_FTS1</v>
          </cell>
          <cell r="B68">
            <v>15.37</v>
          </cell>
          <cell r="C68">
            <v>15.43</v>
          </cell>
          <cell r="D68">
            <v>14.97</v>
          </cell>
          <cell r="E68">
            <v>15.46</v>
          </cell>
          <cell r="F68">
            <v>61.23</v>
          </cell>
          <cell r="G68">
            <v>61.23</v>
          </cell>
          <cell r="H68">
            <v>0</v>
          </cell>
          <cell r="I68">
            <v>15.41</v>
          </cell>
          <cell r="J68">
            <v>15.57</v>
          </cell>
          <cell r="K68">
            <v>7.15</v>
          </cell>
          <cell r="L68">
            <v>0</v>
          </cell>
          <cell r="M68">
            <v>38.130000000000003</v>
          </cell>
          <cell r="N68">
            <v>15.14</v>
          </cell>
          <cell r="O68">
            <v>15.7</v>
          </cell>
          <cell r="P68">
            <v>15.24</v>
          </cell>
          <cell r="Q68">
            <v>15.79</v>
          </cell>
          <cell r="R68">
            <v>15.81</v>
          </cell>
          <cell r="S68">
            <v>15.29</v>
          </cell>
          <cell r="T68">
            <v>15.75</v>
          </cell>
          <cell r="U68">
            <v>108.72</v>
          </cell>
          <cell r="V68">
            <v>146.86000000000001</v>
          </cell>
          <cell r="W68">
            <v>0</v>
          </cell>
          <cell r="X68">
            <v>10.130000000000001</v>
          </cell>
          <cell r="Y68">
            <v>10.130000000000001</v>
          </cell>
          <cell r="Z68">
            <v>8.9</v>
          </cell>
          <cell r="AA68">
            <v>0</v>
          </cell>
          <cell r="AB68">
            <v>29.16</v>
          </cell>
          <cell r="AC68">
            <v>15.22</v>
          </cell>
          <cell r="AD68">
            <v>15.79</v>
          </cell>
          <cell r="AE68">
            <v>15.33</v>
          </cell>
          <cell r="AF68">
            <v>15.89</v>
          </cell>
          <cell r="AG68">
            <v>15.91</v>
          </cell>
          <cell r="AH68">
            <v>15.39</v>
          </cell>
          <cell r="AI68">
            <v>15.86</v>
          </cell>
          <cell r="AJ68">
            <v>109.4</v>
          </cell>
          <cell r="AK68">
            <v>138.56</v>
          </cell>
          <cell r="AL68">
            <v>0</v>
          </cell>
          <cell r="AM68">
            <v>10.130000000000001</v>
          </cell>
          <cell r="AN68">
            <v>10.130000000000001</v>
          </cell>
          <cell r="AO68">
            <v>9.15</v>
          </cell>
          <cell r="AP68">
            <v>0</v>
          </cell>
          <cell r="AQ68">
            <v>29.42</v>
          </cell>
          <cell r="AR68">
            <v>15.28</v>
          </cell>
          <cell r="AS68">
            <v>15.84</v>
          </cell>
          <cell r="AT68">
            <v>15.38</v>
          </cell>
          <cell r="AU68">
            <v>15.93</v>
          </cell>
          <cell r="AV68">
            <v>15.95</v>
          </cell>
          <cell r="AW68">
            <v>15.42</v>
          </cell>
          <cell r="AX68">
            <v>15.88</v>
          </cell>
          <cell r="AY68">
            <v>109.69</v>
          </cell>
          <cell r="AZ68">
            <v>139.1</v>
          </cell>
          <cell r="BA68">
            <v>0</v>
          </cell>
          <cell r="BB68">
            <v>10.130000000000001</v>
          </cell>
          <cell r="BC68">
            <v>10.130000000000001</v>
          </cell>
          <cell r="BD68">
            <v>9.15</v>
          </cell>
          <cell r="BE68">
            <v>0</v>
          </cell>
          <cell r="BF68">
            <v>29.42</v>
          </cell>
          <cell r="BG68">
            <v>15.44</v>
          </cell>
          <cell r="BH68">
            <v>16.05</v>
          </cell>
          <cell r="BI68">
            <v>15.61</v>
          </cell>
          <cell r="BJ68">
            <v>16.21</v>
          </cell>
          <cell r="BK68">
            <v>16.27</v>
          </cell>
          <cell r="BL68">
            <v>15.77</v>
          </cell>
          <cell r="BM68">
            <v>16.28</v>
          </cell>
          <cell r="BN68">
            <v>111.63</v>
          </cell>
          <cell r="BO68">
            <v>141.05000000000001</v>
          </cell>
          <cell r="BP68">
            <v>0</v>
          </cell>
          <cell r="BQ68">
            <v>10.130000000000001</v>
          </cell>
          <cell r="BR68">
            <v>0</v>
          </cell>
          <cell r="BS68">
            <v>1.45</v>
          </cell>
          <cell r="BT68">
            <v>0</v>
          </cell>
          <cell r="BU68">
            <v>11.59</v>
          </cell>
          <cell r="BV68">
            <v>10.97</v>
          </cell>
          <cell r="BW68">
            <v>11.34</v>
          </cell>
          <cell r="BX68">
            <v>10.97</v>
          </cell>
          <cell r="BY68">
            <v>11.34</v>
          </cell>
          <cell r="BZ68">
            <v>11.34</v>
          </cell>
          <cell r="CA68">
            <v>10.97</v>
          </cell>
          <cell r="CB68">
            <v>11.34</v>
          </cell>
          <cell r="CC68">
            <v>78.28</v>
          </cell>
          <cell r="CD68">
            <v>89.86</v>
          </cell>
          <cell r="CE68">
            <v>0</v>
          </cell>
          <cell r="CF68">
            <v>0</v>
          </cell>
          <cell r="CG68">
            <v>0</v>
          </cell>
          <cell r="CH68">
            <v>0</v>
          </cell>
        </row>
        <row r="69">
          <cell r="A69" t="str">
            <v xml:space="preserve">  CGT_FTS2</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row>
        <row r="70">
          <cell r="A70" t="str">
            <v xml:space="preserve">  CGT_ITS1</v>
          </cell>
          <cell r="B70">
            <v>0</v>
          </cell>
          <cell r="C70">
            <v>241.05</v>
          </cell>
          <cell r="D70">
            <v>0</v>
          </cell>
          <cell r="E70">
            <v>0</v>
          </cell>
          <cell r="F70">
            <v>241.05</v>
          </cell>
          <cell r="G70">
            <v>241.05</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row>
        <row r="71">
          <cell r="A71" t="str">
            <v xml:space="preserve">  CGT_ITS2</v>
          </cell>
          <cell r="B71">
            <v>0</v>
          </cell>
          <cell r="C71">
            <v>0</v>
          </cell>
          <cell r="D71">
            <v>0</v>
          </cell>
          <cell r="E71">
            <v>0</v>
          </cell>
          <cell r="F71">
            <v>0</v>
          </cell>
          <cell r="G71">
            <v>0</v>
          </cell>
          <cell r="H71">
            <v>0</v>
          </cell>
          <cell r="I71">
            <v>32.299999999999997</v>
          </cell>
          <cell r="J71">
            <v>32.630000000000003</v>
          </cell>
          <cell r="K71">
            <v>14.98</v>
          </cell>
          <cell r="L71">
            <v>0</v>
          </cell>
          <cell r="M71">
            <v>79.91</v>
          </cell>
          <cell r="N71">
            <v>0</v>
          </cell>
          <cell r="O71">
            <v>0</v>
          </cell>
          <cell r="P71">
            <v>0</v>
          </cell>
          <cell r="Q71">
            <v>0</v>
          </cell>
          <cell r="R71">
            <v>0</v>
          </cell>
          <cell r="S71">
            <v>0</v>
          </cell>
          <cell r="T71">
            <v>0</v>
          </cell>
          <cell r="U71">
            <v>0</v>
          </cell>
          <cell r="V71">
            <v>79.91</v>
          </cell>
          <cell r="W71">
            <v>0</v>
          </cell>
          <cell r="X71">
            <v>21.23</v>
          </cell>
          <cell r="Y71">
            <v>21.23</v>
          </cell>
          <cell r="Z71">
            <v>18.64</v>
          </cell>
          <cell r="AA71">
            <v>0</v>
          </cell>
          <cell r="AB71">
            <v>61.11</v>
          </cell>
          <cell r="AC71">
            <v>0</v>
          </cell>
          <cell r="AD71">
            <v>0</v>
          </cell>
          <cell r="AE71">
            <v>0</v>
          </cell>
          <cell r="AF71">
            <v>0</v>
          </cell>
          <cell r="AG71">
            <v>0</v>
          </cell>
          <cell r="AH71">
            <v>0</v>
          </cell>
          <cell r="AI71">
            <v>0</v>
          </cell>
          <cell r="AJ71">
            <v>0</v>
          </cell>
          <cell r="AK71">
            <v>61.11</v>
          </cell>
          <cell r="AL71">
            <v>0</v>
          </cell>
          <cell r="AM71">
            <v>21.23</v>
          </cell>
          <cell r="AN71">
            <v>21.23</v>
          </cell>
          <cell r="AO71">
            <v>19.18</v>
          </cell>
          <cell r="AP71">
            <v>0</v>
          </cell>
          <cell r="AQ71">
            <v>61.64</v>
          </cell>
          <cell r="AR71">
            <v>0</v>
          </cell>
          <cell r="AS71">
            <v>0</v>
          </cell>
          <cell r="AT71">
            <v>0</v>
          </cell>
          <cell r="AU71">
            <v>0</v>
          </cell>
          <cell r="AV71">
            <v>0</v>
          </cell>
          <cell r="AW71">
            <v>0</v>
          </cell>
          <cell r="AX71">
            <v>0</v>
          </cell>
          <cell r="AY71">
            <v>0</v>
          </cell>
          <cell r="AZ71">
            <v>61.64</v>
          </cell>
          <cell r="BA71">
            <v>0</v>
          </cell>
          <cell r="BB71">
            <v>21.23</v>
          </cell>
          <cell r="BC71">
            <v>21.23</v>
          </cell>
          <cell r="BD71">
            <v>19.18</v>
          </cell>
          <cell r="BE71">
            <v>0</v>
          </cell>
          <cell r="BF71">
            <v>61.64</v>
          </cell>
          <cell r="BG71">
            <v>0</v>
          </cell>
          <cell r="BH71">
            <v>0</v>
          </cell>
          <cell r="BI71">
            <v>0</v>
          </cell>
          <cell r="BJ71">
            <v>0</v>
          </cell>
          <cell r="BK71">
            <v>0</v>
          </cell>
          <cell r="BL71">
            <v>0</v>
          </cell>
          <cell r="BM71">
            <v>0</v>
          </cell>
          <cell r="BN71">
            <v>0</v>
          </cell>
          <cell r="BO71">
            <v>61.64</v>
          </cell>
          <cell r="BP71">
            <v>0</v>
          </cell>
          <cell r="BQ71">
            <v>21.23</v>
          </cell>
          <cell r="BR71">
            <v>0</v>
          </cell>
          <cell r="BS71">
            <v>3.05</v>
          </cell>
          <cell r="BT71">
            <v>0</v>
          </cell>
          <cell r="BU71">
            <v>24.28</v>
          </cell>
          <cell r="BV71">
            <v>0</v>
          </cell>
          <cell r="BW71">
            <v>0</v>
          </cell>
          <cell r="BX71">
            <v>0</v>
          </cell>
          <cell r="BY71">
            <v>0</v>
          </cell>
          <cell r="BZ71">
            <v>0</v>
          </cell>
          <cell r="CA71">
            <v>0</v>
          </cell>
          <cell r="CB71">
            <v>0</v>
          </cell>
          <cell r="CC71">
            <v>0</v>
          </cell>
          <cell r="CD71">
            <v>24.28</v>
          </cell>
          <cell r="CE71">
            <v>0</v>
          </cell>
          <cell r="CF71">
            <v>0</v>
          </cell>
          <cell r="CG71">
            <v>0</v>
          </cell>
          <cell r="CH71">
            <v>0</v>
          </cell>
        </row>
        <row r="72">
          <cell r="A72" t="str">
            <v xml:space="preserve">  CITYGATE_EQ</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row>
        <row r="73">
          <cell r="A73" t="str">
            <v xml:space="preserve">  CNG_J1_INJ</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row>
        <row r="74">
          <cell r="A74" t="str">
            <v xml:space="preserve">  CNG_J1_J2</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row>
        <row r="75">
          <cell r="A75" t="str">
            <v xml:space="preserve">  CNG_J2_DAR</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row>
        <row r="76">
          <cell r="A76" t="str">
            <v xml:space="preserve">  CNG_WITH_J2</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row>
        <row r="77">
          <cell r="A77" t="str">
            <v xml:space="preserve">  CRBRD_BRAD</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row>
        <row r="78">
          <cell r="A78" t="str">
            <v xml:space="preserve">  CRBRD_LACOCK</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row>
        <row r="79">
          <cell r="A79" t="str">
            <v xml:space="preserve">  EMIGS_YORK</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row>
        <row r="80">
          <cell r="A80" t="str">
            <v xml:space="preserve">  EQ_J1_J2</v>
          </cell>
          <cell r="B80">
            <v>11.69</v>
          </cell>
          <cell r="C80">
            <v>11.6</v>
          </cell>
          <cell r="D80">
            <v>7.05</v>
          </cell>
          <cell r="E80">
            <v>6.22</v>
          </cell>
          <cell r="F80">
            <v>36.549999999999997</v>
          </cell>
          <cell r="G80">
            <v>36.549999999999997</v>
          </cell>
          <cell r="H80">
            <v>0</v>
          </cell>
          <cell r="I80">
            <v>17.91</v>
          </cell>
          <cell r="J80">
            <v>17.91</v>
          </cell>
          <cell r="K80">
            <v>14.33</v>
          </cell>
          <cell r="L80">
            <v>3.58</v>
          </cell>
          <cell r="M80">
            <v>53.72</v>
          </cell>
          <cell r="N80">
            <v>8.1199999999999992</v>
          </cell>
          <cell r="O80">
            <v>8.1300000000000008</v>
          </cell>
          <cell r="P80">
            <v>8.1199999999999992</v>
          </cell>
          <cell r="Q80">
            <v>8.1300000000000008</v>
          </cell>
          <cell r="R80">
            <v>8.1199999999999992</v>
          </cell>
          <cell r="S80">
            <v>8.1300000000000008</v>
          </cell>
          <cell r="T80">
            <v>8.1199999999999992</v>
          </cell>
          <cell r="U80">
            <v>56.85</v>
          </cell>
          <cell r="V80">
            <v>110.58</v>
          </cell>
          <cell r="W80">
            <v>0</v>
          </cell>
          <cell r="X80">
            <v>17.91</v>
          </cell>
          <cell r="Y80">
            <v>17.91</v>
          </cell>
          <cell r="Z80">
            <v>14.33</v>
          </cell>
          <cell r="AA80">
            <v>3.94</v>
          </cell>
          <cell r="AB80">
            <v>54.08</v>
          </cell>
          <cell r="AC80">
            <v>8.49</v>
          </cell>
          <cell r="AD80">
            <v>8.1300000000000008</v>
          </cell>
          <cell r="AE80">
            <v>8.1199999999999992</v>
          </cell>
          <cell r="AF80">
            <v>8.1300000000000008</v>
          </cell>
          <cell r="AG80">
            <v>8.1199999999999992</v>
          </cell>
          <cell r="AH80">
            <v>8.1300000000000008</v>
          </cell>
          <cell r="AI80">
            <v>8.1199999999999992</v>
          </cell>
          <cell r="AJ80">
            <v>57.23</v>
          </cell>
          <cell r="AK80">
            <v>111.31</v>
          </cell>
          <cell r="AL80">
            <v>0</v>
          </cell>
          <cell r="AM80">
            <v>17.91</v>
          </cell>
          <cell r="AN80">
            <v>17.91</v>
          </cell>
          <cell r="AO80">
            <v>14.33</v>
          </cell>
          <cell r="AP80">
            <v>4.4800000000000004</v>
          </cell>
          <cell r="AQ80">
            <v>54.62</v>
          </cell>
          <cell r="AR80">
            <v>9.07</v>
          </cell>
          <cell r="AS80">
            <v>8.1300000000000008</v>
          </cell>
          <cell r="AT80">
            <v>8.1199999999999992</v>
          </cell>
          <cell r="AU80">
            <v>8.1300000000000008</v>
          </cell>
          <cell r="AV80">
            <v>8.1199999999999992</v>
          </cell>
          <cell r="AW80">
            <v>8.1300000000000008</v>
          </cell>
          <cell r="AX80">
            <v>8.1199999999999992</v>
          </cell>
          <cell r="AY80">
            <v>57.8</v>
          </cell>
          <cell r="AZ80">
            <v>112.43</v>
          </cell>
          <cell r="BA80">
            <v>0</v>
          </cell>
          <cell r="BB80">
            <v>17.91</v>
          </cell>
          <cell r="BC80">
            <v>17.91</v>
          </cell>
          <cell r="BD80">
            <v>14.33</v>
          </cell>
          <cell r="BE80">
            <v>6.19</v>
          </cell>
          <cell r="BF80">
            <v>56.33</v>
          </cell>
          <cell r="BG80">
            <v>10.87</v>
          </cell>
          <cell r="BH80">
            <v>8.1300000000000008</v>
          </cell>
          <cell r="BI80">
            <v>8.1199999999999992</v>
          </cell>
          <cell r="BJ80">
            <v>8.1300000000000008</v>
          </cell>
          <cell r="BK80">
            <v>8.1199999999999992</v>
          </cell>
          <cell r="BL80">
            <v>8.1300000000000008</v>
          </cell>
          <cell r="BM80">
            <v>8.1199999999999992</v>
          </cell>
          <cell r="BN80">
            <v>59.61</v>
          </cell>
          <cell r="BO80">
            <v>115.93</v>
          </cell>
          <cell r="BP80">
            <v>0</v>
          </cell>
          <cell r="BQ80">
            <v>17.91</v>
          </cell>
          <cell r="BR80">
            <v>17.91</v>
          </cell>
          <cell r="BS80">
            <v>14.33</v>
          </cell>
          <cell r="BT80">
            <v>3.58</v>
          </cell>
          <cell r="BU80">
            <v>53.72</v>
          </cell>
          <cell r="BV80">
            <v>8.1199999999999992</v>
          </cell>
          <cell r="BW80">
            <v>8.1300000000000008</v>
          </cell>
          <cell r="BX80">
            <v>8.1199999999999992</v>
          </cell>
          <cell r="BY80">
            <v>8.1300000000000008</v>
          </cell>
          <cell r="BZ80">
            <v>8.1199999999999992</v>
          </cell>
          <cell r="CA80">
            <v>8.1300000000000008</v>
          </cell>
          <cell r="CB80">
            <v>8.1199999999999992</v>
          </cell>
          <cell r="CC80">
            <v>56.85</v>
          </cell>
          <cell r="CD80">
            <v>110.58</v>
          </cell>
          <cell r="CE80">
            <v>0</v>
          </cell>
          <cell r="CF80">
            <v>17.91</v>
          </cell>
          <cell r="CG80">
            <v>17.91</v>
          </cell>
          <cell r="CH80">
            <v>17.91</v>
          </cell>
        </row>
        <row r="81">
          <cell r="A81" t="str">
            <v xml:space="preserve">  EQ_J2_BRAD</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row>
        <row r="82">
          <cell r="A82" t="str">
            <v xml:space="preserve">  EQ_J2_PITT</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row>
        <row r="83">
          <cell r="A83" t="str">
            <v xml:space="preserve">  FALTIM_EQ_J1</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row>
        <row r="84">
          <cell r="A84" t="str">
            <v xml:space="preserve">  FAL_TIM_CNG</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row>
        <row r="85">
          <cell r="A85" t="str">
            <v xml:space="preserve">  FSS_SST</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row>
        <row r="86">
          <cell r="A86" t="str">
            <v xml:space="preserve">  FTS_FSS</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row>
        <row r="87">
          <cell r="A87" t="str">
            <v xml:space="preserve">  FTS_MKT</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row>
        <row r="88">
          <cell r="A88" t="str">
            <v xml:space="preserve">  GATE_AGG1</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row>
        <row r="89">
          <cell r="A89" t="str">
            <v xml:space="preserve">  GATE_DAR</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row>
        <row r="90">
          <cell r="A90" t="str">
            <v xml:space="preserve">  GATE_EXCHGE</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row>
        <row r="91">
          <cell r="A91" t="str">
            <v xml:space="preserve">  GATE_EXCONS</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row>
        <row r="92">
          <cell r="A92" t="str">
            <v xml:space="preserve">  GATE_LACOCK</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row>
        <row r="93">
          <cell r="A93" t="str">
            <v xml:space="preserve">  GATE_PITT</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row>
        <row r="94">
          <cell r="A94" t="str">
            <v xml:space="preserve">  GATE_SOMER</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row>
        <row r="95">
          <cell r="A95" t="str">
            <v xml:space="preserve">  GATE_STCOLL</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row>
        <row r="96">
          <cell r="A96" t="str">
            <v xml:space="preserve">  GATE_UNION</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row>
        <row r="97">
          <cell r="A97" t="str">
            <v xml:space="preserve">  GATE_WARREN</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row>
        <row r="98">
          <cell r="A98" t="str">
            <v xml:space="preserve">  GSS1_DAR</v>
          </cell>
          <cell r="B98">
            <v>0</v>
          </cell>
          <cell r="C98">
            <v>0</v>
          </cell>
          <cell r="D98">
            <v>0</v>
          </cell>
          <cell r="E98">
            <v>0</v>
          </cell>
          <cell r="F98">
            <v>0</v>
          </cell>
          <cell r="G98">
            <v>0</v>
          </cell>
          <cell r="H98">
            <v>0</v>
          </cell>
          <cell r="I98">
            <v>3.46</v>
          </cell>
          <cell r="J98">
            <v>4.2</v>
          </cell>
          <cell r="K98">
            <v>3.92</v>
          </cell>
          <cell r="L98">
            <v>4.2</v>
          </cell>
          <cell r="M98">
            <v>15.78</v>
          </cell>
          <cell r="N98">
            <v>0</v>
          </cell>
          <cell r="O98">
            <v>0</v>
          </cell>
          <cell r="P98">
            <v>0</v>
          </cell>
          <cell r="Q98">
            <v>0</v>
          </cell>
          <cell r="R98">
            <v>0</v>
          </cell>
          <cell r="S98">
            <v>0</v>
          </cell>
          <cell r="T98">
            <v>0</v>
          </cell>
          <cell r="U98">
            <v>0</v>
          </cell>
          <cell r="V98">
            <v>15.78</v>
          </cell>
          <cell r="W98">
            <v>0</v>
          </cell>
          <cell r="X98">
            <v>3.46</v>
          </cell>
          <cell r="Y98">
            <v>4.2</v>
          </cell>
          <cell r="Z98">
            <v>3.92</v>
          </cell>
          <cell r="AA98">
            <v>4.2</v>
          </cell>
          <cell r="AB98">
            <v>15.78</v>
          </cell>
          <cell r="AC98">
            <v>0</v>
          </cell>
          <cell r="AD98">
            <v>0</v>
          </cell>
          <cell r="AE98">
            <v>0</v>
          </cell>
          <cell r="AF98">
            <v>0</v>
          </cell>
          <cell r="AG98">
            <v>0</v>
          </cell>
          <cell r="AH98">
            <v>0</v>
          </cell>
          <cell r="AI98">
            <v>0</v>
          </cell>
          <cell r="AJ98">
            <v>0</v>
          </cell>
          <cell r="AK98">
            <v>15.78</v>
          </cell>
          <cell r="AL98">
            <v>0</v>
          </cell>
          <cell r="AM98">
            <v>3.46</v>
          </cell>
          <cell r="AN98">
            <v>4.2</v>
          </cell>
          <cell r="AO98">
            <v>3.92</v>
          </cell>
          <cell r="AP98">
            <v>4.2</v>
          </cell>
          <cell r="AQ98">
            <v>15.78</v>
          </cell>
          <cell r="AR98">
            <v>0</v>
          </cell>
          <cell r="AS98">
            <v>0</v>
          </cell>
          <cell r="AT98">
            <v>0</v>
          </cell>
          <cell r="AU98">
            <v>0</v>
          </cell>
          <cell r="AV98">
            <v>0</v>
          </cell>
          <cell r="AW98">
            <v>0</v>
          </cell>
          <cell r="AX98">
            <v>0</v>
          </cell>
          <cell r="AY98">
            <v>0</v>
          </cell>
          <cell r="AZ98">
            <v>15.78</v>
          </cell>
          <cell r="BA98">
            <v>0</v>
          </cell>
          <cell r="BB98">
            <v>3.19</v>
          </cell>
          <cell r="BC98">
            <v>4.2</v>
          </cell>
          <cell r="BD98">
            <v>4.2</v>
          </cell>
          <cell r="BE98">
            <v>4.2</v>
          </cell>
          <cell r="BF98">
            <v>15.78</v>
          </cell>
          <cell r="BG98">
            <v>0</v>
          </cell>
          <cell r="BH98">
            <v>0</v>
          </cell>
          <cell r="BI98">
            <v>0</v>
          </cell>
          <cell r="BJ98">
            <v>0</v>
          </cell>
          <cell r="BK98">
            <v>0</v>
          </cell>
          <cell r="BL98">
            <v>0</v>
          </cell>
          <cell r="BM98">
            <v>0</v>
          </cell>
          <cell r="BN98">
            <v>0</v>
          </cell>
          <cell r="BO98">
            <v>15.78</v>
          </cell>
          <cell r="BP98">
            <v>0</v>
          </cell>
          <cell r="BQ98">
            <v>3.19</v>
          </cell>
          <cell r="BR98">
            <v>4.2</v>
          </cell>
          <cell r="BS98">
            <v>4.2</v>
          </cell>
          <cell r="BT98">
            <v>4.2</v>
          </cell>
          <cell r="BU98">
            <v>15.78</v>
          </cell>
          <cell r="BV98">
            <v>0</v>
          </cell>
          <cell r="BW98">
            <v>0</v>
          </cell>
          <cell r="BX98">
            <v>0</v>
          </cell>
          <cell r="BY98">
            <v>0</v>
          </cell>
          <cell r="BZ98">
            <v>0</v>
          </cell>
          <cell r="CA98">
            <v>0</v>
          </cell>
          <cell r="CB98">
            <v>0</v>
          </cell>
          <cell r="CC98">
            <v>0</v>
          </cell>
          <cell r="CD98">
            <v>15.78</v>
          </cell>
          <cell r="CE98">
            <v>0</v>
          </cell>
          <cell r="CF98">
            <v>3.16</v>
          </cell>
          <cell r="CG98">
            <v>3.16</v>
          </cell>
          <cell r="CH98">
            <v>3.16</v>
          </cell>
        </row>
        <row r="99">
          <cell r="A99" t="str">
            <v xml:space="preserve">  LEACH_TCO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row>
        <row r="100">
          <cell r="A100" t="str">
            <v xml:space="preserve">  NAT_TGPKOP</v>
          </cell>
          <cell r="B100">
            <v>0.13</v>
          </cell>
          <cell r="C100">
            <v>0.13</v>
          </cell>
          <cell r="D100">
            <v>0.16</v>
          </cell>
          <cell r="E100">
            <v>0.24</v>
          </cell>
          <cell r="F100">
            <v>0.66</v>
          </cell>
          <cell r="G100">
            <v>0.66</v>
          </cell>
          <cell r="H100">
            <v>0.33</v>
          </cell>
          <cell r="I100">
            <v>0.51</v>
          </cell>
          <cell r="J100">
            <v>0.64</v>
          </cell>
          <cell r="K100">
            <v>0.55000000000000004</v>
          </cell>
          <cell r="L100">
            <v>0.43</v>
          </cell>
          <cell r="M100">
            <v>2.46</v>
          </cell>
          <cell r="N100">
            <v>0.36</v>
          </cell>
          <cell r="O100">
            <v>0.2</v>
          </cell>
          <cell r="P100">
            <v>0.21</v>
          </cell>
          <cell r="Q100">
            <v>0.13</v>
          </cell>
          <cell r="R100">
            <v>0.13</v>
          </cell>
          <cell r="S100">
            <v>0.16</v>
          </cell>
          <cell r="T100">
            <v>0.24</v>
          </cell>
          <cell r="U100">
            <v>1.42</v>
          </cell>
          <cell r="V100">
            <v>3.88</v>
          </cell>
          <cell r="W100">
            <v>0.33</v>
          </cell>
          <cell r="X100">
            <v>0.51</v>
          </cell>
          <cell r="Y100">
            <v>0.64</v>
          </cell>
          <cell r="Z100">
            <v>0.53</v>
          </cell>
          <cell r="AA100">
            <v>0.43</v>
          </cell>
          <cell r="AB100">
            <v>2.44</v>
          </cell>
          <cell r="AC100">
            <v>0.36</v>
          </cell>
          <cell r="AD100">
            <v>0.2</v>
          </cell>
          <cell r="AE100">
            <v>0.21</v>
          </cell>
          <cell r="AF100">
            <v>0.13</v>
          </cell>
          <cell r="AG100">
            <v>0.13</v>
          </cell>
          <cell r="AH100">
            <v>0.16</v>
          </cell>
          <cell r="AI100">
            <v>0.24</v>
          </cell>
          <cell r="AJ100">
            <v>1.42</v>
          </cell>
          <cell r="AK100">
            <v>3.86</v>
          </cell>
          <cell r="AL100">
            <v>0.33</v>
          </cell>
          <cell r="AM100">
            <v>0.51</v>
          </cell>
          <cell r="AN100">
            <v>0.64</v>
          </cell>
          <cell r="AO100">
            <v>0.53</v>
          </cell>
          <cell r="AP100">
            <v>0.43</v>
          </cell>
          <cell r="AQ100">
            <v>2.44</v>
          </cell>
          <cell r="AR100">
            <v>0.36</v>
          </cell>
          <cell r="AS100">
            <v>0.2</v>
          </cell>
          <cell r="AT100">
            <v>0.21</v>
          </cell>
          <cell r="AU100">
            <v>0.13</v>
          </cell>
          <cell r="AV100">
            <v>0.13</v>
          </cell>
          <cell r="AW100">
            <v>0.16</v>
          </cell>
          <cell r="AX100">
            <v>0.24</v>
          </cell>
          <cell r="AY100">
            <v>1.42</v>
          </cell>
          <cell r="AZ100">
            <v>3.86</v>
          </cell>
          <cell r="BA100">
            <v>0.33</v>
          </cell>
          <cell r="BB100">
            <v>0.51</v>
          </cell>
          <cell r="BC100">
            <v>0.64</v>
          </cell>
          <cell r="BD100">
            <v>0.53</v>
          </cell>
          <cell r="BE100">
            <v>0.43</v>
          </cell>
          <cell r="BF100">
            <v>2.44</v>
          </cell>
          <cell r="BG100">
            <v>0.36</v>
          </cell>
          <cell r="BH100">
            <v>0.2</v>
          </cell>
          <cell r="BI100">
            <v>0.21</v>
          </cell>
          <cell r="BJ100">
            <v>0.13</v>
          </cell>
          <cell r="BK100">
            <v>0.13</v>
          </cell>
          <cell r="BL100">
            <v>0.16</v>
          </cell>
          <cell r="BM100">
            <v>0.24</v>
          </cell>
          <cell r="BN100">
            <v>1.42</v>
          </cell>
          <cell r="BO100">
            <v>3.86</v>
          </cell>
          <cell r="BP100">
            <v>0.33</v>
          </cell>
          <cell r="BQ100">
            <v>0.51</v>
          </cell>
          <cell r="BR100">
            <v>0.64</v>
          </cell>
          <cell r="BS100">
            <v>0.55000000000000004</v>
          </cell>
          <cell r="BT100">
            <v>0.43</v>
          </cell>
          <cell r="BU100">
            <v>2.46</v>
          </cell>
          <cell r="BV100">
            <v>0.36</v>
          </cell>
          <cell r="BW100">
            <v>0.2</v>
          </cell>
          <cell r="BX100">
            <v>0.21</v>
          </cell>
          <cell r="BY100">
            <v>0.13</v>
          </cell>
          <cell r="BZ100">
            <v>0.13</v>
          </cell>
          <cell r="CA100">
            <v>0.16</v>
          </cell>
          <cell r="CB100">
            <v>0.24</v>
          </cell>
          <cell r="CC100">
            <v>1.42</v>
          </cell>
          <cell r="CD100">
            <v>3.88</v>
          </cell>
          <cell r="CE100">
            <v>0.23</v>
          </cell>
          <cell r="CF100">
            <v>0.24</v>
          </cell>
          <cell r="CG100">
            <v>0.46</v>
          </cell>
          <cell r="CH100">
            <v>0.46</v>
          </cell>
        </row>
        <row r="101">
          <cell r="A101" t="str">
            <v xml:space="preserve">  NF_WARREN</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row>
        <row r="102">
          <cell r="A102" t="str">
            <v xml:space="preserve">  PLGAP_STCOLL</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row>
        <row r="103">
          <cell r="A103" t="str">
            <v xml:space="preserve">  ROCK_EMIGS</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row>
        <row r="104">
          <cell r="A104" t="str">
            <v xml:space="preserve">  ROCK_PLGAP</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row>
        <row r="105">
          <cell r="A105" t="str">
            <v xml:space="preserve">  ROCK_SOMER</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row>
        <row r="106">
          <cell r="A106" t="str">
            <v xml:space="preserve">  SST_FSS</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row>
        <row r="107">
          <cell r="A107" t="str">
            <v xml:space="preserve">  SST_MKT</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row>
        <row r="108">
          <cell r="A108" t="str">
            <v xml:space="preserve">  SST_SST_2</v>
          </cell>
          <cell r="B108">
            <v>0</v>
          </cell>
          <cell r="C108">
            <v>0</v>
          </cell>
          <cell r="D108">
            <v>0</v>
          </cell>
          <cell r="E108">
            <v>0</v>
          </cell>
          <cell r="F108">
            <v>0</v>
          </cell>
          <cell r="G108">
            <v>0</v>
          </cell>
          <cell r="H108">
            <v>58.05</v>
          </cell>
          <cell r="I108">
            <v>26.45</v>
          </cell>
          <cell r="J108">
            <v>56.32</v>
          </cell>
          <cell r="K108">
            <v>80.510000000000005</v>
          </cell>
          <cell r="L108">
            <v>80.430000000000007</v>
          </cell>
          <cell r="M108">
            <v>301.77</v>
          </cell>
          <cell r="N108">
            <v>9.25</v>
          </cell>
          <cell r="O108">
            <v>4.96</v>
          </cell>
          <cell r="P108">
            <v>0</v>
          </cell>
          <cell r="Q108">
            <v>0</v>
          </cell>
          <cell r="R108">
            <v>0</v>
          </cell>
          <cell r="S108">
            <v>0</v>
          </cell>
          <cell r="T108">
            <v>0</v>
          </cell>
          <cell r="U108">
            <v>14.21</v>
          </cell>
          <cell r="V108">
            <v>315.97000000000003</v>
          </cell>
          <cell r="W108">
            <v>56.61</v>
          </cell>
          <cell r="X108">
            <v>26.03</v>
          </cell>
          <cell r="Y108">
            <v>58.18</v>
          </cell>
          <cell r="Z108">
            <v>80.47</v>
          </cell>
          <cell r="AA108">
            <v>80.47</v>
          </cell>
          <cell r="AB108">
            <v>301.77</v>
          </cell>
          <cell r="AC108">
            <v>9.4600000000000009</v>
          </cell>
          <cell r="AD108">
            <v>4.93</v>
          </cell>
          <cell r="AE108">
            <v>0</v>
          </cell>
          <cell r="AF108">
            <v>0</v>
          </cell>
          <cell r="AG108">
            <v>0</v>
          </cell>
          <cell r="AH108">
            <v>0</v>
          </cell>
          <cell r="AI108">
            <v>0</v>
          </cell>
          <cell r="AJ108">
            <v>14.39</v>
          </cell>
          <cell r="AK108">
            <v>316.16000000000003</v>
          </cell>
          <cell r="AL108">
            <v>56.96</v>
          </cell>
          <cell r="AM108">
            <v>26.3</v>
          </cell>
          <cell r="AN108">
            <v>57.56</v>
          </cell>
          <cell r="AO108">
            <v>80.47</v>
          </cell>
          <cell r="AP108">
            <v>80.47</v>
          </cell>
          <cell r="AQ108">
            <v>301.77</v>
          </cell>
          <cell r="AR108">
            <v>9.83</v>
          </cell>
          <cell r="AS108">
            <v>4.99</v>
          </cell>
          <cell r="AT108">
            <v>0</v>
          </cell>
          <cell r="AU108">
            <v>0</v>
          </cell>
          <cell r="AV108">
            <v>0</v>
          </cell>
          <cell r="AW108">
            <v>0</v>
          </cell>
          <cell r="AX108">
            <v>0</v>
          </cell>
          <cell r="AY108">
            <v>14.82</v>
          </cell>
          <cell r="AZ108">
            <v>316.58999999999997</v>
          </cell>
          <cell r="BA108">
            <v>57.04</v>
          </cell>
          <cell r="BB108">
            <v>27.01</v>
          </cell>
          <cell r="BC108">
            <v>57.67</v>
          </cell>
          <cell r="BD108">
            <v>80.47</v>
          </cell>
          <cell r="BE108">
            <v>80.47</v>
          </cell>
          <cell r="BF108">
            <v>302.66000000000003</v>
          </cell>
          <cell r="BG108">
            <v>10.97</v>
          </cell>
          <cell r="BH108">
            <v>5.08</v>
          </cell>
          <cell r="BI108">
            <v>0</v>
          </cell>
          <cell r="BJ108">
            <v>0</v>
          </cell>
          <cell r="BK108">
            <v>0</v>
          </cell>
          <cell r="BL108">
            <v>0</v>
          </cell>
          <cell r="BM108">
            <v>0</v>
          </cell>
          <cell r="BN108">
            <v>16.05</v>
          </cell>
          <cell r="BO108">
            <v>318.70999999999998</v>
          </cell>
          <cell r="BP108">
            <v>53.26</v>
          </cell>
          <cell r="BQ108">
            <v>27.11</v>
          </cell>
          <cell r="BR108">
            <v>60.49</v>
          </cell>
          <cell r="BS108">
            <v>83.18</v>
          </cell>
          <cell r="BT108">
            <v>77.73</v>
          </cell>
          <cell r="BU108">
            <v>301.77</v>
          </cell>
          <cell r="BV108">
            <v>17.68</v>
          </cell>
          <cell r="BW108">
            <v>8.66</v>
          </cell>
          <cell r="BX108">
            <v>0</v>
          </cell>
          <cell r="BY108">
            <v>0</v>
          </cell>
          <cell r="BZ108">
            <v>0</v>
          </cell>
          <cell r="CA108">
            <v>0</v>
          </cell>
          <cell r="CB108">
            <v>0</v>
          </cell>
          <cell r="CC108">
            <v>26.34</v>
          </cell>
          <cell r="CD108">
            <v>328.11</v>
          </cell>
          <cell r="CE108">
            <v>53.55</v>
          </cell>
          <cell r="CF108">
            <v>33.53</v>
          </cell>
          <cell r="CG108">
            <v>87.08</v>
          </cell>
          <cell r="CH108">
            <v>87.08</v>
          </cell>
        </row>
        <row r="109">
          <cell r="A109" t="str">
            <v xml:space="preserve">  TCO_FTS</v>
          </cell>
          <cell r="B109">
            <v>50.96</v>
          </cell>
          <cell r="C109">
            <v>51.75</v>
          </cell>
          <cell r="D109">
            <v>52.56</v>
          </cell>
          <cell r="E109">
            <v>35.159999999999997</v>
          </cell>
          <cell r="F109">
            <v>190.43</v>
          </cell>
          <cell r="G109">
            <v>190.43</v>
          </cell>
          <cell r="H109">
            <v>3.92</v>
          </cell>
          <cell r="I109">
            <v>58.88</v>
          </cell>
          <cell r="J109">
            <v>59.02</v>
          </cell>
          <cell r="K109">
            <v>12.99</v>
          </cell>
          <cell r="L109">
            <v>0.17</v>
          </cell>
          <cell r="M109">
            <v>134.97999999999999</v>
          </cell>
          <cell r="N109">
            <v>57.18</v>
          </cell>
          <cell r="O109">
            <v>59.13</v>
          </cell>
          <cell r="P109">
            <v>51.87</v>
          </cell>
          <cell r="Q109">
            <v>51.7</v>
          </cell>
          <cell r="R109">
            <v>52.32</v>
          </cell>
          <cell r="S109">
            <v>53.37</v>
          </cell>
          <cell r="T109">
            <v>38.020000000000003</v>
          </cell>
          <cell r="U109">
            <v>363.58</v>
          </cell>
          <cell r="V109">
            <v>498.56</v>
          </cell>
          <cell r="W109">
            <v>3.92</v>
          </cell>
          <cell r="X109">
            <v>59.05</v>
          </cell>
          <cell r="Y109">
            <v>57.36</v>
          </cell>
          <cell r="Z109">
            <v>14.26</v>
          </cell>
          <cell r="AA109">
            <v>0.17</v>
          </cell>
          <cell r="AB109">
            <v>134.76</v>
          </cell>
          <cell r="AC109">
            <v>57.25</v>
          </cell>
          <cell r="AD109">
            <v>59.21</v>
          </cell>
          <cell r="AE109">
            <v>51.94</v>
          </cell>
          <cell r="AF109">
            <v>51.8</v>
          </cell>
          <cell r="AG109">
            <v>52.37</v>
          </cell>
          <cell r="AH109">
            <v>53.47</v>
          </cell>
          <cell r="AI109">
            <v>38.200000000000003</v>
          </cell>
          <cell r="AJ109">
            <v>364.22</v>
          </cell>
          <cell r="AK109">
            <v>498.98</v>
          </cell>
          <cell r="AL109">
            <v>3.92</v>
          </cell>
          <cell r="AM109">
            <v>59.16</v>
          </cell>
          <cell r="AN109">
            <v>58.36</v>
          </cell>
          <cell r="AO109">
            <v>14.55</v>
          </cell>
          <cell r="AP109">
            <v>0.17</v>
          </cell>
          <cell r="AQ109">
            <v>136.15</v>
          </cell>
          <cell r="AR109">
            <v>57.3</v>
          </cell>
          <cell r="AS109">
            <v>59.26</v>
          </cell>
          <cell r="AT109">
            <v>51.93</v>
          </cell>
          <cell r="AU109">
            <v>51.8</v>
          </cell>
          <cell r="AV109">
            <v>52.45</v>
          </cell>
          <cell r="AW109">
            <v>53.48</v>
          </cell>
          <cell r="AX109">
            <v>38.26</v>
          </cell>
          <cell r="AY109">
            <v>364.47</v>
          </cell>
          <cell r="AZ109">
            <v>500.63</v>
          </cell>
          <cell r="BA109">
            <v>3.92</v>
          </cell>
          <cell r="BB109">
            <v>59.17</v>
          </cell>
          <cell r="BC109">
            <v>59.23</v>
          </cell>
          <cell r="BD109">
            <v>15.21</v>
          </cell>
          <cell r="BE109">
            <v>0.17</v>
          </cell>
          <cell r="BF109">
            <v>137.69</v>
          </cell>
          <cell r="BG109">
            <v>57.44</v>
          </cell>
          <cell r="BH109">
            <v>59.43</v>
          </cell>
          <cell r="BI109">
            <v>52.17</v>
          </cell>
          <cell r="BJ109">
            <v>52.07</v>
          </cell>
          <cell r="BK109">
            <v>52.71</v>
          </cell>
          <cell r="BL109">
            <v>53.85</v>
          </cell>
          <cell r="BM109">
            <v>38.82</v>
          </cell>
          <cell r="BN109">
            <v>366.5</v>
          </cell>
          <cell r="BO109">
            <v>504.19</v>
          </cell>
          <cell r="BP109">
            <v>3.92</v>
          </cell>
          <cell r="BQ109">
            <v>55.36</v>
          </cell>
          <cell r="BR109">
            <v>52.82</v>
          </cell>
          <cell r="BS109">
            <v>8.07</v>
          </cell>
          <cell r="BT109">
            <v>0</v>
          </cell>
          <cell r="BU109">
            <v>120.17</v>
          </cell>
          <cell r="BV109">
            <v>53.58</v>
          </cell>
          <cell r="BW109">
            <v>55.36</v>
          </cell>
          <cell r="BX109">
            <v>50.52</v>
          </cell>
          <cell r="BY109">
            <v>49.97</v>
          </cell>
          <cell r="BZ109">
            <v>50.56</v>
          </cell>
          <cell r="CA109">
            <v>52.09</v>
          </cell>
          <cell r="CB109">
            <v>42.38</v>
          </cell>
          <cell r="CC109">
            <v>354.45</v>
          </cell>
          <cell r="CD109">
            <v>474.62</v>
          </cell>
          <cell r="CE109">
            <v>4.1900000000000004</v>
          </cell>
          <cell r="CF109">
            <v>55.36</v>
          </cell>
          <cell r="CG109">
            <v>59.56</v>
          </cell>
          <cell r="CH109">
            <v>59.56</v>
          </cell>
        </row>
        <row r="110">
          <cell r="A110" t="str">
            <v xml:space="preserve">  TCO_SST</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row>
        <row r="111">
          <cell r="A111" t="str">
            <v xml:space="preserve">  TET_BACK</v>
          </cell>
          <cell r="B111">
            <v>0</v>
          </cell>
          <cell r="C111">
            <v>0</v>
          </cell>
          <cell r="D111">
            <v>0</v>
          </cell>
          <cell r="E111">
            <v>0</v>
          </cell>
          <cell r="F111">
            <v>0</v>
          </cell>
          <cell r="G111">
            <v>0</v>
          </cell>
          <cell r="H111">
            <v>0</v>
          </cell>
          <cell r="I111">
            <v>1.33</v>
          </cell>
          <cell r="J111">
            <v>1.33</v>
          </cell>
          <cell r="K111">
            <v>1.25</v>
          </cell>
          <cell r="L111">
            <v>1.33</v>
          </cell>
          <cell r="M111">
            <v>5.25</v>
          </cell>
          <cell r="N111">
            <v>0</v>
          </cell>
          <cell r="O111">
            <v>0</v>
          </cell>
          <cell r="P111">
            <v>0</v>
          </cell>
          <cell r="Q111">
            <v>0</v>
          </cell>
          <cell r="R111">
            <v>0</v>
          </cell>
          <cell r="S111">
            <v>0</v>
          </cell>
          <cell r="T111">
            <v>0</v>
          </cell>
          <cell r="U111">
            <v>0</v>
          </cell>
          <cell r="V111">
            <v>5.25</v>
          </cell>
          <cell r="W111">
            <v>0</v>
          </cell>
          <cell r="X111">
            <v>1.33</v>
          </cell>
          <cell r="Y111">
            <v>1.33</v>
          </cell>
          <cell r="Z111">
            <v>1.2</v>
          </cell>
          <cell r="AA111">
            <v>1.33</v>
          </cell>
          <cell r="AB111">
            <v>5.2</v>
          </cell>
          <cell r="AC111">
            <v>0</v>
          </cell>
          <cell r="AD111">
            <v>0</v>
          </cell>
          <cell r="AE111">
            <v>0</v>
          </cell>
          <cell r="AF111">
            <v>0</v>
          </cell>
          <cell r="AG111">
            <v>0</v>
          </cell>
          <cell r="AH111">
            <v>0</v>
          </cell>
          <cell r="AI111">
            <v>0</v>
          </cell>
          <cell r="AJ111">
            <v>0</v>
          </cell>
          <cell r="AK111">
            <v>5.2</v>
          </cell>
          <cell r="AL111">
            <v>0</v>
          </cell>
          <cell r="AM111">
            <v>1.33</v>
          </cell>
          <cell r="AN111">
            <v>1.33</v>
          </cell>
          <cell r="AO111">
            <v>1.2</v>
          </cell>
          <cell r="AP111">
            <v>1.33</v>
          </cell>
          <cell r="AQ111">
            <v>5.2</v>
          </cell>
          <cell r="AR111">
            <v>0</v>
          </cell>
          <cell r="AS111">
            <v>0</v>
          </cell>
          <cell r="AT111">
            <v>0</v>
          </cell>
          <cell r="AU111">
            <v>0</v>
          </cell>
          <cell r="AV111">
            <v>0</v>
          </cell>
          <cell r="AW111">
            <v>0</v>
          </cell>
          <cell r="AX111">
            <v>0</v>
          </cell>
          <cell r="AY111">
            <v>0</v>
          </cell>
          <cell r="AZ111">
            <v>5.2</v>
          </cell>
          <cell r="BA111">
            <v>0</v>
          </cell>
          <cell r="BB111">
            <v>1.33</v>
          </cell>
          <cell r="BC111">
            <v>1.33</v>
          </cell>
          <cell r="BD111">
            <v>1.2</v>
          </cell>
          <cell r="BE111">
            <v>1.33</v>
          </cell>
          <cell r="BF111">
            <v>5.2</v>
          </cell>
          <cell r="BG111">
            <v>0</v>
          </cell>
          <cell r="BH111">
            <v>0</v>
          </cell>
          <cell r="BI111">
            <v>0</v>
          </cell>
          <cell r="BJ111">
            <v>0</v>
          </cell>
          <cell r="BK111">
            <v>0</v>
          </cell>
          <cell r="BL111">
            <v>0</v>
          </cell>
          <cell r="BM111">
            <v>0</v>
          </cell>
          <cell r="BN111">
            <v>0</v>
          </cell>
          <cell r="BO111">
            <v>5.2</v>
          </cell>
          <cell r="BP111">
            <v>0</v>
          </cell>
          <cell r="BQ111">
            <v>1.33</v>
          </cell>
          <cell r="BR111">
            <v>1.33</v>
          </cell>
          <cell r="BS111">
            <v>1.25</v>
          </cell>
          <cell r="BT111">
            <v>1.33</v>
          </cell>
          <cell r="BU111">
            <v>5.25</v>
          </cell>
          <cell r="BV111">
            <v>0</v>
          </cell>
          <cell r="BW111">
            <v>0</v>
          </cell>
          <cell r="BX111">
            <v>0</v>
          </cell>
          <cell r="BY111">
            <v>0</v>
          </cell>
          <cell r="BZ111">
            <v>0</v>
          </cell>
          <cell r="CA111">
            <v>0</v>
          </cell>
          <cell r="CB111">
            <v>0</v>
          </cell>
          <cell r="CC111">
            <v>0</v>
          </cell>
          <cell r="CD111">
            <v>5.25</v>
          </cell>
          <cell r="CE111">
            <v>0</v>
          </cell>
          <cell r="CF111">
            <v>1.33</v>
          </cell>
          <cell r="CG111">
            <v>1.33</v>
          </cell>
          <cell r="CH111">
            <v>1.33</v>
          </cell>
        </row>
        <row r="112">
          <cell r="A112" t="str">
            <v xml:space="preserve">  TET_FIRM</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row>
        <row r="113">
          <cell r="A113" t="str">
            <v xml:space="preserve">  TET_F_HOOK</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row>
        <row r="114">
          <cell r="A114" t="str">
            <v xml:space="preserve">  TET_F_ROCK</v>
          </cell>
          <cell r="B114">
            <v>8.86</v>
          </cell>
          <cell r="C114">
            <v>8.86</v>
          </cell>
          <cell r="D114">
            <v>8.58</v>
          </cell>
          <cell r="E114">
            <v>13.64</v>
          </cell>
          <cell r="F114">
            <v>39.950000000000003</v>
          </cell>
          <cell r="G114">
            <v>39.950000000000003</v>
          </cell>
          <cell r="H114">
            <v>0</v>
          </cell>
          <cell r="I114">
            <v>13.23</v>
          </cell>
          <cell r="J114">
            <v>13.23</v>
          </cell>
          <cell r="K114">
            <v>12.38</v>
          </cell>
          <cell r="L114">
            <v>0.68</v>
          </cell>
          <cell r="M114">
            <v>39.51</v>
          </cell>
          <cell r="N114">
            <v>20.010000000000002</v>
          </cell>
          <cell r="O114">
            <v>14.17</v>
          </cell>
          <cell r="P114">
            <v>10.14</v>
          </cell>
          <cell r="Q114">
            <v>9.27</v>
          </cell>
          <cell r="R114">
            <v>9.27</v>
          </cell>
          <cell r="S114">
            <v>10.14</v>
          </cell>
          <cell r="T114">
            <v>13.64</v>
          </cell>
          <cell r="U114">
            <v>86.63</v>
          </cell>
          <cell r="V114">
            <v>126.15</v>
          </cell>
          <cell r="W114">
            <v>0</v>
          </cell>
          <cell r="X114">
            <v>13.23</v>
          </cell>
          <cell r="Y114">
            <v>13.23</v>
          </cell>
          <cell r="Z114">
            <v>11.95</v>
          </cell>
          <cell r="AA114">
            <v>0.67</v>
          </cell>
          <cell r="AB114">
            <v>39.08</v>
          </cell>
          <cell r="AC114">
            <v>20.010000000000002</v>
          </cell>
          <cell r="AD114">
            <v>14.17</v>
          </cell>
          <cell r="AE114">
            <v>10.14</v>
          </cell>
          <cell r="AF114">
            <v>9.27</v>
          </cell>
          <cell r="AG114">
            <v>9.27</v>
          </cell>
          <cell r="AH114">
            <v>10.14</v>
          </cell>
          <cell r="AI114">
            <v>13.64</v>
          </cell>
          <cell r="AJ114">
            <v>86.63</v>
          </cell>
          <cell r="AK114">
            <v>125.71</v>
          </cell>
          <cell r="AL114">
            <v>0</v>
          </cell>
          <cell r="AM114">
            <v>13.23</v>
          </cell>
          <cell r="AN114">
            <v>13.23</v>
          </cell>
          <cell r="AO114">
            <v>11.95</v>
          </cell>
          <cell r="AP114">
            <v>0.66</v>
          </cell>
          <cell r="AQ114">
            <v>39.07</v>
          </cell>
          <cell r="AR114">
            <v>20.010000000000002</v>
          </cell>
          <cell r="AS114">
            <v>14.17</v>
          </cell>
          <cell r="AT114">
            <v>10.14</v>
          </cell>
          <cell r="AU114">
            <v>9.27</v>
          </cell>
          <cell r="AV114">
            <v>9.27</v>
          </cell>
          <cell r="AW114">
            <v>10.14</v>
          </cell>
          <cell r="AX114">
            <v>13.64</v>
          </cell>
          <cell r="AY114">
            <v>86.63</v>
          </cell>
          <cell r="AZ114">
            <v>125.7</v>
          </cell>
          <cell r="BA114">
            <v>0</v>
          </cell>
          <cell r="BB114">
            <v>13.23</v>
          </cell>
          <cell r="BC114">
            <v>13.23</v>
          </cell>
          <cell r="BD114">
            <v>11.95</v>
          </cell>
          <cell r="BE114">
            <v>0.65</v>
          </cell>
          <cell r="BF114">
            <v>39.06</v>
          </cell>
          <cell r="BG114">
            <v>20.010000000000002</v>
          </cell>
          <cell r="BH114">
            <v>14.17</v>
          </cell>
          <cell r="BI114">
            <v>10.14</v>
          </cell>
          <cell r="BJ114">
            <v>9.27</v>
          </cell>
          <cell r="BK114">
            <v>9.27</v>
          </cell>
          <cell r="BL114">
            <v>10.14</v>
          </cell>
          <cell r="BM114">
            <v>13.64</v>
          </cell>
          <cell r="BN114">
            <v>86.63</v>
          </cell>
          <cell r="BO114">
            <v>125.7</v>
          </cell>
          <cell r="BP114">
            <v>0</v>
          </cell>
          <cell r="BQ114">
            <v>13.23</v>
          </cell>
          <cell r="BR114">
            <v>13.23</v>
          </cell>
          <cell r="BS114">
            <v>12.38</v>
          </cell>
          <cell r="BT114">
            <v>0.65</v>
          </cell>
          <cell r="BU114">
            <v>39.479999999999997</v>
          </cell>
          <cell r="BV114">
            <v>0</v>
          </cell>
          <cell r="BW114">
            <v>0</v>
          </cell>
          <cell r="BX114">
            <v>0</v>
          </cell>
          <cell r="BY114">
            <v>0</v>
          </cell>
          <cell r="BZ114">
            <v>0</v>
          </cell>
          <cell r="CA114">
            <v>0</v>
          </cell>
          <cell r="CB114">
            <v>0</v>
          </cell>
          <cell r="CC114">
            <v>0</v>
          </cell>
          <cell r="CD114">
            <v>39.479999999999997</v>
          </cell>
          <cell r="CE114">
            <v>0</v>
          </cell>
          <cell r="CF114">
            <v>13.23</v>
          </cell>
          <cell r="CG114">
            <v>13.23</v>
          </cell>
          <cell r="CH114">
            <v>13.23</v>
          </cell>
        </row>
        <row r="115">
          <cell r="A115" t="str">
            <v xml:space="preserve">  TET_F_TCO</v>
          </cell>
          <cell r="B115">
            <v>0</v>
          </cell>
          <cell r="C115">
            <v>0</v>
          </cell>
          <cell r="D115">
            <v>0</v>
          </cell>
          <cell r="E115">
            <v>0</v>
          </cell>
          <cell r="F115">
            <v>0</v>
          </cell>
          <cell r="G115">
            <v>0</v>
          </cell>
          <cell r="H115">
            <v>0</v>
          </cell>
          <cell r="I115">
            <v>4.1100000000000003</v>
          </cell>
          <cell r="J115">
            <v>4.1100000000000003</v>
          </cell>
          <cell r="K115">
            <v>3.84</v>
          </cell>
          <cell r="L115">
            <v>0</v>
          </cell>
          <cell r="M115">
            <v>12.06</v>
          </cell>
          <cell r="N115">
            <v>0</v>
          </cell>
          <cell r="O115">
            <v>0</v>
          </cell>
          <cell r="P115">
            <v>0</v>
          </cell>
          <cell r="Q115">
            <v>0</v>
          </cell>
          <cell r="R115">
            <v>0</v>
          </cell>
          <cell r="S115">
            <v>0</v>
          </cell>
          <cell r="T115">
            <v>0</v>
          </cell>
          <cell r="U115">
            <v>0</v>
          </cell>
          <cell r="V115">
            <v>12.06</v>
          </cell>
          <cell r="W115">
            <v>0</v>
          </cell>
          <cell r="X115">
            <v>4.1100000000000003</v>
          </cell>
          <cell r="Y115">
            <v>4.1100000000000003</v>
          </cell>
          <cell r="Z115">
            <v>3.71</v>
          </cell>
          <cell r="AA115">
            <v>0</v>
          </cell>
          <cell r="AB115">
            <v>11.93</v>
          </cell>
          <cell r="AC115">
            <v>0</v>
          </cell>
          <cell r="AD115">
            <v>0</v>
          </cell>
          <cell r="AE115">
            <v>0</v>
          </cell>
          <cell r="AF115">
            <v>0</v>
          </cell>
          <cell r="AG115">
            <v>0</v>
          </cell>
          <cell r="AH115">
            <v>0</v>
          </cell>
          <cell r="AI115">
            <v>0</v>
          </cell>
          <cell r="AJ115">
            <v>0</v>
          </cell>
          <cell r="AK115">
            <v>11.93</v>
          </cell>
          <cell r="AL115">
            <v>0</v>
          </cell>
          <cell r="AM115">
            <v>4.1100000000000003</v>
          </cell>
          <cell r="AN115">
            <v>4.1100000000000003</v>
          </cell>
          <cell r="AO115">
            <v>3.71</v>
          </cell>
          <cell r="AP115">
            <v>0</v>
          </cell>
          <cell r="AQ115">
            <v>11.93</v>
          </cell>
          <cell r="AR115">
            <v>0</v>
          </cell>
          <cell r="AS115">
            <v>0</v>
          </cell>
          <cell r="AT115">
            <v>0</v>
          </cell>
          <cell r="AU115">
            <v>0</v>
          </cell>
          <cell r="AV115">
            <v>0</v>
          </cell>
          <cell r="AW115">
            <v>0</v>
          </cell>
          <cell r="AX115">
            <v>0</v>
          </cell>
          <cell r="AY115">
            <v>0</v>
          </cell>
          <cell r="AZ115">
            <v>11.93</v>
          </cell>
          <cell r="BA115">
            <v>0</v>
          </cell>
          <cell r="BB115">
            <v>4.1100000000000003</v>
          </cell>
          <cell r="BC115">
            <v>4.1100000000000003</v>
          </cell>
          <cell r="BD115">
            <v>3.71</v>
          </cell>
          <cell r="BE115">
            <v>0</v>
          </cell>
          <cell r="BF115">
            <v>11.93</v>
          </cell>
          <cell r="BG115">
            <v>0</v>
          </cell>
          <cell r="BH115">
            <v>0</v>
          </cell>
          <cell r="BI115">
            <v>0</v>
          </cell>
          <cell r="BJ115">
            <v>0</v>
          </cell>
          <cell r="BK115">
            <v>0</v>
          </cell>
          <cell r="BL115">
            <v>0</v>
          </cell>
          <cell r="BM115">
            <v>0</v>
          </cell>
          <cell r="BN115">
            <v>0</v>
          </cell>
          <cell r="BO115">
            <v>11.93</v>
          </cell>
          <cell r="BP115">
            <v>0</v>
          </cell>
          <cell r="BQ115">
            <v>4.1100000000000003</v>
          </cell>
          <cell r="BR115">
            <v>4.1100000000000003</v>
          </cell>
          <cell r="BS115">
            <v>3.84</v>
          </cell>
          <cell r="BT115">
            <v>0</v>
          </cell>
          <cell r="BU115">
            <v>12.06</v>
          </cell>
          <cell r="BV115">
            <v>0</v>
          </cell>
          <cell r="BW115">
            <v>0</v>
          </cell>
          <cell r="BX115">
            <v>0</v>
          </cell>
          <cell r="BY115">
            <v>0</v>
          </cell>
          <cell r="BZ115">
            <v>0</v>
          </cell>
          <cell r="CA115">
            <v>0</v>
          </cell>
          <cell r="CB115">
            <v>0</v>
          </cell>
          <cell r="CC115">
            <v>0</v>
          </cell>
          <cell r="CD115">
            <v>12.06</v>
          </cell>
          <cell r="CE115">
            <v>0</v>
          </cell>
          <cell r="CF115">
            <v>4.1100000000000003</v>
          </cell>
          <cell r="CG115">
            <v>4.1100000000000003</v>
          </cell>
          <cell r="CH115">
            <v>4.1100000000000003</v>
          </cell>
        </row>
        <row r="116">
          <cell r="A116" t="str">
            <v xml:space="preserve">  TET_F_UNION</v>
          </cell>
          <cell r="B116">
            <v>0</v>
          </cell>
          <cell r="C116">
            <v>0</v>
          </cell>
          <cell r="D116">
            <v>0</v>
          </cell>
          <cell r="E116">
            <v>12.92</v>
          </cell>
          <cell r="F116">
            <v>12.92</v>
          </cell>
          <cell r="G116">
            <v>12.92</v>
          </cell>
          <cell r="H116">
            <v>8.19</v>
          </cell>
          <cell r="I116">
            <v>14.21</v>
          </cell>
          <cell r="J116">
            <v>14.21</v>
          </cell>
          <cell r="K116">
            <v>13.29</v>
          </cell>
          <cell r="L116">
            <v>10.92</v>
          </cell>
          <cell r="M116">
            <v>60.82</v>
          </cell>
          <cell r="N116">
            <v>6.73</v>
          </cell>
          <cell r="O116">
            <v>0</v>
          </cell>
          <cell r="P116">
            <v>0</v>
          </cell>
          <cell r="Q116">
            <v>0</v>
          </cell>
          <cell r="R116">
            <v>0</v>
          </cell>
          <cell r="S116">
            <v>0</v>
          </cell>
          <cell r="T116">
            <v>11.4</v>
          </cell>
          <cell r="U116">
            <v>18.13</v>
          </cell>
          <cell r="V116">
            <v>78.95</v>
          </cell>
          <cell r="W116">
            <v>9.0299999999999994</v>
          </cell>
          <cell r="X116">
            <v>15.67</v>
          </cell>
          <cell r="Y116">
            <v>15.67</v>
          </cell>
          <cell r="Z116">
            <v>14.15</v>
          </cell>
          <cell r="AA116">
            <v>12.04</v>
          </cell>
          <cell r="AB116">
            <v>66.56</v>
          </cell>
          <cell r="AC116">
            <v>6.73</v>
          </cell>
          <cell r="AD116">
            <v>0</v>
          </cell>
          <cell r="AE116">
            <v>0</v>
          </cell>
          <cell r="AF116">
            <v>0</v>
          </cell>
          <cell r="AG116">
            <v>0</v>
          </cell>
          <cell r="AH116">
            <v>0</v>
          </cell>
          <cell r="AI116">
            <v>11.4</v>
          </cell>
          <cell r="AJ116">
            <v>18.13</v>
          </cell>
          <cell r="AK116">
            <v>84.69</v>
          </cell>
          <cell r="AL116">
            <v>9.0299999999999994</v>
          </cell>
          <cell r="AM116">
            <v>15.67</v>
          </cell>
          <cell r="AN116">
            <v>15.67</v>
          </cell>
          <cell r="AO116">
            <v>14.15</v>
          </cell>
          <cell r="AP116">
            <v>12.05</v>
          </cell>
          <cell r="AQ116">
            <v>66.56</v>
          </cell>
          <cell r="AR116">
            <v>6.73</v>
          </cell>
          <cell r="AS116">
            <v>0</v>
          </cell>
          <cell r="AT116">
            <v>0</v>
          </cell>
          <cell r="AU116">
            <v>0</v>
          </cell>
          <cell r="AV116">
            <v>0</v>
          </cell>
          <cell r="AW116">
            <v>0</v>
          </cell>
          <cell r="AX116">
            <v>11.4</v>
          </cell>
          <cell r="AY116">
            <v>18.13</v>
          </cell>
          <cell r="AZ116">
            <v>84.69</v>
          </cell>
          <cell r="BA116">
            <v>9.0299999999999994</v>
          </cell>
          <cell r="BB116">
            <v>15.67</v>
          </cell>
          <cell r="BC116">
            <v>15.67</v>
          </cell>
          <cell r="BD116">
            <v>14.15</v>
          </cell>
          <cell r="BE116">
            <v>12.06</v>
          </cell>
          <cell r="BF116">
            <v>66.569999999999993</v>
          </cell>
          <cell r="BG116">
            <v>6.73</v>
          </cell>
          <cell r="BH116">
            <v>0</v>
          </cell>
          <cell r="BI116">
            <v>0</v>
          </cell>
          <cell r="BJ116">
            <v>0</v>
          </cell>
          <cell r="BK116">
            <v>0</v>
          </cell>
          <cell r="BL116">
            <v>0</v>
          </cell>
          <cell r="BM116">
            <v>11.4</v>
          </cell>
          <cell r="BN116">
            <v>18.13</v>
          </cell>
          <cell r="BO116">
            <v>84.7</v>
          </cell>
          <cell r="BP116">
            <v>9.0299999999999994</v>
          </cell>
          <cell r="BQ116">
            <v>15.67</v>
          </cell>
          <cell r="BR116">
            <v>15.67</v>
          </cell>
          <cell r="BS116">
            <v>14.66</v>
          </cell>
          <cell r="BT116">
            <v>12.06</v>
          </cell>
          <cell r="BU116">
            <v>67.08</v>
          </cell>
          <cell r="BV116">
            <v>0</v>
          </cell>
          <cell r="BW116">
            <v>0</v>
          </cell>
          <cell r="BX116">
            <v>0</v>
          </cell>
          <cell r="BY116">
            <v>0</v>
          </cell>
          <cell r="BZ116">
            <v>0</v>
          </cell>
          <cell r="CA116">
            <v>0</v>
          </cell>
          <cell r="CB116">
            <v>0</v>
          </cell>
          <cell r="CC116">
            <v>0</v>
          </cell>
          <cell r="CD116">
            <v>67.08</v>
          </cell>
          <cell r="CE116">
            <v>9.0299999999999994</v>
          </cell>
          <cell r="CF116">
            <v>15.67</v>
          </cell>
          <cell r="CG116">
            <v>24.7</v>
          </cell>
          <cell r="CH116">
            <v>24.7</v>
          </cell>
        </row>
        <row r="117">
          <cell r="A117" t="str">
            <v xml:space="preserve">  TET_RCK_FTIM</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row>
        <row r="118">
          <cell r="A118" t="str">
            <v xml:space="preserve">  TET_SOMER</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row>
        <row r="119">
          <cell r="A119" t="str">
            <v xml:space="preserve">  TET_SST</v>
          </cell>
          <cell r="B119">
            <v>0</v>
          </cell>
          <cell r="C119">
            <v>0</v>
          </cell>
          <cell r="D119">
            <v>0</v>
          </cell>
          <cell r="E119">
            <v>0</v>
          </cell>
          <cell r="F119">
            <v>0</v>
          </cell>
          <cell r="G119">
            <v>0</v>
          </cell>
          <cell r="H119">
            <v>0</v>
          </cell>
          <cell r="I119">
            <v>0.7</v>
          </cell>
          <cell r="J119">
            <v>0.7</v>
          </cell>
          <cell r="K119">
            <v>0.65</v>
          </cell>
          <cell r="L119">
            <v>0</v>
          </cell>
          <cell r="M119">
            <v>2.0499999999999998</v>
          </cell>
          <cell r="N119">
            <v>0</v>
          </cell>
          <cell r="O119">
            <v>0</v>
          </cell>
          <cell r="P119">
            <v>0</v>
          </cell>
          <cell r="Q119">
            <v>0</v>
          </cell>
          <cell r="R119">
            <v>0</v>
          </cell>
          <cell r="S119">
            <v>0</v>
          </cell>
          <cell r="T119">
            <v>0</v>
          </cell>
          <cell r="U119">
            <v>0</v>
          </cell>
          <cell r="V119">
            <v>2.0499999999999998</v>
          </cell>
          <cell r="W119">
            <v>0</v>
          </cell>
          <cell r="X119">
            <v>0.7</v>
          </cell>
          <cell r="Y119">
            <v>0.7</v>
          </cell>
          <cell r="Z119">
            <v>0.63</v>
          </cell>
          <cell r="AA119">
            <v>0</v>
          </cell>
          <cell r="AB119">
            <v>2.0299999999999998</v>
          </cell>
          <cell r="AC119">
            <v>0</v>
          </cell>
          <cell r="AD119">
            <v>0</v>
          </cell>
          <cell r="AE119">
            <v>0</v>
          </cell>
          <cell r="AF119">
            <v>0</v>
          </cell>
          <cell r="AG119">
            <v>0</v>
          </cell>
          <cell r="AH119">
            <v>0</v>
          </cell>
          <cell r="AI119">
            <v>0</v>
          </cell>
          <cell r="AJ119">
            <v>0</v>
          </cell>
          <cell r="AK119">
            <v>2.0299999999999998</v>
          </cell>
          <cell r="AL119">
            <v>0</v>
          </cell>
          <cell r="AM119">
            <v>0.7</v>
          </cell>
          <cell r="AN119">
            <v>0.7</v>
          </cell>
          <cell r="AO119">
            <v>0.63</v>
          </cell>
          <cell r="AP119">
            <v>0</v>
          </cell>
          <cell r="AQ119">
            <v>2.0299999999999998</v>
          </cell>
          <cell r="AR119">
            <v>0</v>
          </cell>
          <cell r="AS119">
            <v>0</v>
          </cell>
          <cell r="AT119">
            <v>0</v>
          </cell>
          <cell r="AU119">
            <v>0</v>
          </cell>
          <cell r="AV119">
            <v>0</v>
          </cell>
          <cell r="AW119">
            <v>0</v>
          </cell>
          <cell r="AX119">
            <v>0</v>
          </cell>
          <cell r="AY119">
            <v>0</v>
          </cell>
          <cell r="AZ119">
            <v>2.0299999999999998</v>
          </cell>
          <cell r="BA119">
            <v>0</v>
          </cell>
          <cell r="BB119">
            <v>0.7</v>
          </cell>
          <cell r="BC119">
            <v>0.7</v>
          </cell>
          <cell r="BD119">
            <v>0.63</v>
          </cell>
          <cell r="BE119">
            <v>0</v>
          </cell>
          <cell r="BF119">
            <v>2.0299999999999998</v>
          </cell>
          <cell r="BG119">
            <v>0</v>
          </cell>
          <cell r="BH119">
            <v>0</v>
          </cell>
          <cell r="BI119">
            <v>0</v>
          </cell>
          <cell r="BJ119">
            <v>0</v>
          </cell>
          <cell r="BK119">
            <v>0</v>
          </cell>
          <cell r="BL119">
            <v>0</v>
          </cell>
          <cell r="BM119">
            <v>0</v>
          </cell>
          <cell r="BN119">
            <v>0</v>
          </cell>
          <cell r="BO119">
            <v>2.0299999999999998</v>
          </cell>
          <cell r="BP119">
            <v>0</v>
          </cell>
          <cell r="BQ119">
            <v>0.7</v>
          </cell>
          <cell r="BR119">
            <v>0.7</v>
          </cell>
          <cell r="BS119">
            <v>0.65</v>
          </cell>
          <cell r="BT119">
            <v>0</v>
          </cell>
          <cell r="BU119">
            <v>2.0499999999999998</v>
          </cell>
          <cell r="BV119">
            <v>0</v>
          </cell>
          <cell r="BW119">
            <v>0</v>
          </cell>
          <cell r="BX119">
            <v>0</v>
          </cell>
          <cell r="BY119">
            <v>0</v>
          </cell>
          <cell r="BZ119">
            <v>0</v>
          </cell>
          <cell r="CA119">
            <v>0</v>
          </cell>
          <cell r="CB119">
            <v>0</v>
          </cell>
          <cell r="CC119">
            <v>0</v>
          </cell>
          <cell r="CD119">
            <v>2.0499999999999998</v>
          </cell>
          <cell r="CE119">
            <v>0</v>
          </cell>
          <cell r="CF119">
            <v>0.71</v>
          </cell>
          <cell r="CG119">
            <v>0.71</v>
          </cell>
          <cell r="CH119">
            <v>0.71</v>
          </cell>
        </row>
        <row r="120">
          <cell r="A120" t="str">
            <v xml:space="preserve">  TET_STCOLL</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row>
        <row r="121">
          <cell r="A121" t="str">
            <v xml:space="preserve">  TET_TCO_UN</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row>
        <row r="122">
          <cell r="A122" t="str">
            <v xml:space="preserve">  TET_UN_UNION</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row>
        <row r="123">
          <cell r="A123" t="str">
            <v xml:space="preserve">  TGP_FIRM</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row>
        <row r="124">
          <cell r="A124" t="str">
            <v xml:space="preserve">  TGP_F_BESS</v>
          </cell>
          <cell r="B124">
            <v>12.13</v>
          </cell>
          <cell r="C124">
            <v>8.11</v>
          </cell>
          <cell r="D124">
            <v>9.39</v>
          </cell>
          <cell r="E124">
            <v>9.7100000000000009</v>
          </cell>
          <cell r="F124">
            <v>39.340000000000003</v>
          </cell>
          <cell r="G124">
            <v>39.340000000000003</v>
          </cell>
          <cell r="H124">
            <v>4.43</v>
          </cell>
          <cell r="I124">
            <v>40.229999999999997</v>
          </cell>
          <cell r="J124">
            <v>40.229999999999997</v>
          </cell>
          <cell r="K124">
            <v>37.64</v>
          </cell>
          <cell r="L124">
            <v>28.33</v>
          </cell>
          <cell r="M124">
            <v>150.85</v>
          </cell>
          <cell r="N124">
            <v>17.18</v>
          </cell>
          <cell r="O124">
            <v>17.75</v>
          </cell>
          <cell r="P124">
            <v>13.24</v>
          </cell>
          <cell r="Q124">
            <v>12.13</v>
          </cell>
          <cell r="R124">
            <v>8.11</v>
          </cell>
          <cell r="S124">
            <v>9.39</v>
          </cell>
          <cell r="T124">
            <v>9.7100000000000009</v>
          </cell>
          <cell r="U124">
            <v>87.51</v>
          </cell>
          <cell r="V124">
            <v>238.37</v>
          </cell>
          <cell r="W124">
            <v>4.62</v>
          </cell>
          <cell r="X124">
            <v>40.229999999999997</v>
          </cell>
          <cell r="Y124">
            <v>40.229999999999997</v>
          </cell>
          <cell r="Z124">
            <v>36.340000000000003</v>
          </cell>
          <cell r="AA124">
            <v>28.33</v>
          </cell>
          <cell r="AB124">
            <v>149.75</v>
          </cell>
          <cell r="AC124">
            <v>17.18</v>
          </cell>
          <cell r="AD124">
            <v>17.75</v>
          </cell>
          <cell r="AE124">
            <v>13.24</v>
          </cell>
          <cell r="AF124">
            <v>12.13</v>
          </cell>
          <cell r="AG124">
            <v>8.11</v>
          </cell>
          <cell r="AH124">
            <v>9.39</v>
          </cell>
          <cell r="AI124">
            <v>9.7100000000000009</v>
          </cell>
          <cell r="AJ124">
            <v>87.51</v>
          </cell>
          <cell r="AK124">
            <v>237.27</v>
          </cell>
          <cell r="AL124">
            <v>4.58</v>
          </cell>
          <cell r="AM124">
            <v>40.229999999999997</v>
          </cell>
          <cell r="AN124">
            <v>40.229999999999997</v>
          </cell>
          <cell r="AO124">
            <v>36.340000000000003</v>
          </cell>
          <cell r="AP124">
            <v>28.33</v>
          </cell>
          <cell r="AQ124">
            <v>149.71</v>
          </cell>
          <cell r="AR124">
            <v>17.18</v>
          </cell>
          <cell r="AS124">
            <v>17.75</v>
          </cell>
          <cell r="AT124">
            <v>13.24</v>
          </cell>
          <cell r="AU124">
            <v>12.13</v>
          </cell>
          <cell r="AV124">
            <v>8.11</v>
          </cell>
          <cell r="AW124">
            <v>9.39</v>
          </cell>
          <cell r="AX124">
            <v>9.7100000000000009</v>
          </cell>
          <cell r="AY124">
            <v>87.51</v>
          </cell>
          <cell r="AZ124">
            <v>237.22</v>
          </cell>
          <cell r="BA124">
            <v>4.62</v>
          </cell>
          <cell r="BB124">
            <v>40.229999999999997</v>
          </cell>
          <cell r="BC124">
            <v>40.229999999999997</v>
          </cell>
          <cell r="BD124">
            <v>36.340000000000003</v>
          </cell>
          <cell r="BE124">
            <v>28.33</v>
          </cell>
          <cell r="BF124">
            <v>149.75</v>
          </cell>
          <cell r="BG124">
            <v>17.18</v>
          </cell>
          <cell r="BH124">
            <v>17.75</v>
          </cell>
          <cell r="BI124">
            <v>13.24</v>
          </cell>
          <cell r="BJ124">
            <v>12.13</v>
          </cell>
          <cell r="BK124">
            <v>8.11</v>
          </cell>
          <cell r="BL124">
            <v>9.39</v>
          </cell>
          <cell r="BM124">
            <v>9.7100000000000009</v>
          </cell>
          <cell r="BN124">
            <v>87.51</v>
          </cell>
          <cell r="BO124">
            <v>237.27</v>
          </cell>
          <cell r="BP124">
            <v>4.62</v>
          </cell>
          <cell r="BQ124">
            <v>40.229999999999997</v>
          </cell>
          <cell r="BR124">
            <v>40.229999999999997</v>
          </cell>
          <cell r="BS124">
            <v>37.64</v>
          </cell>
          <cell r="BT124">
            <v>28.33</v>
          </cell>
          <cell r="BU124">
            <v>151.05000000000001</v>
          </cell>
          <cell r="BV124">
            <v>17.18</v>
          </cell>
          <cell r="BW124">
            <v>17.75</v>
          </cell>
          <cell r="BX124">
            <v>13.24</v>
          </cell>
          <cell r="BY124">
            <v>12.13</v>
          </cell>
          <cell r="BZ124">
            <v>8.11</v>
          </cell>
          <cell r="CA124">
            <v>9.39</v>
          </cell>
          <cell r="CB124">
            <v>9.7100000000000009</v>
          </cell>
          <cell r="CC124">
            <v>87.51</v>
          </cell>
          <cell r="CD124">
            <v>238.56</v>
          </cell>
          <cell r="CE124">
            <v>3.03</v>
          </cell>
          <cell r="CF124">
            <v>3.13</v>
          </cell>
          <cell r="CG124">
            <v>6.17</v>
          </cell>
          <cell r="CH124">
            <v>6.17</v>
          </cell>
        </row>
        <row r="125">
          <cell r="A125" t="str">
            <v xml:space="preserve">  TGP_F_KOPPEL</v>
          </cell>
          <cell r="B125">
            <v>3.26</v>
          </cell>
          <cell r="C125">
            <v>3.26</v>
          </cell>
          <cell r="D125">
            <v>3.15</v>
          </cell>
          <cell r="E125">
            <v>6.42</v>
          </cell>
          <cell r="F125">
            <v>16.079999999999998</v>
          </cell>
          <cell r="G125">
            <v>16.079999999999998</v>
          </cell>
          <cell r="H125">
            <v>0</v>
          </cell>
          <cell r="I125">
            <v>10.86</v>
          </cell>
          <cell r="J125">
            <v>10.86</v>
          </cell>
          <cell r="K125">
            <v>10.16</v>
          </cell>
          <cell r="L125">
            <v>7.73</v>
          </cell>
          <cell r="M125">
            <v>39.590000000000003</v>
          </cell>
          <cell r="N125">
            <v>6.21</v>
          </cell>
          <cell r="O125">
            <v>6.42</v>
          </cell>
          <cell r="P125">
            <v>6.21</v>
          </cell>
          <cell r="Q125">
            <v>3.26</v>
          </cell>
          <cell r="R125">
            <v>3.26</v>
          </cell>
          <cell r="S125">
            <v>3.15</v>
          </cell>
          <cell r="T125">
            <v>6.42</v>
          </cell>
          <cell r="U125">
            <v>34.92</v>
          </cell>
          <cell r="V125">
            <v>74.52</v>
          </cell>
          <cell r="W125">
            <v>0.15</v>
          </cell>
          <cell r="X125">
            <v>10.86</v>
          </cell>
          <cell r="Y125">
            <v>10.86</v>
          </cell>
          <cell r="Z125">
            <v>9.81</v>
          </cell>
          <cell r="AA125">
            <v>7.73</v>
          </cell>
          <cell r="AB125">
            <v>39.39</v>
          </cell>
          <cell r="AC125">
            <v>6.21</v>
          </cell>
          <cell r="AD125">
            <v>6.42</v>
          </cell>
          <cell r="AE125">
            <v>6.21</v>
          </cell>
          <cell r="AF125">
            <v>3.26</v>
          </cell>
          <cell r="AG125">
            <v>3.26</v>
          </cell>
          <cell r="AH125">
            <v>3.15</v>
          </cell>
          <cell r="AI125">
            <v>6.42</v>
          </cell>
          <cell r="AJ125">
            <v>34.92</v>
          </cell>
          <cell r="AK125">
            <v>74.319999999999993</v>
          </cell>
          <cell r="AL125">
            <v>0.2</v>
          </cell>
          <cell r="AM125">
            <v>10.86</v>
          </cell>
          <cell r="AN125">
            <v>10.86</v>
          </cell>
          <cell r="AO125">
            <v>9.81</v>
          </cell>
          <cell r="AP125">
            <v>7.73</v>
          </cell>
          <cell r="AQ125">
            <v>39.44</v>
          </cell>
          <cell r="AR125">
            <v>6.21</v>
          </cell>
          <cell r="AS125">
            <v>6.42</v>
          </cell>
          <cell r="AT125">
            <v>6.21</v>
          </cell>
          <cell r="AU125">
            <v>3.26</v>
          </cell>
          <cell r="AV125">
            <v>3.26</v>
          </cell>
          <cell r="AW125">
            <v>3.15</v>
          </cell>
          <cell r="AX125">
            <v>6.42</v>
          </cell>
          <cell r="AY125">
            <v>34.92</v>
          </cell>
          <cell r="AZ125">
            <v>74.36</v>
          </cell>
          <cell r="BA125">
            <v>0.15</v>
          </cell>
          <cell r="BB125">
            <v>10.86</v>
          </cell>
          <cell r="BC125">
            <v>10.86</v>
          </cell>
          <cell r="BD125">
            <v>9.81</v>
          </cell>
          <cell r="BE125">
            <v>7.73</v>
          </cell>
          <cell r="BF125">
            <v>39.39</v>
          </cell>
          <cell r="BG125">
            <v>6.21</v>
          </cell>
          <cell r="BH125">
            <v>6.42</v>
          </cell>
          <cell r="BI125">
            <v>6.21</v>
          </cell>
          <cell r="BJ125">
            <v>3.26</v>
          </cell>
          <cell r="BK125">
            <v>3.26</v>
          </cell>
          <cell r="BL125">
            <v>3.15</v>
          </cell>
          <cell r="BM125">
            <v>6.42</v>
          </cell>
          <cell r="BN125">
            <v>34.92</v>
          </cell>
          <cell r="BO125">
            <v>74.319999999999993</v>
          </cell>
          <cell r="BP125">
            <v>0.19</v>
          </cell>
          <cell r="BQ125">
            <v>10.86</v>
          </cell>
          <cell r="BR125">
            <v>10.86</v>
          </cell>
          <cell r="BS125">
            <v>10.16</v>
          </cell>
          <cell r="BT125">
            <v>7.73</v>
          </cell>
          <cell r="BU125">
            <v>39.79</v>
          </cell>
          <cell r="BV125">
            <v>6.21</v>
          </cell>
          <cell r="BW125">
            <v>6.42</v>
          </cell>
          <cell r="BX125">
            <v>6.21</v>
          </cell>
          <cell r="BY125">
            <v>3.26</v>
          </cell>
          <cell r="BZ125">
            <v>3.26</v>
          </cell>
          <cell r="CA125">
            <v>3.15</v>
          </cell>
          <cell r="CB125">
            <v>6.42</v>
          </cell>
          <cell r="CC125">
            <v>34.92</v>
          </cell>
          <cell r="CD125">
            <v>74.709999999999994</v>
          </cell>
          <cell r="CE125">
            <v>0</v>
          </cell>
          <cell r="CF125">
            <v>10.86</v>
          </cell>
          <cell r="CG125">
            <v>10.86</v>
          </cell>
          <cell r="CH125">
            <v>10.86</v>
          </cell>
        </row>
        <row r="126">
          <cell r="A126" t="str">
            <v xml:space="preserve">  TGP_F_PT</v>
          </cell>
          <cell r="B126">
            <v>1.88</v>
          </cell>
          <cell r="C126">
            <v>1.88</v>
          </cell>
          <cell r="D126">
            <v>1.82</v>
          </cell>
          <cell r="E126">
            <v>2.85</v>
          </cell>
          <cell r="F126">
            <v>8.43</v>
          </cell>
          <cell r="G126">
            <v>8.43</v>
          </cell>
          <cell r="H126">
            <v>3.99</v>
          </cell>
          <cell r="I126">
            <v>5.25</v>
          </cell>
          <cell r="J126">
            <v>5.25</v>
          </cell>
          <cell r="K126">
            <v>4.91</v>
          </cell>
          <cell r="L126">
            <v>3.9</v>
          </cell>
          <cell r="M126">
            <v>23.31</v>
          </cell>
          <cell r="N126">
            <v>5.08</v>
          </cell>
          <cell r="O126">
            <v>1.88</v>
          </cell>
          <cell r="P126">
            <v>1.82</v>
          </cell>
          <cell r="Q126">
            <v>1.88</v>
          </cell>
          <cell r="R126">
            <v>1.88</v>
          </cell>
          <cell r="S126">
            <v>1.82</v>
          </cell>
          <cell r="T126">
            <v>2.85</v>
          </cell>
          <cell r="U126">
            <v>17.21</v>
          </cell>
          <cell r="V126">
            <v>40.520000000000003</v>
          </cell>
          <cell r="W126">
            <v>5.08</v>
          </cell>
          <cell r="X126">
            <v>5.25</v>
          </cell>
          <cell r="Y126">
            <v>5.25</v>
          </cell>
          <cell r="Z126">
            <v>4.75</v>
          </cell>
          <cell r="AA126">
            <v>3.9</v>
          </cell>
          <cell r="AB126">
            <v>24.24</v>
          </cell>
          <cell r="AC126">
            <v>5.08</v>
          </cell>
          <cell r="AD126">
            <v>1.88</v>
          </cell>
          <cell r="AE126">
            <v>1.82</v>
          </cell>
          <cell r="AF126">
            <v>1.88</v>
          </cell>
          <cell r="AG126">
            <v>1.88</v>
          </cell>
          <cell r="AH126">
            <v>1.82</v>
          </cell>
          <cell r="AI126">
            <v>2.85</v>
          </cell>
          <cell r="AJ126">
            <v>17.21</v>
          </cell>
          <cell r="AK126">
            <v>41.45</v>
          </cell>
          <cell r="AL126">
            <v>5.08</v>
          </cell>
          <cell r="AM126">
            <v>5.25</v>
          </cell>
          <cell r="AN126">
            <v>5.25</v>
          </cell>
          <cell r="AO126">
            <v>4.75</v>
          </cell>
          <cell r="AP126">
            <v>3.9</v>
          </cell>
          <cell r="AQ126">
            <v>24.24</v>
          </cell>
          <cell r="AR126">
            <v>5.08</v>
          </cell>
          <cell r="AS126">
            <v>1.88</v>
          </cell>
          <cell r="AT126">
            <v>1.82</v>
          </cell>
          <cell r="AU126">
            <v>1.88</v>
          </cell>
          <cell r="AV126">
            <v>1.88</v>
          </cell>
          <cell r="AW126">
            <v>1.82</v>
          </cell>
          <cell r="AX126">
            <v>2.85</v>
          </cell>
          <cell r="AY126">
            <v>17.21</v>
          </cell>
          <cell r="AZ126">
            <v>41.45</v>
          </cell>
          <cell r="BA126">
            <v>5.18</v>
          </cell>
          <cell r="BB126">
            <v>5.35</v>
          </cell>
          <cell r="BC126">
            <v>5.35</v>
          </cell>
          <cell r="BD126">
            <v>4.83</v>
          </cell>
          <cell r="BE126">
            <v>3.97</v>
          </cell>
          <cell r="BF126">
            <v>24.67</v>
          </cell>
          <cell r="BG126">
            <v>5.08</v>
          </cell>
          <cell r="BH126">
            <v>1.88</v>
          </cell>
          <cell r="BI126">
            <v>1.82</v>
          </cell>
          <cell r="BJ126">
            <v>1.88</v>
          </cell>
          <cell r="BK126">
            <v>1.88</v>
          </cell>
          <cell r="BL126">
            <v>1.82</v>
          </cell>
          <cell r="BM126">
            <v>2.85</v>
          </cell>
          <cell r="BN126">
            <v>17.21</v>
          </cell>
          <cell r="BO126">
            <v>41.89</v>
          </cell>
          <cell r="BP126">
            <v>5.08</v>
          </cell>
          <cell r="BQ126">
            <v>5.25</v>
          </cell>
          <cell r="BR126">
            <v>5.25</v>
          </cell>
          <cell r="BS126">
            <v>4.91</v>
          </cell>
          <cell r="BT126">
            <v>4.2</v>
          </cell>
          <cell r="BU126">
            <v>24.71</v>
          </cell>
          <cell r="BV126">
            <v>5.08</v>
          </cell>
          <cell r="BW126">
            <v>1.88</v>
          </cell>
          <cell r="BX126">
            <v>1.82</v>
          </cell>
          <cell r="BY126">
            <v>1.88</v>
          </cell>
          <cell r="BZ126">
            <v>1.88</v>
          </cell>
          <cell r="CA126">
            <v>1.82</v>
          </cell>
          <cell r="CB126">
            <v>2.85</v>
          </cell>
          <cell r="CC126">
            <v>17.21</v>
          </cell>
          <cell r="CD126">
            <v>41.92</v>
          </cell>
          <cell r="CE126">
            <v>5.08</v>
          </cell>
          <cell r="CF126">
            <v>5.25</v>
          </cell>
          <cell r="CG126">
            <v>10.34</v>
          </cell>
          <cell r="CH126">
            <v>10.34</v>
          </cell>
        </row>
        <row r="127">
          <cell r="A127" t="str">
            <v xml:space="preserve">  TGP_F_TCO</v>
          </cell>
          <cell r="B127">
            <v>8.64</v>
          </cell>
          <cell r="C127">
            <v>8.64</v>
          </cell>
          <cell r="D127">
            <v>8.36</v>
          </cell>
          <cell r="E127">
            <v>0</v>
          </cell>
          <cell r="F127">
            <v>25.65</v>
          </cell>
          <cell r="G127">
            <v>25.65</v>
          </cell>
          <cell r="H127">
            <v>5.44</v>
          </cell>
          <cell r="I127">
            <v>8.64</v>
          </cell>
          <cell r="J127">
            <v>8.64</v>
          </cell>
          <cell r="K127">
            <v>7.28</v>
          </cell>
          <cell r="L127">
            <v>0.23</v>
          </cell>
          <cell r="M127">
            <v>30.22</v>
          </cell>
          <cell r="N127">
            <v>0</v>
          </cell>
          <cell r="O127">
            <v>0</v>
          </cell>
          <cell r="P127">
            <v>0</v>
          </cell>
          <cell r="Q127">
            <v>0</v>
          </cell>
          <cell r="R127">
            <v>0</v>
          </cell>
          <cell r="S127">
            <v>0</v>
          </cell>
          <cell r="T127">
            <v>0</v>
          </cell>
          <cell r="U127">
            <v>0</v>
          </cell>
          <cell r="V127">
            <v>30.22</v>
          </cell>
          <cell r="W127">
            <v>5.44</v>
          </cell>
          <cell r="X127">
            <v>8.64</v>
          </cell>
          <cell r="Y127">
            <v>8.64</v>
          </cell>
          <cell r="Z127">
            <v>7.02</v>
          </cell>
          <cell r="AA127">
            <v>0.23</v>
          </cell>
          <cell r="AB127">
            <v>29.97</v>
          </cell>
          <cell r="AC127">
            <v>0</v>
          </cell>
          <cell r="AD127">
            <v>0</v>
          </cell>
          <cell r="AE127">
            <v>0</v>
          </cell>
          <cell r="AF127">
            <v>0</v>
          </cell>
          <cell r="AG127">
            <v>0</v>
          </cell>
          <cell r="AH127">
            <v>0</v>
          </cell>
          <cell r="AI127">
            <v>0</v>
          </cell>
          <cell r="AJ127">
            <v>0</v>
          </cell>
          <cell r="AK127">
            <v>29.97</v>
          </cell>
          <cell r="AL127">
            <v>5.44</v>
          </cell>
          <cell r="AM127">
            <v>8.64</v>
          </cell>
          <cell r="AN127">
            <v>8.64</v>
          </cell>
          <cell r="AO127">
            <v>7.12</v>
          </cell>
          <cell r="AP127">
            <v>0.23</v>
          </cell>
          <cell r="AQ127">
            <v>30.07</v>
          </cell>
          <cell r="AR127">
            <v>0</v>
          </cell>
          <cell r="AS127">
            <v>0</v>
          </cell>
          <cell r="AT127">
            <v>0</v>
          </cell>
          <cell r="AU127">
            <v>0</v>
          </cell>
          <cell r="AV127">
            <v>0</v>
          </cell>
          <cell r="AW127">
            <v>0</v>
          </cell>
          <cell r="AX127">
            <v>0</v>
          </cell>
          <cell r="AY127">
            <v>0</v>
          </cell>
          <cell r="AZ127">
            <v>30.07</v>
          </cell>
          <cell r="BA127">
            <v>5.44</v>
          </cell>
          <cell r="BB127">
            <v>8.64</v>
          </cell>
          <cell r="BC127">
            <v>8.64</v>
          </cell>
          <cell r="BD127">
            <v>7.8</v>
          </cell>
          <cell r="BE127">
            <v>0.23</v>
          </cell>
          <cell r="BF127">
            <v>30.75</v>
          </cell>
          <cell r="BG127">
            <v>0</v>
          </cell>
          <cell r="BH127">
            <v>0</v>
          </cell>
          <cell r="BI127">
            <v>0</v>
          </cell>
          <cell r="BJ127">
            <v>0</v>
          </cell>
          <cell r="BK127">
            <v>0</v>
          </cell>
          <cell r="BL127">
            <v>0</v>
          </cell>
          <cell r="BM127">
            <v>0</v>
          </cell>
          <cell r="BN127">
            <v>0</v>
          </cell>
          <cell r="BO127">
            <v>30.75</v>
          </cell>
          <cell r="BP127">
            <v>5.44</v>
          </cell>
          <cell r="BQ127">
            <v>8.64</v>
          </cell>
          <cell r="BR127">
            <v>8.64</v>
          </cell>
          <cell r="BS127">
            <v>7.28</v>
          </cell>
          <cell r="BT127">
            <v>0</v>
          </cell>
          <cell r="BU127">
            <v>29.99</v>
          </cell>
          <cell r="BV127">
            <v>0</v>
          </cell>
          <cell r="BW127">
            <v>0</v>
          </cell>
          <cell r="BX127">
            <v>0</v>
          </cell>
          <cell r="BY127">
            <v>0</v>
          </cell>
          <cell r="BZ127">
            <v>0</v>
          </cell>
          <cell r="CA127">
            <v>0</v>
          </cell>
          <cell r="CB127">
            <v>0</v>
          </cell>
          <cell r="CC127">
            <v>0</v>
          </cell>
          <cell r="CD127">
            <v>29.99</v>
          </cell>
          <cell r="CE127">
            <v>5.82</v>
          </cell>
          <cell r="CF127">
            <v>8.64</v>
          </cell>
          <cell r="CG127">
            <v>14.46</v>
          </cell>
          <cell r="CH127">
            <v>14.46</v>
          </cell>
        </row>
        <row r="128">
          <cell r="A128" t="str">
            <v xml:space="preserve">  TGP_F_Z4</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row>
        <row r="129">
          <cell r="A129" t="str">
            <v xml:space="preserve">  TGP_KOP_DAR</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row>
        <row r="130">
          <cell r="A130" t="str">
            <v xml:space="preserve">  TGP_PT_BRAD</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row>
        <row r="131">
          <cell r="A131" t="str">
            <v xml:space="preserve">  TGP_PT_EQ_J1</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row>
        <row r="132">
          <cell r="A132" t="str">
            <v xml:space="preserve">  TGP_SST</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0.45</v>
          </cell>
          <cell r="BR132">
            <v>0.45</v>
          </cell>
          <cell r="BS132">
            <v>0</v>
          </cell>
          <cell r="BT132">
            <v>0</v>
          </cell>
          <cell r="BU132">
            <v>0.91</v>
          </cell>
          <cell r="BV132">
            <v>0</v>
          </cell>
          <cell r="BW132">
            <v>0</v>
          </cell>
          <cell r="BX132">
            <v>0</v>
          </cell>
          <cell r="BY132">
            <v>0</v>
          </cell>
          <cell r="BZ132">
            <v>0</v>
          </cell>
          <cell r="CA132">
            <v>0</v>
          </cell>
          <cell r="CB132">
            <v>0</v>
          </cell>
          <cell r="CC132">
            <v>0</v>
          </cell>
          <cell r="CD132">
            <v>0.91</v>
          </cell>
          <cell r="CE132">
            <v>0</v>
          </cell>
          <cell r="CF132">
            <v>37.549999999999997</v>
          </cell>
          <cell r="CG132">
            <v>37.549999999999997</v>
          </cell>
          <cell r="CH132">
            <v>37.549999999999997</v>
          </cell>
        </row>
        <row r="133">
          <cell r="A133" t="str">
            <v xml:space="preserve">  TGP_TGP_F</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row>
        <row r="134">
          <cell r="A134" t="str">
            <v xml:space="preserve">  UNION_CAR</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row>
        <row r="135">
          <cell r="A135" t="str">
            <v xml:space="preserve">  X1</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row>
        <row r="136">
          <cell r="A136" t="str">
            <v xml:space="preserve">  X2</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row>
        <row r="137">
          <cell r="A137" t="str">
            <v xml:space="preserve">  X3</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row>
        <row r="138">
          <cell r="A138" t="str">
            <v>D1 Cost</v>
          </cell>
        </row>
        <row r="139">
          <cell r="A139" t="str">
            <v xml:space="preserve">  AGG1_YORK</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row>
        <row r="140">
          <cell r="A140" t="str">
            <v xml:space="preserve">  BEAVER_DAR</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row>
        <row r="141">
          <cell r="A141" t="str">
            <v xml:space="preserve">  BETH_PITT</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row>
        <row r="142">
          <cell r="A142" t="str">
            <v xml:space="preserve">  CASTLE_BESS</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row>
        <row r="143">
          <cell r="A143" t="str">
            <v xml:space="preserve">  CAS_BEAV</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row>
        <row r="144">
          <cell r="A144" t="str">
            <v xml:space="preserve">  CGT_FTS1</v>
          </cell>
          <cell r="B144">
            <v>83.84</v>
          </cell>
          <cell r="C144">
            <v>84.17</v>
          </cell>
          <cell r="D144">
            <v>84.36</v>
          </cell>
          <cell r="E144">
            <v>84.32</v>
          </cell>
          <cell r="F144">
            <v>336.7</v>
          </cell>
          <cell r="G144">
            <v>336.7</v>
          </cell>
          <cell r="H144">
            <v>84.16</v>
          </cell>
          <cell r="I144">
            <v>84.06</v>
          </cell>
          <cell r="J144">
            <v>84.92</v>
          </cell>
          <cell r="K144">
            <v>84.94</v>
          </cell>
          <cell r="L144">
            <v>85.04</v>
          </cell>
          <cell r="M144">
            <v>423.13</v>
          </cell>
          <cell r="N144">
            <v>85.34</v>
          </cell>
          <cell r="O144">
            <v>85.64</v>
          </cell>
          <cell r="P144">
            <v>85.92</v>
          </cell>
          <cell r="Q144">
            <v>86.15</v>
          </cell>
          <cell r="R144">
            <v>86.23</v>
          </cell>
          <cell r="S144">
            <v>86.17</v>
          </cell>
          <cell r="T144">
            <v>85.88</v>
          </cell>
          <cell r="U144">
            <v>601.33000000000004</v>
          </cell>
          <cell r="V144">
            <v>1024.46</v>
          </cell>
          <cell r="W144">
            <v>85.46</v>
          </cell>
          <cell r="X144">
            <v>85.11</v>
          </cell>
          <cell r="Y144">
            <v>85.62</v>
          </cell>
          <cell r="Z144">
            <v>85.56</v>
          </cell>
          <cell r="AA144">
            <v>85.58</v>
          </cell>
          <cell r="AB144">
            <v>427.31</v>
          </cell>
          <cell r="AC144">
            <v>85.79</v>
          </cell>
          <cell r="AD144">
            <v>86.12</v>
          </cell>
          <cell r="AE144">
            <v>86.43</v>
          </cell>
          <cell r="AF144">
            <v>86.68</v>
          </cell>
          <cell r="AG144">
            <v>86.79</v>
          </cell>
          <cell r="AH144">
            <v>86.76</v>
          </cell>
          <cell r="AI144">
            <v>86.49</v>
          </cell>
          <cell r="AJ144">
            <v>605.05999999999995</v>
          </cell>
          <cell r="AK144">
            <v>1032.3699999999999</v>
          </cell>
          <cell r="AL144">
            <v>86.1</v>
          </cell>
          <cell r="AM144">
            <v>85.79</v>
          </cell>
          <cell r="AN144">
            <v>86.07</v>
          </cell>
          <cell r="AO144">
            <v>85.97</v>
          </cell>
          <cell r="AP144">
            <v>85.96</v>
          </cell>
          <cell r="AQ144">
            <v>429.9</v>
          </cell>
          <cell r="AR144">
            <v>86.13</v>
          </cell>
          <cell r="AS144">
            <v>86.42</v>
          </cell>
          <cell r="AT144">
            <v>86.69</v>
          </cell>
          <cell r="AU144">
            <v>86.91</v>
          </cell>
          <cell r="AV144">
            <v>86.98</v>
          </cell>
          <cell r="AW144">
            <v>86.92</v>
          </cell>
          <cell r="AX144">
            <v>86.62</v>
          </cell>
          <cell r="AY144">
            <v>606.66</v>
          </cell>
          <cell r="AZ144">
            <v>1036.56</v>
          </cell>
          <cell r="BA144">
            <v>86.2</v>
          </cell>
          <cell r="BB144">
            <v>85.85</v>
          </cell>
          <cell r="BC144">
            <v>86.29</v>
          </cell>
          <cell r="BD144">
            <v>86.42</v>
          </cell>
          <cell r="BE144">
            <v>86.63</v>
          </cell>
          <cell r="BF144">
            <v>431.39</v>
          </cell>
          <cell r="BG144">
            <v>87.02</v>
          </cell>
          <cell r="BH144">
            <v>87.52</v>
          </cell>
          <cell r="BI144">
            <v>88</v>
          </cell>
          <cell r="BJ144">
            <v>88.43</v>
          </cell>
          <cell r="BK144">
            <v>88.72</v>
          </cell>
          <cell r="BL144">
            <v>88.88</v>
          </cell>
          <cell r="BM144">
            <v>88.82</v>
          </cell>
          <cell r="BN144">
            <v>617.39</v>
          </cell>
          <cell r="BO144">
            <v>1048.77</v>
          </cell>
          <cell r="BP144">
            <v>61.95</v>
          </cell>
          <cell r="BQ144">
            <v>61.85</v>
          </cell>
          <cell r="BR144">
            <v>61.85</v>
          </cell>
          <cell r="BS144">
            <v>61.85</v>
          </cell>
          <cell r="BT144">
            <v>61.85</v>
          </cell>
          <cell r="BU144">
            <v>309.35000000000002</v>
          </cell>
          <cell r="BV144">
            <v>61.85</v>
          </cell>
          <cell r="BW144">
            <v>61.85</v>
          </cell>
          <cell r="BX144">
            <v>61.85</v>
          </cell>
          <cell r="BY144">
            <v>61.85</v>
          </cell>
          <cell r="BZ144">
            <v>61.85</v>
          </cell>
          <cell r="CA144">
            <v>61.85</v>
          </cell>
          <cell r="CB144">
            <v>61.85</v>
          </cell>
          <cell r="CC144">
            <v>432.95</v>
          </cell>
          <cell r="CD144">
            <v>742.3</v>
          </cell>
          <cell r="CE144">
            <v>61.85</v>
          </cell>
          <cell r="CF144">
            <v>61.85</v>
          </cell>
          <cell r="CG144">
            <v>123.7</v>
          </cell>
          <cell r="CH144">
            <v>123.7</v>
          </cell>
        </row>
        <row r="145">
          <cell r="A145" t="str">
            <v xml:space="preserve">  CGT_FTS2</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row>
        <row r="146">
          <cell r="A146" t="str">
            <v xml:space="preserve">  CGT_ITS1</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row>
        <row r="147">
          <cell r="A147" t="str">
            <v xml:space="preserve">  CGT_ITS2</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row>
        <row r="148">
          <cell r="A148" t="str">
            <v xml:space="preserve">  CITYGATE_EQ</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row>
        <row r="149">
          <cell r="A149" t="str">
            <v xml:space="preserve">  CNG_J1_INJ</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row>
        <row r="150">
          <cell r="A150" t="str">
            <v xml:space="preserve">  CNG_J1_J2</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row>
        <row r="151">
          <cell r="A151" t="str">
            <v xml:space="preserve">  CNG_J2_DAR</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row>
        <row r="152">
          <cell r="A152" t="str">
            <v xml:space="preserve">  CNG_WITH_J2</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row>
        <row r="153">
          <cell r="A153" t="str">
            <v xml:space="preserve">  CRBRD_BRAD</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row>
        <row r="154">
          <cell r="A154" t="str">
            <v xml:space="preserve">  CRBRD_LACOCK</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row>
        <row r="155">
          <cell r="A155" t="str">
            <v xml:space="preserve">  EMIGS_YORK</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row>
        <row r="156">
          <cell r="A156" t="str">
            <v xml:space="preserve">  EQ_J1_J2</v>
          </cell>
          <cell r="B156">
            <v>34.229999999999997</v>
          </cell>
          <cell r="C156">
            <v>34.229999999999997</v>
          </cell>
          <cell r="D156">
            <v>34.229999999999997</v>
          </cell>
          <cell r="E156">
            <v>34.229999999999997</v>
          </cell>
          <cell r="F156">
            <v>136.91</v>
          </cell>
          <cell r="G156">
            <v>136.91</v>
          </cell>
          <cell r="H156">
            <v>67.05</v>
          </cell>
          <cell r="I156">
            <v>67.05</v>
          </cell>
          <cell r="J156">
            <v>67.05</v>
          </cell>
          <cell r="K156">
            <v>67.05</v>
          </cell>
          <cell r="L156">
            <v>67.05</v>
          </cell>
          <cell r="M156">
            <v>335.26</v>
          </cell>
          <cell r="N156">
            <v>34.229999999999997</v>
          </cell>
          <cell r="O156">
            <v>34.229999999999997</v>
          </cell>
          <cell r="P156">
            <v>34.229999999999997</v>
          </cell>
          <cell r="Q156">
            <v>34.229999999999997</v>
          </cell>
          <cell r="R156">
            <v>34.229999999999997</v>
          </cell>
          <cell r="S156">
            <v>34.229999999999997</v>
          </cell>
          <cell r="T156">
            <v>34.229999999999997</v>
          </cell>
          <cell r="U156">
            <v>239.59</v>
          </cell>
          <cell r="V156">
            <v>574.85</v>
          </cell>
          <cell r="W156">
            <v>67.05</v>
          </cell>
          <cell r="X156">
            <v>67.05</v>
          </cell>
          <cell r="Y156">
            <v>67.05</v>
          </cell>
          <cell r="Z156">
            <v>67.05</v>
          </cell>
          <cell r="AA156">
            <v>67.05</v>
          </cell>
          <cell r="AB156">
            <v>335.26</v>
          </cell>
          <cell r="AC156">
            <v>34.229999999999997</v>
          </cell>
          <cell r="AD156">
            <v>34.229999999999997</v>
          </cell>
          <cell r="AE156">
            <v>34.229999999999997</v>
          </cell>
          <cell r="AF156">
            <v>34.229999999999997</v>
          </cell>
          <cell r="AG156">
            <v>34.229999999999997</v>
          </cell>
          <cell r="AH156">
            <v>34.229999999999997</v>
          </cell>
          <cell r="AI156">
            <v>34.229999999999997</v>
          </cell>
          <cell r="AJ156">
            <v>239.59</v>
          </cell>
          <cell r="AK156">
            <v>574.85</v>
          </cell>
          <cell r="AL156">
            <v>67.05</v>
          </cell>
          <cell r="AM156">
            <v>67.05</v>
          </cell>
          <cell r="AN156">
            <v>67.05</v>
          </cell>
          <cell r="AO156">
            <v>67.05</v>
          </cell>
          <cell r="AP156">
            <v>67.05</v>
          </cell>
          <cell r="AQ156">
            <v>335.26</v>
          </cell>
          <cell r="AR156">
            <v>34.229999999999997</v>
          </cell>
          <cell r="AS156">
            <v>34.229999999999997</v>
          </cell>
          <cell r="AT156">
            <v>34.229999999999997</v>
          </cell>
          <cell r="AU156">
            <v>34.229999999999997</v>
          </cell>
          <cell r="AV156">
            <v>34.229999999999997</v>
          </cell>
          <cell r="AW156">
            <v>34.229999999999997</v>
          </cell>
          <cell r="AX156">
            <v>34.229999999999997</v>
          </cell>
          <cell r="AY156">
            <v>239.59</v>
          </cell>
          <cell r="AZ156">
            <v>574.85</v>
          </cell>
          <cell r="BA156">
            <v>67.05</v>
          </cell>
          <cell r="BB156">
            <v>67.05</v>
          </cell>
          <cell r="BC156">
            <v>67.05</v>
          </cell>
          <cell r="BD156">
            <v>67.05</v>
          </cell>
          <cell r="BE156">
            <v>67.05</v>
          </cell>
          <cell r="BF156">
            <v>335.26</v>
          </cell>
          <cell r="BG156">
            <v>34.229999999999997</v>
          </cell>
          <cell r="BH156">
            <v>34.229999999999997</v>
          </cell>
          <cell r="BI156">
            <v>34.229999999999997</v>
          </cell>
          <cell r="BJ156">
            <v>34.229999999999997</v>
          </cell>
          <cell r="BK156">
            <v>34.229999999999997</v>
          </cell>
          <cell r="BL156">
            <v>34.229999999999997</v>
          </cell>
          <cell r="BM156">
            <v>34.229999999999997</v>
          </cell>
          <cell r="BN156">
            <v>239.59</v>
          </cell>
          <cell r="BO156">
            <v>574.85</v>
          </cell>
          <cell r="BP156">
            <v>67.05</v>
          </cell>
          <cell r="BQ156">
            <v>67.05</v>
          </cell>
          <cell r="BR156">
            <v>67.05</v>
          </cell>
          <cell r="BS156">
            <v>67.05</v>
          </cell>
          <cell r="BT156">
            <v>67.05</v>
          </cell>
          <cell r="BU156">
            <v>335.26</v>
          </cell>
          <cell r="BV156">
            <v>34.229999999999997</v>
          </cell>
          <cell r="BW156">
            <v>34.229999999999997</v>
          </cell>
          <cell r="BX156">
            <v>34.229999999999997</v>
          </cell>
          <cell r="BY156">
            <v>34.229999999999997</v>
          </cell>
          <cell r="BZ156">
            <v>34.229999999999997</v>
          </cell>
          <cell r="CA156">
            <v>34.229999999999997</v>
          </cell>
          <cell r="CB156">
            <v>34.229999999999997</v>
          </cell>
          <cell r="CC156">
            <v>239.59</v>
          </cell>
          <cell r="CD156">
            <v>574.85</v>
          </cell>
          <cell r="CE156">
            <v>67.05</v>
          </cell>
          <cell r="CF156">
            <v>67.05</v>
          </cell>
          <cell r="CG156">
            <v>134.1</v>
          </cell>
          <cell r="CH156">
            <v>134.1</v>
          </cell>
        </row>
        <row r="157">
          <cell r="A157" t="str">
            <v xml:space="preserve">  EQ_J2_BRAD</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row>
        <row r="158">
          <cell r="A158" t="str">
            <v xml:space="preserve">  EQ_J2_PITT</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row>
        <row r="159">
          <cell r="A159" t="str">
            <v xml:space="preserve">  FALTIM_EQ_J1</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row>
        <row r="160">
          <cell r="A160" t="str">
            <v xml:space="preserve">  FAL_TIM_CNG</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row>
        <row r="161">
          <cell r="A161" t="str">
            <v xml:space="preserve">  FSS_SST</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row>
        <row r="162">
          <cell r="A162" t="str">
            <v xml:space="preserve">  FTS_FSS</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row>
        <row r="163">
          <cell r="A163" t="str">
            <v xml:space="preserve">  FTS_MKT</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row>
        <row r="164">
          <cell r="A164" t="str">
            <v xml:space="preserve">  GATE_AGG1</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row>
        <row r="165">
          <cell r="A165" t="str">
            <v xml:space="preserve">  GATE_DAR</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row>
        <row r="166">
          <cell r="A166" t="str">
            <v xml:space="preserve">  GATE_EXCHGE</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row>
        <row r="167">
          <cell r="A167" t="str">
            <v xml:space="preserve">  GATE_EXCONS</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row>
        <row r="168">
          <cell r="A168" t="str">
            <v xml:space="preserve">  GATE_LACOCK</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row>
        <row r="169">
          <cell r="A169" t="str">
            <v xml:space="preserve">  GATE_PITT</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row>
        <row r="170">
          <cell r="A170" t="str">
            <v xml:space="preserve">  GATE_SOMER</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row>
        <row r="171">
          <cell r="A171" t="str">
            <v xml:space="preserve">  GATE_STCOLL</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row>
        <row r="172">
          <cell r="A172" t="str">
            <v xml:space="preserve">  GATE_UNION</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row>
        <row r="173">
          <cell r="A173" t="str">
            <v xml:space="preserve">  GATE_WARREN</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row>
        <row r="174">
          <cell r="A174" t="str">
            <v xml:space="preserve">  GSS1_DAR</v>
          </cell>
          <cell r="B174">
            <v>0</v>
          </cell>
          <cell r="C174">
            <v>0</v>
          </cell>
          <cell r="D174">
            <v>0</v>
          </cell>
          <cell r="E174">
            <v>0</v>
          </cell>
          <cell r="F174">
            <v>0</v>
          </cell>
          <cell r="G174">
            <v>0</v>
          </cell>
          <cell r="H174">
            <v>26.21</v>
          </cell>
          <cell r="I174">
            <v>26.21</v>
          </cell>
          <cell r="J174">
            <v>26.21</v>
          </cell>
          <cell r="K174">
            <v>26.21</v>
          </cell>
          <cell r="L174">
            <v>26.21</v>
          </cell>
          <cell r="M174">
            <v>131.07</v>
          </cell>
          <cell r="N174">
            <v>0</v>
          </cell>
          <cell r="O174">
            <v>0</v>
          </cell>
          <cell r="P174">
            <v>0</v>
          </cell>
          <cell r="Q174">
            <v>0</v>
          </cell>
          <cell r="R174">
            <v>0</v>
          </cell>
          <cell r="S174">
            <v>0</v>
          </cell>
          <cell r="T174">
            <v>0</v>
          </cell>
          <cell r="U174">
            <v>0</v>
          </cell>
          <cell r="V174">
            <v>131.07</v>
          </cell>
          <cell r="W174">
            <v>26.21</v>
          </cell>
          <cell r="X174">
            <v>26.21</v>
          </cell>
          <cell r="Y174">
            <v>26.21</v>
          </cell>
          <cell r="Z174">
            <v>26.21</v>
          </cell>
          <cell r="AA174">
            <v>26.21</v>
          </cell>
          <cell r="AB174">
            <v>131.07</v>
          </cell>
          <cell r="AC174">
            <v>0</v>
          </cell>
          <cell r="AD174">
            <v>0</v>
          </cell>
          <cell r="AE174">
            <v>0</v>
          </cell>
          <cell r="AF174">
            <v>0</v>
          </cell>
          <cell r="AG174">
            <v>0</v>
          </cell>
          <cell r="AH174">
            <v>0</v>
          </cell>
          <cell r="AI174">
            <v>0</v>
          </cell>
          <cell r="AJ174">
            <v>0</v>
          </cell>
          <cell r="AK174">
            <v>131.07</v>
          </cell>
          <cell r="AL174">
            <v>26.21</v>
          </cell>
          <cell r="AM174">
            <v>26.21</v>
          </cell>
          <cell r="AN174">
            <v>26.21</v>
          </cell>
          <cell r="AO174">
            <v>26.21</v>
          </cell>
          <cell r="AP174">
            <v>26.21</v>
          </cell>
          <cell r="AQ174">
            <v>131.07</v>
          </cell>
          <cell r="AR174">
            <v>0</v>
          </cell>
          <cell r="AS174">
            <v>0</v>
          </cell>
          <cell r="AT174">
            <v>0</v>
          </cell>
          <cell r="AU174">
            <v>0</v>
          </cell>
          <cell r="AV174">
            <v>0</v>
          </cell>
          <cell r="AW174">
            <v>0</v>
          </cell>
          <cell r="AX174">
            <v>0</v>
          </cell>
          <cell r="AY174">
            <v>0</v>
          </cell>
          <cell r="AZ174">
            <v>131.07</v>
          </cell>
          <cell r="BA174">
            <v>26.21</v>
          </cell>
          <cell r="BB174">
            <v>26.21</v>
          </cell>
          <cell r="BC174">
            <v>26.21</v>
          </cell>
          <cell r="BD174">
            <v>26.21</v>
          </cell>
          <cell r="BE174">
            <v>26.21</v>
          </cell>
          <cell r="BF174">
            <v>131.07</v>
          </cell>
          <cell r="BG174">
            <v>0</v>
          </cell>
          <cell r="BH174">
            <v>0</v>
          </cell>
          <cell r="BI174">
            <v>0</v>
          </cell>
          <cell r="BJ174">
            <v>0</v>
          </cell>
          <cell r="BK174">
            <v>0</v>
          </cell>
          <cell r="BL174">
            <v>0</v>
          </cell>
          <cell r="BM174">
            <v>0</v>
          </cell>
          <cell r="BN174">
            <v>0</v>
          </cell>
          <cell r="BO174">
            <v>131.07</v>
          </cell>
          <cell r="BP174">
            <v>26.21</v>
          </cell>
          <cell r="BQ174">
            <v>26.21</v>
          </cell>
          <cell r="BR174">
            <v>26.21</v>
          </cell>
          <cell r="BS174">
            <v>26.21</v>
          </cell>
          <cell r="BT174">
            <v>26.21</v>
          </cell>
          <cell r="BU174">
            <v>131.07</v>
          </cell>
          <cell r="BV174">
            <v>0</v>
          </cell>
          <cell r="BW174">
            <v>0</v>
          </cell>
          <cell r="BX174">
            <v>0</v>
          </cell>
          <cell r="BY174">
            <v>0</v>
          </cell>
          <cell r="BZ174">
            <v>0</v>
          </cell>
          <cell r="CA174">
            <v>0</v>
          </cell>
          <cell r="CB174">
            <v>0</v>
          </cell>
          <cell r="CC174">
            <v>0</v>
          </cell>
          <cell r="CD174">
            <v>131.07</v>
          </cell>
          <cell r="CE174">
            <v>26.21</v>
          </cell>
          <cell r="CF174">
            <v>26.21</v>
          </cell>
          <cell r="CG174">
            <v>52.43</v>
          </cell>
          <cell r="CH174">
            <v>52.43</v>
          </cell>
        </row>
        <row r="175">
          <cell r="A175" t="str">
            <v xml:space="preserve">  LEACH_TCO</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row>
        <row r="176">
          <cell r="A176" t="str">
            <v xml:space="preserve">  NAT_TGPKOP</v>
          </cell>
          <cell r="B176">
            <v>14.18</v>
          </cell>
          <cell r="C176">
            <v>14.18</v>
          </cell>
          <cell r="D176">
            <v>14.18</v>
          </cell>
          <cell r="E176">
            <v>14.18</v>
          </cell>
          <cell r="F176">
            <v>56.71</v>
          </cell>
          <cell r="G176">
            <v>56.71</v>
          </cell>
          <cell r="H176">
            <v>14.18</v>
          </cell>
          <cell r="I176">
            <v>14.18</v>
          </cell>
          <cell r="J176">
            <v>14.18</v>
          </cell>
          <cell r="K176">
            <v>14.18</v>
          </cell>
          <cell r="L176">
            <v>14.18</v>
          </cell>
          <cell r="M176">
            <v>70.89</v>
          </cell>
          <cell r="N176">
            <v>14.18</v>
          </cell>
          <cell r="O176">
            <v>14.18</v>
          </cell>
          <cell r="P176">
            <v>14.18</v>
          </cell>
          <cell r="Q176">
            <v>14.18</v>
          </cell>
          <cell r="R176">
            <v>14.18</v>
          </cell>
          <cell r="S176">
            <v>14.18</v>
          </cell>
          <cell r="T176">
            <v>14.18</v>
          </cell>
          <cell r="U176">
            <v>99.24</v>
          </cell>
          <cell r="V176">
            <v>170.13</v>
          </cell>
          <cell r="W176">
            <v>14.18</v>
          </cell>
          <cell r="X176">
            <v>14.18</v>
          </cell>
          <cell r="Y176">
            <v>14.18</v>
          </cell>
          <cell r="Z176">
            <v>14.18</v>
          </cell>
          <cell r="AA176">
            <v>14.18</v>
          </cell>
          <cell r="AB176">
            <v>70.89</v>
          </cell>
          <cell r="AC176">
            <v>14.18</v>
          </cell>
          <cell r="AD176">
            <v>14.18</v>
          </cell>
          <cell r="AE176">
            <v>14.18</v>
          </cell>
          <cell r="AF176">
            <v>14.18</v>
          </cell>
          <cell r="AG176">
            <v>14.18</v>
          </cell>
          <cell r="AH176">
            <v>14.18</v>
          </cell>
          <cell r="AI176">
            <v>14.18</v>
          </cell>
          <cell r="AJ176">
            <v>99.24</v>
          </cell>
          <cell r="AK176">
            <v>170.13</v>
          </cell>
          <cell r="AL176">
            <v>14.18</v>
          </cell>
          <cell r="AM176">
            <v>14.18</v>
          </cell>
          <cell r="AN176">
            <v>14.18</v>
          </cell>
          <cell r="AO176">
            <v>14.18</v>
          </cell>
          <cell r="AP176">
            <v>14.18</v>
          </cell>
          <cell r="AQ176">
            <v>70.89</v>
          </cell>
          <cell r="AR176">
            <v>14.18</v>
          </cell>
          <cell r="AS176">
            <v>14.18</v>
          </cell>
          <cell r="AT176">
            <v>14.18</v>
          </cell>
          <cell r="AU176">
            <v>14.18</v>
          </cell>
          <cell r="AV176">
            <v>14.18</v>
          </cell>
          <cell r="AW176">
            <v>14.18</v>
          </cell>
          <cell r="AX176">
            <v>14.18</v>
          </cell>
          <cell r="AY176">
            <v>99.24</v>
          </cell>
          <cell r="AZ176">
            <v>170.13</v>
          </cell>
          <cell r="BA176">
            <v>14.18</v>
          </cell>
          <cell r="BB176">
            <v>14.18</v>
          </cell>
          <cell r="BC176">
            <v>14.18</v>
          </cell>
          <cell r="BD176">
            <v>14.18</v>
          </cell>
          <cell r="BE176">
            <v>14.18</v>
          </cell>
          <cell r="BF176">
            <v>70.89</v>
          </cell>
          <cell r="BG176">
            <v>14.18</v>
          </cell>
          <cell r="BH176">
            <v>14.18</v>
          </cell>
          <cell r="BI176">
            <v>14.18</v>
          </cell>
          <cell r="BJ176">
            <v>14.18</v>
          </cell>
          <cell r="BK176">
            <v>14.18</v>
          </cell>
          <cell r="BL176">
            <v>14.18</v>
          </cell>
          <cell r="BM176">
            <v>14.18</v>
          </cell>
          <cell r="BN176">
            <v>99.24</v>
          </cell>
          <cell r="BO176">
            <v>170.13</v>
          </cell>
          <cell r="BP176">
            <v>14.18</v>
          </cell>
          <cell r="BQ176">
            <v>14.18</v>
          </cell>
          <cell r="BR176">
            <v>14.18</v>
          </cell>
          <cell r="BS176">
            <v>14.18</v>
          </cell>
          <cell r="BT176">
            <v>14.18</v>
          </cell>
          <cell r="BU176">
            <v>70.89</v>
          </cell>
          <cell r="BV176">
            <v>14.18</v>
          </cell>
          <cell r="BW176">
            <v>14.18</v>
          </cell>
          <cell r="BX176">
            <v>14.18</v>
          </cell>
          <cell r="BY176">
            <v>14.18</v>
          </cell>
          <cell r="BZ176">
            <v>14.18</v>
          </cell>
          <cell r="CA176">
            <v>14.18</v>
          </cell>
          <cell r="CB176">
            <v>14.18</v>
          </cell>
          <cell r="CC176">
            <v>99.24</v>
          </cell>
          <cell r="CD176">
            <v>170.13</v>
          </cell>
          <cell r="CE176">
            <v>14.18</v>
          </cell>
          <cell r="CF176">
            <v>14.18</v>
          </cell>
          <cell r="CG176">
            <v>28.36</v>
          </cell>
          <cell r="CH176">
            <v>28.36</v>
          </cell>
        </row>
        <row r="177">
          <cell r="A177" t="str">
            <v xml:space="preserve">  NF_WARREN</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row>
        <row r="178">
          <cell r="A178" t="str">
            <v xml:space="preserve">  PLGAP_STCOLL</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row>
        <row r="179">
          <cell r="A179" t="str">
            <v xml:space="preserve">  ROCK_EMIGS</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row>
        <row r="180">
          <cell r="A180" t="str">
            <v xml:space="preserve">  ROCK_PLGAP</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row>
        <row r="181">
          <cell r="A181" t="str">
            <v xml:space="preserve">  ROCK_SOMER</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row>
        <row r="182">
          <cell r="A182" t="str">
            <v xml:space="preserve">  SST_FSS</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row>
        <row r="183">
          <cell r="A183" t="str">
            <v xml:space="preserve">  SST_MKT</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row>
        <row r="184">
          <cell r="A184" t="str">
            <v xml:space="preserve">  SST_SST_2</v>
          </cell>
          <cell r="B184">
            <v>1324.26</v>
          </cell>
          <cell r="C184">
            <v>1324.26</v>
          </cell>
          <cell r="D184">
            <v>1324.26</v>
          </cell>
          <cell r="E184">
            <v>2648.48</v>
          </cell>
          <cell r="F184">
            <v>6621.24</v>
          </cell>
          <cell r="G184">
            <v>6621.24</v>
          </cell>
          <cell r="H184">
            <v>2648.51</v>
          </cell>
          <cell r="I184">
            <v>2648.51</v>
          </cell>
          <cell r="J184">
            <v>2648.51</v>
          </cell>
          <cell r="K184">
            <v>2648.51</v>
          </cell>
          <cell r="L184">
            <v>2648.51</v>
          </cell>
          <cell r="M184">
            <v>13242.55</v>
          </cell>
          <cell r="N184">
            <v>1324.26</v>
          </cell>
          <cell r="O184">
            <v>1324.26</v>
          </cell>
          <cell r="P184">
            <v>1324.26</v>
          </cell>
          <cell r="Q184">
            <v>1324.26</v>
          </cell>
          <cell r="R184">
            <v>1324.26</v>
          </cell>
          <cell r="S184">
            <v>1324.26</v>
          </cell>
          <cell r="T184">
            <v>2648.48</v>
          </cell>
          <cell r="U184">
            <v>10594.01</v>
          </cell>
          <cell r="V184">
            <v>23836.560000000001</v>
          </cell>
          <cell r="W184">
            <v>2648.51</v>
          </cell>
          <cell r="X184">
            <v>2648.51</v>
          </cell>
          <cell r="Y184">
            <v>2648.51</v>
          </cell>
          <cell r="Z184">
            <v>2648.51</v>
          </cell>
          <cell r="AA184">
            <v>2648.51</v>
          </cell>
          <cell r="AB184">
            <v>13242.55</v>
          </cell>
          <cell r="AC184">
            <v>1324.26</v>
          </cell>
          <cell r="AD184">
            <v>1324.26</v>
          </cell>
          <cell r="AE184">
            <v>1324.26</v>
          </cell>
          <cell r="AF184">
            <v>1324.26</v>
          </cell>
          <cell r="AG184">
            <v>1324.26</v>
          </cell>
          <cell r="AH184">
            <v>1324.26</v>
          </cell>
          <cell r="AI184">
            <v>2648.48</v>
          </cell>
          <cell r="AJ184">
            <v>10594.01</v>
          </cell>
          <cell r="AK184">
            <v>23836.560000000001</v>
          </cell>
          <cell r="AL184">
            <v>2648.51</v>
          </cell>
          <cell r="AM184">
            <v>2648.51</v>
          </cell>
          <cell r="AN184">
            <v>2648.51</v>
          </cell>
          <cell r="AO184">
            <v>2648.51</v>
          </cell>
          <cell r="AP184">
            <v>2648.51</v>
          </cell>
          <cell r="AQ184">
            <v>13242.55</v>
          </cell>
          <cell r="AR184">
            <v>1324.26</v>
          </cell>
          <cell r="AS184">
            <v>1324.26</v>
          </cell>
          <cell r="AT184">
            <v>1324.26</v>
          </cell>
          <cell r="AU184">
            <v>1324.26</v>
          </cell>
          <cell r="AV184">
            <v>1324.26</v>
          </cell>
          <cell r="AW184">
            <v>1324.26</v>
          </cell>
          <cell r="AX184">
            <v>2648.48</v>
          </cell>
          <cell r="AY184">
            <v>10594.01</v>
          </cell>
          <cell r="AZ184">
            <v>23836.560000000001</v>
          </cell>
          <cell r="BA184">
            <v>2648.51</v>
          </cell>
          <cell r="BB184">
            <v>2648.51</v>
          </cell>
          <cell r="BC184">
            <v>2648.51</v>
          </cell>
          <cell r="BD184">
            <v>2648.51</v>
          </cell>
          <cell r="BE184">
            <v>2648.51</v>
          </cell>
          <cell r="BF184">
            <v>13242.55</v>
          </cell>
          <cell r="BG184">
            <v>1324.26</v>
          </cell>
          <cell r="BH184">
            <v>1324.26</v>
          </cell>
          <cell r="BI184">
            <v>1324.26</v>
          </cell>
          <cell r="BJ184">
            <v>1324.26</v>
          </cell>
          <cell r="BK184">
            <v>1324.26</v>
          </cell>
          <cell r="BL184">
            <v>1324.26</v>
          </cell>
          <cell r="BM184">
            <v>2648.48</v>
          </cell>
          <cell r="BN184">
            <v>10594.01</v>
          </cell>
          <cell r="BO184">
            <v>23836.560000000001</v>
          </cell>
          <cell r="BP184">
            <v>2648.51</v>
          </cell>
          <cell r="BQ184">
            <v>2648.51</v>
          </cell>
          <cell r="BR184">
            <v>2648.51</v>
          </cell>
          <cell r="BS184">
            <v>2648.51</v>
          </cell>
          <cell r="BT184">
            <v>2648.51</v>
          </cell>
          <cell r="BU184">
            <v>13242.55</v>
          </cell>
          <cell r="BV184">
            <v>2648.51</v>
          </cell>
          <cell r="BW184">
            <v>2648.51</v>
          </cell>
          <cell r="BX184">
            <v>2648.51</v>
          </cell>
          <cell r="BY184">
            <v>2648.51</v>
          </cell>
          <cell r="BZ184">
            <v>2648.51</v>
          </cell>
          <cell r="CA184">
            <v>2648.51</v>
          </cell>
          <cell r="CB184">
            <v>2648.51</v>
          </cell>
          <cell r="CC184">
            <v>18539.57</v>
          </cell>
          <cell r="CD184">
            <v>31782.12</v>
          </cell>
          <cell r="CE184">
            <v>2648.51</v>
          </cell>
          <cell r="CF184">
            <v>2648.51</v>
          </cell>
          <cell r="CG184">
            <v>5297.02</v>
          </cell>
          <cell r="CH184">
            <v>5297.02</v>
          </cell>
        </row>
        <row r="185">
          <cell r="A185" t="str">
            <v xml:space="preserve">  TCO_FTS</v>
          </cell>
          <cell r="B185">
            <v>679.34</v>
          </cell>
          <cell r="C185">
            <v>679.96</v>
          </cell>
          <cell r="D185">
            <v>680.32</v>
          </cell>
          <cell r="E185">
            <v>680.24</v>
          </cell>
          <cell r="F185">
            <v>2719.86</v>
          </cell>
          <cell r="G185">
            <v>2719.86</v>
          </cell>
          <cell r="H185">
            <v>691.27</v>
          </cell>
          <cell r="I185">
            <v>691.1</v>
          </cell>
          <cell r="J185">
            <v>692.69</v>
          </cell>
          <cell r="K185">
            <v>692.73</v>
          </cell>
          <cell r="L185">
            <v>692.92</v>
          </cell>
          <cell r="M185">
            <v>3460.7</v>
          </cell>
          <cell r="N185">
            <v>693.46</v>
          </cell>
          <cell r="O185">
            <v>694.01</v>
          </cell>
          <cell r="P185">
            <v>694.54</v>
          </cell>
          <cell r="Q185">
            <v>694.97</v>
          </cell>
          <cell r="R185">
            <v>695.12</v>
          </cell>
          <cell r="S185">
            <v>695.01</v>
          </cell>
          <cell r="T185">
            <v>694.47</v>
          </cell>
          <cell r="U185">
            <v>4861.58</v>
          </cell>
          <cell r="V185">
            <v>8322.2800000000007</v>
          </cell>
          <cell r="W185">
            <v>693.68</v>
          </cell>
          <cell r="X185">
            <v>693.03</v>
          </cell>
          <cell r="Y185">
            <v>693.98</v>
          </cell>
          <cell r="Z185">
            <v>693.87</v>
          </cell>
          <cell r="AA185">
            <v>693.9</v>
          </cell>
          <cell r="AB185">
            <v>3468.46</v>
          </cell>
          <cell r="AC185">
            <v>694.3</v>
          </cell>
          <cell r="AD185">
            <v>694.9</v>
          </cell>
          <cell r="AE185">
            <v>695.48</v>
          </cell>
          <cell r="AF185">
            <v>695.96</v>
          </cell>
          <cell r="AG185">
            <v>696.16</v>
          </cell>
          <cell r="AH185">
            <v>696.1</v>
          </cell>
          <cell r="AI185">
            <v>695.61</v>
          </cell>
          <cell r="AJ185">
            <v>4868.5200000000004</v>
          </cell>
          <cell r="AK185">
            <v>8336.98</v>
          </cell>
          <cell r="AL185">
            <v>694.88</v>
          </cell>
          <cell r="AM185">
            <v>694.3</v>
          </cell>
          <cell r="AN185">
            <v>694.82</v>
          </cell>
          <cell r="AO185">
            <v>694.65</v>
          </cell>
          <cell r="AP185">
            <v>694.62</v>
          </cell>
          <cell r="AQ185">
            <v>3473.27</v>
          </cell>
          <cell r="AR185">
            <v>694.93</v>
          </cell>
          <cell r="AS185">
            <v>695.47</v>
          </cell>
          <cell r="AT185">
            <v>695.97</v>
          </cell>
          <cell r="AU185">
            <v>696.37</v>
          </cell>
          <cell r="AV185">
            <v>696.51</v>
          </cell>
          <cell r="AW185">
            <v>696.38</v>
          </cell>
          <cell r="AX185">
            <v>695.84</v>
          </cell>
          <cell r="AY185">
            <v>4871.47</v>
          </cell>
          <cell r="AZ185">
            <v>8344.74</v>
          </cell>
          <cell r="BA185">
            <v>695.05</v>
          </cell>
          <cell r="BB185">
            <v>694.42</v>
          </cell>
          <cell r="BC185">
            <v>695.22</v>
          </cell>
          <cell r="BD185">
            <v>695.47</v>
          </cell>
          <cell r="BE185">
            <v>695.85</v>
          </cell>
          <cell r="BF185">
            <v>3476.02</v>
          </cell>
          <cell r="BG185">
            <v>696.58</v>
          </cell>
          <cell r="BH185">
            <v>697.5</v>
          </cell>
          <cell r="BI185">
            <v>698.41</v>
          </cell>
          <cell r="BJ185">
            <v>699.2</v>
          </cell>
          <cell r="BK185">
            <v>699.74</v>
          </cell>
          <cell r="BL185">
            <v>700.03</v>
          </cell>
          <cell r="BM185">
            <v>699.92</v>
          </cell>
          <cell r="BN185">
            <v>4891.38</v>
          </cell>
          <cell r="BO185">
            <v>8367.39</v>
          </cell>
          <cell r="BP185">
            <v>649.99</v>
          </cell>
          <cell r="BQ185">
            <v>649.79</v>
          </cell>
          <cell r="BR185">
            <v>649.79</v>
          </cell>
          <cell r="BS185">
            <v>649.79</v>
          </cell>
          <cell r="BT185">
            <v>649.79</v>
          </cell>
          <cell r="BU185">
            <v>3249.16</v>
          </cell>
          <cell r="BV185">
            <v>649.79</v>
          </cell>
          <cell r="BW185">
            <v>649.79</v>
          </cell>
          <cell r="BX185">
            <v>649.79</v>
          </cell>
          <cell r="BY185">
            <v>649.79</v>
          </cell>
          <cell r="BZ185">
            <v>649.79</v>
          </cell>
          <cell r="CA185">
            <v>649.79</v>
          </cell>
          <cell r="CB185">
            <v>649.79</v>
          </cell>
          <cell r="CC185">
            <v>4548.5600000000004</v>
          </cell>
          <cell r="CD185">
            <v>7797.72</v>
          </cell>
          <cell r="CE185">
            <v>649.79</v>
          </cell>
          <cell r="CF185">
            <v>649.79</v>
          </cell>
          <cell r="CG185">
            <v>1299.5899999999999</v>
          </cell>
          <cell r="CH185">
            <v>1299.5899999999999</v>
          </cell>
        </row>
        <row r="186">
          <cell r="A186" t="str">
            <v xml:space="preserve">  TCO_SST</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row>
        <row r="187">
          <cell r="A187" t="str">
            <v xml:space="preserve">  TET_BACK</v>
          </cell>
          <cell r="B187">
            <v>0</v>
          </cell>
          <cell r="C187">
            <v>0</v>
          </cell>
          <cell r="D187">
            <v>0</v>
          </cell>
          <cell r="E187">
            <v>0</v>
          </cell>
          <cell r="F187">
            <v>0</v>
          </cell>
          <cell r="G187">
            <v>0</v>
          </cell>
          <cell r="H187">
            <v>0</v>
          </cell>
          <cell r="I187">
            <v>49.96</v>
          </cell>
          <cell r="J187">
            <v>49.96</v>
          </cell>
          <cell r="K187">
            <v>49.96</v>
          </cell>
          <cell r="L187">
            <v>49.96</v>
          </cell>
          <cell r="M187">
            <v>199.84</v>
          </cell>
          <cell r="N187">
            <v>0</v>
          </cell>
          <cell r="O187">
            <v>0</v>
          </cell>
          <cell r="P187">
            <v>0</v>
          </cell>
          <cell r="Q187">
            <v>0</v>
          </cell>
          <cell r="R187">
            <v>0</v>
          </cell>
          <cell r="S187">
            <v>0</v>
          </cell>
          <cell r="T187">
            <v>0</v>
          </cell>
          <cell r="U187">
            <v>0</v>
          </cell>
          <cell r="V187">
            <v>199.84</v>
          </cell>
          <cell r="W187">
            <v>0</v>
          </cell>
          <cell r="X187">
            <v>49.96</v>
          </cell>
          <cell r="Y187">
            <v>49.96</v>
          </cell>
          <cell r="Z187">
            <v>49.96</v>
          </cell>
          <cell r="AA187">
            <v>49.96</v>
          </cell>
          <cell r="AB187">
            <v>199.84</v>
          </cell>
          <cell r="AC187">
            <v>0</v>
          </cell>
          <cell r="AD187">
            <v>0</v>
          </cell>
          <cell r="AE187">
            <v>0</v>
          </cell>
          <cell r="AF187">
            <v>0</v>
          </cell>
          <cell r="AG187">
            <v>0</v>
          </cell>
          <cell r="AH187">
            <v>0</v>
          </cell>
          <cell r="AI187">
            <v>0</v>
          </cell>
          <cell r="AJ187">
            <v>0</v>
          </cell>
          <cell r="AK187">
            <v>199.84</v>
          </cell>
          <cell r="AL187">
            <v>0</v>
          </cell>
          <cell r="AM187">
            <v>49.96</v>
          </cell>
          <cell r="AN187">
            <v>49.96</v>
          </cell>
          <cell r="AO187">
            <v>49.96</v>
          </cell>
          <cell r="AP187">
            <v>49.96</v>
          </cell>
          <cell r="AQ187">
            <v>199.84</v>
          </cell>
          <cell r="AR187">
            <v>0</v>
          </cell>
          <cell r="AS187">
            <v>0</v>
          </cell>
          <cell r="AT187">
            <v>0</v>
          </cell>
          <cell r="AU187">
            <v>0</v>
          </cell>
          <cell r="AV187">
            <v>0</v>
          </cell>
          <cell r="AW187">
            <v>0</v>
          </cell>
          <cell r="AX187">
            <v>0</v>
          </cell>
          <cell r="AY187">
            <v>0</v>
          </cell>
          <cell r="AZ187">
            <v>199.84</v>
          </cell>
          <cell r="BA187">
            <v>0</v>
          </cell>
          <cell r="BB187">
            <v>49.96</v>
          </cell>
          <cell r="BC187">
            <v>49.96</v>
          </cell>
          <cell r="BD187">
            <v>49.96</v>
          </cell>
          <cell r="BE187">
            <v>49.96</v>
          </cell>
          <cell r="BF187">
            <v>199.84</v>
          </cell>
          <cell r="BG187">
            <v>0</v>
          </cell>
          <cell r="BH187">
            <v>0</v>
          </cell>
          <cell r="BI187">
            <v>0</v>
          </cell>
          <cell r="BJ187">
            <v>0</v>
          </cell>
          <cell r="BK187">
            <v>0</v>
          </cell>
          <cell r="BL187">
            <v>0</v>
          </cell>
          <cell r="BM187">
            <v>0</v>
          </cell>
          <cell r="BN187">
            <v>0</v>
          </cell>
          <cell r="BO187">
            <v>199.84</v>
          </cell>
          <cell r="BP187">
            <v>0</v>
          </cell>
          <cell r="BQ187">
            <v>49.96</v>
          </cell>
          <cell r="BR187">
            <v>49.96</v>
          </cell>
          <cell r="BS187">
            <v>49.96</v>
          </cell>
          <cell r="BT187">
            <v>49.96</v>
          </cell>
          <cell r="BU187">
            <v>199.84</v>
          </cell>
          <cell r="BV187">
            <v>0</v>
          </cell>
          <cell r="BW187">
            <v>0</v>
          </cell>
          <cell r="BX187">
            <v>0</v>
          </cell>
          <cell r="BY187">
            <v>0</v>
          </cell>
          <cell r="BZ187">
            <v>0</v>
          </cell>
          <cell r="CA187">
            <v>0</v>
          </cell>
          <cell r="CB187">
            <v>0</v>
          </cell>
          <cell r="CC187">
            <v>0</v>
          </cell>
          <cell r="CD187">
            <v>199.84</v>
          </cell>
          <cell r="CE187">
            <v>0</v>
          </cell>
          <cell r="CF187">
            <v>49.96</v>
          </cell>
          <cell r="CG187">
            <v>49.96</v>
          </cell>
          <cell r="CH187">
            <v>49.96</v>
          </cell>
        </row>
        <row r="188">
          <cell r="A188" t="str">
            <v xml:space="preserve">  TET_FIRM</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row>
        <row r="189">
          <cell r="A189" t="str">
            <v xml:space="preserve">  TET_F_HOOK</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row>
        <row r="190">
          <cell r="A190" t="str">
            <v xml:space="preserve">  TET_F_ROCK</v>
          </cell>
          <cell r="B190">
            <v>114.03</v>
          </cell>
          <cell r="C190">
            <v>114.03</v>
          </cell>
          <cell r="D190">
            <v>114.03</v>
          </cell>
          <cell r="E190">
            <v>114.03</v>
          </cell>
          <cell r="F190">
            <v>456.14</v>
          </cell>
          <cell r="G190">
            <v>456.14</v>
          </cell>
          <cell r="H190">
            <v>114.03</v>
          </cell>
          <cell r="I190">
            <v>114.03</v>
          </cell>
          <cell r="J190">
            <v>114.03</v>
          </cell>
          <cell r="K190">
            <v>114.03</v>
          </cell>
          <cell r="L190">
            <v>114.03</v>
          </cell>
          <cell r="M190">
            <v>570.16999999999996</v>
          </cell>
          <cell r="N190">
            <v>114.03</v>
          </cell>
          <cell r="O190">
            <v>114.03</v>
          </cell>
          <cell r="P190">
            <v>114.03</v>
          </cell>
          <cell r="Q190">
            <v>114.03</v>
          </cell>
          <cell r="R190">
            <v>114.03</v>
          </cell>
          <cell r="S190">
            <v>114.03</v>
          </cell>
          <cell r="T190">
            <v>114.03</v>
          </cell>
          <cell r="U190">
            <v>798.24</v>
          </cell>
          <cell r="V190">
            <v>1368.41</v>
          </cell>
          <cell r="W190">
            <v>114.03</v>
          </cell>
          <cell r="X190">
            <v>114.03</v>
          </cell>
          <cell r="Y190">
            <v>114.03</v>
          </cell>
          <cell r="Z190">
            <v>114.03</v>
          </cell>
          <cell r="AA190">
            <v>114.03</v>
          </cell>
          <cell r="AB190">
            <v>570.16999999999996</v>
          </cell>
          <cell r="AC190">
            <v>114.03</v>
          </cell>
          <cell r="AD190">
            <v>114.03</v>
          </cell>
          <cell r="AE190">
            <v>114.03</v>
          </cell>
          <cell r="AF190">
            <v>114.03</v>
          </cell>
          <cell r="AG190">
            <v>114.03</v>
          </cell>
          <cell r="AH190">
            <v>114.03</v>
          </cell>
          <cell r="AI190">
            <v>114.03</v>
          </cell>
          <cell r="AJ190">
            <v>798.24</v>
          </cell>
          <cell r="AK190">
            <v>1368.41</v>
          </cell>
          <cell r="AL190">
            <v>114.03</v>
          </cell>
          <cell r="AM190">
            <v>114.03</v>
          </cell>
          <cell r="AN190">
            <v>114.03</v>
          </cell>
          <cell r="AO190">
            <v>114.03</v>
          </cell>
          <cell r="AP190">
            <v>114.03</v>
          </cell>
          <cell r="AQ190">
            <v>570.16999999999996</v>
          </cell>
          <cell r="AR190">
            <v>114.03</v>
          </cell>
          <cell r="AS190">
            <v>114.03</v>
          </cell>
          <cell r="AT190">
            <v>114.03</v>
          </cell>
          <cell r="AU190">
            <v>114.03</v>
          </cell>
          <cell r="AV190">
            <v>114.03</v>
          </cell>
          <cell r="AW190">
            <v>114.03</v>
          </cell>
          <cell r="AX190">
            <v>114.03</v>
          </cell>
          <cell r="AY190">
            <v>798.24</v>
          </cell>
          <cell r="AZ190">
            <v>1368.41</v>
          </cell>
          <cell r="BA190">
            <v>114.03</v>
          </cell>
          <cell r="BB190">
            <v>114.03</v>
          </cell>
          <cell r="BC190">
            <v>114.03</v>
          </cell>
          <cell r="BD190">
            <v>114.03</v>
          </cell>
          <cell r="BE190">
            <v>114.03</v>
          </cell>
          <cell r="BF190">
            <v>570.16999999999996</v>
          </cell>
          <cell r="BG190">
            <v>114.03</v>
          </cell>
          <cell r="BH190">
            <v>114.03</v>
          </cell>
          <cell r="BI190">
            <v>114.03</v>
          </cell>
          <cell r="BJ190">
            <v>114.03</v>
          </cell>
          <cell r="BK190">
            <v>114.03</v>
          </cell>
          <cell r="BL190">
            <v>114.03</v>
          </cell>
          <cell r="BM190">
            <v>114.03</v>
          </cell>
          <cell r="BN190">
            <v>798.24</v>
          </cell>
          <cell r="BO190">
            <v>1368.41</v>
          </cell>
          <cell r="BP190">
            <v>114.03</v>
          </cell>
          <cell r="BQ190">
            <v>114.03</v>
          </cell>
          <cell r="BR190">
            <v>114.03</v>
          </cell>
          <cell r="BS190">
            <v>114.03</v>
          </cell>
          <cell r="BT190">
            <v>114.03</v>
          </cell>
          <cell r="BU190">
            <v>570.16999999999996</v>
          </cell>
          <cell r="BV190">
            <v>114.03</v>
          </cell>
          <cell r="BW190">
            <v>114.03</v>
          </cell>
          <cell r="BX190">
            <v>114.03</v>
          </cell>
          <cell r="BY190">
            <v>114.03</v>
          </cell>
          <cell r="BZ190">
            <v>114.03</v>
          </cell>
          <cell r="CA190">
            <v>114.03</v>
          </cell>
          <cell r="CB190">
            <v>114.03</v>
          </cell>
          <cell r="CC190">
            <v>798.24</v>
          </cell>
          <cell r="CD190">
            <v>1368.41</v>
          </cell>
          <cell r="CE190">
            <v>114.03</v>
          </cell>
          <cell r="CF190">
            <v>114.03</v>
          </cell>
          <cell r="CG190">
            <v>228.07</v>
          </cell>
          <cell r="CH190">
            <v>228.07</v>
          </cell>
        </row>
        <row r="191">
          <cell r="A191" t="str">
            <v xml:space="preserve">  TET_F_TCO</v>
          </cell>
          <cell r="B191">
            <v>37.049999999999997</v>
          </cell>
          <cell r="C191">
            <v>37.049999999999997</v>
          </cell>
          <cell r="D191">
            <v>37.049999999999997</v>
          </cell>
          <cell r="E191">
            <v>37.049999999999997</v>
          </cell>
          <cell r="F191">
            <v>148.22</v>
          </cell>
          <cell r="G191">
            <v>148.22</v>
          </cell>
          <cell r="H191">
            <v>37.049999999999997</v>
          </cell>
          <cell r="I191">
            <v>37.049999999999997</v>
          </cell>
          <cell r="J191">
            <v>37.049999999999997</v>
          </cell>
          <cell r="K191">
            <v>37.049999999999997</v>
          </cell>
          <cell r="L191">
            <v>37.049999999999997</v>
          </cell>
          <cell r="M191">
            <v>185.27</v>
          </cell>
          <cell r="N191">
            <v>37.049999999999997</v>
          </cell>
          <cell r="O191">
            <v>37.049999999999997</v>
          </cell>
          <cell r="P191">
            <v>37.049999999999997</v>
          </cell>
          <cell r="Q191">
            <v>37.049999999999997</v>
          </cell>
          <cell r="R191">
            <v>37.049999999999997</v>
          </cell>
          <cell r="S191">
            <v>37.049999999999997</v>
          </cell>
          <cell r="T191">
            <v>37.049999999999997</v>
          </cell>
          <cell r="U191">
            <v>259.38</v>
          </cell>
          <cell r="V191">
            <v>444.65</v>
          </cell>
          <cell r="W191">
            <v>37.049999999999997</v>
          </cell>
          <cell r="X191">
            <v>37.049999999999997</v>
          </cell>
          <cell r="Y191">
            <v>37.049999999999997</v>
          </cell>
          <cell r="Z191">
            <v>37.049999999999997</v>
          </cell>
          <cell r="AA191">
            <v>37.049999999999997</v>
          </cell>
          <cell r="AB191">
            <v>185.27</v>
          </cell>
          <cell r="AC191">
            <v>37.049999999999997</v>
          </cell>
          <cell r="AD191">
            <v>37.049999999999997</v>
          </cell>
          <cell r="AE191">
            <v>37.049999999999997</v>
          </cell>
          <cell r="AF191">
            <v>37.049999999999997</v>
          </cell>
          <cell r="AG191">
            <v>37.049999999999997</v>
          </cell>
          <cell r="AH191">
            <v>37.049999999999997</v>
          </cell>
          <cell r="AI191">
            <v>37.049999999999997</v>
          </cell>
          <cell r="AJ191">
            <v>259.38</v>
          </cell>
          <cell r="AK191">
            <v>444.65</v>
          </cell>
          <cell r="AL191">
            <v>37.049999999999997</v>
          </cell>
          <cell r="AM191">
            <v>37.049999999999997</v>
          </cell>
          <cell r="AN191">
            <v>37.049999999999997</v>
          </cell>
          <cell r="AO191">
            <v>37.049999999999997</v>
          </cell>
          <cell r="AP191">
            <v>37.049999999999997</v>
          </cell>
          <cell r="AQ191">
            <v>185.27</v>
          </cell>
          <cell r="AR191">
            <v>37.049999999999997</v>
          </cell>
          <cell r="AS191">
            <v>37.049999999999997</v>
          </cell>
          <cell r="AT191">
            <v>37.049999999999997</v>
          </cell>
          <cell r="AU191">
            <v>37.049999999999997</v>
          </cell>
          <cell r="AV191">
            <v>37.049999999999997</v>
          </cell>
          <cell r="AW191">
            <v>37.049999999999997</v>
          </cell>
          <cell r="AX191">
            <v>37.049999999999997</v>
          </cell>
          <cell r="AY191">
            <v>259.38</v>
          </cell>
          <cell r="AZ191">
            <v>444.65</v>
          </cell>
          <cell r="BA191">
            <v>37.049999999999997</v>
          </cell>
          <cell r="BB191">
            <v>37.049999999999997</v>
          </cell>
          <cell r="BC191">
            <v>37.049999999999997</v>
          </cell>
          <cell r="BD191">
            <v>37.049999999999997</v>
          </cell>
          <cell r="BE191">
            <v>37.049999999999997</v>
          </cell>
          <cell r="BF191">
            <v>185.27</v>
          </cell>
          <cell r="BG191">
            <v>37.049999999999997</v>
          </cell>
          <cell r="BH191">
            <v>37.049999999999997</v>
          </cell>
          <cell r="BI191">
            <v>37.049999999999997</v>
          </cell>
          <cell r="BJ191">
            <v>37.049999999999997</v>
          </cell>
          <cell r="BK191">
            <v>37.049999999999997</v>
          </cell>
          <cell r="BL191">
            <v>37.049999999999997</v>
          </cell>
          <cell r="BM191">
            <v>37.049999999999997</v>
          </cell>
          <cell r="BN191">
            <v>259.38</v>
          </cell>
          <cell r="BO191">
            <v>444.65</v>
          </cell>
          <cell r="BP191">
            <v>37.049999999999997</v>
          </cell>
          <cell r="BQ191">
            <v>37.049999999999997</v>
          </cell>
          <cell r="BR191">
            <v>37.049999999999997</v>
          </cell>
          <cell r="BS191">
            <v>37.049999999999997</v>
          </cell>
          <cell r="BT191">
            <v>37.049999999999997</v>
          </cell>
          <cell r="BU191">
            <v>185.27</v>
          </cell>
          <cell r="BV191">
            <v>37.049999999999997</v>
          </cell>
          <cell r="BW191">
            <v>37.049999999999997</v>
          </cell>
          <cell r="BX191">
            <v>37.049999999999997</v>
          </cell>
          <cell r="BY191">
            <v>37.049999999999997</v>
          </cell>
          <cell r="BZ191">
            <v>37.049999999999997</v>
          </cell>
          <cell r="CA191">
            <v>37.049999999999997</v>
          </cell>
          <cell r="CB191">
            <v>37.049999999999997</v>
          </cell>
          <cell r="CC191">
            <v>259.38</v>
          </cell>
          <cell r="CD191">
            <v>444.65</v>
          </cell>
          <cell r="CE191">
            <v>37.049999999999997</v>
          </cell>
          <cell r="CF191">
            <v>37.049999999999997</v>
          </cell>
          <cell r="CG191">
            <v>74.11</v>
          </cell>
          <cell r="CH191">
            <v>74.11</v>
          </cell>
        </row>
        <row r="192">
          <cell r="A192" t="str">
            <v xml:space="preserve">  TET_F_UNION</v>
          </cell>
          <cell r="B192">
            <v>141.30000000000001</v>
          </cell>
          <cell r="C192">
            <v>141.30000000000001</v>
          </cell>
          <cell r="D192">
            <v>141.30000000000001</v>
          </cell>
          <cell r="E192">
            <v>141.30000000000001</v>
          </cell>
          <cell r="F192">
            <v>565.21</v>
          </cell>
          <cell r="G192">
            <v>565.21</v>
          </cell>
          <cell r="H192">
            <v>141.30000000000001</v>
          </cell>
          <cell r="I192">
            <v>141.30000000000001</v>
          </cell>
          <cell r="J192">
            <v>141.30000000000001</v>
          </cell>
          <cell r="K192">
            <v>141.30000000000001</v>
          </cell>
          <cell r="L192">
            <v>141.30000000000001</v>
          </cell>
          <cell r="M192">
            <v>706.51</v>
          </cell>
          <cell r="N192">
            <v>141.30000000000001</v>
          </cell>
          <cell r="O192">
            <v>141.30000000000001</v>
          </cell>
          <cell r="P192">
            <v>141.30000000000001</v>
          </cell>
          <cell r="Q192">
            <v>141.30000000000001</v>
          </cell>
          <cell r="R192">
            <v>141.30000000000001</v>
          </cell>
          <cell r="S192">
            <v>141.30000000000001</v>
          </cell>
          <cell r="T192">
            <v>141.30000000000001</v>
          </cell>
          <cell r="U192">
            <v>989.12</v>
          </cell>
          <cell r="V192">
            <v>1695.63</v>
          </cell>
          <cell r="W192">
            <v>141.30000000000001</v>
          </cell>
          <cell r="X192">
            <v>141.30000000000001</v>
          </cell>
          <cell r="Y192">
            <v>141.30000000000001</v>
          </cell>
          <cell r="Z192">
            <v>141.30000000000001</v>
          </cell>
          <cell r="AA192">
            <v>141.30000000000001</v>
          </cell>
          <cell r="AB192">
            <v>706.51</v>
          </cell>
          <cell r="AC192">
            <v>141.30000000000001</v>
          </cell>
          <cell r="AD192">
            <v>141.30000000000001</v>
          </cell>
          <cell r="AE192">
            <v>141.30000000000001</v>
          </cell>
          <cell r="AF192">
            <v>141.30000000000001</v>
          </cell>
          <cell r="AG192">
            <v>141.30000000000001</v>
          </cell>
          <cell r="AH192">
            <v>141.30000000000001</v>
          </cell>
          <cell r="AI192">
            <v>141.30000000000001</v>
          </cell>
          <cell r="AJ192">
            <v>989.12</v>
          </cell>
          <cell r="AK192">
            <v>1695.63</v>
          </cell>
          <cell r="AL192">
            <v>141.30000000000001</v>
          </cell>
          <cell r="AM192">
            <v>141.30000000000001</v>
          </cell>
          <cell r="AN192">
            <v>141.30000000000001</v>
          </cell>
          <cell r="AO192">
            <v>141.30000000000001</v>
          </cell>
          <cell r="AP192">
            <v>141.30000000000001</v>
          </cell>
          <cell r="AQ192">
            <v>706.51</v>
          </cell>
          <cell r="AR192">
            <v>141.30000000000001</v>
          </cell>
          <cell r="AS192">
            <v>141.30000000000001</v>
          </cell>
          <cell r="AT192">
            <v>141.30000000000001</v>
          </cell>
          <cell r="AU192">
            <v>141.30000000000001</v>
          </cell>
          <cell r="AV192">
            <v>141.30000000000001</v>
          </cell>
          <cell r="AW192">
            <v>141.30000000000001</v>
          </cell>
          <cell r="AX192">
            <v>141.30000000000001</v>
          </cell>
          <cell r="AY192">
            <v>989.12</v>
          </cell>
          <cell r="AZ192">
            <v>1695.63</v>
          </cell>
          <cell r="BA192">
            <v>141.30000000000001</v>
          </cell>
          <cell r="BB192">
            <v>141.30000000000001</v>
          </cell>
          <cell r="BC192">
            <v>141.30000000000001</v>
          </cell>
          <cell r="BD192">
            <v>141.30000000000001</v>
          </cell>
          <cell r="BE192">
            <v>141.30000000000001</v>
          </cell>
          <cell r="BF192">
            <v>706.51</v>
          </cell>
          <cell r="BG192">
            <v>141.30000000000001</v>
          </cell>
          <cell r="BH192">
            <v>141.30000000000001</v>
          </cell>
          <cell r="BI192">
            <v>141.30000000000001</v>
          </cell>
          <cell r="BJ192">
            <v>141.30000000000001</v>
          </cell>
          <cell r="BK192">
            <v>141.30000000000001</v>
          </cell>
          <cell r="BL192">
            <v>141.30000000000001</v>
          </cell>
          <cell r="BM192">
            <v>141.30000000000001</v>
          </cell>
          <cell r="BN192">
            <v>989.12</v>
          </cell>
          <cell r="BO192">
            <v>1695.63</v>
          </cell>
          <cell r="BP192">
            <v>141.30000000000001</v>
          </cell>
          <cell r="BQ192">
            <v>141.30000000000001</v>
          </cell>
          <cell r="BR192">
            <v>141.30000000000001</v>
          </cell>
          <cell r="BS192">
            <v>141.30000000000001</v>
          </cell>
          <cell r="BT192">
            <v>141.30000000000001</v>
          </cell>
          <cell r="BU192">
            <v>706.51</v>
          </cell>
          <cell r="BV192">
            <v>141.30000000000001</v>
          </cell>
          <cell r="BW192">
            <v>141.30000000000001</v>
          </cell>
          <cell r="BX192">
            <v>141.30000000000001</v>
          </cell>
          <cell r="BY192">
            <v>141.30000000000001</v>
          </cell>
          <cell r="BZ192">
            <v>141.30000000000001</v>
          </cell>
          <cell r="CA192">
            <v>141.30000000000001</v>
          </cell>
          <cell r="CB192">
            <v>141.30000000000001</v>
          </cell>
          <cell r="CC192">
            <v>989.12</v>
          </cell>
          <cell r="CD192">
            <v>1695.63</v>
          </cell>
          <cell r="CE192">
            <v>141.30000000000001</v>
          </cell>
          <cell r="CF192">
            <v>141.30000000000001</v>
          </cell>
          <cell r="CG192">
            <v>282.61</v>
          </cell>
          <cell r="CH192">
            <v>282.61</v>
          </cell>
        </row>
        <row r="193">
          <cell r="A193" t="str">
            <v xml:space="preserve">  TET_RCK_FTIM</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row>
        <row r="194">
          <cell r="A194" t="str">
            <v xml:space="preserve">  TET_SOMER</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row>
        <row r="195">
          <cell r="A195" t="str">
            <v xml:space="preserve">  TET_SST</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row>
        <row r="196">
          <cell r="A196" t="str">
            <v xml:space="preserve">  TET_STCOLL</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row>
        <row r="197">
          <cell r="A197" t="str">
            <v xml:space="preserve">  TET_TCO_UN</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row>
        <row r="198">
          <cell r="A198" t="str">
            <v xml:space="preserve">  TET_UN_UNION</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row>
        <row r="199">
          <cell r="A199" t="str">
            <v xml:space="preserve">  TGP_FIRM</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row>
        <row r="200">
          <cell r="A200" t="str">
            <v xml:space="preserve">  TGP_F_BESS</v>
          </cell>
          <cell r="B200">
            <v>135.69999999999999</v>
          </cell>
          <cell r="C200">
            <v>135.69999999999999</v>
          </cell>
          <cell r="D200">
            <v>135.69999999999999</v>
          </cell>
          <cell r="E200">
            <v>135.69999999999999</v>
          </cell>
          <cell r="F200">
            <v>542.80999999999995</v>
          </cell>
          <cell r="G200">
            <v>542.80999999999995</v>
          </cell>
          <cell r="H200">
            <v>135.69999999999999</v>
          </cell>
          <cell r="I200">
            <v>135.69999999999999</v>
          </cell>
          <cell r="J200">
            <v>135.69999999999999</v>
          </cell>
          <cell r="K200">
            <v>135.69999999999999</v>
          </cell>
          <cell r="L200">
            <v>135.69999999999999</v>
          </cell>
          <cell r="M200">
            <v>678.51</v>
          </cell>
          <cell r="N200">
            <v>135.69999999999999</v>
          </cell>
          <cell r="O200">
            <v>135.69999999999999</v>
          </cell>
          <cell r="P200">
            <v>135.69999999999999</v>
          </cell>
          <cell r="Q200">
            <v>135.69999999999999</v>
          </cell>
          <cell r="R200">
            <v>135.69999999999999</v>
          </cell>
          <cell r="S200">
            <v>135.69999999999999</v>
          </cell>
          <cell r="T200">
            <v>135.69999999999999</v>
          </cell>
          <cell r="U200">
            <v>949.91</v>
          </cell>
          <cell r="V200">
            <v>1628.42</v>
          </cell>
          <cell r="W200">
            <v>135.69999999999999</v>
          </cell>
          <cell r="X200">
            <v>135.69999999999999</v>
          </cell>
          <cell r="Y200">
            <v>135.69999999999999</v>
          </cell>
          <cell r="Z200">
            <v>135.69999999999999</v>
          </cell>
          <cell r="AA200">
            <v>135.69999999999999</v>
          </cell>
          <cell r="AB200">
            <v>678.51</v>
          </cell>
          <cell r="AC200">
            <v>135.69999999999999</v>
          </cell>
          <cell r="AD200">
            <v>135.69999999999999</v>
          </cell>
          <cell r="AE200">
            <v>135.69999999999999</v>
          </cell>
          <cell r="AF200">
            <v>135.69999999999999</v>
          </cell>
          <cell r="AG200">
            <v>135.69999999999999</v>
          </cell>
          <cell r="AH200">
            <v>135.69999999999999</v>
          </cell>
          <cell r="AI200">
            <v>135.69999999999999</v>
          </cell>
          <cell r="AJ200">
            <v>949.91</v>
          </cell>
          <cell r="AK200">
            <v>1628.42</v>
          </cell>
          <cell r="AL200">
            <v>135.69999999999999</v>
          </cell>
          <cell r="AM200">
            <v>135.69999999999999</v>
          </cell>
          <cell r="AN200">
            <v>135.69999999999999</v>
          </cell>
          <cell r="AO200">
            <v>135.69999999999999</v>
          </cell>
          <cell r="AP200">
            <v>135.69999999999999</v>
          </cell>
          <cell r="AQ200">
            <v>678.51</v>
          </cell>
          <cell r="AR200">
            <v>135.69999999999999</v>
          </cell>
          <cell r="AS200">
            <v>135.69999999999999</v>
          </cell>
          <cell r="AT200">
            <v>135.69999999999999</v>
          </cell>
          <cell r="AU200">
            <v>135.69999999999999</v>
          </cell>
          <cell r="AV200">
            <v>135.69999999999999</v>
          </cell>
          <cell r="AW200">
            <v>135.69999999999999</v>
          </cell>
          <cell r="AX200">
            <v>135.69999999999999</v>
          </cell>
          <cell r="AY200">
            <v>949.91</v>
          </cell>
          <cell r="AZ200">
            <v>1628.42</v>
          </cell>
          <cell r="BA200">
            <v>135.69999999999999</v>
          </cell>
          <cell r="BB200">
            <v>135.69999999999999</v>
          </cell>
          <cell r="BC200">
            <v>135.69999999999999</v>
          </cell>
          <cell r="BD200">
            <v>135.69999999999999</v>
          </cell>
          <cell r="BE200">
            <v>135.69999999999999</v>
          </cell>
          <cell r="BF200">
            <v>678.51</v>
          </cell>
          <cell r="BG200">
            <v>135.69999999999999</v>
          </cell>
          <cell r="BH200">
            <v>135.69999999999999</v>
          </cell>
          <cell r="BI200">
            <v>135.69999999999999</v>
          </cell>
          <cell r="BJ200">
            <v>135.69999999999999</v>
          </cell>
          <cell r="BK200">
            <v>135.69999999999999</v>
          </cell>
          <cell r="BL200">
            <v>135.69999999999999</v>
          </cell>
          <cell r="BM200">
            <v>135.69999999999999</v>
          </cell>
          <cell r="BN200">
            <v>949.91</v>
          </cell>
          <cell r="BO200">
            <v>1628.42</v>
          </cell>
          <cell r="BP200">
            <v>135.69999999999999</v>
          </cell>
          <cell r="BQ200">
            <v>135.69999999999999</v>
          </cell>
          <cell r="BR200">
            <v>135.69999999999999</v>
          </cell>
          <cell r="BS200">
            <v>135.69999999999999</v>
          </cell>
          <cell r="BT200">
            <v>135.69999999999999</v>
          </cell>
          <cell r="BU200">
            <v>678.51</v>
          </cell>
          <cell r="BV200">
            <v>135.69999999999999</v>
          </cell>
          <cell r="BW200">
            <v>135.69999999999999</v>
          </cell>
          <cell r="BX200">
            <v>135.69999999999999</v>
          </cell>
          <cell r="BY200">
            <v>135.69999999999999</v>
          </cell>
          <cell r="BZ200">
            <v>135.69999999999999</v>
          </cell>
          <cell r="CA200">
            <v>135.69999999999999</v>
          </cell>
          <cell r="CB200">
            <v>135.69999999999999</v>
          </cell>
          <cell r="CC200">
            <v>949.91</v>
          </cell>
          <cell r="CD200">
            <v>1628.42</v>
          </cell>
          <cell r="CE200">
            <v>135.69999999999999</v>
          </cell>
          <cell r="CF200">
            <v>135.69999999999999</v>
          </cell>
          <cell r="CG200">
            <v>271.39999999999998</v>
          </cell>
          <cell r="CH200">
            <v>271.39999999999998</v>
          </cell>
        </row>
        <row r="201">
          <cell r="A201" t="str">
            <v xml:space="preserve">  TGP_F_KOPPEL</v>
          </cell>
          <cell r="B201">
            <v>10.99</v>
          </cell>
          <cell r="C201">
            <v>10.99</v>
          </cell>
          <cell r="D201">
            <v>10.99</v>
          </cell>
          <cell r="E201">
            <v>21.65</v>
          </cell>
          <cell r="F201">
            <v>54.6</v>
          </cell>
          <cell r="G201">
            <v>54.6</v>
          </cell>
          <cell r="H201">
            <v>36.619999999999997</v>
          </cell>
          <cell r="I201">
            <v>36.619999999999997</v>
          </cell>
          <cell r="J201">
            <v>36.619999999999997</v>
          </cell>
          <cell r="K201">
            <v>36.619999999999997</v>
          </cell>
          <cell r="L201">
            <v>36.619999999999997</v>
          </cell>
          <cell r="M201">
            <v>183.09</v>
          </cell>
          <cell r="N201">
            <v>21.65</v>
          </cell>
          <cell r="O201">
            <v>21.65</v>
          </cell>
          <cell r="P201">
            <v>21.65</v>
          </cell>
          <cell r="Q201">
            <v>10.99</v>
          </cell>
          <cell r="R201">
            <v>10.99</v>
          </cell>
          <cell r="S201">
            <v>10.99</v>
          </cell>
          <cell r="T201">
            <v>21.65</v>
          </cell>
          <cell r="U201">
            <v>119.55</v>
          </cell>
          <cell r="V201">
            <v>302.64</v>
          </cell>
          <cell r="W201">
            <v>36.619999999999997</v>
          </cell>
          <cell r="X201">
            <v>36.619999999999997</v>
          </cell>
          <cell r="Y201">
            <v>36.619999999999997</v>
          </cell>
          <cell r="Z201">
            <v>36.619999999999997</v>
          </cell>
          <cell r="AA201">
            <v>36.619999999999997</v>
          </cell>
          <cell r="AB201">
            <v>183.09</v>
          </cell>
          <cell r="AC201">
            <v>21.65</v>
          </cell>
          <cell r="AD201">
            <v>21.65</v>
          </cell>
          <cell r="AE201">
            <v>21.65</v>
          </cell>
          <cell r="AF201">
            <v>10.99</v>
          </cell>
          <cell r="AG201">
            <v>10.99</v>
          </cell>
          <cell r="AH201">
            <v>10.99</v>
          </cell>
          <cell r="AI201">
            <v>21.65</v>
          </cell>
          <cell r="AJ201">
            <v>119.55</v>
          </cell>
          <cell r="AK201">
            <v>302.64</v>
          </cell>
          <cell r="AL201">
            <v>36.619999999999997</v>
          </cell>
          <cell r="AM201">
            <v>36.619999999999997</v>
          </cell>
          <cell r="AN201">
            <v>36.619999999999997</v>
          </cell>
          <cell r="AO201">
            <v>36.619999999999997</v>
          </cell>
          <cell r="AP201">
            <v>36.619999999999997</v>
          </cell>
          <cell r="AQ201">
            <v>183.09</v>
          </cell>
          <cell r="AR201">
            <v>21.65</v>
          </cell>
          <cell r="AS201">
            <v>21.65</v>
          </cell>
          <cell r="AT201">
            <v>21.65</v>
          </cell>
          <cell r="AU201">
            <v>10.99</v>
          </cell>
          <cell r="AV201">
            <v>10.99</v>
          </cell>
          <cell r="AW201">
            <v>10.99</v>
          </cell>
          <cell r="AX201">
            <v>21.65</v>
          </cell>
          <cell r="AY201">
            <v>119.55</v>
          </cell>
          <cell r="AZ201">
            <v>302.64</v>
          </cell>
          <cell r="BA201">
            <v>36.619999999999997</v>
          </cell>
          <cell r="BB201">
            <v>36.619999999999997</v>
          </cell>
          <cell r="BC201">
            <v>36.619999999999997</v>
          </cell>
          <cell r="BD201">
            <v>36.619999999999997</v>
          </cell>
          <cell r="BE201">
            <v>36.619999999999997</v>
          </cell>
          <cell r="BF201">
            <v>183.09</v>
          </cell>
          <cell r="BG201">
            <v>21.65</v>
          </cell>
          <cell r="BH201">
            <v>21.65</v>
          </cell>
          <cell r="BI201">
            <v>21.65</v>
          </cell>
          <cell r="BJ201">
            <v>10.99</v>
          </cell>
          <cell r="BK201">
            <v>10.99</v>
          </cell>
          <cell r="BL201">
            <v>10.99</v>
          </cell>
          <cell r="BM201">
            <v>21.65</v>
          </cell>
          <cell r="BN201">
            <v>119.55</v>
          </cell>
          <cell r="BO201">
            <v>302.64</v>
          </cell>
          <cell r="BP201">
            <v>36.619999999999997</v>
          </cell>
          <cell r="BQ201">
            <v>36.619999999999997</v>
          </cell>
          <cell r="BR201">
            <v>36.619999999999997</v>
          </cell>
          <cell r="BS201">
            <v>36.619999999999997</v>
          </cell>
          <cell r="BT201">
            <v>36.619999999999997</v>
          </cell>
          <cell r="BU201">
            <v>183.09</v>
          </cell>
          <cell r="BV201">
            <v>21.65</v>
          </cell>
          <cell r="BW201">
            <v>21.65</v>
          </cell>
          <cell r="BX201">
            <v>21.65</v>
          </cell>
          <cell r="BY201">
            <v>10.99</v>
          </cell>
          <cell r="BZ201">
            <v>10.99</v>
          </cell>
          <cell r="CA201">
            <v>10.99</v>
          </cell>
          <cell r="CB201">
            <v>21.65</v>
          </cell>
          <cell r="CC201">
            <v>119.55</v>
          </cell>
          <cell r="CD201">
            <v>302.64</v>
          </cell>
          <cell r="CE201">
            <v>36.619999999999997</v>
          </cell>
          <cell r="CF201">
            <v>36.619999999999997</v>
          </cell>
          <cell r="CG201">
            <v>73.239999999999995</v>
          </cell>
          <cell r="CH201">
            <v>73.239999999999995</v>
          </cell>
        </row>
        <row r="202">
          <cell r="A202" t="str">
            <v xml:space="preserve">  TGP_F_PT</v>
          </cell>
          <cell r="B202">
            <v>22.9</v>
          </cell>
          <cell r="C202">
            <v>22.9</v>
          </cell>
          <cell r="D202">
            <v>22.9</v>
          </cell>
          <cell r="E202">
            <v>34.69</v>
          </cell>
          <cell r="F202">
            <v>103.4</v>
          </cell>
          <cell r="G202">
            <v>103.4</v>
          </cell>
          <cell r="H202">
            <v>63.99</v>
          </cell>
          <cell r="I202">
            <v>63.99</v>
          </cell>
          <cell r="J202">
            <v>63.99</v>
          </cell>
          <cell r="K202">
            <v>63.99</v>
          </cell>
          <cell r="L202">
            <v>63.99</v>
          </cell>
          <cell r="M202">
            <v>319.95999999999998</v>
          </cell>
          <cell r="N202">
            <v>63.99</v>
          </cell>
          <cell r="O202">
            <v>22.9</v>
          </cell>
          <cell r="P202">
            <v>22.9</v>
          </cell>
          <cell r="Q202">
            <v>22.9</v>
          </cell>
          <cell r="R202">
            <v>22.9</v>
          </cell>
          <cell r="S202">
            <v>22.9</v>
          </cell>
          <cell r="T202">
            <v>34.69</v>
          </cell>
          <cell r="U202">
            <v>213.19</v>
          </cell>
          <cell r="V202">
            <v>533.15</v>
          </cell>
          <cell r="W202">
            <v>63.99</v>
          </cell>
          <cell r="X202">
            <v>63.99</v>
          </cell>
          <cell r="Y202">
            <v>63.99</v>
          </cell>
          <cell r="Z202">
            <v>63.99</v>
          </cell>
          <cell r="AA202">
            <v>63.99</v>
          </cell>
          <cell r="AB202">
            <v>319.95999999999998</v>
          </cell>
          <cell r="AC202">
            <v>63.99</v>
          </cell>
          <cell r="AD202">
            <v>22.9</v>
          </cell>
          <cell r="AE202">
            <v>22.9</v>
          </cell>
          <cell r="AF202">
            <v>22.9</v>
          </cell>
          <cell r="AG202">
            <v>22.9</v>
          </cell>
          <cell r="AH202">
            <v>22.9</v>
          </cell>
          <cell r="AI202">
            <v>34.69</v>
          </cell>
          <cell r="AJ202">
            <v>213.19</v>
          </cell>
          <cell r="AK202">
            <v>533.15</v>
          </cell>
          <cell r="AL202">
            <v>63.99</v>
          </cell>
          <cell r="AM202">
            <v>63.99</v>
          </cell>
          <cell r="AN202">
            <v>63.99</v>
          </cell>
          <cell r="AO202">
            <v>63.99</v>
          </cell>
          <cell r="AP202">
            <v>63.99</v>
          </cell>
          <cell r="AQ202">
            <v>319.95999999999998</v>
          </cell>
          <cell r="AR202">
            <v>63.99</v>
          </cell>
          <cell r="AS202">
            <v>22.9</v>
          </cell>
          <cell r="AT202">
            <v>22.9</v>
          </cell>
          <cell r="AU202">
            <v>22.9</v>
          </cell>
          <cell r="AV202">
            <v>22.9</v>
          </cell>
          <cell r="AW202">
            <v>22.9</v>
          </cell>
          <cell r="AX202">
            <v>34.69</v>
          </cell>
          <cell r="AY202">
            <v>213.19</v>
          </cell>
          <cell r="AZ202">
            <v>533.15</v>
          </cell>
          <cell r="BA202">
            <v>65.27</v>
          </cell>
          <cell r="BB202">
            <v>65.27</v>
          </cell>
          <cell r="BC202">
            <v>65.27</v>
          </cell>
          <cell r="BD202">
            <v>65.27</v>
          </cell>
          <cell r="BE202">
            <v>65.27</v>
          </cell>
          <cell r="BF202">
            <v>326.36</v>
          </cell>
          <cell r="BG202">
            <v>63.99</v>
          </cell>
          <cell r="BH202">
            <v>22.9</v>
          </cell>
          <cell r="BI202">
            <v>22.9</v>
          </cell>
          <cell r="BJ202">
            <v>22.9</v>
          </cell>
          <cell r="BK202">
            <v>22.9</v>
          </cell>
          <cell r="BL202">
            <v>22.9</v>
          </cell>
          <cell r="BM202">
            <v>34.69</v>
          </cell>
          <cell r="BN202">
            <v>213.19</v>
          </cell>
          <cell r="BO202">
            <v>539.54999999999995</v>
          </cell>
          <cell r="BP202">
            <v>63.99</v>
          </cell>
          <cell r="BQ202">
            <v>63.99</v>
          </cell>
          <cell r="BR202">
            <v>63.99</v>
          </cell>
          <cell r="BS202">
            <v>63.99</v>
          </cell>
          <cell r="BT202">
            <v>63.99</v>
          </cell>
          <cell r="BU202">
            <v>319.95999999999998</v>
          </cell>
          <cell r="BV202">
            <v>63.99</v>
          </cell>
          <cell r="BW202">
            <v>22.9</v>
          </cell>
          <cell r="BX202">
            <v>22.9</v>
          </cell>
          <cell r="BY202">
            <v>22.9</v>
          </cell>
          <cell r="BZ202">
            <v>22.9</v>
          </cell>
          <cell r="CA202">
            <v>22.9</v>
          </cell>
          <cell r="CB202">
            <v>34.69</v>
          </cell>
          <cell r="CC202">
            <v>213.19</v>
          </cell>
          <cell r="CD202">
            <v>533.15</v>
          </cell>
          <cell r="CE202">
            <v>63.99</v>
          </cell>
          <cell r="CF202">
            <v>63.99</v>
          </cell>
          <cell r="CG202">
            <v>127.98</v>
          </cell>
          <cell r="CH202">
            <v>127.98</v>
          </cell>
        </row>
        <row r="203">
          <cell r="A203" t="str">
            <v xml:space="preserve">  TGP_F_TCO</v>
          </cell>
          <cell r="B203">
            <v>124.63</v>
          </cell>
          <cell r="C203">
            <v>124.63</v>
          </cell>
          <cell r="D203">
            <v>124.63</v>
          </cell>
          <cell r="E203">
            <v>124.63</v>
          </cell>
          <cell r="F203">
            <v>498.5</v>
          </cell>
          <cell r="G203">
            <v>498.5</v>
          </cell>
          <cell r="H203">
            <v>124.63</v>
          </cell>
          <cell r="I203">
            <v>124.63</v>
          </cell>
          <cell r="J203">
            <v>124.63</v>
          </cell>
          <cell r="K203">
            <v>124.63</v>
          </cell>
          <cell r="L203">
            <v>124.63</v>
          </cell>
          <cell r="M203">
            <v>623.13</v>
          </cell>
          <cell r="N203">
            <v>124.63</v>
          </cell>
          <cell r="O203">
            <v>124.63</v>
          </cell>
          <cell r="P203">
            <v>124.63</v>
          </cell>
          <cell r="Q203">
            <v>124.63</v>
          </cell>
          <cell r="R203">
            <v>124.63</v>
          </cell>
          <cell r="S203">
            <v>124.63</v>
          </cell>
          <cell r="T203">
            <v>124.63</v>
          </cell>
          <cell r="U203">
            <v>872.38</v>
          </cell>
          <cell r="V203">
            <v>1495.5</v>
          </cell>
          <cell r="W203">
            <v>124.63</v>
          </cell>
          <cell r="X203">
            <v>124.63</v>
          </cell>
          <cell r="Y203">
            <v>124.63</v>
          </cell>
          <cell r="Z203">
            <v>124.63</v>
          </cell>
          <cell r="AA203">
            <v>124.63</v>
          </cell>
          <cell r="AB203">
            <v>623.13</v>
          </cell>
          <cell r="AC203">
            <v>124.63</v>
          </cell>
          <cell r="AD203">
            <v>124.63</v>
          </cell>
          <cell r="AE203">
            <v>124.63</v>
          </cell>
          <cell r="AF203">
            <v>124.63</v>
          </cell>
          <cell r="AG203">
            <v>124.63</v>
          </cell>
          <cell r="AH203">
            <v>124.63</v>
          </cell>
          <cell r="AI203">
            <v>124.63</v>
          </cell>
          <cell r="AJ203">
            <v>872.38</v>
          </cell>
          <cell r="AK203">
            <v>1495.5</v>
          </cell>
          <cell r="AL203">
            <v>124.63</v>
          </cell>
          <cell r="AM203">
            <v>124.63</v>
          </cell>
          <cell r="AN203">
            <v>124.63</v>
          </cell>
          <cell r="AO203">
            <v>124.63</v>
          </cell>
          <cell r="AP203">
            <v>124.63</v>
          </cell>
          <cell r="AQ203">
            <v>623.13</v>
          </cell>
          <cell r="AR203">
            <v>124.63</v>
          </cell>
          <cell r="AS203">
            <v>124.63</v>
          </cell>
          <cell r="AT203">
            <v>124.63</v>
          </cell>
          <cell r="AU203">
            <v>124.63</v>
          </cell>
          <cell r="AV203">
            <v>124.63</v>
          </cell>
          <cell r="AW203">
            <v>124.63</v>
          </cell>
          <cell r="AX203">
            <v>124.63</v>
          </cell>
          <cell r="AY203">
            <v>872.38</v>
          </cell>
          <cell r="AZ203">
            <v>1495.5</v>
          </cell>
          <cell r="BA203">
            <v>124.63</v>
          </cell>
          <cell r="BB203">
            <v>124.63</v>
          </cell>
          <cell r="BC203">
            <v>124.63</v>
          </cell>
          <cell r="BD203">
            <v>124.63</v>
          </cell>
          <cell r="BE203">
            <v>124.63</v>
          </cell>
          <cell r="BF203">
            <v>623.13</v>
          </cell>
          <cell r="BG203">
            <v>124.63</v>
          </cell>
          <cell r="BH203">
            <v>124.63</v>
          </cell>
          <cell r="BI203">
            <v>124.63</v>
          </cell>
          <cell r="BJ203">
            <v>124.63</v>
          </cell>
          <cell r="BK203">
            <v>124.63</v>
          </cell>
          <cell r="BL203">
            <v>124.63</v>
          </cell>
          <cell r="BM203">
            <v>124.63</v>
          </cell>
          <cell r="BN203">
            <v>872.38</v>
          </cell>
          <cell r="BO203">
            <v>1495.5</v>
          </cell>
          <cell r="BP203">
            <v>124.63</v>
          </cell>
          <cell r="BQ203">
            <v>124.63</v>
          </cell>
          <cell r="BR203">
            <v>124.63</v>
          </cell>
          <cell r="BS203">
            <v>124.63</v>
          </cell>
          <cell r="BT203">
            <v>124.63</v>
          </cell>
          <cell r="BU203">
            <v>623.13</v>
          </cell>
          <cell r="BV203">
            <v>124.63</v>
          </cell>
          <cell r="BW203">
            <v>124.63</v>
          </cell>
          <cell r="BX203">
            <v>124.63</v>
          </cell>
          <cell r="BY203">
            <v>124.63</v>
          </cell>
          <cell r="BZ203">
            <v>124.63</v>
          </cell>
          <cell r="CA203">
            <v>124.63</v>
          </cell>
          <cell r="CB203">
            <v>124.63</v>
          </cell>
          <cell r="CC203">
            <v>872.38</v>
          </cell>
          <cell r="CD203">
            <v>1495.5</v>
          </cell>
          <cell r="CE203">
            <v>124.63</v>
          </cell>
          <cell r="CF203">
            <v>124.63</v>
          </cell>
          <cell r="CG203">
            <v>249.25</v>
          </cell>
          <cell r="CH203">
            <v>249.25</v>
          </cell>
        </row>
        <row r="204">
          <cell r="A204" t="str">
            <v xml:space="preserve">  TGP_F_Z4</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row>
        <row r="205">
          <cell r="A205" t="str">
            <v xml:space="preserve">  TGP_KOP_DAR</v>
          </cell>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row>
        <row r="206">
          <cell r="A206" t="str">
            <v xml:space="preserve">  TGP_PT_BRAD</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row>
        <row r="207">
          <cell r="A207" t="str">
            <v xml:space="preserve">  TGP_PT_EQ_J1</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row>
        <row r="208">
          <cell r="A208" t="str">
            <v xml:space="preserve">  TGP_SST</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row>
        <row r="209">
          <cell r="A209" t="str">
            <v xml:space="preserve">  TGP_TGP_F</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row>
        <row r="210">
          <cell r="A210" t="str">
            <v xml:space="preserve">  UNION_CAR</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row>
        <row r="211">
          <cell r="A211" t="str">
            <v xml:space="preserve">  X1</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row>
        <row r="212">
          <cell r="A212" t="str">
            <v xml:space="preserve">  X2</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row>
        <row r="213">
          <cell r="A213" t="str">
            <v xml:space="preserve">  X3</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row>
        <row r="417">
          <cell r="A417" t="str">
            <v xml:space="preserve">  BP1_APP</v>
          </cell>
          <cell r="B417">
            <v>0</v>
          </cell>
          <cell r="C417">
            <v>0</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cell r="AS417">
            <v>0</v>
          </cell>
          <cell r="AT417">
            <v>0</v>
          </cell>
          <cell r="AU417">
            <v>0</v>
          </cell>
          <cell r="AV417">
            <v>0</v>
          </cell>
          <cell r="AW417">
            <v>0</v>
          </cell>
          <cell r="AX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X417">
            <v>0</v>
          </cell>
          <cell r="BY417">
            <v>0</v>
          </cell>
          <cell r="BZ417">
            <v>0</v>
          </cell>
          <cell r="CA417">
            <v>0</v>
          </cell>
          <cell r="CB417">
            <v>0</v>
          </cell>
          <cell r="CC417">
            <v>0</v>
          </cell>
          <cell r="CD417">
            <v>0</v>
          </cell>
          <cell r="CE417">
            <v>0</v>
          </cell>
          <cell r="CF417">
            <v>0</v>
          </cell>
          <cell r="CG417">
            <v>0</v>
          </cell>
          <cell r="CH417">
            <v>0</v>
          </cell>
        </row>
        <row r="418">
          <cell r="A418" t="str">
            <v xml:space="preserve">  NOBLE2_APP</v>
          </cell>
          <cell r="B418">
            <v>0</v>
          </cell>
          <cell r="C418">
            <v>0</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cell r="AS418">
            <v>0</v>
          </cell>
          <cell r="AT418">
            <v>0</v>
          </cell>
          <cell r="AU418">
            <v>0</v>
          </cell>
          <cell r="AV418">
            <v>0</v>
          </cell>
          <cell r="AW418">
            <v>0</v>
          </cell>
          <cell r="AX418">
            <v>0</v>
          </cell>
          <cell r="AY418">
            <v>0</v>
          </cell>
          <cell r="AZ418">
            <v>0</v>
          </cell>
          <cell r="BA418">
            <v>0</v>
          </cell>
          <cell r="BB418">
            <v>0</v>
          </cell>
          <cell r="BC418">
            <v>0</v>
          </cell>
          <cell r="BD418">
            <v>0</v>
          </cell>
          <cell r="BE418">
            <v>0</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X418">
            <v>0</v>
          </cell>
          <cell r="BY418">
            <v>0</v>
          </cell>
          <cell r="BZ418">
            <v>0</v>
          </cell>
          <cell r="CA418">
            <v>0</v>
          </cell>
          <cell r="CB418">
            <v>0</v>
          </cell>
          <cell r="CC418">
            <v>0</v>
          </cell>
          <cell r="CD418">
            <v>0</v>
          </cell>
          <cell r="CE418">
            <v>0</v>
          </cell>
          <cell r="CF418">
            <v>0</v>
          </cell>
          <cell r="CG418">
            <v>0</v>
          </cell>
          <cell r="CH418">
            <v>0</v>
          </cell>
        </row>
        <row r="419">
          <cell r="A419" t="str">
            <v xml:space="preserve">  EQU2_APP</v>
          </cell>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0</v>
          </cell>
          <cell r="BW419">
            <v>0</v>
          </cell>
          <cell r="BX419">
            <v>0</v>
          </cell>
          <cell r="BY419">
            <v>0</v>
          </cell>
          <cell r="BZ419">
            <v>0</v>
          </cell>
          <cell r="CA419">
            <v>0</v>
          </cell>
          <cell r="CB419">
            <v>0</v>
          </cell>
          <cell r="CC419">
            <v>0</v>
          </cell>
          <cell r="CD419">
            <v>0</v>
          </cell>
          <cell r="CE419">
            <v>0</v>
          </cell>
          <cell r="CF419">
            <v>0</v>
          </cell>
          <cell r="CG419">
            <v>0</v>
          </cell>
          <cell r="CH419">
            <v>0</v>
          </cell>
        </row>
        <row r="420">
          <cell r="A420" t="str">
            <v xml:space="preserve">  OPEN2_APP</v>
          </cell>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0</v>
          </cell>
          <cell r="BA420">
            <v>0</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X420">
            <v>0</v>
          </cell>
          <cell r="BY420">
            <v>0</v>
          </cell>
          <cell r="BZ420">
            <v>0</v>
          </cell>
          <cell r="CA420">
            <v>0</v>
          </cell>
          <cell r="CB420">
            <v>0</v>
          </cell>
          <cell r="CC420">
            <v>0</v>
          </cell>
          <cell r="CD420">
            <v>0</v>
          </cell>
          <cell r="CE420">
            <v>0</v>
          </cell>
          <cell r="CF420">
            <v>0</v>
          </cell>
          <cell r="CG420">
            <v>0</v>
          </cell>
          <cell r="CH420">
            <v>0</v>
          </cell>
        </row>
        <row r="421">
          <cell r="A421" t="str">
            <v xml:space="preserve">  EQU_APP</v>
          </cell>
          <cell r="B421">
            <v>0</v>
          </cell>
          <cell r="C421">
            <v>0</v>
          </cell>
          <cell r="D421">
            <v>0</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0</v>
          </cell>
          <cell r="BW421">
            <v>0</v>
          </cell>
          <cell r="BX421">
            <v>0</v>
          </cell>
          <cell r="BY421">
            <v>0</v>
          </cell>
          <cell r="BZ421">
            <v>0</v>
          </cell>
          <cell r="CA421">
            <v>0</v>
          </cell>
          <cell r="CB421">
            <v>0</v>
          </cell>
          <cell r="CC421">
            <v>0</v>
          </cell>
          <cell r="CD421">
            <v>0</v>
          </cell>
          <cell r="CE421">
            <v>0</v>
          </cell>
          <cell r="CF421">
            <v>0</v>
          </cell>
          <cell r="CG421">
            <v>0</v>
          </cell>
          <cell r="CH421">
            <v>0</v>
          </cell>
        </row>
        <row r="422">
          <cell r="A422" t="str">
            <v xml:space="preserve">  NOBLE1_APP</v>
          </cell>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0</v>
          </cell>
          <cell r="BA422">
            <v>0</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0</v>
          </cell>
          <cell r="BW422">
            <v>0</v>
          </cell>
          <cell r="BX422">
            <v>0</v>
          </cell>
          <cell r="BY422">
            <v>0</v>
          </cell>
          <cell r="BZ422">
            <v>0</v>
          </cell>
          <cell r="CA422">
            <v>0</v>
          </cell>
          <cell r="CB422">
            <v>0</v>
          </cell>
          <cell r="CC422">
            <v>0</v>
          </cell>
          <cell r="CD422">
            <v>0</v>
          </cell>
          <cell r="CE422">
            <v>0</v>
          </cell>
          <cell r="CF422">
            <v>0</v>
          </cell>
          <cell r="CG422">
            <v>0</v>
          </cell>
          <cell r="CH422">
            <v>0</v>
          </cell>
        </row>
        <row r="423">
          <cell r="A423" t="str">
            <v xml:space="preserve">  BG_CGT</v>
          </cell>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X423">
            <v>0</v>
          </cell>
          <cell r="BY423">
            <v>0</v>
          </cell>
          <cell r="BZ423">
            <v>0</v>
          </cell>
          <cell r="CA423">
            <v>0</v>
          </cell>
          <cell r="CB423">
            <v>0</v>
          </cell>
          <cell r="CC423">
            <v>0</v>
          </cell>
          <cell r="CD423">
            <v>0</v>
          </cell>
          <cell r="CE423">
            <v>0</v>
          </cell>
          <cell r="CF423">
            <v>0</v>
          </cell>
          <cell r="CG423">
            <v>0</v>
          </cell>
          <cell r="CH423">
            <v>0</v>
          </cell>
        </row>
        <row r="424">
          <cell r="A424" t="str">
            <v xml:space="preserve">  BP_CGT</v>
          </cell>
          <cell r="B424">
            <v>0</v>
          </cell>
          <cell r="C424">
            <v>0</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v>
          </cell>
          <cell r="AT424">
            <v>0</v>
          </cell>
          <cell r="AU424">
            <v>0</v>
          </cell>
          <cell r="AV424">
            <v>0</v>
          </cell>
          <cell r="AW424">
            <v>0</v>
          </cell>
          <cell r="AX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0</v>
          </cell>
          <cell r="BW424">
            <v>0</v>
          </cell>
          <cell r="BX424">
            <v>0</v>
          </cell>
          <cell r="BY424">
            <v>0</v>
          </cell>
          <cell r="BZ424">
            <v>0</v>
          </cell>
          <cell r="CA424">
            <v>0</v>
          </cell>
          <cell r="CB424">
            <v>0</v>
          </cell>
          <cell r="CC424">
            <v>0</v>
          </cell>
          <cell r="CD424">
            <v>0</v>
          </cell>
          <cell r="CE424">
            <v>0</v>
          </cell>
          <cell r="CF424">
            <v>0</v>
          </cell>
          <cell r="CG424">
            <v>0</v>
          </cell>
          <cell r="CH424">
            <v>0</v>
          </cell>
        </row>
        <row r="425">
          <cell r="A425" t="str">
            <v xml:space="preserve">  CORAL_CGT</v>
          </cell>
          <cell r="B425">
            <v>0</v>
          </cell>
          <cell r="C425">
            <v>0</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X425">
            <v>0</v>
          </cell>
          <cell r="BY425">
            <v>0</v>
          </cell>
          <cell r="BZ425">
            <v>0</v>
          </cell>
          <cell r="CA425">
            <v>0</v>
          </cell>
          <cell r="CB425">
            <v>0</v>
          </cell>
          <cell r="CC425">
            <v>0</v>
          </cell>
          <cell r="CD425">
            <v>0</v>
          </cell>
          <cell r="CE425">
            <v>0</v>
          </cell>
          <cell r="CF425">
            <v>0</v>
          </cell>
          <cell r="CG425">
            <v>0</v>
          </cell>
          <cell r="CH425">
            <v>0</v>
          </cell>
        </row>
        <row r="426">
          <cell r="A426" t="str">
            <v xml:space="preserve">  CHEVRON_CGT</v>
          </cell>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X426">
            <v>0</v>
          </cell>
          <cell r="BY426">
            <v>0</v>
          </cell>
          <cell r="BZ426">
            <v>0</v>
          </cell>
          <cell r="CA426">
            <v>0</v>
          </cell>
          <cell r="CB426">
            <v>0</v>
          </cell>
          <cell r="CC426">
            <v>0</v>
          </cell>
          <cell r="CD426">
            <v>0</v>
          </cell>
          <cell r="CE426">
            <v>0</v>
          </cell>
          <cell r="CF426">
            <v>0</v>
          </cell>
          <cell r="CG426">
            <v>0</v>
          </cell>
          <cell r="CH426">
            <v>0</v>
          </cell>
        </row>
        <row r="427">
          <cell r="A427" t="str">
            <v xml:space="preserve">  EAGLE_CGT</v>
          </cell>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X427">
            <v>0</v>
          </cell>
          <cell r="BY427">
            <v>0</v>
          </cell>
          <cell r="BZ427">
            <v>0</v>
          </cell>
          <cell r="CA427">
            <v>0</v>
          </cell>
          <cell r="CB427">
            <v>0</v>
          </cell>
          <cell r="CC427">
            <v>0</v>
          </cell>
          <cell r="CD427">
            <v>0</v>
          </cell>
          <cell r="CE427">
            <v>0</v>
          </cell>
          <cell r="CF427">
            <v>0</v>
          </cell>
          <cell r="CG427">
            <v>0</v>
          </cell>
          <cell r="CH427">
            <v>0</v>
          </cell>
        </row>
        <row r="428">
          <cell r="A428" t="str">
            <v xml:space="preserve">  LOUIS_CGT</v>
          </cell>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v>
          </cell>
          <cell r="BZ428">
            <v>0</v>
          </cell>
          <cell r="CA428">
            <v>0</v>
          </cell>
          <cell r="CB428">
            <v>0</v>
          </cell>
          <cell r="CC428">
            <v>0</v>
          </cell>
          <cell r="CD428">
            <v>0</v>
          </cell>
          <cell r="CE428">
            <v>0</v>
          </cell>
          <cell r="CF428">
            <v>0</v>
          </cell>
          <cell r="CG428">
            <v>0</v>
          </cell>
          <cell r="CH428">
            <v>0</v>
          </cell>
        </row>
        <row r="429">
          <cell r="A429" t="str">
            <v xml:space="preserve">  SEQUENT_CGT</v>
          </cell>
          <cell r="B429">
            <v>0</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0</v>
          </cell>
          <cell r="BW429">
            <v>0</v>
          </cell>
          <cell r="BX429">
            <v>0</v>
          </cell>
          <cell r="BY429">
            <v>0</v>
          </cell>
          <cell r="BZ429">
            <v>0</v>
          </cell>
          <cell r="CA429">
            <v>0</v>
          </cell>
          <cell r="CB429">
            <v>0</v>
          </cell>
          <cell r="CC429">
            <v>0</v>
          </cell>
          <cell r="CD429">
            <v>0</v>
          </cell>
          <cell r="CE429">
            <v>0</v>
          </cell>
          <cell r="CF429">
            <v>0</v>
          </cell>
          <cell r="CG429">
            <v>0</v>
          </cell>
          <cell r="CH429">
            <v>0</v>
          </cell>
        </row>
        <row r="430">
          <cell r="A430" t="str">
            <v xml:space="preserve">  TOTAL_CGT</v>
          </cell>
          <cell r="B430">
            <v>0</v>
          </cell>
          <cell r="C430">
            <v>0</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cell r="AS430">
            <v>0</v>
          </cell>
          <cell r="AT430">
            <v>0</v>
          </cell>
          <cell r="AU430">
            <v>0</v>
          </cell>
          <cell r="AV430">
            <v>0</v>
          </cell>
          <cell r="AW430">
            <v>0</v>
          </cell>
          <cell r="AX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X430">
            <v>0</v>
          </cell>
          <cell r="BY430">
            <v>0</v>
          </cell>
          <cell r="BZ430">
            <v>0</v>
          </cell>
          <cell r="CA430">
            <v>0</v>
          </cell>
          <cell r="CB430">
            <v>0</v>
          </cell>
          <cell r="CC430">
            <v>0</v>
          </cell>
          <cell r="CD430">
            <v>0</v>
          </cell>
          <cell r="CE430">
            <v>0</v>
          </cell>
          <cell r="CF430">
            <v>0</v>
          </cell>
          <cell r="CG430">
            <v>0</v>
          </cell>
          <cell r="CH430">
            <v>0</v>
          </cell>
        </row>
        <row r="431">
          <cell r="A431" t="str">
            <v xml:space="preserve">  OPEN_TGP</v>
          </cell>
          <cell r="B431">
            <v>0</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cell r="AS431">
            <v>0</v>
          </cell>
          <cell r="AT431">
            <v>0</v>
          </cell>
          <cell r="AU431">
            <v>0</v>
          </cell>
          <cell r="AV431">
            <v>0</v>
          </cell>
          <cell r="AW431">
            <v>0</v>
          </cell>
          <cell r="AX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X431">
            <v>0</v>
          </cell>
          <cell r="BY431">
            <v>0</v>
          </cell>
          <cell r="BZ431">
            <v>0</v>
          </cell>
          <cell r="CA431">
            <v>0</v>
          </cell>
          <cell r="CB431">
            <v>0</v>
          </cell>
          <cell r="CC431">
            <v>0</v>
          </cell>
          <cell r="CD431">
            <v>0</v>
          </cell>
          <cell r="CE431">
            <v>0</v>
          </cell>
          <cell r="CF431">
            <v>0</v>
          </cell>
          <cell r="CG431">
            <v>0</v>
          </cell>
          <cell r="CH431">
            <v>0</v>
          </cell>
        </row>
        <row r="432">
          <cell r="A432" t="str">
            <v xml:space="preserve">  SEMPRA_TGP</v>
          </cell>
          <cell r="B432">
            <v>0</v>
          </cell>
          <cell r="C432">
            <v>0</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cell r="AS432">
            <v>0</v>
          </cell>
          <cell r="AT432">
            <v>0</v>
          </cell>
          <cell r="AU432">
            <v>0</v>
          </cell>
          <cell r="AV432">
            <v>0</v>
          </cell>
          <cell r="AW432">
            <v>0</v>
          </cell>
          <cell r="AX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X432">
            <v>0</v>
          </cell>
          <cell r="BY432">
            <v>0</v>
          </cell>
          <cell r="BZ432">
            <v>0</v>
          </cell>
          <cell r="CA432">
            <v>0</v>
          </cell>
          <cell r="CB432">
            <v>0</v>
          </cell>
          <cell r="CC432">
            <v>0</v>
          </cell>
          <cell r="CD432">
            <v>0</v>
          </cell>
          <cell r="CE432">
            <v>0</v>
          </cell>
          <cell r="CF432">
            <v>0</v>
          </cell>
          <cell r="CG432">
            <v>0</v>
          </cell>
          <cell r="CH432">
            <v>0</v>
          </cell>
        </row>
        <row r="433">
          <cell r="A433" t="str">
            <v xml:space="preserve">  CONOCO_TGP</v>
          </cell>
          <cell r="B433">
            <v>0</v>
          </cell>
          <cell r="C433">
            <v>0</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cell r="AS433">
            <v>0</v>
          </cell>
          <cell r="AT433">
            <v>0</v>
          </cell>
          <cell r="AU433">
            <v>0</v>
          </cell>
          <cell r="AV433">
            <v>0</v>
          </cell>
          <cell r="AW433">
            <v>0</v>
          </cell>
          <cell r="AX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X433">
            <v>0</v>
          </cell>
          <cell r="BY433">
            <v>0</v>
          </cell>
          <cell r="BZ433">
            <v>0</v>
          </cell>
          <cell r="CA433">
            <v>0</v>
          </cell>
          <cell r="CB433">
            <v>0</v>
          </cell>
          <cell r="CC433">
            <v>0</v>
          </cell>
          <cell r="CD433">
            <v>0</v>
          </cell>
          <cell r="CE433">
            <v>0</v>
          </cell>
          <cell r="CF433">
            <v>0</v>
          </cell>
          <cell r="CG433">
            <v>0</v>
          </cell>
          <cell r="CH433">
            <v>0</v>
          </cell>
        </row>
        <row r="434">
          <cell r="A434" t="str">
            <v xml:space="preserve">  CORAL_TGP</v>
          </cell>
          <cell r="B434">
            <v>0</v>
          </cell>
          <cell r="C434">
            <v>0</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X434">
            <v>0</v>
          </cell>
          <cell r="BY434">
            <v>0</v>
          </cell>
          <cell r="BZ434">
            <v>0</v>
          </cell>
          <cell r="CA434">
            <v>0</v>
          </cell>
          <cell r="CB434">
            <v>0</v>
          </cell>
          <cell r="CC434">
            <v>0</v>
          </cell>
          <cell r="CD434">
            <v>0</v>
          </cell>
          <cell r="CE434">
            <v>0</v>
          </cell>
          <cell r="CF434">
            <v>0</v>
          </cell>
          <cell r="CG434">
            <v>0</v>
          </cell>
          <cell r="CH434">
            <v>0</v>
          </cell>
        </row>
        <row r="435">
          <cell r="A435" t="str">
            <v xml:space="preserve">  TOTALGAS_TET</v>
          </cell>
          <cell r="B435">
            <v>0</v>
          </cell>
          <cell r="C435">
            <v>0</v>
          </cell>
          <cell r="D435">
            <v>0</v>
          </cell>
          <cell r="E435">
            <v>0</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cell r="BA435">
            <v>0</v>
          </cell>
          <cell r="BB435">
            <v>0</v>
          </cell>
          <cell r="BC435">
            <v>0</v>
          </cell>
          <cell r="BD435">
            <v>0</v>
          </cell>
          <cell r="BE435">
            <v>0</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0</v>
          </cell>
          <cell r="BW435">
            <v>0</v>
          </cell>
          <cell r="BX435">
            <v>0</v>
          </cell>
          <cell r="BY435">
            <v>0</v>
          </cell>
          <cell r="BZ435">
            <v>0</v>
          </cell>
          <cell r="CA435">
            <v>0</v>
          </cell>
          <cell r="CB435">
            <v>0</v>
          </cell>
          <cell r="CC435">
            <v>0</v>
          </cell>
          <cell r="CD435">
            <v>0</v>
          </cell>
          <cell r="CE435">
            <v>0</v>
          </cell>
          <cell r="CF435">
            <v>0</v>
          </cell>
          <cell r="CG435">
            <v>0</v>
          </cell>
          <cell r="CH435">
            <v>0</v>
          </cell>
        </row>
        <row r="436">
          <cell r="A436" t="str">
            <v xml:space="preserve">  DYNERGY_NF</v>
          </cell>
          <cell r="B436">
            <v>0</v>
          </cell>
          <cell r="C436">
            <v>0</v>
          </cell>
          <cell r="D436">
            <v>0</v>
          </cell>
          <cell r="E436">
            <v>0</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0</v>
          </cell>
          <cell r="BW436">
            <v>0</v>
          </cell>
          <cell r="BX436">
            <v>0</v>
          </cell>
          <cell r="BY436">
            <v>0</v>
          </cell>
          <cell r="BZ436">
            <v>0</v>
          </cell>
          <cell r="CA436">
            <v>0</v>
          </cell>
          <cell r="CB436">
            <v>0</v>
          </cell>
          <cell r="CC436">
            <v>0</v>
          </cell>
          <cell r="CD436">
            <v>0</v>
          </cell>
          <cell r="CE436">
            <v>0</v>
          </cell>
          <cell r="CF436">
            <v>0</v>
          </cell>
          <cell r="CG436">
            <v>0</v>
          </cell>
          <cell r="CH436">
            <v>0</v>
          </cell>
        </row>
        <row r="437">
          <cell r="A437" t="str">
            <v xml:space="preserve">  CAPCG</v>
          </cell>
          <cell r="B437">
            <v>0</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cell r="BA437">
            <v>0</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0</v>
          </cell>
          <cell r="BW437">
            <v>0</v>
          </cell>
          <cell r="BX437">
            <v>0</v>
          </cell>
          <cell r="BY437">
            <v>0</v>
          </cell>
          <cell r="BZ437">
            <v>0</v>
          </cell>
          <cell r="CA437">
            <v>0</v>
          </cell>
          <cell r="CB437">
            <v>0</v>
          </cell>
          <cell r="CC437">
            <v>0</v>
          </cell>
          <cell r="CD437">
            <v>0</v>
          </cell>
          <cell r="CE437">
            <v>0</v>
          </cell>
          <cell r="CF437">
            <v>0</v>
          </cell>
          <cell r="CG437">
            <v>0</v>
          </cell>
          <cell r="CH437">
            <v>0</v>
          </cell>
        </row>
        <row r="438">
          <cell r="A438" t="str">
            <v xml:space="preserve">  EXCH_ONS</v>
          </cell>
          <cell r="B438">
            <v>0</v>
          </cell>
          <cell r="C438">
            <v>0</v>
          </cell>
          <cell r="D438">
            <v>0</v>
          </cell>
          <cell r="E438">
            <v>0</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0</v>
          </cell>
          <cell r="BW438">
            <v>0</v>
          </cell>
          <cell r="BX438">
            <v>0</v>
          </cell>
          <cell r="BY438">
            <v>0</v>
          </cell>
          <cell r="BZ438">
            <v>0</v>
          </cell>
          <cell r="CA438">
            <v>0</v>
          </cell>
          <cell r="CB438">
            <v>0</v>
          </cell>
          <cell r="CC438">
            <v>0</v>
          </cell>
          <cell r="CD438">
            <v>0</v>
          </cell>
          <cell r="CE438">
            <v>0</v>
          </cell>
          <cell r="CF438">
            <v>0</v>
          </cell>
          <cell r="CG438">
            <v>0</v>
          </cell>
          <cell r="CH438">
            <v>0</v>
          </cell>
        </row>
        <row r="439">
          <cell r="A439" t="str">
            <v xml:space="preserve">  EXCH_TCO</v>
          </cell>
          <cell r="B439">
            <v>0</v>
          </cell>
          <cell r="C439">
            <v>0</v>
          </cell>
          <cell r="D439">
            <v>0</v>
          </cell>
          <cell r="E439">
            <v>0</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0</v>
          </cell>
          <cell r="BW439">
            <v>0</v>
          </cell>
          <cell r="BX439">
            <v>0</v>
          </cell>
          <cell r="BY439">
            <v>0</v>
          </cell>
          <cell r="BZ439">
            <v>0</v>
          </cell>
          <cell r="CA439">
            <v>0</v>
          </cell>
          <cell r="CB439">
            <v>0</v>
          </cell>
          <cell r="CC439">
            <v>0</v>
          </cell>
          <cell r="CD439">
            <v>0</v>
          </cell>
          <cell r="CE439">
            <v>0</v>
          </cell>
          <cell r="CF439">
            <v>0</v>
          </cell>
          <cell r="CG439">
            <v>0</v>
          </cell>
          <cell r="CH439">
            <v>0</v>
          </cell>
        </row>
        <row r="440">
          <cell r="A440" t="str">
            <v xml:space="preserve">  FSS_TRANSFER</v>
          </cell>
          <cell r="B440">
            <v>0</v>
          </cell>
          <cell r="C440">
            <v>0</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cell r="AS440">
            <v>0</v>
          </cell>
          <cell r="AT440">
            <v>0</v>
          </cell>
          <cell r="AU440">
            <v>0</v>
          </cell>
          <cell r="AV440">
            <v>0</v>
          </cell>
          <cell r="AW440">
            <v>0</v>
          </cell>
          <cell r="AX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X440">
            <v>0</v>
          </cell>
          <cell r="BY440">
            <v>0</v>
          </cell>
          <cell r="BZ440">
            <v>0</v>
          </cell>
          <cell r="CA440">
            <v>0</v>
          </cell>
          <cell r="CB440">
            <v>0</v>
          </cell>
          <cell r="CC440">
            <v>0</v>
          </cell>
          <cell r="CD440">
            <v>0</v>
          </cell>
          <cell r="CE440">
            <v>0</v>
          </cell>
          <cell r="CF440">
            <v>0</v>
          </cell>
          <cell r="CG440">
            <v>0</v>
          </cell>
          <cell r="CH440">
            <v>0</v>
          </cell>
        </row>
        <row r="441">
          <cell r="A441" t="str">
            <v xml:space="preserve">  GTS_CHOICE</v>
          </cell>
          <cell r="B441">
            <v>0.02</v>
          </cell>
          <cell r="C441">
            <v>0.02</v>
          </cell>
          <cell r="D441">
            <v>0.02</v>
          </cell>
          <cell r="E441">
            <v>0.01</v>
          </cell>
          <cell r="F441">
            <v>0</v>
          </cell>
          <cell r="G441">
            <v>0</v>
          </cell>
          <cell r="H441">
            <v>0</v>
          </cell>
          <cell r="I441">
            <v>0</v>
          </cell>
          <cell r="J441">
            <v>0</v>
          </cell>
          <cell r="K441">
            <v>0</v>
          </cell>
          <cell r="L441">
            <v>0</v>
          </cell>
          <cell r="M441">
            <v>0</v>
          </cell>
          <cell r="N441">
            <v>0.02</v>
          </cell>
          <cell r="O441">
            <v>0.02</v>
          </cell>
          <cell r="P441">
            <v>0.02</v>
          </cell>
          <cell r="Q441">
            <v>0.02</v>
          </cell>
          <cell r="R441">
            <v>0.01</v>
          </cell>
          <cell r="S441">
            <v>0.02</v>
          </cell>
          <cell r="T441">
            <v>0.02</v>
          </cell>
          <cell r="U441">
            <v>0</v>
          </cell>
          <cell r="V441">
            <v>0</v>
          </cell>
          <cell r="W441">
            <v>0</v>
          </cell>
          <cell r="X441">
            <v>0</v>
          </cell>
          <cell r="Y441">
            <v>0</v>
          </cell>
          <cell r="Z441">
            <v>0</v>
          </cell>
          <cell r="AA441">
            <v>0</v>
          </cell>
          <cell r="AB441">
            <v>0</v>
          </cell>
          <cell r="AC441">
            <v>0.01</v>
          </cell>
          <cell r="AD441">
            <v>0.02</v>
          </cell>
          <cell r="AE441">
            <v>0.02</v>
          </cell>
          <cell r="AF441">
            <v>0.02</v>
          </cell>
          <cell r="AG441">
            <v>0.02</v>
          </cell>
          <cell r="AH441">
            <v>0.02</v>
          </cell>
          <cell r="AI441">
            <v>0.02</v>
          </cell>
          <cell r="AJ441">
            <v>0</v>
          </cell>
          <cell r="AK441">
            <v>0</v>
          </cell>
          <cell r="AL441">
            <v>0</v>
          </cell>
          <cell r="AM441">
            <v>0</v>
          </cell>
          <cell r="AN441">
            <v>0</v>
          </cell>
          <cell r="AO441">
            <v>0</v>
          </cell>
          <cell r="AP441">
            <v>0</v>
          </cell>
          <cell r="AQ441">
            <v>0</v>
          </cell>
          <cell r="AR441">
            <v>0.02</v>
          </cell>
          <cell r="AS441">
            <v>0.02</v>
          </cell>
          <cell r="AT441">
            <v>0.01</v>
          </cell>
          <cell r="AU441">
            <v>0.02</v>
          </cell>
          <cell r="AV441">
            <v>0.02</v>
          </cell>
          <cell r="AW441">
            <v>0.02</v>
          </cell>
          <cell r="AX441">
            <v>0.02</v>
          </cell>
          <cell r="AY441">
            <v>0</v>
          </cell>
          <cell r="AZ441">
            <v>0</v>
          </cell>
          <cell r="BA441">
            <v>0</v>
          </cell>
          <cell r="BB441">
            <v>0</v>
          </cell>
          <cell r="BC441">
            <v>0</v>
          </cell>
          <cell r="BD441">
            <v>0</v>
          </cell>
          <cell r="BE441">
            <v>0</v>
          </cell>
          <cell r="BF441">
            <v>0</v>
          </cell>
          <cell r="BG441">
            <v>0.02</v>
          </cell>
          <cell r="BH441">
            <v>0.01</v>
          </cell>
          <cell r="BI441">
            <v>0.02</v>
          </cell>
          <cell r="BJ441">
            <v>0.02</v>
          </cell>
          <cell r="BK441">
            <v>0.02</v>
          </cell>
          <cell r="BL441">
            <v>0.02</v>
          </cell>
          <cell r="BM441">
            <v>0.02</v>
          </cell>
          <cell r="BN441">
            <v>0</v>
          </cell>
          <cell r="BO441">
            <v>0</v>
          </cell>
          <cell r="BP441">
            <v>0</v>
          </cell>
          <cell r="BQ441">
            <v>0</v>
          </cell>
          <cell r="BR441">
            <v>0</v>
          </cell>
          <cell r="BS441">
            <v>0</v>
          </cell>
          <cell r="BT441">
            <v>0</v>
          </cell>
          <cell r="BU441">
            <v>0</v>
          </cell>
          <cell r="BV441">
            <v>0.01</v>
          </cell>
          <cell r="BW441">
            <v>0.01</v>
          </cell>
          <cell r="BX441">
            <v>0.01</v>
          </cell>
          <cell r="BY441">
            <v>0.01</v>
          </cell>
          <cell r="BZ441">
            <v>0.02</v>
          </cell>
          <cell r="CA441">
            <v>0.02</v>
          </cell>
          <cell r="CB441">
            <v>0.01</v>
          </cell>
          <cell r="CC441">
            <v>0</v>
          </cell>
          <cell r="CD441">
            <v>0</v>
          </cell>
          <cell r="CE441">
            <v>0</v>
          </cell>
          <cell r="CF441">
            <v>0</v>
          </cell>
          <cell r="CG441">
            <v>0</v>
          </cell>
          <cell r="CH441">
            <v>0</v>
          </cell>
        </row>
        <row r="442">
          <cell r="A442" t="str">
            <v xml:space="preserve">  GTS_ITS</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0</v>
          </cell>
          <cell r="BW442">
            <v>0</v>
          </cell>
          <cell r="BX442">
            <v>0</v>
          </cell>
          <cell r="BY442">
            <v>0</v>
          </cell>
          <cell r="BZ442">
            <v>0</v>
          </cell>
          <cell r="CA442">
            <v>0</v>
          </cell>
          <cell r="CB442">
            <v>0</v>
          </cell>
          <cell r="CC442">
            <v>0</v>
          </cell>
          <cell r="CD442">
            <v>0</v>
          </cell>
          <cell r="CE442">
            <v>0</v>
          </cell>
          <cell r="CF442">
            <v>0</v>
          </cell>
          <cell r="CG442">
            <v>0</v>
          </cell>
          <cell r="CH442">
            <v>0</v>
          </cell>
        </row>
        <row r="443">
          <cell r="A443" t="str">
            <v xml:space="preserve">  GTS_ITS_E</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0</v>
          </cell>
          <cell r="BW443">
            <v>0</v>
          </cell>
          <cell r="BX443">
            <v>0</v>
          </cell>
          <cell r="BY443">
            <v>0</v>
          </cell>
          <cell r="BZ443">
            <v>0</v>
          </cell>
          <cell r="CA443">
            <v>0</v>
          </cell>
          <cell r="CB443">
            <v>0</v>
          </cell>
          <cell r="CC443">
            <v>0</v>
          </cell>
          <cell r="CD443">
            <v>0</v>
          </cell>
          <cell r="CE443">
            <v>0</v>
          </cell>
          <cell r="CF443">
            <v>0</v>
          </cell>
          <cell r="CG443">
            <v>0</v>
          </cell>
          <cell r="CH443">
            <v>0</v>
          </cell>
        </row>
        <row r="444">
          <cell r="A444" t="str">
            <v xml:space="preserve">  LOCAL_PGH</v>
          </cell>
          <cell r="B444">
            <v>6.88</v>
          </cell>
          <cell r="C444">
            <v>6.77</v>
          </cell>
          <cell r="D444">
            <v>6.87</v>
          </cell>
          <cell r="E444">
            <v>7.02</v>
          </cell>
          <cell r="F444">
            <v>0</v>
          </cell>
          <cell r="G444">
            <v>0</v>
          </cell>
          <cell r="H444">
            <v>7.8</v>
          </cell>
          <cell r="I444">
            <v>8.57</v>
          </cell>
          <cell r="J444">
            <v>8.93</v>
          </cell>
          <cell r="K444">
            <v>8.93</v>
          </cell>
          <cell r="L444">
            <v>8.7200000000000006</v>
          </cell>
          <cell r="M444">
            <v>0</v>
          </cell>
          <cell r="N444">
            <v>7.92</v>
          </cell>
          <cell r="O444">
            <v>7.85</v>
          </cell>
          <cell r="P444">
            <v>7.93</v>
          </cell>
          <cell r="Q444">
            <v>8.0299999999999994</v>
          </cell>
          <cell r="R444">
            <v>8.11</v>
          </cell>
          <cell r="S444">
            <v>8.16</v>
          </cell>
          <cell r="T444">
            <v>8.2799999999999994</v>
          </cell>
          <cell r="U444">
            <v>0</v>
          </cell>
          <cell r="V444">
            <v>0</v>
          </cell>
          <cell r="W444">
            <v>8.76</v>
          </cell>
          <cell r="X444">
            <v>9.24</v>
          </cell>
          <cell r="Y444">
            <v>9.51</v>
          </cell>
          <cell r="Z444">
            <v>9.51</v>
          </cell>
          <cell r="AA444">
            <v>9.26</v>
          </cell>
          <cell r="AB444">
            <v>0</v>
          </cell>
          <cell r="AC444">
            <v>8</v>
          </cell>
          <cell r="AD444">
            <v>7.89</v>
          </cell>
          <cell r="AE444">
            <v>7.97</v>
          </cell>
          <cell r="AF444">
            <v>8.06</v>
          </cell>
          <cell r="AG444">
            <v>8.1300000000000008</v>
          </cell>
          <cell r="AH444">
            <v>8.17</v>
          </cell>
          <cell r="AI444">
            <v>8.2799999999999994</v>
          </cell>
          <cell r="AJ444">
            <v>0</v>
          </cell>
          <cell r="AK444">
            <v>0</v>
          </cell>
          <cell r="AL444">
            <v>8.7100000000000009</v>
          </cell>
          <cell r="AM444">
            <v>9.14</v>
          </cell>
          <cell r="AN444">
            <v>9.3699999999999992</v>
          </cell>
          <cell r="AO444">
            <v>9.3699999999999992</v>
          </cell>
          <cell r="AP444">
            <v>9.11</v>
          </cell>
          <cell r="AQ444">
            <v>0</v>
          </cell>
          <cell r="AR444">
            <v>7.8</v>
          </cell>
          <cell r="AS444">
            <v>7.69</v>
          </cell>
          <cell r="AT444">
            <v>7.77</v>
          </cell>
          <cell r="AU444">
            <v>7.86</v>
          </cell>
          <cell r="AV444">
            <v>8.2899999999999991</v>
          </cell>
          <cell r="AW444">
            <v>8.33</v>
          </cell>
          <cell r="AX444">
            <v>8.44</v>
          </cell>
          <cell r="AY444">
            <v>0</v>
          </cell>
          <cell r="AZ444">
            <v>0</v>
          </cell>
          <cell r="BA444">
            <v>8.89</v>
          </cell>
          <cell r="BB444">
            <v>9.32</v>
          </cell>
          <cell r="BC444">
            <v>9.56</v>
          </cell>
          <cell r="BD444">
            <v>9.5500000000000007</v>
          </cell>
          <cell r="BE444">
            <v>9.2899999999999991</v>
          </cell>
          <cell r="BF444">
            <v>0</v>
          </cell>
          <cell r="BG444">
            <v>8</v>
          </cell>
          <cell r="BH444">
            <v>7.84</v>
          </cell>
          <cell r="BI444">
            <v>7.97</v>
          </cell>
          <cell r="BJ444">
            <v>8.02</v>
          </cell>
          <cell r="BK444">
            <v>8.4600000000000009</v>
          </cell>
          <cell r="BL444">
            <v>8.5</v>
          </cell>
          <cell r="BM444">
            <v>8.61</v>
          </cell>
          <cell r="BN444">
            <v>0</v>
          </cell>
          <cell r="BO444">
            <v>0</v>
          </cell>
          <cell r="BP444">
            <v>9.06</v>
          </cell>
          <cell r="BQ444">
            <v>9.51</v>
          </cell>
          <cell r="BR444">
            <v>9.75</v>
          </cell>
          <cell r="BS444">
            <v>9.74</v>
          </cell>
          <cell r="BT444">
            <v>9.4700000000000006</v>
          </cell>
          <cell r="BU444">
            <v>0</v>
          </cell>
          <cell r="BV444">
            <v>8.1199999999999992</v>
          </cell>
          <cell r="BW444">
            <v>8</v>
          </cell>
          <cell r="BX444">
            <v>8.09</v>
          </cell>
          <cell r="BY444">
            <v>8.18</v>
          </cell>
          <cell r="BZ444">
            <v>8.6300000000000008</v>
          </cell>
          <cell r="CA444">
            <v>8.67</v>
          </cell>
          <cell r="CB444">
            <v>8.7799999999999994</v>
          </cell>
          <cell r="CC444">
            <v>0</v>
          </cell>
          <cell r="CD444">
            <v>0</v>
          </cell>
          <cell r="CE444">
            <v>9.24</v>
          </cell>
          <cell r="CF444">
            <v>9.6999999999999993</v>
          </cell>
          <cell r="CG444">
            <v>0</v>
          </cell>
          <cell r="CH444">
            <v>0</v>
          </cell>
        </row>
        <row r="445">
          <cell r="A445" t="str">
            <v xml:space="preserve">  LOCAL_TCO</v>
          </cell>
          <cell r="B445">
            <v>0</v>
          </cell>
          <cell r="C445">
            <v>0</v>
          </cell>
          <cell r="D445">
            <v>0</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X445">
            <v>0</v>
          </cell>
          <cell r="BY445">
            <v>0</v>
          </cell>
          <cell r="BZ445">
            <v>0</v>
          </cell>
          <cell r="CA445">
            <v>0</v>
          </cell>
          <cell r="CB445">
            <v>0</v>
          </cell>
          <cell r="CC445">
            <v>0</v>
          </cell>
          <cell r="CD445">
            <v>0</v>
          </cell>
          <cell r="CE445">
            <v>0</v>
          </cell>
          <cell r="CF445">
            <v>0</v>
          </cell>
          <cell r="CG445">
            <v>0</v>
          </cell>
          <cell r="CH445">
            <v>0</v>
          </cell>
        </row>
        <row r="446">
          <cell r="A446" t="str">
            <v xml:space="preserve">  LOCAL_UNION</v>
          </cell>
          <cell r="B446">
            <v>7.18</v>
          </cell>
          <cell r="C446">
            <v>7.06</v>
          </cell>
          <cell r="D446">
            <v>7.18</v>
          </cell>
          <cell r="E446">
            <v>7.39</v>
          </cell>
          <cell r="F446">
            <v>0</v>
          </cell>
          <cell r="G446">
            <v>0</v>
          </cell>
          <cell r="H446">
            <v>8.09</v>
          </cell>
          <cell r="I446">
            <v>8.86</v>
          </cell>
          <cell r="J446">
            <v>9.2200000000000006</v>
          </cell>
          <cell r="K446">
            <v>9.2200000000000006</v>
          </cell>
          <cell r="L446">
            <v>9.01</v>
          </cell>
          <cell r="M446">
            <v>0</v>
          </cell>
          <cell r="N446">
            <v>8.24</v>
          </cell>
          <cell r="O446">
            <v>8.15</v>
          </cell>
          <cell r="P446">
            <v>8.23</v>
          </cell>
          <cell r="Q446">
            <v>8.33</v>
          </cell>
          <cell r="R446">
            <v>8.4</v>
          </cell>
          <cell r="S446">
            <v>8.4499999999999993</v>
          </cell>
          <cell r="T446">
            <v>8.66</v>
          </cell>
          <cell r="U446">
            <v>0</v>
          </cell>
          <cell r="V446">
            <v>0</v>
          </cell>
          <cell r="W446">
            <v>9.0500000000000007</v>
          </cell>
          <cell r="X446">
            <v>9.5299999999999994</v>
          </cell>
          <cell r="Y446">
            <v>9.8000000000000007</v>
          </cell>
          <cell r="Z446">
            <v>9.8000000000000007</v>
          </cell>
          <cell r="AA446">
            <v>9.5500000000000007</v>
          </cell>
          <cell r="AB446">
            <v>0</v>
          </cell>
          <cell r="AC446">
            <v>8.34</v>
          </cell>
          <cell r="AD446">
            <v>8.19</v>
          </cell>
          <cell r="AE446">
            <v>8.26</v>
          </cell>
          <cell r="AF446">
            <v>8.3800000000000008</v>
          </cell>
          <cell r="AG446">
            <v>8.42</v>
          </cell>
          <cell r="AH446">
            <v>8.48</v>
          </cell>
          <cell r="AI446">
            <v>8.66</v>
          </cell>
          <cell r="AJ446">
            <v>0</v>
          </cell>
          <cell r="AK446">
            <v>0</v>
          </cell>
          <cell r="AL446">
            <v>9</v>
          </cell>
          <cell r="AM446">
            <v>9.43</v>
          </cell>
          <cell r="AN446">
            <v>9.66</v>
          </cell>
          <cell r="AO446">
            <v>9.66</v>
          </cell>
          <cell r="AP446">
            <v>9.4</v>
          </cell>
          <cell r="AQ446">
            <v>0</v>
          </cell>
          <cell r="AR446">
            <v>8.14</v>
          </cell>
          <cell r="AS446">
            <v>7.98</v>
          </cell>
          <cell r="AT446">
            <v>8.09</v>
          </cell>
          <cell r="AU446">
            <v>8.16</v>
          </cell>
          <cell r="AV446">
            <v>8.58</v>
          </cell>
          <cell r="AW446">
            <v>8.65</v>
          </cell>
          <cell r="AX446">
            <v>8.83</v>
          </cell>
          <cell r="AY446">
            <v>0</v>
          </cell>
          <cell r="AZ446">
            <v>0</v>
          </cell>
          <cell r="BA446">
            <v>9.18</v>
          </cell>
          <cell r="BB446">
            <v>9.61</v>
          </cell>
          <cell r="BC446">
            <v>9.85</v>
          </cell>
          <cell r="BD446">
            <v>9.84</v>
          </cell>
          <cell r="BE446">
            <v>9.58</v>
          </cell>
          <cell r="BF446">
            <v>0</v>
          </cell>
          <cell r="BG446">
            <v>8.34</v>
          </cell>
          <cell r="BH446">
            <v>8.14</v>
          </cell>
          <cell r="BI446">
            <v>8.2799999999999994</v>
          </cell>
          <cell r="BJ446">
            <v>8.33</v>
          </cell>
          <cell r="BK446">
            <v>8.75</v>
          </cell>
          <cell r="BL446">
            <v>8.81</v>
          </cell>
          <cell r="BM446">
            <v>8.99</v>
          </cell>
          <cell r="BN446">
            <v>0</v>
          </cell>
          <cell r="BO446">
            <v>0</v>
          </cell>
          <cell r="BP446">
            <v>9.35</v>
          </cell>
          <cell r="BQ446">
            <v>9.8000000000000007</v>
          </cell>
          <cell r="BR446">
            <v>10.039999999999999</v>
          </cell>
          <cell r="BS446">
            <v>10.029999999999999</v>
          </cell>
          <cell r="BT446">
            <v>9.76</v>
          </cell>
          <cell r="BU446">
            <v>0</v>
          </cell>
          <cell r="BV446">
            <v>8.41</v>
          </cell>
          <cell r="BW446">
            <v>8.2899999999999991</v>
          </cell>
          <cell r="BX446">
            <v>8.39</v>
          </cell>
          <cell r="BY446">
            <v>8.48</v>
          </cell>
          <cell r="BZ446">
            <v>8.91</v>
          </cell>
          <cell r="CA446">
            <v>8.99</v>
          </cell>
          <cell r="CB446">
            <v>9.07</v>
          </cell>
          <cell r="CC446">
            <v>0</v>
          </cell>
          <cell r="CD446">
            <v>0</v>
          </cell>
          <cell r="CE446">
            <v>9.5299999999999994</v>
          </cell>
          <cell r="CF446">
            <v>9.99</v>
          </cell>
          <cell r="CG446">
            <v>0</v>
          </cell>
          <cell r="CH446">
            <v>0</v>
          </cell>
        </row>
        <row r="447">
          <cell r="A447" t="str">
            <v xml:space="preserve">  PAN_ENERGY</v>
          </cell>
          <cell r="B447">
            <v>0</v>
          </cell>
          <cell r="C447">
            <v>0</v>
          </cell>
          <cell r="D447">
            <v>0</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0</v>
          </cell>
          <cell r="BW447">
            <v>0</v>
          </cell>
          <cell r="BX447">
            <v>0</v>
          </cell>
          <cell r="BY447">
            <v>0</v>
          </cell>
          <cell r="BZ447">
            <v>0</v>
          </cell>
          <cell r="CA447">
            <v>0</v>
          </cell>
          <cell r="CB447">
            <v>0</v>
          </cell>
          <cell r="CC447">
            <v>0</v>
          </cell>
          <cell r="CD447">
            <v>0</v>
          </cell>
          <cell r="CE447">
            <v>0</v>
          </cell>
          <cell r="CF447">
            <v>0</v>
          </cell>
          <cell r="CG447">
            <v>0</v>
          </cell>
          <cell r="CH447">
            <v>0</v>
          </cell>
        </row>
        <row r="448">
          <cell r="A448" t="str">
            <v xml:space="preserve">  SPOT_BASE</v>
          </cell>
          <cell r="B448">
            <v>7.33</v>
          </cell>
          <cell r="C448">
            <v>7.22</v>
          </cell>
          <cell r="D448">
            <v>7.32</v>
          </cell>
          <cell r="E448">
            <v>7.46</v>
          </cell>
          <cell r="F448">
            <v>0</v>
          </cell>
          <cell r="G448">
            <v>0</v>
          </cell>
          <cell r="H448">
            <v>8.31</v>
          </cell>
          <cell r="I448">
            <v>0</v>
          </cell>
          <cell r="J448">
            <v>0</v>
          </cell>
          <cell r="K448">
            <v>0</v>
          </cell>
          <cell r="L448">
            <v>9.43</v>
          </cell>
          <cell r="M448">
            <v>0</v>
          </cell>
          <cell r="N448">
            <v>8.4</v>
          </cell>
          <cell r="O448">
            <v>8.33</v>
          </cell>
          <cell r="P448">
            <v>8.42</v>
          </cell>
          <cell r="Q448">
            <v>8.52</v>
          </cell>
          <cell r="R448">
            <v>8.6</v>
          </cell>
          <cell r="S448">
            <v>8.66</v>
          </cell>
          <cell r="T448">
            <v>8.77</v>
          </cell>
          <cell r="U448">
            <v>0</v>
          </cell>
          <cell r="V448">
            <v>0</v>
          </cell>
          <cell r="W448">
            <v>9.33</v>
          </cell>
          <cell r="X448">
            <v>0</v>
          </cell>
          <cell r="Y448">
            <v>0</v>
          </cell>
          <cell r="Z448">
            <v>0</v>
          </cell>
          <cell r="AA448">
            <v>10.01</v>
          </cell>
          <cell r="AB448">
            <v>0</v>
          </cell>
          <cell r="AC448">
            <v>8.49</v>
          </cell>
          <cell r="AD448">
            <v>8.3800000000000008</v>
          </cell>
          <cell r="AE448">
            <v>8.4600000000000009</v>
          </cell>
          <cell r="AF448">
            <v>8.56</v>
          </cell>
          <cell r="AG448">
            <v>8.6199999999999992</v>
          </cell>
          <cell r="AH448">
            <v>8.67</v>
          </cell>
          <cell r="AI448">
            <v>8.77</v>
          </cell>
          <cell r="AJ448">
            <v>0</v>
          </cell>
          <cell r="AK448">
            <v>0</v>
          </cell>
          <cell r="AL448">
            <v>9.2799999999999994</v>
          </cell>
          <cell r="AM448">
            <v>0</v>
          </cell>
          <cell r="AN448">
            <v>0</v>
          </cell>
          <cell r="AO448">
            <v>0</v>
          </cell>
          <cell r="AP448">
            <v>9.85</v>
          </cell>
          <cell r="AQ448">
            <v>0</v>
          </cell>
          <cell r="AR448">
            <v>8.2799999999999994</v>
          </cell>
          <cell r="AS448">
            <v>8.16</v>
          </cell>
          <cell r="AT448">
            <v>8.26</v>
          </cell>
          <cell r="AU448">
            <v>8.35</v>
          </cell>
          <cell r="AV448">
            <v>8.7899999999999991</v>
          </cell>
          <cell r="AW448">
            <v>8.83</v>
          </cell>
          <cell r="AX448">
            <v>8.94</v>
          </cell>
          <cell r="AY448">
            <v>0</v>
          </cell>
          <cell r="AZ448">
            <v>0</v>
          </cell>
          <cell r="BA448">
            <v>9.4700000000000006</v>
          </cell>
          <cell r="BB448">
            <v>0</v>
          </cell>
          <cell r="BC448">
            <v>0</v>
          </cell>
          <cell r="BD448">
            <v>0</v>
          </cell>
          <cell r="BE448">
            <v>10.050000000000001</v>
          </cell>
          <cell r="BF448">
            <v>0</v>
          </cell>
          <cell r="BG448">
            <v>8.48</v>
          </cell>
          <cell r="BH448">
            <v>8.33</v>
          </cell>
          <cell r="BI448">
            <v>8.4600000000000009</v>
          </cell>
          <cell r="BJ448">
            <v>8.51</v>
          </cell>
          <cell r="BK448">
            <v>8.9600000000000009</v>
          </cell>
          <cell r="BL448">
            <v>9.01</v>
          </cell>
          <cell r="BM448">
            <v>9.11</v>
          </cell>
          <cell r="BN448">
            <v>0</v>
          </cell>
          <cell r="BO448">
            <v>0</v>
          </cell>
          <cell r="BP448">
            <v>9.66</v>
          </cell>
          <cell r="BQ448">
            <v>0</v>
          </cell>
          <cell r="BR448">
            <v>0</v>
          </cell>
          <cell r="BS448">
            <v>0</v>
          </cell>
          <cell r="BT448">
            <v>10.25</v>
          </cell>
          <cell r="BU448">
            <v>0</v>
          </cell>
          <cell r="BV448">
            <v>8.6</v>
          </cell>
          <cell r="BW448">
            <v>8.48</v>
          </cell>
          <cell r="BX448">
            <v>8.58</v>
          </cell>
          <cell r="BY448">
            <v>8.67</v>
          </cell>
          <cell r="BZ448">
            <v>9.1300000000000008</v>
          </cell>
          <cell r="CA448">
            <v>9.18</v>
          </cell>
          <cell r="CB448">
            <v>9.2799999999999994</v>
          </cell>
          <cell r="CC448">
            <v>0</v>
          </cell>
          <cell r="CD448">
            <v>0</v>
          </cell>
          <cell r="CE448">
            <v>9.85</v>
          </cell>
          <cell r="CF448">
            <v>0</v>
          </cell>
          <cell r="CG448">
            <v>0</v>
          </cell>
          <cell r="CH448">
            <v>0</v>
          </cell>
        </row>
        <row r="449">
          <cell r="A449" t="str">
            <v xml:space="preserve">  SPOT_SWING</v>
          </cell>
          <cell r="B449">
            <v>0</v>
          </cell>
          <cell r="C449">
            <v>0</v>
          </cell>
          <cell r="D449">
            <v>0</v>
          </cell>
          <cell r="E449">
            <v>7.48</v>
          </cell>
          <cell r="F449">
            <v>0</v>
          </cell>
          <cell r="G449">
            <v>0</v>
          </cell>
          <cell r="H449">
            <v>0</v>
          </cell>
          <cell r="I449">
            <v>0</v>
          </cell>
          <cell r="J449">
            <v>0</v>
          </cell>
          <cell r="K449">
            <v>0</v>
          </cell>
          <cell r="L449">
            <v>0</v>
          </cell>
          <cell r="M449">
            <v>0</v>
          </cell>
          <cell r="N449">
            <v>8.4600000000000009</v>
          </cell>
          <cell r="O449">
            <v>0</v>
          </cell>
          <cell r="P449">
            <v>0</v>
          </cell>
          <cell r="Q449">
            <v>0</v>
          </cell>
          <cell r="R449">
            <v>0</v>
          </cell>
          <cell r="S449">
            <v>0</v>
          </cell>
          <cell r="T449">
            <v>8.86</v>
          </cell>
          <cell r="U449">
            <v>0</v>
          </cell>
          <cell r="V449">
            <v>0</v>
          </cell>
          <cell r="W449">
            <v>0</v>
          </cell>
          <cell r="X449">
            <v>0</v>
          </cell>
          <cell r="Y449">
            <v>0</v>
          </cell>
          <cell r="Z449">
            <v>0</v>
          </cell>
          <cell r="AA449">
            <v>0</v>
          </cell>
          <cell r="AB449">
            <v>0</v>
          </cell>
          <cell r="AC449">
            <v>8.56</v>
          </cell>
          <cell r="AD449">
            <v>0</v>
          </cell>
          <cell r="AE449">
            <v>0</v>
          </cell>
          <cell r="AF449">
            <v>0</v>
          </cell>
          <cell r="AG449">
            <v>0</v>
          </cell>
          <cell r="AH449">
            <v>0</v>
          </cell>
          <cell r="AI449">
            <v>8.86</v>
          </cell>
          <cell r="AJ449">
            <v>0</v>
          </cell>
          <cell r="AK449">
            <v>0</v>
          </cell>
          <cell r="AL449">
            <v>0</v>
          </cell>
          <cell r="AM449">
            <v>0</v>
          </cell>
          <cell r="AN449">
            <v>0</v>
          </cell>
          <cell r="AO449">
            <v>0</v>
          </cell>
          <cell r="AP449">
            <v>0</v>
          </cell>
          <cell r="AQ449">
            <v>0</v>
          </cell>
          <cell r="AR449">
            <v>8.36</v>
          </cell>
          <cell r="AS449">
            <v>0</v>
          </cell>
          <cell r="AT449">
            <v>0</v>
          </cell>
          <cell r="AU449">
            <v>0</v>
          </cell>
          <cell r="AV449">
            <v>0</v>
          </cell>
          <cell r="AW449">
            <v>0</v>
          </cell>
          <cell r="AX449">
            <v>9.0299999999999994</v>
          </cell>
          <cell r="AY449">
            <v>0</v>
          </cell>
          <cell r="AZ449">
            <v>0</v>
          </cell>
          <cell r="BA449">
            <v>0</v>
          </cell>
          <cell r="BB449">
            <v>0</v>
          </cell>
          <cell r="BC449">
            <v>0</v>
          </cell>
          <cell r="BD449">
            <v>0</v>
          </cell>
          <cell r="BE449">
            <v>0</v>
          </cell>
          <cell r="BF449">
            <v>0</v>
          </cell>
          <cell r="BG449">
            <v>8.56</v>
          </cell>
          <cell r="BH449">
            <v>0</v>
          </cell>
          <cell r="BI449">
            <v>0</v>
          </cell>
          <cell r="BJ449">
            <v>0</v>
          </cell>
          <cell r="BK449">
            <v>0</v>
          </cell>
          <cell r="BL449">
            <v>0</v>
          </cell>
          <cell r="BM449">
            <v>9.15</v>
          </cell>
          <cell r="BN449">
            <v>0</v>
          </cell>
          <cell r="BO449">
            <v>0</v>
          </cell>
          <cell r="BP449">
            <v>0</v>
          </cell>
          <cell r="BQ449">
            <v>0</v>
          </cell>
          <cell r="BR449">
            <v>0</v>
          </cell>
          <cell r="BS449">
            <v>0</v>
          </cell>
          <cell r="BT449">
            <v>0</v>
          </cell>
          <cell r="BU449">
            <v>0</v>
          </cell>
          <cell r="BV449">
            <v>8.66</v>
          </cell>
          <cell r="BW449">
            <v>0</v>
          </cell>
          <cell r="BX449">
            <v>0</v>
          </cell>
          <cell r="BY449">
            <v>0</v>
          </cell>
          <cell r="BZ449">
            <v>0</v>
          </cell>
          <cell r="CA449">
            <v>0</v>
          </cell>
          <cell r="CB449">
            <v>9.35</v>
          </cell>
          <cell r="CC449">
            <v>0</v>
          </cell>
          <cell r="CD449">
            <v>0</v>
          </cell>
          <cell r="CE449">
            <v>0</v>
          </cell>
          <cell r="CF449">
            <v>0</v>
          </cell>
          <cell r="CG449">
            <v>0</v>
          </cell>
          <cell r="CH449">
            <v>0</v>
          </cell>
        </row>
        <row r="450">
          <cell r="A450" t="str">
            <v xml:space="preserve">  TERM_CGT</v>
          </cell>
          <cell r="B450">
            <v>0</v>
          </cell>
          <cell r="C450">
            <v>0</v>
          </cell>
          <cell r="D450">
            <v>0</v>
          </cell>
          <cell r="E450">
            <v>0</v>
          </cell>
          <cell r="F450">
            <v>0</v>
          </cell>
          <cell r="G450">
            <v>0</v>
          </cell>
          <cell r="H450">
            <v>0</v>
          </cell>
          <cell r="I450">
            <v>9</v>
          </cell>
          <cell r="J450">
            <v>9.3800000000000008</v>
          </cell>
          <cell r="K450">
            <v>9.3800000000000008</v>
          </cell>
          <cell r="L450">
            <v>0</v>
          </cell>
          <cell r="M450">
            <v>0</v>
          </cell>
          <cell r="N450">
            <v>0</v>
          </cell>
          <cell r="O450">
            <v>0</v>
          </cell>
          <cell r="P450">
            <v>0</v>
          </cell>
          <cell r="Q450">
            <v>0</v>
          </cell>
          <cell r="R450">
            <v>0</v>
          </cell>
          <cell r="S450">
            <v>0</v>
          </cell>
          <cell r="T450">
            <v>0</v>
          </cell>
          <cell r="U450">
            <v>0</v>
          </cell>
          <cell r="V450">
            <v>0</v>
          </cell>
          <cell r="W450">
            <v>0</v>
          </cell>
          <cell r="X450">
            <v>9.6999999999999993</v>
          </cell>
          <cell r="Y450">
            <v>9.99</v>
          </cell>
          <cell r="Z450">
            <v>9.98</v>
          </cell>
          <cell r="AA450">
            <v>0</v>
          </cell>
          <cell r="AB450">
            <v>0</v>
          </cell>
          <cell r="AC450">
            <v>0</v>
          </cell>
          <cell r="AD450">
            <v>0</v>
          </cell>
          <cell r="AE450">
            <v>0</v>
          </cell>
          <cell r="AF450">
            <v>0</v>
          </cell>
          <cell r="AG450">
            <v>0</v>
          </cell>
          <cell r="AH450">
            <v>0</v>
          </cell>
          <cell r="AI450">
            <v>0</v>
          </cell>
          <cell r="AJ450">
            <v>0</v>
          </cell>
          <cell r="AK450">
            <v>0</v>
          </cell>
          <cell r="AL450">
            <v>0</v>
          </cell>
          <cell r="AM450">
            <v>9.6</v>
          </cell>
          <cell r="AN450">
            <v>9.84</v>
          </cell>
          <cell r="AO450">
            <v>9.83</v>
          </cell>
          <cell r="AP450">
            <v>0</v>
          </cell>
          <cell r="AQ450">
            <v>0</v>
          </cell>
          <cell r="AR450">
            <v>0</v>
          </cell>
          <cell r="AS450">
            <v>0</v>
          </cell>
          <cell r="AT450">
            <v>0</v>
          </cell>
          <cell r="AU450">
            <v>0</v>
          </cell>
          <cell r="AV450">
            <v>0</v>
          </cell>
          <cell r="AW450">
            <v>0</v>
          </cell>
          <cell r="AX450">
            <v>0</v>
          </cell>
          <cell r="AY450">
            <v>0</v>
          </cell>
          <cell r="AZ450">
            <v>0</v>
          </cell>
          <cell r="BA450">
            <v>0</v>
          </cell>
          <cell r="BB450">
            <v>9.7899999999999991</v>
          </cell>
          <cell r="BC450">
            <v>10.029999999999999</v>
          </cell>
          <cell r="BD450">
            <v>10.029999999999999</v>
          </cell>
          <cell r="BE450">
            <v>0</v>
          </cell>
          <cell r="BF450">
            <v>0</v>
          </cell>
          <cell r="BG450">
            <v>0</v>
          </cell>
          <cell r="BH450">
            <v>0</v>
          </cell>
          <cell r="BI450">
            <v>0</v>
          </cell>
          <cell r="BJ450">
            <v>0</v>
          </cell>
          <cell r="BK450">
            <v>0</v>
          </cell>
          <cell r="BL450">
            <v>0</v>
          </cell>
          <cell r="BM450">
            <v>0</v>
          </cell>
          <cell r="BN450">
            <v>0</v>
          </cell>
          <cell r="BO450">
            <v>0</v>
          </cell>
          <cell r="BP450">
            <v>0</v>
          </cell>
          <cell r="BQ450">
            <v>9.98</v>
          </cell>
          <cell r="BR450">
            <v>0</v>
          </cell>
          <cell r="BS450">
            <v>10.23</v>
          </cell>
          <cell r="BT450">
            <v>0</v>
          </cell>
          <cell r="BU450">
            <v>0</v>
          </cell>
          <cell r="BV450">
            <v>0</v>
          </cell>
          <cell r="BW450">
            <v>0</v>
          </cell>
          <cell r="BX450">
            <v>0</v>
          </cell>
          <cell r="BY450">
            <v>0</v>
          </cell>
          <cell r="BZ450">
            <v>0</v>
          </cell>
          <cell r="CA450">
            <v>0</v>
          </cell>
          <cell r="CB450">
            <v>0</v>
          </cell>
          <cell r="CC450">
            <v>0</v>
          </cell>
          <cell r="CD450">
            <v>0</v>
          </cell>
          <cell r="CE450">
            <v>0</v>
          </cell>
          <cell r="CF450">
            <v>0</v>
          </cell>
          <cell r="CG450">
            <v>0</v>
          </cell>
          <cell r="CH450">
            <v>0</v>
          </cell>
        </row>
        <row r="451">
          <cell r="A451" t="str">
            <v xml:space="preserve">  TERM_NF</v>
          </cell>
          <cell r="B451">
            <v>0</v>
          </cell>
          <cell r="C451">
            <v>0</v>
          </cell>
          <cell r="D451">
            <v>0</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X451">
            <v>0</v>
          </cell>
          <cell r="BY451">
            <v>0</v>
          </cell>
          <cell r="BZ451">
            <v>0</v>
          </cell>
          <cell r="CA451">
            <v>0</v>
          </cell>
          <cell r="CB451">
            <v>0</v>
          </cell>
          <cell r="CC451">
            <v>0</v>
          </cell>
          <cell r="CD451">
            <v>0</v>
          </cell>
          <cell r="CE451">
            <v>0</v>
          </cell>
          <cell r="CF451">
            <v>0</v>
          </cell>
          <cell r="CG451">
            <v>0</v>
          </cell>
          <cell r="CH451">
            <v>0</v>
          </cell>
        </row>
        <row r="452">
          <cell r="A452" t="str">
            <v xml:space="preserve">  TERM_R</v>
          </cell>
          <cell r="B452">
            <v>0</v>
          </cell>
          <cell r="C452">
            <v>0</v>
          </cell>
          <cell r="D452">
            <v>0</v>
          </cell>
          <cell r="E452">
            <v>0</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cell r="BB452">
            <v>0</v>
          </cell>
          <cell r="BC452">
            <v>0</v>
          </cell>
          <cell r="BD452">
            <v>0</v>
          </cell>
          <cell r="BE452">
            <v>0</v>
          </cell>
          <cell r="BF452">
            <v>0</v>
          </cell>
          <cell r="BG452">
            <v>0</v>
          </cell>
          <cell r="BH452">
            <v>0</v>
          </cell>
          <cell r="BI452">
            <v>0</v>
          </cell>
          <cell r="BJ452">
            <v>0</v>
          </cell>
          <cell r="BK452">
            <v>0</v>
          </cell>
          <cell r="BL452">
            <v>0</v>
          </cell>
          <cell r="BM452">
            <v>0</v>
          </cell>
          <cell r="BN452">
            <v>0</v>
          </cell>
          <cell r="BO452">
            <v>0</v>
          </cell>
          <cell r="BP452">
            <v>0</v>
          </cell>
          <cell r="BQ452">
            <v>0</v>
          </cell>
          <cell r="BR452">
            <v>0</v>
          </cell>
          <cell r="BS452">
            <v>0</v>
          </cell>
          <cell r="BT452">
            <v>0</v>
          </cell>
          <cell r="BU452">
            <v>0</v>
          </cell>
          <cell r="BV452">
            <v>0</v>
          </cell>
          <cell r="BW452">
            <v>0</v>
          </cell>
          <cell r="BX452">
            <v>0</v>
          </cell>
          <cell r="BY452">
            <v>0</v>
          </cell>
          <cell r="BZ452">
            <v>0</v>
          </cell>
          <cell r="CA452">
            <v>0</v>
          </cell>
          <cell r="CB452">
            <v>0</v>
          </cell>
          <cell r="CC452">
            <v>0</v>
          </cell>
          <cell r="CD452">
            <v>0</v>
          </cell>
          <cell r="CE452">
            <v>0</v>
          </cell>
          <cell r="CF452">
            <v>0</v>
          </cell>
          <cell r="CG452">
            <v>0</v>
          </cell>
          <cell r="CH452">
            <v>0</v>
          </cell>
        </row>
        <row r="453">
          <cell r="A453" t="str">
            <v xml:space="preserve">  TERM_TCO</v>
          </cell>
          <cell r="B453">
            <v>0</v>
          </cell>
          <cell r="C453">
            <v>0</v>
          </cell>
          <cell r="D453">
            <v>0</v>
          </cell>
          <cell r="E453">
            <v>0</v>
          </cell>
          <cell r="F453">
            <v>0</v>
          </cell>
          <cell r="G453">
            <v>0</v>
          </cell>
          <cell r="H453">
            <v>0</v>
          </cell>
          <cell r="I453">
            <v>9.06</v>
          </cell>
          <cell r="J453">
            <v>9.43</v>
          </cell>
          <cell r="K453">
            <v>0</v>
          </cell>
          <cell r="L453">
            <v>0</v>
          </cell>
          <cell r="M453">
            <v>0</v>
          </cell>
          <cell r="N453">
            <v>0</v>
          </cell>
          <cell r="O453">
            <v>0</v>
          </cell>
          <cell r="P453">
            <v>0</v>
          </cell>
          <cell r="Q453">
            <v>0</v>
          </cell>
          <cell r="R453">
            <v>0</v>
          </cell>
          <cell r="S453">
            <v>0</v>
          </cell>
          <cell r="T453">
            <v>0</v>
          </cell>
          <cell r="U453">
            <v>0</v>
          </cell>
          <cell r="V453">
            <v>0</v>
          </cell>
          <cell r="W453">
            <v>0</v>
          </cell>
          <cell r="X453">
            <v>9.74</v>
          </cell>
          <cell r="Y453">
            <v>10.02</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9.64</v>
          </cell>
          <cell r="AN453">
            <v>9.8699999999999992</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9.83</v>
          </cell>
          <cell r="BC453">
            <v>10.06</v>
          </cell>
          <cell r="BD453">
            <v>10.06</v>
          </cell>
          <cell r="BE453">
            <v>0</v>
          </cell>
          <cell r="BF453">
            <v>0</v>
          </cell>
          <cell r="BG453">
            <v>0</v>
          </cell>
          <cell r="BH453">
            <v>0</v>
          </cell>
          <cell r="BI453">
            <v>0</v>
          </cell>
          <cell r="BJ453">
            <v>0</v>
          </cell>
          <cell r="BK453">
            <v>0</v>
          </cell>
          <cell r="BL453">
            <v>0</v>
          </cell>
          <cell r="BM453">
            <v>0</v>
          </cell>
          <cell r="BN453">
            <v>0</v>
          </cell>
          <cell r="BO453">
            <v>0</v>
          </cell>
          <cell r="BP453">
            <v>0</v>
          </cell>
          <cell r="BQ453">
            <v>10.02</v>
          </cell>
          <cell r="BR453">
            <v>10.26</v>
          </cell>
          <cell r="BS453">
            <v>0</v>
          </cell>
          <cell r="BT453">
            <v>0</v>
          </cell>
          <cell r="BU453">
            <v>0</v>
          </cell>
          <cell r="BV453">
            <v>0</v>
          </cell>
          <cell r="BW453">
            <v>0</v>
          </cell>
          <cell r="BX453">
            <v>0</v>
          </cell>
          <cell r="BY453">
            <v>0</v>
          </cell>
          <cell r="BZ453">
            <v>0</v>
          </cell>
          <cell r="CA453">
            <v>0</v>
          </cell>
          <cell r="CB453">
            <v>0</v>
          </cell>
          <cell r="CC453">
            <v>0</v>
          </cell>
          <cell r="CD453">
            <v>0</v>
          </cell>
          <cell r="CE453">
            <v>0</v>
          </cell>
          <cell r="CF453">
            <v>10.210000000000001</v>
          </cell>
          <cell r="CG453">
            <v>0</v>
          </cell>
          <cell r="CH453">
            <v>0</v>
          </cell>
        </row>
        <row r="454">
          <cell r="A454" t="str">
            <v xml:space="preserve">  TERM_TET</v>
          </cell>
          <cell r="B454">
            <v>0</v>
          </cell>
          <cell r="C454">
            <v>0</v>
          </cell>
          <cell r="D454">
            <v>0</v>
          </cell>
          <cell r="E454">
            <v>0</v>
          </cell>
          <cell r="F454">
            <v>0</v>
          </cell>
          <cell r="G454">
            <v>0</v>
          </cell>
          <cell r="H454">
            <v>0</v>
          </cell>
          <cell r="I454">
            <v>9.33</v>
          </cell>
          <cell r="J454">
            <v>9.73</v>
          </cell>
          <cell r="K454">
            <v>9.73</v>
          </cell>
          <cell r="L454">
            <v>0</v>
          </cell>
          <cell r="M454">
            <v>0</v>
          </cell>
          <cell r="N454">
            <v>0</v>
          </cell>
          <cell r="O454">
            <v>0</v>
          </cell>
          <cell r="P454">
            <v>0</v>
          </cell>
          <cell r="Q454">
            <v>0</v>
          </cell>
          <cell r="R454">
            <v>0</v>
          </cell>
          <cell r="S454">
            <v>0</v>
          </cell>
          <cell r="T454">
            <v>0</v>
          </cell>
          <cell r="U454">
            <v>0</v>
          </cell>
          <cell r="V454">
            <v>0</v>
          </cell>
          <cell r="W454">
            <v>0</v>
          </cell>
          <cell r="X454">
            <v>10.06</v>
          </cell>
          <cell r="Y454">
            <v>10.36</v>
          </cell>
          <cell r="Z454">
            <v>10.36</v>
          </cell>
          <cell r="AA454">
            <v>0</v>
          </cell>
          <cell r="AB454">
            <v>0</v>
          </cell>
          <cell r="AC454">
            <v>0</v>
          </cell>
          <cell r="AD454">
            <v>0</v>
          </cell>
          <cell r="AE454">
            <v>0</v>
          </cell>
          <cell r="AF454">
            <v>0</v>
          </cell>
          <cell r="AG454">
            <v>0</v>
          </cell>
          <cell r="AH454">
            <v>0</v>
          </cell>
          <cell r="AI454">
            <v>0</v>
          </cell>
          <cell r="AJ454">
            <v>0</v>
          </cell>
          <cell r="AK454">
            <v>0</v>
          </cell>
          <cell r="AL454">
            <v>0</v>
          </cell>
          <cell r="AM454">
            <v>9.9600000000000009</v>
          </cell>
          <cell r="AN454">
            <v>10.210000000000001</v>
          </cell>
          <cell r="AO454">
            <v>10.199999999999999</v>
          </cell>
          <cell r="AP454">
            <v>0</v>
          </cell>
          <cell r="AQ454">
            <v>0</v>
          </cell>
          <cell r="AR454">
            <v>0</v>
          </cell>
          <cell r="AS454">
            <v>0</v>
          </cell>
          <cell r="AT454">
            <v>0</v>
          </cell>
          <cell r="AU454">
            <v>0</v>
          </cell>
          <cell r="AV454">
            <v>0</v>
          </cell>
          <cell r="AW454">
            <v>0</v>
          </cell>
          <cell r="AX454">
            <v>0</v>
          </cell>
          <cell r="AY454">
            <v>0</v>
          </cell>
          <cell r="AZ454">
            <v>0</v>
          </cell>
          <cell r="BA454">
            <v>0</v>
          </cell>
          <cell r="BB454">
            <v>10.16</v>
          </cell>
          <cell r="BC454">
            <v>10.41</v>
          </cell>
          <cell r="BD454">
            <v>10.41</v>
          </cell>
          <cell r="BE454">
            <v>0</v>
          </cell>
          <cell r="BF454">
            <v>0</v>
          </cell>
          <cell r="BG454">
            <v>0</v>
          </cell>
          <cell r="BH454">
            <v>0</v>
          </cell>
          <cell r="BI454">
            <v>0</v>
          </cell>
          <cell r="BJ454">
            <v>0</v>
          </cell>
          <cell r="BK454">
            <v>0</v>
          </cell>
          <cell r="BL454">
            <v>0</v>
          </cell>
          <cell r="BM454">
            <v>0</v>
          </cell>
          <cell r="BN454">
            <v>0</v>
          </cell>
          <cell r="BO454">
            <v>0</v>
          </cell>
          <cell r="BP454">
            <v>0</v>
          </cell>
          <cell r="BQ454">
            <v>10.36</v>
          </cell>
          <cell r="BR454">
            <v>10.62</v>
          </cell>
          <cell r="BS454">
            <v>10.61</v>
          </cell>
          <cell r="BT454">
            <v>0</v>
          </cell>
          <cell r="BU454">
            <v>0</v>
          </cell>
          <cell r="BV454">
            <v>0</v>
          </cell>
          <cell r="BW454">
            <v>0</v>
          </cell>
          <cell r="BX454">
            <v>0</v>
          </cell>
          <cell r="BY454">
            <v>0</v>
          </cell>
          <cell r="BZ454">
            <v>0</v>
          </cell>
          <cell r="CA454">
            <v>0</v>
          </cell>
          <cell r="CB454">
            <v>0</v>
          </cell>
          <cell r="CC454">
            <v>0</v>
          </cell>
          <cell r="CD454">
            <v>0</v>
          </cell>
          <cell r="CE454">
            <v>0</v>
          </cell>
          <cell r="CF454">
            <v>10.57</v>
          </cell>
          <cell r="CG454">
            <v>0</v>
          </cell>
          <cell r="CH454">
            <v>0</v>
          </cell>
        </row>
        <row r="455">
          <cell r="A455" t="str">
            <v xml:space="preserve">  TERM_TGP</v>
          </cell>
          <cell r="B455">
            <v>0</v>
          </cell>
          <cell r="C455">
            <v>0</v>
          </cell>
          <cell r="D455">
            <v>0</v>
          </cell>
          <cell r="E455">
            <v>0</v>
          </cell>
          <cell r="F455">
            <v>0</v>
          </cell>
          <cell r="G455">
            <v>0</v>
          </cell>
          <cell r="H455">
            <v>8.34</v>
          </cell>
          <cell r="I455">
            <v>9.15</v>
          </cell>
          <cell r="J455">
            <v>9.5399999999999991</v>
          </cell>
          <cell r="K455">
            <v>9.5399999999999991</v>
          </cell>
          <cell r="L455">
            <v>9.27</v>
          </cell>
          <cell r="M455">
            <v>0</v>
          </cell>
          <cell r="N455">
            <v>0</v>
          </cell>
          <cell r="O455">
            <v>0</v>
          </cell>
          <cell r="P455">
            <v>0</v>
          </cell>
          <cell r="Q455">
            <v>0</v>
          </cell>
          <cell r="R455">
            <v>0</v>
          </cell>
          <cell r="S455">
            <v>0</v>
          </cell>
          <cell r="T455">
            <v>0</v>
          </cell>
          <cell r="U455">
            <v>0</v>
          </cell>
          <cell r="V455">
            <v>0</v>
          </cell>
          <cell r="W455">
            <v>9.35</v>
          </cell>
          <cell r="X455">
            <v>9.8699999999999992</v>
          </cell>
          <cell r="Y455">
            <v>10.16</v>
          </cell>
          <cell r="Z455">
            <v>10.15</v>
          </cell>
          <cell r="AA455">
            <v>9.84</v>
          </cell>
          <cell r="AB455">
            <v>0</v>
          </cell>
          <cell r="AC455">
            <v>0</v>
          </cell>
          <cell r="AD455">
            <v>0</v>
          </cell>
          <cell r="AE455">
            <v>0</v>
          </cell>
          <cell r="AF455">
            <v>0</v>
          </cell>
          <cell r="AG455">
            <v>0</v>
          </cell>
          <cell r="AH455">
            <v>0</v>
          </cell>
          <cell r="AI455">
            <v>0</v>
          </cell>
          <cell r="AJ455">
            <v>0</v>
          </cell>
          <cell r="AK455">
            <v>0</v>
          </cell>
          <cell r="AL455">
            <v>9.3000000000000007</v>
          </cell>
          <cell r="AM455">
            <v>9.76</v>
          </cell>
          <cell r="AN455">
            <v>10.01</v>
          </cell>
          <cell r="AO455">
            <v>10</v>
          </cell>
          <cell r="AP455">
            <v>9.68</v>
          </cell>
          <cell r="AQ455">
            <v>0</v>
          </cell>
          <cell r="AR455">
            <v>0</v>
          </cell>
          <cell r="AS455">
            <v>0</v>
          </cell>
          <cell r="AT455">
            <v>0</v>
          </cell>
          <cell r="AU455">
            <v>0</v>
          </cell>
          <cell r="AV455">
            <v>0</v>
          </cell>
          <cell r="AW455">
            <v>0</v>
          </cell>
          <cell r="AX455">
            <v>0</v>
          </cell>
          <cell r="AY455">
            <v>0</v>
          </cell>
          <cell r="AZ455">
            <v>0</v>
          </cell>
          <cell r="BA455">
            <v>9.49</v>
          </cell>
          <cell r="BB455">
            <v>9.9600000000000009</v>
          </cell>
          <cell r="BC455">
            <v>10.210000000000001</v>
          </cell>
          <cell r="BD455">
            <v>10.199999999999999</v>
          </cell>
          <cell r="BE455">
            <v>9.8800000000000008</v>
          </cell>
          <cell r="BF455">
            <v>0</v>
          </cell>
          <cell r="BG455">
            <v>0</v>
          </cell>
          <cell r="BH455">
            <v>0</v>
          </cell>
          <cell r="BI455">
            <v>0</v>
          </cell>
          <cell r="BJ455">
            <v>0</v>
          </cell>
          <cell r="BK455">
            <v>0</v>
          </cell>
          <cell r="BL455">
            <v>0</v>
          </cell>
          <cell r="BM455">
            <v>0</v>
          </cell>
          <cell r="BN455">
            <v>0</v>
          </cell>
          <cell r="BO455">
            <v>0</v>
          </cell>
          <cell r="BP455">
            <v>9.67</v>
          </cell>
          <cell r="BQ455">
            <v>10.119999999999999</v>
          </cell>
          <cell r="BR455">
            <v>10.38</v>
          </cell>
          <cell r="BS455">
            <v>10.36</v>
          </cell>
          <cell r="BT455">
            <v>10.01</v>
          </cell>
          <cell r="BU455">
            <v>0</v>
          </cell>
          <cell r="BV455">
            <v>0</v>
          </cell>
          <cell r="BW455">
            <v>0</v>
          </cell>
          <cell r="BX455">
            <v>0</v>
          </cell>
          <cell r="BY455">
            <v>0</v>
          </cell>
          <cell r="BZ455">
            <v>0</v>
          </cell>
          <cell r="CA455">
            <v>0</v>
          </cell>
          <cell r="CB455">
            <v>0</v>
          </cell>
          <cell r="CC455">
            <v>0</v>
          </cell>
          <cell r="CD455">
            <v>0</v>
          </cell>
          <cell r="CE455">
            <v>9.8699999999999992</v>
          </cell>
          <cell r="CF455">
            <v>10.39</v>
          </cell>
          <cell r="CG455">
            <v>0</v>
          </cell>
          <cell r="CH455">
            <v>0</v>
          </cell>
        </row>
        <row r="456">
          <cell r="A456" t="str">
            <v xml:space="preserve">  AHESS_PEAK</v>
          </cell>
          <cell r="B456">
            <v>0</v>
          </cell>
          <cell r="C456">
            <v>0</v>
          </cell>
          <cell r="D456">
            <v>0</v>
          </cell>
          <cell r="E456">
            <v>0</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X456">
            <v>0</v>
          </cell>
          <cell r="BY456">
            <v>0</v>
          </cell>
          <cell r="BZ456">
            <v>0</v>
          </cell>
          <cell r="CA456">
            <v>0</v>
          </cell>
          <cell r="CB456">
            <v>0</v>
          </cell>
          <cell r="CC456">
            <v>0</v>
          </cell>
          <cell r="CD456">
            <v>0</v>
          </cell>
          <cell r="CE456">
            <v>0</v>
          </cell>
          <cell r="CF456">
            <v>0</v>
          </cell>
          <cell r="CG456">
            <v>0</v>
          </cell>
          <cell r="CH456">
            <v>0</v>
          </cell>
        </row>
        <row r="457">
          <cell r="A457" t="str">
            <v xml:space="preserve">  BP_PEAK</v>
          </cell>
          <cell r="B457">
            <v>0</v>
          </cell>
          <cell r="C457">
            <v>0</v>
          </cell>
          <cell r="D457">
            <v>0</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cell r="BB457">
            <v>0</v>
          </cell>
          <cell r="BC457">
            <v>0</v>
          </cell>
          <cell r="BD457">
            <v>0</v>
          </cell>
          <cell r="BE457">
            <v>0</v>
          </cell>
          <cell r="BF457">
            <v>0</v>
          </cell>
          <cell r="BG457">
            <v>0</v>
          </cell>
          <cell r="BH457">
            <v>0</v>
          </cell>
          <cell r="BI457">
            <v>0</v>
          </cell>
          <cell r="BJ457">
            <v>0</v>
          </cell>
          <cell r="BK457">
            <v>0</v>
          </cell>
          <cell r="BL457">
            <v>0</v>
          </cell>
          <cell r="BM457">
            <v>0</v>
          </cell>
          <cell r="BN457">
            <v>0</v>
          </cell>
          <cell r="BO457">
            <v>0</v>
          </cell>
          <cell r="BP457">
            <v>0</v>
          </cell>
          <cell r="BQ457">
            <v>0</v>
          </cell>
          <cell r="BR457">
            <v>0</v>
          </cell>
          <cell r="BS457">
            <v>0</v>
          </cell>
          <cell r="BT457">
            <v>0</v>
          </cell>
          <cell r="BU457">
            <v>0</v>
          </cell>
          <cell r="BV457">
            <v>0</v>
          </cell>
          <cell r="BW457">
            <v>0</v>
          </cell>
          <cell r="BX457">
            <v>0</v>
          </cell>
          <cell r="BY457">
            <v>0</v>
          </cell>
          <cell r="BZ457">
            <v>0</v>
          </cell>
          <cell r="CA457">
            <v>0</v>
          </cell>
          <cell r="CB457">
            <v>0</v>
          </cell>
          <cell r="CC457">
            <v>0</v>
          </cell>
          <cell r="CD457">
            <v>0</v>
          </cell>
          <cell r="CE457">
            <v>0</v>
          </cell>
          <cell r="CF457">
            <v>0</v>
          </cell>
          <cell r="CG457">
            <v>0</v>
          </cell>
          <cell r="CH457">
            <v>0</v>
          </cell>
        </row>
        <row r="458">
          <cell r="A458" t="str">
            <v>Total Supply Fix Cost</v>
          </cell>
        </row>
        <row r="459">
          <cell r="A459" t="str">
            <v xml:space="preserve">  BP1_APP</v>
          </cell>
          <cell r="B459">
            <v>0</v>
          </cell>
          <cell r="C459">
            <v>0</v>
          </cell>
          <cell r="D459">
            <v>0</v>
          </cell>
          <cell r="E459">
            <v>0</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0</v>
          </cell>
          <cell r="BW459">
            <v>0</v>
          </cell>
          <cell r="BX459">
            <v>0</v>
          </cell>
          <cell r="BY459">
            <v>0</v>
          </cell>
          <cell r="BZ459">
            <v>0</v>
          </cell>
          <cell r="CA459">
            <v>0</v>
          </cell>
          <cell r="CB459">
            <v>0</v>
          </cell>
          <cell r="CC459">
            <v>0</v>
          </cell>
          <cell r="CD459">
            <v>0</v>
          </cell>
          <cell r="CE459">
            <v>0</v>
          </cell>
          <cell r="CF459">
            <v>0</v>
          </cell>
          <cell r="CG459">
            <v>0</v>
          </cell>
          <cell r="CH459">
            <v>0</v>
          </cell>
        </row>
        <row r="460">
          <cell r="A460" t="str">
            <v xml:space="preserve">  NOBLE2_APP</v>
          </cell>
          <cell r="B460">
            <v>0</v>
          </cell>
          <cell r="C460">
            <v>0</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0</v>
          </cell>
          <cell r="BW460">
            <v>0</v>
          </cell>
          <cell r="BX460">
            <v>0</v>
          </cell>
          <cell r="BY460">
            <v>0</v>
          </cell>
          <cell r="BZ460">
            <v>0</v>
          </cell>
          <cell r="CA460">
            <v>0</v>
          </cell>
          <cell r="CB460">
            <v>0</v>
          </cell>
          <cell r="CC460">
            <v>0</v>
          </cell>
          <cell r="CD460">
            <v>0</v>
          </cell>
          <cell r="CE460">
            <v>0</v>
          </cell>
          <cell r="CF460">
            <v>0</v>
          </cell>
          <cell r="CG460">
            <v>0</v>
          </cell>
          <cell r="CH460">
            <v>0</v>
          </cell>
        </row>
        <row r="461">
          <cell r="A461" t="str">
            <v xml:space="preserve">  EQU2_APP</v>
          </cell>
          <cell r="B461">
            <v>0</v>
          </cell>
          <cell r="C461">
            <v>0</v>
          </cell>
          <cell r="D461">
            <v>0</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0</v>
          </cell>
          <cell r="BW461">
            <v>0</v>
          </cell>
          <cell r="BX461">
            <v>0</v>
          </cell>
          <cell r="BY461">
            <v>0</v>
          </cell>
          <cell r="BZ461">
            <v>0</v>
          </cell>
          <cell r="CA461">
            <v>0</v>
          </cell>
          <cell r="CB461">
            <v>0</v>
          </cell>
          <cell r="CC461">
            <v>0</v>
          </cell>
          <cell r="CD461">
            <v>0</v>
          </cell>
          <cell r="CE461">
            <v>0</v>
          </cell>
          <cell r="CF461">
            <v>0</v>
          </cell>
          <cell r="CG461">
            <v>0</v>
          </cell>
          <cell r="CH461">
            <v>0</v>
          </cell>
        </row>
        <row r="462">
          <cell r="A462" t="str">
            <v xml:space="preserve">  OPEN2_APP</v>
          </cell>
          <cell r="B462">
            <v>0</v>
          </cell>
          <cell r="C462">
            <v>0</v>
          </cell>
          <cell r="D462">
            <v>0</v>
          </cell>
          <cell r="E462">
            <v>0</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0</v>
          </cell>
          <cell r="BS462">
            <v>0</v>
          </cell>
          <cell r="BT462">
            <v>0</v>
          </cell>
          <cell r="BU462">
            <v>0</v>
          </cell>
          <cell r="BV462">
            <v>0</v>
          </cell>
          <cell r="BW462">
            <v>0</v>
          </cell>
          <cell r="BX462">
            <v>0</v>
          </cell>
          <cell r="BY462">
            <v>0</v>
          </cell>
          <cell r="BZ462">
            <v>0</v>
          </cell>
          <cell r="CA462">
            <v>0</v>
          </cell>
          <cell r="CB462">
            <v>0</v>
          </cell>
          <cell r="CC462">
            <v>0</v>
          </cell>
          <cell r="CD462">
            <v>0</v>
          </cell>
          <cell r="CE462">
            <v>0</v>
          </cell>
          <cell r="CF462">
            <v>0</v>
          </cell>
          <cell r="CG462">
            <v>0</v>
          </cell>
          <cell r="CH462">
            <v>0</v>
          </cell>
        </row>
        <row r="463">
          <cell r="A463" t="str">
            <v xml:space="preserve">  EQU_APP</v>
          </cell>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v>
          </cell>
          <cell r="BW463">
            <v>0</v>
          </cell>
          <cell r="BX463">
            <v>0</v>
          </cell>
          <cell r="BY463">
            <v>0</v>
          </cell>
          <cell r="BZ463">
            <v>0</v>
          </cell>
          <cell r="CA463">
            <v>0</v>
          </cell>
          <cell r="CB463">
            <v>0</v>
          </cell>
          <cell r="CC463">
            <v>0</v>
          </cell>
          <cell r="CD463">
            <v>0</v>
          </cell>
          <cell r="CE463">
            <v>0</v>
          </cell>
          <cell r="CF463">
            <v>0</v>
          </cell>
          <cell r="CG463">
            <v>0</v>
          </cell>
          <cell r="CH463">
            <v>0</v>
          </cell>
        </row>
        <row r="464">
          <cell r="A464" t="str">
            <v xml:space="preserve">  NOBLE1_APP</v>
          </cell>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0</v>
          </cell>
          <cell r="BO464">
            <v>0</v>
          </cell>
          <cell r="BP464">
            <v>0</v>
          </cell>
          <cell r="BQ464">
            <v>0</v>
          </cell>
          <cell r="BR464">
            <v>0</v>
          </cell>
          <cell r="BS464">
            <v>0</v>
          </cell>
          <cell r="BT464">
            <v>0</v>
          </cell>
          <cell r="BU464">
            <v>0</v>
          </cell>
          <cell r="BV464">
            <v>0</v>
          </cell>
          <cell r="BW464">
            <v>0</v>
          </cell>
          <cell r="BX464">
            <v>0</v>
          </cell>
          <cell r="BY464">
            <v>0</v>
          </cell>
          <cell r="BZ464">
            <v>0</v>
          </cell>
          <cell r="CA464">
            <v>0</v>
          </cell>
          <cell r="CB464">
            <v>0</v>
          </cell>
          <cell r="CC464">
            <v>0</v>
          </cell>
          <cell r="CD464">
            <v>0</v>
          </cell>
          <cell r="CE464">
            <v>0</v>
          </cell>
          <cell r="CF464">
            <v>0</v>
          </cell>
          <cell r="CG464">
            <v>0</v>
          </cell>
          <cell r="CH464">
            <v>0</v>
          </cell>
        </row>
        <row r="465">
          <cell r="A465" t="str">
            <v xml:space="preserve">  BG_CGT</v>
          </cell>
          <cell r="B465">
            <v>0</v>
          </cell>
          <cell r="C465">
            <v>0</v>
          </cell>
          <cell r="D465">
            <v>0</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0</v>
          </cell>
          <cell r="BQ465">
            <v>0</v>
          </cell>
          <cell r="BR465">
            <v>0</v>
          </cell>
          <cell r="BS465">
            <v>0</v>
          </cell>
          <cell r="BT465">
            <v>0</v>
          </cell>
          <cell r="BU465">
            <v>0</v>
          </cell>
          <cell r="BV465">
            <v>0</v>
          </cell>
          <cell r="BW465">
            <v>0</v>
          </cell>
          <cell r="BX465">
            <v>0</v>
          </cell>
          <cell r="BY465">
            <v>0</v>
          </cell>
          <cell r="BZ465">
            <v>0</v>
          </cell>
          <cell r="CA465">
            <v>0</v>
          </cell>
          <cell r="CB465">
            <v>0</v>
          </cell>
          <cell r="CC465">
            <v>0</v>
          </cell>
          <cell r="CD465">
            <v>0</v>
          </cell>
          <cell r="CE465">
            <v>0</v>
          </cell>
          <cell r="CF465">
            <v>0</v>
          </cell>
          <cell r="CG465">
            <v>0</v>
          </cell>
          <cell r="CH465">
            <v>0</v>
          </cell>
        </row>
        <row r="466">
          <cell r="A466" t="str">
            <v xml:space="preserve">  BP_CGT</v>
          </cell>
          <cell r="B466">
            <v>0</v>
          </cell>
          <cell r="C466">
            <v>0</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0</v>
          </cell>
          <cell r="BW466">
            <v>0</v>
          </cell>
          <cell r="BX466">
            <v>0</v>
          </cell>
          <cell r="BY466">
            <v>0</v>
          </cell>
          <cell r="BZ466">
            <v>0</v>
          </cell>
          <cell r="CA466">
            <v>0</v>
          </cell>
          <cell r="CB466">
            <v>0</v>
          </cell>
          <cell r="CC466">
            <v>0</v>
          </cell>
          <cell r="CD466">
            <v>0</v>
          </cell>
          <cell r="CE466">
            <v>0</v>
          </cell>
          <cell r="CF466">
            <v>0</v>
          </cell>
          <cell r="CG466">
            <v>0</v>
          </cell>
          <cell r="CH466">
            <v>0</v>
          </cell>
        </row>
        <row r="467">
          <cell r="A467" t="str">
            <v xml:space="preserve">  CORAL_CGT</v>
          </cell>
          <cell r="B467">
            <v>0</v>
          </cell>
          <cell r="C467">
            <v>0</v>
          </cell>
          <cell r="D467">
            <v>0</v>
          </cell>
          <cell r="E467">
            <v>0</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X467">
            <v>0</v>
          </cell>
          <cell r="BY467">
            <v>0</v>
          </cell>
          <cell r="BZ467">
            <v>0</v>
          </cell>
          <cell r="CA467">
            <v>0</v>
          </cell>
          <cell r="CB467">
            <v>0</v>
          </cell>
          <cell r="CC467">
            <v>0</v>
          </cell>
          <cell r="CD467">
            <v>0</v>
          </cell>
          <cell r="CE467">
            <v>0</v>
          </cell>
          <cell r="CF467">
            <v>0</v>
          </cell>
          <cell r="CG467">
            <v>0</v>
          </cell>
          <cell r="CH467">
            <v>0</v>
          </cell>
        </row>
        <row r="468">
          <cell r="A468" t="str">
            <v xml:space="preserve">  CHEVRON_CGT</v>
          </cell>
          <cell r="B468">
            <v>0</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cell r="BB468">
            <v>0</v>
          </cell>
          <cell r="BC468">
            <v>0</v>
          </cell>
          <cell r="BD468">
            <v>0</v>
          </cell>
          <cell r="BE468">
            <v>0</v>
          </cell>
          <cell r="BF468">
            <v>0</v>
          </cell>
          <cell r="BG468">
            <v>0</v>
          </cell>
          <cell r="BH468">
            <v>0</v>
          </cell>
          <cell r="BI468">
            <v>0</v>
          </cell>
          <cell r="BJ468">
            <v>0</v>
          </cell>
          <cell r="BK468">
            <v>0</v>
          </cell>
          <cell r="BL468">
            <v>0</v>
          </cell>
          <cell r="BM468">
            <v>0</v>
          </cell>
          <cell r="BN468">
            <v>0</v>
          </cell>
          <cell r="BO468">
            <v>0</v>
          </cell>
          <cell r="BP468">
            <v>0</v>
          </cell>
          <cell r="BQ468">
            <v>0</v>
          </cell>
          <cell r="BR468">
            <v>0</v>
          </cell>
          <cell r="BS468">
            <v>0</v>
          </cell>
          <cell r="BT468">
            <v>0</v>
          </cell>
          <cell r="BU468">
            <v>0</v>
          </cell>
          <cell r="BV468">
            <v>0</v>
          </cell>
          <cell r="BW468">
            <v>0</v>
          </cell>
          <cell r="BX468">
            <v>0</v>
          </cell>
          <cell r="BY468">
            <v>0</v>
          </cell>
          <cell r="BZ468">
            <v>0</v>
          </cell>
          <cell r="CA468">
            <v>0</v>
          </cell>
          <cell r="CB468">
            <v>0</v>
          </cell>
          <cell r="CC468">
            <v>0</v>
          </cell>
          <cell r="CD468">
            <v>0</v>
          </cell>
          <cell r="CE468">
            <v>0</v>
          </cell>
          <cell r="CF468">
            <v>0</v>
          </cell>
          <cell r="CG468">
            <v>0</v>
          </cell>
          <cell r="CH468">
            <v>0</v>
          </cell>
        </row>
        <row r="469">
          <cell r="A469" t="str">
            <v xml:space="preserve">  EAGLE_CGT</v>
          </cell>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row>
        <row r="470">
          <cell r="A470" t="str">
            <v xml:space="preserve">  LOUIS_CGT</v>
          </cell>
          <cell r="B470">
            <v>0</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X470">
            <v>0</v>
          </cell>
          <cell r="BY470">
            <v>0</v>
          </cell>
          <cell r="BZ470">
            <v>0</v>
          </cell>
          <cell r="CA470">
            <v>0</v>
          </cell>
          <cell r="CB470">
            <v>0</v>
          </cell>
          <cell r="CC470">
            <v>0</v>
          </cell>
          <cell r="CD470">
            <v>0</v>
          </cell>
          <cell r="CE470">
            <v>0</v>
          </cell>
          <cell r="CF470">
            <v>0</v>
          </cell>
          <cell r="CG470">
            <v>0</v>
          </cell>
          <cell r="CH470">
            <v>0</v>
          </cell>
        </row>
        <row r="471">
          <cell r="A471" t="str">
            <v xml:space="preserve">  SEQUENT_CGT</v>
          </cell>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cell r="BB471">
            <v>0</v>
          </cell>
          <cell r="BC471">
            <v>0</v>
          </cell>
          <cell r="BD471">
            <v>0</v>
          </cell>
          <cell r="BE471">
            <v>0</v>
          </cell>
          <cell r="BF471">
            <v>0</v>
          </cell>
          <cell r="BG471">
            <v>0</v>
          </cell>
          <cell r="BH471">
            <v>0</v>
          </cell>
          <cell r="BI471">
            <v>0</v>
          </cell>
          <cell r="BJ471">
            <v>0</v>
          </cell>
          <cell r="BK471">
            <v>0</v>
          </cell>
          <cell r="BL471">
            <v>0</v>
          </cell>
          <cell r="BM471">
            <v>0</v>
          </cell>
          <cell r="BN471">
            <v>0</v>
          </cell>
          <cell r="BO471">
            <v>0</v>
          </cell>
          <cell r="BP471">
            <v>0</v>
          </cell>
          <cell r="BQ471">
            <v>0</v>
          </cell>
          <cell r="BR471">
            <v>0</v>
          </cell>
          <cell r="BS471">
            <v>0</v>
          </cell>
          <cell r="BT471">
            <v>0</v>
          </cell>
          <cell r="BU471">
            <v>0</v>
          </cell>
          <cell r="BV471">
            <v>0</v>
          </cell>
          <cell r="BW471">
            <v>0</v>
          </cell>
          <cell r="BX471">
            <v>0</v>
          </cell>
          <cell r="BY471">
            <v>0</v>
          </cell>
          <cell r="BZ471">
            <v>0</v>
          </cell>
          <cell r="CA471">
            <v>0</v>
          </cell>
          <cell r="CB471">
            <v>0</v>
          </cell>
          <cell r="CC471">
            <v>0</v>
          </cell>
          <cell r="CD471">
            <v>0</v>
          </cell>
          <cell r="CE471">
            <v>0</v>
          </cell>
          <cell r="CF471">
            <v>0</v>
          </cell>
          <cell r="CG471">
            <v>0</v>
          </cell>
          <cell r="CH471">
            <v>0</v>
          </cell>
        </row>
        <row r="472">
          <cell r="A472" t="str">
            <v xml:space="preserve">  TOTAL_CGT</v>
          </cell>
          <cell r="B472">
            <v>0</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T472">
            <v>0</v>
          </cell>
          <cell r="BU472">
            <v>0</v>
          </cell>
          <cell r="BV472">
            <v>0</v>
          </cell>
          <cell r="BW472">
            <v>0</v>
          </cell>
          <cell r="BX472">
            <v>0</v>
          </cell>
          <cell r="BY472">
            <v>0</v>
          </cell>
          <cell r="BZ472">
            <v>0</v>
          </cell>
          <cell r="CA472">
            <v>0</v>
          </cell>
          <cell r="CB472">
            <v>0</v>
          </cell>
          <cell r="CC472">
            <v>0</v>
          </cell>
          <cell r="CD472">
            <v>0</v>
          </cell>
          <cell r="CE472">
            <v>0</v>
          </cell>
          <cell r="CF472">
            <v>0</v>
          </cell>
          <cell r="CG472">
            <v>0</v>
          </cell>
          <cell r="CH472">
            <v>0</v>
          </cell>
        </row>
        <row r="473">
          <cell r="A473" t="str">
            <v xml:space="preserve">  OPEN_TGP</v>
          </cell>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0</v>
          </cell>
          <cell r="BA473">
            <v>0</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0</v>
          </cell>
          <cell r="BQ473">
            <v>0</v>
          </cell>
          <cell r="BR473">
            <v>0</v>
          </cell>
          <cell r="BS473">
            <v>0</v>
          </cell>
          <cell r="BT473">
            <v>0</v>
          </cell>
          <cell r="BU473">
            <v>0</v>
          </cell>
          <cell r="BV473">
            <v>0</v>
          </cell>
          <cell r="BW473">
            <v>0</v>
          </cell>
          <cell r="BX473">
            <v>0</v>
          </cell>
          <cell r="BY473">
            <v>0</v>
          </cell>
          <cell r="BZ473">
            <v>0</v>
          </cell>
          <cell r="CA473">
            <v>0</v>
          </cell>
          <cell r="CB473">
            <v>0</v>
          </cell>
          <cell r="CC473">
            <v>0</v>
          </cell>
          <cell r="CD473">
            <v>0</v>
          </cell>
          <cell r="CE473">
            <v>0</v>
          </cell>
          <cell r="CF473">
            <v>0</v>
          </cell>
          <cell r="CG473">
            <v>0</v>
          </cell>
          <cell r="CH473">
            <v>0</v>
          </cell>
        </row>
        <row r="474">
          <cell r="A474" t="str">
            <v xml:space="preserve">  SEMPRA_TGP</v>
          </cell>
          <cell r="B474">
            <v>0</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0</v>
          </cell>
          <cell r="BA474">
            <v>0</v>
          </cell>
          <cell r="BB474">
            <v>0</v>
          </cell>
          <cell r="BC474">
            <v>0</v>
          </cell>
          <cell r="BD474">
            <v>0</v>
          </cell>
          <cell r="BE474">
            <v>0</v>
          </cell>
          <cell r="BF474">
            <v>0</v>
          </cell>
          <cell r="BG474">
            <v>0</v>
          </cell>
          <cell r="BH474">
            <v>0</v>
          </cell>
          <cell r="BI474">
            <v>0</v>
          </cell>
          <cell r="BJ474">
            <v>0</v>
          </cell>
          <cell r="BK474">
            <v>0</v>
          </cell>
          <cell r="BL474">
            <v>0</v>
          </cell>
          <cell r="BM474">
            <v>0</v>
          </cell>
          <cell r="BN474">
            <v>0</v>
          </cell>
          <cell r="BO474">
            <v>0</v>
          </cell>
          <cell r="BP474">
            <v>0</v>
          </cell>
          <cell r="BQ474">
            <v>0</v>
          </cell>
          <cell r="BR474">
            <v>0</v>
          </cell>
          <cell r="BS474">
            <v>0</v>
          </cell>
          <cell r="BT474">
            <v>0</v>
          </cell>
          <cell r="BU474">
            <v>0</v>
          </cell>
          <cell r="BV474">
            <v>0</v>
          </cell>
          <cell r="BW474">
            <v>0</v>
          </cell>
          <cell r="BX474">
            <v>0</v>
          </cell>
          <cell r="BY474">
            <v>0</v>
          </cell>
          <cell r="BZ474">
            <v>0</v>
          </cell>
          <cell r="CA474">
            <v>0</v>
          </cell>
          <cell r="CB474">
            <v>0</v>
          </cell>
          <cell r="CC474">
            <v>0</v>
          </cell>
          <cell r="CD474">
            <v>0</v>
          </cell>
          <cell r="CE474">
            <v>0</v>
          </cell>
          <cell r="CF474">
            <v>0</v>
          </cell>
          <cell r="CG474">
            <v>0</v>
          </cell>
          <cell r="CH474">
            <v>0</v>
          </cell>
        </row>
        <row r="475">
          <cell r="A475" t="str">
            <v xml:space="preserve">  CONOCO_TGP</v>
          </cell>
          <cell r="B475">
            <v>0</v>
          </cell>
          <cell r="C475">
            <v>0</v>
          </cell>
          <cell r="D475">
            <v>0</v>
          </cell>
          <cell r="E475">
            <v>0</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cell r="BV475">
            <v>0</v>
          </cell>
          <cell r="BW475">
            <v>0</v>
          </cell>
          <cell r="BX475">
            <v>0</v>
          </cell>
          <cell r="BY475">
            <v>0</v>
          </cell>
          <cell r="BZ475">
            <v>0</v>
          </cell>
          <cell r="CA475">
            <v>0</v>
          </cell>
          <cell r="CB475">
            <v>0</v>
          </cell>
          <cell r="CC475">
            <v>0</v>
          </cell>
          <cell r="CD475">
            <v>0</v>
          </cell>
          <cell r="CE475">
            <v>0</v>
          </cell>
          <cell r="CF475">
            <v>0</v>
          </cell>
          <cell r="CG475">
            <v>0</v>
          </cell>
          <cell r="CH475">
            <v>0</v>
          </cell>
        </row>
        <row r="476">
          <cell r="A476" t="str">
            <v xml:space="preserve">  CORAL_TGP</v>
          </cell>
          <cell r="B476">
            <v>0</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cell r="AS476">
            <v>0</v>
          </cell>
          <cell r="AT476">
            <v>0</v>
          </cell>
          <cell r="AU476">
            <v>0</v>
          </cell>
          <cell r="AV476">
            <v>0</v>
          </cell>
          <cell r="AW476">
            <v>0</v>
          </cell>
          <cell r="AX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0</v>
          </cell>
          <cell r="BW476">
            <v>0</v>
          </cell>
          <cell r="BX476">
            <v>0</v>
          </cell>
          <cell r="BY476">
            <v>0</v>
          </cell>
          <cell r="BZ476">
            <v>0</v>
          </cell>
          <cell r="CA476">
            <v>0</v>
          </cell>
          <cell r="CB476">
            <v>0</v>
          </cell>
          <cell r="CC476">
            <v>0</v>
          </cell>
          <cell r="CD476">
            <v>0</v>
          </cell>
          <cell r="CE476">
            <v>0</v>
          </cell>
          <cell r="CF476">
            <v>0</v>
          </cell>
          <cell r="CG476">
            <v>0</v>
          </cell>
          <cell r="CH476">
            <v>0</v>
          </cell>
        </row>
        <row r="477">
          <cell r="A477" t="str">
            <v xml:space="preserve">  TOTALGAS_TET</v>
          </cell>
          <cell r="B477">
            <v>0</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0</v>
          </cell>
          <cell r="BQ477">
            <v>0</v>
          </cell>
          <cell r="BR477">
            <v>0</v>
          </cell>
          <cell r="BS477">
            <v>0</v>
          </cell>
          <cell r="BT477">
            <v>0</v>
          </cell>
          <cell r="BU477">
            <v>0</v>
          </cell>
          <cell r="BV477">
            <v>0</v>
          </cell>
          <cell r="BW477">
            <v>0</v>
          </cell>
          <cell r="BX477">
            <v>0</v>
          </cell>
          <cell r="BY477">
            <v>0</v>
          </cell>
          <cell r="BZ477">
            <v>0</v>
          </cell>
          <cell r="CA477">
            <v>0</v>
          </cell>
          <cell r="CB477">
            <v>0</v>
          </cell>
          <cell r="CC477">
            <v>0</v>
          </cell>
          <cell r="CD477">
            <v>0</v>
          </cell>
          <cell r="CE477">
            <v>0</v>
          </cell>
          <cell r="CF477">
            <v>0</v>
          </cell>
          <cell r="CG477">
            <v>0</v>
          </cell>
          <cell r="CH477">
            <v>0</v>
          </cell>
        </row>
        <row r="478">
          <cell r="A478" t="str">
            <v xml:space="preserve">  DYNERGY_NF</v>
          </cell>
          <cell r="B478">
            <v>0</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0</v>
          </cell>
          <cell r="BA478">
            <v>0</v>
          </cell>
          <cell r="BB478">
            <v>0</v>
          </cell>
          <cell r="BC478">
            <v>0</v>
          </cell>
          <cell r="BD478">
            <v>0</v>
          </cell>
          <cell r="BE478">
            <v>0</v>
          </cell>
          <cell r="BF478">
            <v>0</v>
          </cell>
          <cell r="BG478">
            <v>0</v>
          </cell>
          <cell r="BH478">
            <v>0</v>
          </cell>
          <cell r="BI478">
            <v>0</v>
          </cell>
          <cell r="BJ478">
            <v>0</v>
          </cell>
          <cell r="BK478">
            <v>0</v>
          </cell>
          <cell r="BL478">
            <v>0</v>
          </cell>
          <cell r="BM478">
            <v>0</v>
          </cell>
          <cell r="BN478">
            <v>0</v>
          </cell>
          <cell r="BO478">
            <v>0</v>
          </cell>
          <cell r="BP478">
            <v>0</v>
          </cell>
          <cell r="BQ478">
            <v>0</v>
          </cell>
          <cell r="BR478">
            <v>0</v>
          </cell>
          <cell r="BS478">
            <v>0</v>
          </cell>
          <cell r="BT478">
            <v>0</v>
          </cell>
          <cell r="BU478">
            <v>0</v>
          </cell>
          <cell r="BV478">
            <v>0</v>
          </cell>
          <cell r="BW478">
            <v>0</v>
          </cell>
          <cell r="BX478">
            <v>0</v>
          </cell>
          <cell r="BY478">
            <v>0</v>
          </cell>
          <cell r="BZ478">
            <v>0</v>
          </cell>
          <cell r="CA478">
            <v>0</v>
          </cell>
          <cell r="CB478">
            <v>0</v>
          </cell>
          <cell r="CC478">
            <v>0</v>
          </cell>
          <cell r="CD478">
            <v>0</v>
          </cell>
          <cell r="CE478">
            <v>0</v>
          </cell>
          <cell r="CF478">
            <v>0</v>
          </cell>
          <cell r="CG478">
            <v>0</v>
          </cell>
          <cell r="CH478">
            <v>0</v>
          </cell>
        </row>
        <row r="479">
          <cell r="A479" t="str">
            <v xml:space="preserve">  CAPCG</v>
          </cell>
          <cell r="B479">
            <v>0</v>
          </cell>
          <cell r="C479">
            <v>0</v>
          </cell>
          <cell r="D479">
            <v>0</v>
          </cell>
          <cell r="E479">
            <v>0</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cell r="BV479">
            <v>0</v>
          </cell>
          <cell r="BW479">
            <v>0</v>
          </cell>
          <cell r="BX479">
            <v>0</v>
          </cell>
          <cell r="BY479">
            <v>0</v>
          </cell>
          <cell r="BZ479">
            <v>0</v>
          </cell>
          <cell r="CA479">
            <v>0</v>
          </cell>
          <cell r="CB479">
            <v>0</v>
          </cell>
          <cell r="CC479">
            <v>0</v>
          </cell>
          <cell r="CD479">
            <v>0</v>
          </cell>
          <cell r="CE479">
            <v>0</v>
          </cell>
          <cell r="CF479">
            <v>0</v>
          </cell>
          <cell r="CG479">
            <v>0</v>
          </cell>
          <cell r="CH479">
            <v>0</v>
          </cell>
        </row>
        <row r="480">
          <cell r="A480" t="str">
            <v xml:space="preserve">  EXCH_ONS</v>
          </cell>
          <cell r="B480">
            <v>0</v>
          </cell>
          <cell r="C480">
            <v>0</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cell r="AS480">
            <v>0</v>
          </cell>
          <cell r="AT480">
            <v>0</v>
          </cell>
          <cell r="AU480">
            <v>0</v>
          </cell>
          <cell r="AV480">
            <v>0</v>
          </cell>
          <cell r="AW480">
            <v>0</v>
          </cell>
          <cell r="AX480">
            <v>0</v>
          </cell>
          <cell r="AY480">
            <v>0</v>
          </cell>
          <cell r="AZ480">
            <v>0</v>
          </cell>
          <cell r="BA480">
            <v>0</v>
          </cell>
          <cell r="BB480">
            <v>0</v>
          </cell>
          <cell r="BC480">
            <v>0</v>
          </cell>
          <cell r="BD480">
            <v>0</v>
          </cell>
          <cell r="BE480">
            <v>0</v>
          </cell>
          <cell r="BF480">
            <v>0</v>
          </cell>
          <cell r="BG480">
            <v>0</v>
          </cell>
          <cell r="BH480">
            <v>0</v>
          </cell>
          <cell r="BI480">
            <v>0</v>
          </cell>
          <cell r="BJ480">
            <v>0</v>
          </cell>
          <cell r="BK480">
            <v>0</v>
          </cell>
          <cell r="BL480">
            <v>0</v>
          </cell>
          <cell r="BM480">
            <v>0</v>
          </cell>
          <cell r="BN480">
            <v>0</v>
          </cell>
          <cell r="BO480">
            <v>0</v>
          </cell>
          <cell r="BP480">
            <v>0</v>
          </cell>
          <cell r="BQ480">
            <v>0</v>
          </cell>
          <cell r="BR480">
            <v>0</v>
          </cell>
          <cell r="BS480">
            <v>0</v>
          </cell>
          <cell r="BT480">
            <v>0</v>
          </cell>
          <cell r="BU480">
            <v>0</v>
          </cell>
          <cell r="BV480">
            <v>0</v>
          </cell>
          <cell r="BW480">
            <v>0</v>
          </cell>
          <cell r="BX480">
            <v>0</v>
          </cell>
          <cell r="BY480">
            <v>0</v>
          </cell>
          <cell r="BZ480">
            <v>0</v>
          </cell>
          <cell r="CA480">
            <v>0</v>
          </cell>
          <cell r="CB480">
            <v>0</v>
          </cell>
          <cell r="CC480">
            <v>0</v>
          </cell>
          <cell r="CD480">
            <v>0</v>
          </cell>
          <cell r="CE480">
            <v>0</v>
          </cell>
          <cell r="CF480">
            <v>0</v>
          </cell>
          <cell r="CG480">
            <v>0</v>
          </cell>
          <cell r="CH480">
            <v>0</v>
          </cell>
        </row>
        <row r="481">
          <cell r="A481" t="str">
            <v xml:space="preserve">  EXCH_TCO</v>
          </cell>
          <cell r="B481">
            <v>0</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cell r="BV481">
            <v>0</v>
          </cell>
          <cell r="BW481">
            <v>0</v>
          </cell>
          <cell r="BX481">
            <v>0</v>
          </cell>
          <cell r="BY481">
            <v>0</v>
          </cell>
          <cell r="BZ481">
            <v>0</v>
          </cell>
          <cell r="CA481">
            <v>0</v>
          </cell>
          <cell r="CB481">
            <v>0</v>
          </cell>
          <cell r="CC481">
            <v>0</v>
          </cell>
          <cell r="CD481">
            <v>0</v>
          </cell>
          <cell r="CE481">
            <v>0</v>
          </cell>
          <cell r="CF481">
            <v>0</v>
          </cell>
          <cell r="CG481">
            <v>0</v>
          </cell>
          <cell r="CH481">
            <v>0</v>
          </cell>
        </row>
        <row r="482">
          <cell r="A482" t="str">
            <v xml:space="preserve">  FSS_TRANSFER</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X482">
            <v>0</v>
          </cell>
          <cell r="BY482">
            <v>0</v>
          </cell>
          <cell r="BZ482">
            <v>0</v>
          </cell>
          <cell r="CA482">
            <v>0</v>
          </cell>
          <cell r="CB482">
            <v>0</v>
          </cell>
          <cell r="CC482">
            <v>0</v>
          </cell>
          <cell r="CD482">
            <v>0</v>
          </cell>
          <cell r="CE482">
            <v>0</v>
          </cell>
          <cell r="CF482">
            <v>0</v>
          </cell>
          <cell r="CG482">
            <v>0</v>
          </cell>
          <cell r="CH482">
            <v>0</v>
          </cell>
        </row>
        <row r="483">
          <cell r="A483" t="str">
            <v xml:space="preserve">  GTS_CHOICE</v>
          </cell>
          <cell r="B483">
            <v>0</v>
          </cell>
          <cell r="C483">
            <v>0</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cell r="BV483">
            <v>0</v>
          </cell>
          <cell r="BW483">
            <v>0</v>
          </cell>
          <cell r="BX483">
            <v>0</v>
          </cell>
          <cell r="BY483">
            <v>0</v>
          </cell>
          <cell r="BZ483">
            <v>0</v>
          </cell>
          <cell r="CA483">
            <v>0</v>
          </cell>
          <cell r="CB483">
            <v>0</v>
          </cell>
          <cell r="CC483">
            <v>0</v>
          </cell>
          <cell r="CD483">
            <v>0</v>
          </cell>
          <cell r="CE483">
            <v>0</v>
          </cell>
          <cell r="CF483">
            <v>0</v>
          </cell>
          <cell r="CG483">
            <v>0</v>
          </cell>
          <cell r="CH483">
            <v>0</v>
          </cell>
        </row>
        <row r="484">
          <cell r="A484" t="str">
            <v xml:space="preserve">  GTS_ITS</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cell r="AS484">
            <v>0</v>
          </cell>
          <cell r="AT484">
            <v>0</v>
          </cell>
          <cell r="AU484">
            <v>0</v>
          </cell>
          <cell r="AV484">
            <v>0</v>
          </cell>
          <cell r="AW484">
            <v>0</v>
          </cell>
          <cell r="AX484">
            <v>0</v>
          </cell>
          <cell r="AY484">
            <v>0</v>
          </cell>
          <cell r="AZ484">
            <v>0</v>
          </cell>
          <cell r="BA484">
            <v>0</v>
          </cell>
          <cell r="BB484">
            <v>0</v>
          </cell>
          <cell r="BC484">
            <v>0</v>
          </cell>
          <cell r="BD484">
            <v>0</v>
          </cell>
          <cell r="BE484">
            <v>0</v>
          </cell>
          <cell r="BF484">
            <v>0</v>
          </cell>
          <cell r="BG484">
            <v>0</v>
          </cell>
          <cell r="BH484">
            <v>0</v>
          </cell>
          <cell r="BI484">
            <v>0</v>
          </cell>
          <cell r="BJ484">
            <v>0</v>
          </cell>
          <cell r="BK484">
            <v>0</v>
          </cell>
          <cell r="BL484">
            <v>0</v>
          </cell>
          <cell r="BM484">
            <v>0</v>
          </cell>
          <cell r="BN484">
            <v>0</v>
          </cell>
          <cell r="BO484">
            <v>0</v>
          </cell>
          <cell r="BP484">
            <v>0</v>
          </cell>
          <cell r="BQ484">
            <v>0</v>
          </cell>
          <cell r="BR484">
            <v>0</v>
          </cell>
          <cell r="BS484">
            <v>0</v>
          </cell>
          <cell r="BT484">
            <v>0</v>
          </cell>
          <cell r="BU484">
            <v>0</v>
          </cell>
          <cell r="BV484">
            <v>0</v>
          </cell>
          <cell r="BW484">
            <v>0</v>
          </cell>
          <cell r="BX484">
            <v>0</v>
          </cell>
          <cell r="BY484">
            <v>0</v>
          </cell>
          <cell r="BZ484">
            <v>0</v>
          </cell>
          <cell r="CA484">
            <v>0</v>
          </cell>
          <cell r="CB484">
            <v>0</v>
          </cell>
          <cell r="CC484">
            <v>0</v>
          </cell>
          <cell r="CD484">
            <v>0</v>
          </cell>
          <cell r="CE484">
            <v>0</v>
          </cell>
          <cell r="CF484">
            <v>0</v>
          </cell>
          <cell r="CG484">
            <v>0</v>
          </cell>
          <cell r="CH484">
            <v>0</v>
          </cell>
        </row>
        <row r="485">
          <cell r="A485" t="str">
            <v xml:space="preserve">  GTS_ITS_E</v>
          </cell>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cell r="AS485">
            <v>0</v>
          </cell>
          <cell r="AT485">
            <v>0</v>
          </cell>
          <cell r="AU485">
            <v>0</v>
          </cell>
          <cell r="AV485">
            <v>0</v>
          </cell>
          <cell r="AW485">
            <v>0</v>
          </cell>
          <cell r="AX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0</v>
          </cell>
          <cell r="BW485">
            <v>0</v>
          </cell>
          <cell r="BX485">
            <v>0</v>
          </cell>
          <cell r="BY485">
            <v>0</v>
          </cell>
          <cell r="BZ485">
            <v>0</v>
          </cell>
          <cell r="CA485">
            <v>0</v>
          </cell>
          <cell r="CB485">
            <v>0</v>
          </cell>
          <cell r="CC485">
            <v>0</v>
          </cell>
          <cell r="CD485">
            <v>0</v>
          </cell>
          <cell r="CE485">
            <v>0</v>
          </cell>
          <cell r="CF485">
            <v>0</v>
          </cell>
          <cell r="CG485">
            <v>0</v>
          </cell>
          <cell r="CH485">
            <v>0</v>
          </cell>
        </row>
        <row r="486">
          <cell r="A486" t="str">
            <v xml:space="preserve">  LOCAL_PGH</v>
          </cell>
          <cell r="B486">
            <v>0</v>
          </cell>
          <cell r="C486">
            <v>0</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cell r="AS486">
            <v>0</v>
          </cell>
          <cell r="AT486">
            <v>0</v>
          </cell>
          <cell r="AU486">
            <v>0</v>
          </cell>
          <cell r="AV486">
            <v>0</v>
          </cell>
          <cell r="AW486">
            <v>0</v>
          </cell>
          <cell r="AX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0</v>
          </cell>
          <cell r="BW486">
            <v>0</v>
          </cell>
          <cell r="BX486">
            <v>0</v>
          </cell>
          <cell r="BY486">
            <v>0</v>
          </cell>
          <cell r="BZ486">
            <v>0</v>
          </cell>
          <cell r="CA486">
            <v>0</v>
          </cell>
          <cell r="CB486">
            <v>0</v>
          </cell>
          <cell r="CC486">
            <v>0</v>
          </cell>
          <cell r="CD486">
            <v>0</v>
          </cell>
          <cell r="CE486">
            <v>0</v>
          </cell>
          <cell r="CF486">
            <v>0</v>
          </cell>
          <cell r="CG486">
            <v>0</v>
          </cell>
          <cell r="CH486">
            <v>0</v>
          </cell>
        </row>
        <row r="487">
          <cell r="A487" t="str">
            <v xml:space="preserve">  LOCAL_TCO</v>
          </cell>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0</v>
          </cell>
          <cell r="BB487">
            <v>0</v>
          </cell>
          <cell r="BC487">
            <v>0</v>
          </cell>
          <cell r="BD487">
            <v>0</v>
          </cell>
          <cell r="BE487">
            <v>0</v>
          </cell>
          <cell r="BF487">
            <v>0</v>
          </cell>
          <cell r="BG487">
            <v>0</v>
          </cell>
          <cell r="BH487">
            <v>0</v>
          </cell>
          <cell r="BI487">
            <v>0</v>
          </cell>
          <cell r="BJ487">
            <v>0</v>
          </cell>
          <cell r="BK487">
            <v>0</v>
          </cell>
          <cell r="BL487">
            <v>0</v>
          </cell>
          <cell r="BM487">
            <v>0</v>
          </cell>
          <cell r="BN487">
            <v>0</v>
          </cell>
          <cell r="BO487">
            <v>0</v>
          </cell>
          <cell r="BP487">
            <v>0</v>
          </cell>
          <cell r="BQ487">
            <v>0</v>
          </cell>
          <cell r="BR487">
            <v>0</v>
          </cell>
          <cell r="BS487">
            <v>0</v>
          </cell>
          <cell r="BT487">
            <v>0</v>
          </cell>
          <cell r="BU487">
            <v>0</v>
          </cell>
          <cell r="BV487">
            <v>0</v>
          </cell>
          <cell r="BW487">
            <v>0</v>
          </cell>
          <cell r="BX487">
            <v>0</v>
          </cell>
          <cell r="BY487">
            <v>0</v>
          </cell>
          <cell r="BZ487">
            <v>0</v>
          </cell>
          <cell r="CA487">
            <v>0</v>
          </cell>
          <cell r="CB487">
            <v>0</v>
          </cell>
          <cell r="CC487">
            <v>0</v>
          </cell>
          <cell r="CD487">
            <v>0</v>
          </cell>
          <cell r="CE487">
            <v>0</v>
          </cell>
          <cell r="CF487">
            <v>0</v>
          </cell>
          <cell r="CG487">
            <v>0</v>
          </cell>
          <cell r="CH487">
            <v>0</v>
          </cell>
        </row>
        <row r="488">
          <cell r="A488" t="str">
            <v xml:space="preserve">  LOCAL_UNION</v>
          </cell>
          <cell r="B488">
            <v>0</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0</v>
          </cell>
          <cell r="BQ488">
            <v>0</v>
          </cell>
          <cell r="BR488">
            <v>0</v>
          </cell>
          <cell r="BS488">
            <v>0</v>
          </cell>
          <cell r="BT488">
            <v>0</v>
          </cell>
          <cell r="BU488">
            <v>0</v>
          </cell>
          <cell r="BV488">
            <v>0</v>
          </cell>
          <cell r="BW488">
            <v>0</v>
          </cell>
          <cell r="BX488">
            <v>0</v>
          </cell>
          <cell r="BY488">
            <v>0</v>
          </cell>
          <cell r="BZ488">
            <v>0</v>
          </cell>
          <cell r="CA488">
            <v>0</v>
          </cell>
          <cell r="CB488">
            <v>0</v>
          </cell>
          <cell r="CC488">
            <v>0</v>
          </cell>
          <cell r="CD488">
            <v>0</v>
          </cell>
          <cell r="CE488">
            <v>0</v>
          </cell>
          <cell r="CF488">
            <v>0</v>
          </cell>
          <cell r="CG488">
            <v>0</v>
          </cell>
          <cell r="CH488">
            <v>0</v>
          </cell>
        </row>
        <row r="489">
          <cell r="A489" t="str">
            <v xml:space="preserve">  PAN_ENERGY</v>
          </cell>
          <cell r="B489">
            <v>0</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0</v>
          </cell>
          <cell r="BQ489">
            <v>0</v>
          </cell>
          <cell r="BR489">
            <v>0</v>
          </cell>
          <cell r="BS489">
            <v>0</v>
          </cell>
          <cell r="BT489">
            <v>0</v>
          </cell>
          <cell r="BU489">
            <v>0</v>
          </cell>
          <cell r="BV489">
            <v>0</v>
          </cell>
          <cell r="BW489">
            <v>0</v>
          </cell>
          <cell r="BX489">
            <v>0</v>
          </cell>
          <cell r="BY489">
            <v>0</v>
          </cell>
          <cell r="BZ489">
            <v>0</v>
          </cell>
          <cell r="CA489">
            <v>0</v>
          </cell>
          <cell r="CB489">
            <v>0</v>
          </cell>
          <cell r="CC489">
            <v>0</v>
          </cell>
          <cell r="CD489">
            <v>0</v>
          </cell>
          <cell r="CE489">
            <v>0</v>
          </cell>
          <cell r="CF489">
            <v>0</v>
          </cell>
          <cell r="CG489">
            <v>0</v>
          </cell>
          <cell r="CH489">
            <v>0</v>
          </cell>
        </row>
        <row r="490">
          <cell r="A490" t="str">
            <v xml:space="preserve">  SPOT_BASE</v>
          </cell>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0</v>
          </cell>
          <cell r="BQ490">
            <v>0</v>
          </cell>
          <cell r="BR490">
            <v>0</v>
          </cell>
          <cell r="BS490">
            <v>0</v>
          </cell>
          <cell r="BT490">
            <v>0</v>
          </cell>
          <cell r="BU490">
            <v>0</v>
          </cell>
          <cell r="BV490">
            <v>0</v>
          </cell>
          <cell r="BW490">
            <v>0</v>
          </cell>
          <cell r="BX490">
            <v>0</v>
          </cell>
          <cell r="BY490">
            <v>0</v>
          </cell>
          <cell r="BZ490">
            <v>0</v>
          </cell>
          <cell r="CA490">
            <v>0</v>
          </cell>
          <cell r="CB490">
            <v>0</v>
          </cell>
          <cell r="CC490">
            <v>0</v>
          </cell>
          <cell r="CD490">
            <v>0</v>
          </cell>
          <cell r="CE490">
            <v>0</v>
          </cell>
          <cell r="CF490">
            <v>0</v>
          </cell>
          <cell r="CG490">
            <v>0</v>
          </cell>
          <cell r="CH490">
            <v>0</v>
          </cell>
        </row>
        <row r="491">
          <cell r="A491" t="str">
            <v xml:space="preserve">  SPOT_SWING</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0</v>
          </cell>
          <cell r="BQ491">
            <v>0</v>
          </cell>
          <cell r="BR491">
            <v>0</v>
          </cell>
          <cell r="BS491">
            <v>0</v>
          </cell>
          <cell r="BT491">
            <v>0</v>
          </cell>
          <cell r="BU491">
            <v>0</v>
          </cell>
          <cell r="BV491">
            <v>0</v>
          </cell>
          <cell r="BW491">
            <v>0</v>
          </cell>
          <cell r="BX491">
            <v>0</v>
          </cell>
          <cell r="BY491">
            <v>0</v>
          </cell>
          <cell r="BZ491">
            <v>0</v>
          </cell>
          <cell r="CA491">
            <v>0</v>
          </cell>
          <cell r="CB491">
            <v>0</v>
          </cell>
          <cell r="CC491">
            <v>0</v>
          </cell>
          <cell r="CD491">
            <v>0</v>
          </cell>
          <cell r="CE491">
            <v>0</v>
          </cell>
          <cell r="CF491">
            <v>0</v>
          </cell>
          <cell r="CG491">
            <v>0</v>
          </cell>
          <cell r="CH491">
            <v>0</v>
          </cell>
        </row>
        <row r="492">
          <cell r="A492" t="str">
            <v xml:space="preserve">  TERM_CGT</v>
          </cell>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0</v>
          </cell>
          <cell r="BQ492">
            <v>0</v>
          </cell>
          <cell r="BR492">
            <v>0</v>
          </cell>
          <cell r="BS492">
            <v>0</v>
          </cell>
          <cell r="BT492">
            <v>0</v>
          </cell>
          <cell r="BU492">
            <v>0</v>
          </cell>
          <cell r="BV492">
            <v>0</v>
          </cell>
          <cell r="BW492">
            <v>0</v>
          </cell>
          <cell r="BX492">
            <v>0</v>
          </cell>
          <cell r="BY492">
            <v>0</v>
          </cell>
          <cell r="BZ492">
            <v>0</v>
          </cell>
          <cell r="CA492">
            <v>0</v>
          </cell>
          <cell r="CB492">
            <v>0</v>
          </cell>
          <cell r="CC492">
            <v>0</v>
          </cell>
          <cell r="CD492">
            <v>0</v>
          </cell>
          <cell r="CE492">
            <v>0</v>
          </cell>
          <cell r="CF492">
            <v>0</v>
          </cell>
          <cell r="CG492">
            <v>0</v>
          </cell>
          <cell r="CH492">
            <v>0</v>
          </cell>
        </row>
        <row r="493">
          <cell r="A493" t="str">
            <v xml:space="preserve">  TERM_NF</v>
          </cell>
          <cell r="B493">
            <v>0.05</v>
          </cell>
          <cell r="C493">
            <v>0.05</v>
          </cell>
          <cell r="D493">
            <v>0.05</v>
          </cell>
          <cell r="E493">
            <v>0.05</v>
          </cell>
          <cell r="F493">
            <v>0.19</v>
          </cell>
          <cell r="G493">
            <v>0.19</v>
          </cell>
          <cell r="H493">
            <v>0.09</v>
          </cell>
          <cell r="I493">
            <v>0.09</v>
          </cell>
          <cell r="J493">
            <v>0.09</v>
          </cell>
          <cell r="K493">
            <v>0.09</v>
          </cell>
          <cell r="L493">
            <v>0.09</v>
          </cell>
          <cell r="M493">
            <v>0.43</v>
          </cell>
          <cell r="N493">
            <v>0.05</v>
          </cell>
          <cell r="O493">
            <v>0.05</v>
          </cell>
          <cell r="P493">
            <v>0.05</v>
          </cell>
          <cell r="Q493">
            <v>0.05</v>
          </cell>
          <cell r="R493">
            <v>0.05</v>
          </cell>
          <cell r="S493">
            <v>0.05</v>
          </cell>
          <cell r="T493">
            <v>0.05</v>
          </cell>
          <cell r="U493">
            <v>0.34</v>
          </cell>
          <cell r="V493">
            <v>0.77</v>
          </cell>
          <cell r="W493">
            <v>0.09</v>
          </cell>
          <cell r="X493">
            <v>0.09</v>
          </cell>
          <cell r="Y493">
            <v>0.09</v>
          </cell>
          <cell r="Z493">
            <v>0.09</v>
          </cell>
          <cell r="AA493">
            <v>0.09</v>
          </cell>
          <cell r="AB493">
            <v>0.43</v>
          </cell>
          <cell r="AC493">
            <v>0.05</v>
          </cell>
          <cell r="AD493">
            <v>0.05</v>
          </cell>
          <cell r="AE493">
            <v>0.05</v>
          </cell>
          <cell r="AF493">
            <v>0.05</v>
          </cell>
          <cell r="AG493">
            <v>0.05</v>
          </cell>
          <cell r="AH493">
            <v>0.05</v>
          </cell>
          <cell r="AI493">
            <v>0.05</v>
          </cell>
          <cell r="AJ493">
            <v>0.34</v>
          </cell>
          <cell r="AK493">
            <v>0.77</v>
          </cell>
          <cell r="AL493">
            <v>0.09</v>
          </cell>
          <cell r="AM493">
            <v>0.09</v>
          </cell>
          <cell r="AN493">
            <v>0.09</v>
          </cell>
          <cell r="AO493">
            <v>0.09</v>
          </cell>
          <cell r="AP493">
            <v>0.09</v>
          </cell>
          <cell r="AQ493">
            <v>0.43</v>
          </cell>
          <cell r="AR493">
            <v>0.05</v>
          </cell>
          <cell r="AS493">
            <v>0.05</v>
          </cell>
          <cell r="AT493">
            <v>0.05</v>
          </cell>
          <cell r="AU493">
            <v>0.05</v>
          </cell>
          <cell r="AV493">
            <v>0.05</v>
          </cell>
          <cell r="AW493">
            <v>0.05</v>
          </cell>
          <cell r="AX493">
            <v>0.05</v>
          </cell>
          <cell r="AY493">
            <v>0.34</v>
          </cell>
          <cell r="AZ493">
            <v>0.77</v>
          </cell>
          <cell r="BA493">
            <v>0.09</v>
          </cell>
          <cell r="BB493">
            <v>0.09</v>
          </cell>
          <cell r="BC493">
            <v>0.09</v>
          </cell>
          <cell r="BD493">
            <v>0.09</v>
          </cell>
          <cell r="BE493">
            <v>0.09</v>
          </cell>
          <cell r="BF493">
            <v>0.43</v>
          </cell>
          <cell r="BG493">
            <v>0.05</v>
          </cell>
          <cell r="BH493">
            <v>0.05</v>
          </cell>
          <cell r="BI493">
            <v>0.05</v>
          </cell>
          <cell r="BJ493">
            <v>0.05</v>
          </cell>
          <cell r="BK493">
            <v>0.05</v>
          </cell>
          <cell r="BL493">
            <v>0.05</v>
          </cell>
          <cell r="BM493">
            <v>0.05</v>
          </cell>
          <cell r="BN493">
            <v>0.34</v>
          </cell>
          <cell r="BO493">
            <v>0.77</v>
          </cell>
          <cell r="BP493">
            <v>0.05</v>
          </cell>
          <cell r="BQ493">
            <v>0.05</v>
          </cell>
          <cell r="BR493">
            <v>0.05</v>
          </cell>
          <cell r="BS493">
            <v>0.05</v>
          </cell>
          <cell r="BT493">
            <v>0.05</v>
          </cell>
          <cell r="BU493">
            <v>0.24</v>
          </cell>
          <cell r="BV493">
            <v>0.05</v>
          </cell>
          <cell r="BW493">
            <v>0.05</v>
          </cell>
          <cell r="BX493">
            <v>0.05</v>
          </cell>
          <cell r="BY493">
            <v>0.05</v>
          </cell>
          <cell r="BZ493">
            <v>0.05</v>
          </cell>
          <cell r="CA493">
            <v>0.05</v>
          </cell>
          <cell r="CB493">
            <v>0.05</v>
          </cell>
          <cell r="CC493">
            <v>0.34</v>
          </cell>
          <cell r="CD493">
            <v>0.57999999999999996</v>
          </cell>
          <cell r="CE493">
            <v>0.05</v>
          </cell>
          <cell r="CF493">
            <v>0.05</v>
          </cell>
          <cell r="CG493">
            <v>0.1</v>
          </cell>
          <cell r="CH493">
            <v>0.1</v>
          </cell>
        </row>
        <row r="494">
          <cell r="A494" t="str">
            <v xml:space="preserve">  TERM_R</v>
          </cell>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cell r="BA494">
            <v>0</v>
          </cell>
          <cell r="BB494">
            <v>0</v>
          </cell>
          <cell r="BC494">
            <v>0</v>
          </cell>
          <cell r="BD494">
            <v>0</v>
          </cell>
          <cell r="BE494">
            <v>0</v>
          </cell>
          <cell r="BF494">
            <v>0</v>
          </cell>
          <cell r="BG494">
            <v>0</v>
          </cell>
          <cell r="BH494">
            <v>0</v>
          </cell>
          <cell r="BI494">
            <v>0</v>
          </cell>
          <cell r="BJ494">
            <v>0</v>
          </cell>
          <cell r="BK494">
            <v>0</v>
          </cell>
          <cell r="BL494">
            <v>0</v>
          </cell>
          <cell r="BM494">
            <v>0</v>
          </cell>
          <cell r="BN494">
            <v>0</v>
          </cell>
          <cell r="BO494">
            <v>0</v>
          </cell>
          <cell r="BP494">
            <v>0</v>
          </cell>
          <cell r="BQ494">
            <v>0</v>
          </cell>
          <cell r="BR494">
            <v>0</v>
          </cell>
          <cell r="BS494">
            <v>0</v>
          </cell>
          <cell r="BT494">
            <v>0</v>
          </cell>
          <cell r="BU494">
            <v>0</v>
          </cell>
          <cell r="BV494">
            <v>0</v>
          </cell>
          <cell r="BW494">
            <v>0</v>
          </cell>
          <cell r="BX494">
            <v>0</v>
          </cell>
          <cell r="BY494">
            <v>0</v>
          </cell>
          <cell r="BZ494">
            <v>0</v>
          </cell>
          <cell r="CA494">
            <v>0</v>
          </cell>
          <cell r="CB494">
            <v>0</v>
          </cell>
          <cell r="CC494">
            <v>0</v>
          </cell>
          <cell r="CD494">
            <v>0</v>
          </cell>
          <cell r="CE494">
            <v>0</v>
          </cell>
          <cell r="CF494">
            <v>0</v>
          </cell>
          <cell r="CG494">
            <v>0</v>
          </cell>
          <cell r="CH494">
            <v>0</v>
          </cell>
        </row>
        <row r="495">
          <cell r="A495" t="str">
            <v xml:space="preserve">  TERM_TCO</v>
          </cell>
          <cell r="B495">
            <v>0</v>
          </cell>
          <cell r="C495">
            <v>0</v>
          </cell>
          <cell r="D495">
            <v>0</v>
          </cell>
          <cell r="E495">
            <v>0</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0</v>
          </cell>
          <cell r="BW495">
            <v>0</v>
          </cell>
          <cell r="BX495">
            <v>0</v>
          </cell>
          <cell r="BY495">
            <v>0</v>
          </cell>
          <cell r="BZ495">
            <v>0</v>
          </cell>
          <cell r="CA495">
            <v>0</v>
          </cell>
          <cell r="CB495">
            <v>0</v>
          </cell>
          <cell r="CC495">
            <v>0</v>
          </cell>
          <cell r="CD495">
            <v>0</v>
          </cell>
          <cell r="CE495">
            <v>0</v>
          </cell>
          <cell r="CF495">
            <v>0</v>
          </cell>
          <cell r="CG495">
            <v>0</v>
          </cell>
          <cell r="CH495">
            <v>0</v>
          </cell>
        </row>
        <row r="496">
          <cell r="A496" t="str">
            <v xml:space="preserve">  TERM_TET</v>
          </cell>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0</v>
          </cell>
          <cell r="BW496">
            <v>0</v>
          </cell>
          <cell r="BX496">
            <v>0</v>
          </cell>
          <cell r="BY496">
            <v>0</v>
          </cell>
          <cell r="BZ496">
            <v>0</v>
          </cell>
          <cell r="CA496">
            <v>0</v>
          </cell>
          <cell r="CB496">
            <v>0</v>
          </cell>
          <cell r="CC496">
            <v>0</v>
          </cell>
          <cell r="CD496">
            <v>0</v>
          </cell>
          <cell r="CE496">
            <v>0</v>
          </cell>
          <cell r="CF496">
            <v>0</v>
          </cell>
          <cell r="CG496">
            <v>0</v>
          </cell>
          <cell r="CH496">
            <v>0</v>
          </cell>
        </row>
        <row r="497">
          <cell r="A497" t="str">
            <v xml:space="preserve">  TERM_TGP</v>
          </cell>
          <cell r="B497">
            <v>0</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T497">
            <v>0</v>
          </cell>
          <cell r="BU497">
            <v>0</v>
          </cell>
          <cell r="BV497">
            <v>0</v>
          </cell>
          <cell r="BW497">
            <v>0</v>
          </cell>
          <cell r="BX497">
            <v>0</v>
          </cell>
          <cell r="BY497">
            <v>0</v>
          </cell>
          <cell r="BZ497">
            <v>0</v>
          </cell>
          <cell r="CA497">
            <v>0</v>
          </cell>
          <cell r="CB497">
            <v>0</v>
          </cell>
          <cell r="CC497">
            <v>0</v>
          </cell>
          <cell r="CD497">
            <v>0</v>
          </cell>
          <cell r="CE497">
            <v>0</v>
          </cell>
          <cell r="CF497">
            <v>0</v>
          </cell>
          <cell r="CG497">
            <v>0</v>
          </cell>
          <cell r="CH497">
            <v>0</v>
          </cell>
        </row>
        <row r="498">
          <cell r="A498" t="str">
            <v xml:space="preserve">  AHESS_PEAK</v>
          </cell>
          <cell r="B498">
            <v>0</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0</v>
          </cell>
          <cell r="BW498">
            <v>0</v>
          </cell>
          <cell r="BX498">
            <v>0</v>
          </cell>
          <cell r="BY498">
            <v>0</v>
          </cell>
          <cell r="BZ498">
            <v>0</v>
          </cell>
          <cell r="CA498">
            <v>0</v>
          </cell>
          <cell r="CB498">
            <v>0</v>
          </cell>
          <cell r="CC498">
            <v>0</v>
          </cell>
          <cell r="CD498">
            <v>0</v>
          </cell>
          <cell r="CE498">
            <v>0</v>
          </cell>
          <cell r="CF498">
            <v>0</v>
          </cell>
          <cell r="CG498">
            <v>0</v>
          </cell>
          <cell r="CH498">
            <v>0</v>
          </cell>
        </row>
        <row r="499">
          <cell r="A499" t="str">
            <v xml:space="preserve">  BP_PEAK</v>
          </cell>
          <cell r="B499">
            <v>0</v>
          </cell>
          <cell r="C499">
            <v>0</v>
          </cell>
          <cell r="D499">
            <v>0</v>
          </cell>
          <cell r="E499">
            <v>0</v>
          </cell>
          <cell r="F499">
            <v>0</v>
          </cell>
          <cell r="G499">
            <v>0</v>
          </cell>
          <cell r="H499">
            <v>0</v>
          </cell>
          <cell r="I499">
            <v>19</v>
          </cell>
          <cell r="J499">
            <v>19</v>
          </cell>
          <cell r="K499">
            <v>19</v>
          </cell>
          <cell r="L499">
            <v>0</v>
          </cell>
          <cell r="M499">
            <v>57</v>
          </cell>
          <cell r="N499">
            <v>0</v>
          </cell>
          <cell r="O499">
            <v>0</v>
          </cell>
          <cell r="P499">
            <v>0</v>
          </cell>
          <cell r="Q499">
            <v>0</v>
          </cell>
          <cell r="R499">
            <v>0</v>
          </cell>
          <cell r="S499">
            <v>0</v>
          </cell>
          <cell r="T499">
            <v>0</v>
          </cell>
          <cell r="U499">
            <v>0</v>
          </cell>
          <cell r="V499">
            <v>57</v>
          </cell>
          <cell r="W499">
            <v>0</v>
          </cell>
          <cell r="X499">
            <v>19</v>
          </cell>
          <cell r="Y499">
            <v>19</v>
          </cell>
          <cell r="Z499">
            <v>19</v>
          </cell>
          <cell r="AA499">
            <v>0</v>
          </cell>
          <cell r="AB499">
            <v>57</v>
          </cell>
          <cell r="AC499">
            <v>0</v>
          </cell>
          <cell r="AD499">
            <v>0</v>
          </cell>
          <cell r="AE499">
            <v>0</v>
          </cell>
          <cell r="AF499">
            <v>0</v>
          </cell>
          <cell r="AG499">
            <v>0</v>
          </cell>
          <cell r="AH499">
            <v>0</v>
          </cell>
          <cell r="AI499">
            <v>0</v>
          </cell>
          <cell r="AJ499">
            <v>0</v>
          </cell>
          <cell r="AK499">
            <v>57</v>
          </cell>
          <cell r="AL499">
            <v>0</v>
          </cell>
          <cell r="AM499">
            <v>19</v>
          </cell>
          <cell r="AN499">
            <v>19</v>
          </cell>
          <cell r="AO499">
            <v>19</v>
          </cell>
          <cell r="AP499">
            <v>0</v>
          </cell>
          <cell r="AQ499">
            <v>57</v>
          </cell>
          <cell r="AR499">
            <v>0</v>
          </cell>
          <cell r="AS499">
            <v>0</v>
          </cell>
          <cell r="AT499">
            <v>0</v>
          </cell>
          <cell r="AU499">
            <v>0</v>
          </cell>
          <cell r="AV499">
            <v>0</v>
          </cell>
          <cell r="AW499">
            <v>0</v>
          </cell>
          <cell r="AX499">
            <v>0</v>
          </cell>
          <cell r="AY499">
            <v>0</v>
          </cell>
          <cell r="AZ499">
            <v>57</v>
          </cell>
          <cell r="BA499">
            <v>0</v>
          </cell>
          <cell r="BB499">
            <v>19</v>
          </cell>
          <cell r="BC499">
            <v>19</v>
          </cell>
          <cell r="BD499">
            <v>19</v>
          </cell>
          <cell r="BE499">
            <v>0</v>
          </cell>
          <cell r="BF499">
            <v>57</v>
          </cell>
          <cell r="BG499">
            <v>0</v>
          </cell>
          <cell r="BH499">
            <v>0</v>
          </cell>
          <cell r="BI499">
            <v>0</v>
          </cell>
          <cell r="BJ499">
            <v>0</v>
          </cell>
          <cell r="BK499">
            <v>0</v>
          </cell>
          <cell r="BL499">
            <v>0</v>
          </cell>
          <cell r="BM499">
            <v>0</v>
          </cell>
          <cell r="BN499">
            <v>0</v>
          </cell>
          <cell r="BO499">
            <v>57</v>
          </cell>
          <cell r="BP499">
            <v>0</v>
          </cell>
          <cell r="BQ499">
            <v>0</v>
          </cell>
          <cell r="BR499">
            <v>0</v>
          </cell>
          <cell r="BS499">
            <v>0</v>
          </cell>
          <cell r="BT499">
            <v>0</v>
          </cell>
          <cell r="BU499">
            <v>0</v>
          </cell>
          <cell r="BV499">
            <v>0</v>
          </cell>
          <cell r="BW499">
            <v>0</v>
          </cell>
          <cell r="BX499">
            <v>0</v>
          </cell>
          <cell r="BY499">
            <v>0</v>
          </cell>
          <cell r="BZ499">
            <v>0</v>
          </cell>
          <cell r="CA499">
            <v>0</v>
          </cell>
          <cell r="CB499">
            <v>0</v>
          </cell>
          <cell r="CC499">
            <v>0</v>
          </cell>
          <cell r="CD499">
            <v>0</v>
          </cell>
          <cell r="CE499">
            <v>0</v>
          </cell>
          <cell r="CF499">
            <v>0</v>
          </cell>
          <cell r="CG499">
            <v>0</v>
          </cell>
          <cell r="CH499">
            <v>0</v>
          </cell>
        </row>
        <row r="500">
          <cell r="A500" t="str">
            <v>Total Supply Var Cost</v>
          </cell>
        </row>
        <row r="501">
          <cell r="A501" t="str">
            <v xml:space="preserve">  BP1_APP</v>
          </cell>
          <cell r="B501">
            <v>0</v>
          </cell>
          <cell r="C501">
            <v>0</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X501">
            <v>0</v>
          </cell>
          <cell r="BY501">
            <v>0</v>
          </cell>
          <cell r="BZ501">
            <v>0</v>
          </cell>
          <cell r="CA501">
            <v>0</v>
          </cell>
          <cell r="CB501">
            <v>0</v>
          </cell>
          <cell r="CC501">
            <v>0</v>
          </cell>
          <cell r="CD501">
            <v>0</v>
          </cell>
          <cell r="CE501">
            <v>0</v>
          </cell>
          <cell r="CF501">
            <v>0</v>
          </cell>
          <cell r="CG501">
            <v>0</v>
          </cell>
          <cell r="CH501">
            <v>0</v>
          </cell>
        </row>
        <row r="502">
          <cell r="A502" t="str">
            <v xml:space="preserve">  NOBLE2_APP</v>
          </cell>
          <cell r="B502">
            <v>0</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cell r="AS502">
            <v>0</v>
          </cell>
          <cell r="AT502">
            <v>0</v>
          </cell>
          <cell r="AU502">
            <v>0</v>
          </cell>
          <cell r="AV502">
            <v>0</v>
          </cell>
          <cell r="AW502">
            <v>0</v>
          </cell>
          <cell r="AX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X502">
            <v>0</v>
          </cell>
          <cell r="BY502">
            <v>0</v>
          </cell>
          <cell r="BZ502">
            <v>0</v>
          </cell>
          <cell r="CA502">
            <v>0</v>
          </cell>
          <cell r="CB502">
            <v>0</v>
          </cell>
          <cell r="CC502">
            <v>0</v>
          </cell>
          <cell r="CD502">
            <v>0</v>
          </cell>
          <cell r="CE502">
            <v>0</v>
          </cell>
          <cell r="CF502">
            <v>0</v>
          </cell>
          <cell r="CG502">
            <v>0</v>
          </cell>
          <cell r="CH502">
            <v>0</v>
          </cell>
        </row>
        <row r="503">
          <cell r="A503" t="str">
            <v xml:space="preserve">  EQU2_APP</v>
          </cell>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cell r="AS503">
            <v>0</v>
          </cell>
          <cell r="AT503">
            <v>0</v>
          </cell>
          <cell r="AU503">
            <v>0</v>
          </cell>
          <cell r="AV503">
            <v>0</v>
          </cell>
          <cell r="AW503">
            <v>0</v>
          </cell>
          <cell r="AX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X503">
            <v>0</v>
          </cell>
          <cell r="BY503">
            <v>0</v>
          </cell>
          <cell r="BZ503">
            <v>0</v>
          </cell>
          <cell r="CA503">
            <v>0</v>
          </cell>
          <cell r="CB503">
            <v>0</v>
          </cell>
          <cell r="CC503">
            <v>0</v>
          </cell>
          <cell r="CD503">
            <v>0</v>
          </cell>
          <cell r="CE503">
            <v>0</v>
          </cell>
          <cell r="CF503">
            <v>0</v>
          </cell>
          <cell r="CG503">
            <v>0</v>
          </cell>
          <cell r="CH503">
            <v>0</v>
          </cell>
        </row>
        <row r="504">
          <cell r="A504" t="str">
            <v xml:space="preserve">  OPEN2_APP</v>
          </cell>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cell r="AS504">
            <v>0</v>
          </cell>
          <cell r="AT504">
            <v>0</v>
          </cell>
          <cell r="AU504">
            <v>0</v>
          </cell>
          <cell r="AV504">
            <v>0</v>
          </cell>
          <cell r="AW504">
            <v>0</v>
          </cell>
          <cell r="AX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X504">
            <v>0</v>
          </cell>
          <cell r="BY504">
            <v>0</v>
          </cell>
          <cell r="BZ504">
            <v>0</v>
          </cell>
          <cell r="CA504">
            <v>0</v>
          </cell>
          <cell r="CB504">
            <v>0</v>
          </cell>
          <cell r="CC504">
            <v>0</v>
          </cell>
          <cell r="CD504">
            <v>0</v>
          </cell>
          <cell r="CE504">
            <v>0</v>
          </cell>
          <cell r="CF504">
            <v>0</v>
          </cell>
          <cell r="CG504">
            <v>0</v>
          </cell>
          <cell r="CH504">
            <v>0</v>
          </cell>
        </row>
        <row r="505">
          <cell r="A505" t="str">
            <v xml:space="preserve">  EQU_APP</v>
          </cell>
          <cell r="B505">
            <v>0</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0</v>
          </cell>
          <cell r="BA505">
            <v>0</v>
          </cell>
          <cell r="BB505">
            <v>0</v>
          </cell>
          <cell r="BC505">
            <v>0</v>
          </cell>
          <cell r="BD505">
            <v>0</v>
          </cell>
          <cell r="BE505">
            <v>0</v>
          </cell>
          <cell r="BF505">
            <v>0</v>
          </cell>
          <cell r="BG505">
            <v>0</v>
          </cell>
          <cell r="BH505">
            <v>0</v>
          </cell>
          <cell r="BI505">
            <v>0</v>
          </cell>
          <cell r="BJ505">
            <v>0</v>
          </cell>
          <cell r="BK505">
            <v>0</v>
          </cell>
          <cell r="BL505">
            <v>0</v>
          </cell>
          <cell r="BM505">
            <v>0</v>
          </cell>
          <cell r="BN505">
            <v>0</v>
          </cell>
          <cell r="BO505">
            <v>0</v>
          </cell>
          <cell r="BP505">
            <v>0</v>
          </cell>
          <cell r="BQ505">
            <v>0</v>
          </cell>
          <cell r="BR505">
            <v>0</v>
          </cell>
          <cell r="BS505">
            <v>0</v>
          </cell>
          <cell r="BT505">
            <v>0</v>
          </cell>
          <cell r="BU505">
            <v>0</v>
          </cell>
          <cell r="BV505">
            <v>0</v>
          </cell>
          <cell r="BW505">
            <v>0</v>
          </cell>
          <cell r="BX505">
            <v>0</v>
          </cell>
          <cell r="BY505">
            <v>0</v>
          </cell>
          <cell r="BZ505">
            <v>0</v>
          </cell>
          <cell r="CA505">
            <v>0</v>
          </cell>
          <cell r="CB505">
            <v>0</v>
          </cell>
          <cell r="CC505">
            <v>0</v>
          </cell>
          <cell r="CD505">
            <v>0</v>
          </cell>
          <cell r="CE505">
            <v>0</v>
          </cell>
          <cell r="CF505">
            <v>0</v>
          </cell>
          <cell r="CG505">
            <v>0</v>
          </cell>
          <cell r="CH505">
            <v>0</v>
          </cell>
        </row>
        <row r="506">
          <cell r="A506" t="str">
            <v xml:space="preserve">  NOBLE1_APP</v>
          </cell>
          <cell r="B506">
            <v>0</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cell r="AS506">
            <v>0</v>
          </cell>
          <cell r="AT506">
            <v>0</v>
          </cell>
          <cell r="AU506">
            <v>0</v>
          </cell>
          <cell r="AV506">
            <v>0</v>
          </cell>
          <cell r="AW506">
            <v>0</v>
          </cell>
          <cell r="AX506">
            <v>0</v>
          </cell>
          <cell r="AY506">
            <v>0</v>
          </cell>
          <cell r="AZ506">
            <v>0</v>
          </cell>
          <cell r="BA506">
            <v>0</v>
          </cell>
          <cell r="BB506">
            <v>0</v>
          </cell>
          <cell r="BC506">
            <v>0</v>
          </cell>
          <cell r="BD506">
            <v>0</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X506">
            <v>0</v>
          </cell>
          <cell r="BY506">
            <v>0</v>
          </cell>
          <cell r="BZ506">
            <v>0</v>
          </cell>
          <cell r="CA506">
            <v>0</v>
          </cell>
          <cell r="CB506">
            <v>0</v>
          </cell>
          <cell r="CC506">
            <v>0</v>
          </cell>
          <cell r="CD506">
            <v>0</v>
          </cell>
          <cell r="CE506">
            <v>0</v>
          </cell>
          <cell r="CF506">
            <v>0</v>
          </cell>
          <cell r="CG506">
            <v>0</v>
          </cell>
          <cell r="CH506">
            <v>0</v>
          </cell>
        </row>
        <row r="507">
          <cell r="A507" t="str">
            <v xml:space="preserve">  BG_CGT</v>
          </cell>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cell r="AS507">
            <v>0</v>
          </cell>
          <cell r="AT507">
            <v>0</v>
          </cell>
          <cell r="AU507">
            <v>0</v>
          </cell>
          <cell r="AV507">
            <v>0</v>
          </cell>
          <cell r="AW507">
            <v>0</v>
          </cell>
          <cell r="AX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X507">
            <v>0</v>
          </cell>
          <cell r="BY507">
            <v>0</v>
          </cell>
          <cell r="BZ507">
            <v>0</v>
          </cell>
          <cell r="CA507">
            <v>0</v>
          </cell>
          <cell r="CB507">
            <v>0</v>
          </cell>
          <cell r="CC507">
            <v>0</v>
          </cell>
          <cell r="CD507">
            <v>0</v>
          </cell>
          <cell r="CE507">
            <v>0</v>
          </cell>
          <cell r="CF507">
            <v>0</v>
          </cell>
          <cell r="CG507">
            <v>0</v>
          </cell>
          <cell r="CH507">
            <v>0</v>
          </cell>
        </row>
        <row r="508">
          <cell r="A508" t="str">
            <v xml:space="preserve">  BP_CGT</v>
          </cell>
          <cell r="B508">
            <v>0</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v>0</v>
          </cell>
          <cell r="BX508">
            <v>0</v>
          </cell>
          <cell r="BY508">
            <v>0</v>
          </cell>
          <cell r="BZ508">
            <v>0</v>
          </cell>
          <cell r="CA508">
            <v>0</v>
          </cell>
          <cell r="CB508">
            <v>0</v>
          </cell>
          <cell r="CC508">
            <v>0</v>
          </cell>
          <cell r="CD508">
            <v>0</v>
          </cell>
          <cell r="CE508">
            <v>0</v>
          </cell>
          <cell r="CF508">
            <v>0</v>
          </cell>
          <cell r="CG508">
            <v>0</v>
          </cell>
          <cell r="CH508">
            <v>0</v>
          </cell>
        </row>
        <row r="509">
          <cell r="A509" t="str">
            <v xml:space="preserve">  CORAL_CGT</v>
          </cell>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cell r="AS509">
            <v>0</v>
          </cell>
          <cell r="AT509">
            <v>0</v>
          </cell>
          <cell r="AU509">
            <v>0</v>
          </cell>
          <cell r="AV509">
            <v>0</v>
          </cell>
          <cell r="AW509">
            <v>0</v>
          </cell>
          <cell r="AX509">
            <v>0</v>
          </cell>
          <cell r="AY509">
            <v>0</v>
          </cell>
          <cell r="AZ509">
            <v>0</v>
          </cell>
          <cell r="BA509">
            <v>0</v>
          </cell>
          <cell r="BB509">
            <v>0</v>
          </cell>
          <cell r="BC509">
            <v>0</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cell r="BT509">
            <v>0</v>
          </cell>
          <cell r="BU509">
            <v>0</v>
          </cell>
          <cell r="BV509">
            <v>0</v>
          </cell>
          <cell r="BW509">
            <v>0</v>
          </cell>
          <cell r="BX509">
            <v>0</v>
          </cell>
          <cell r="BY509">
            <v>0</v>
          </cell>
          <cell r="BZ509">
            <v>0</v>
          </cell>
          <cell r="CA509">
            <v>0</v>
          </cell>
          <cell r="CB509">
            <v>0</v>
          </cell>
          <cell r="CC509">
            <v>0</v>
          </cell>
          <cell r="CD509">
            <v>0</v>
          </cell>
          <cell r="CE509">
            <v>0</v>
          </cell>
          <cell r="CF509">
            <v>0</v>
          </cell>
          <cell r="CG509">
            <v>0</v>
          </cell>
          <cell r="CH509">
            <v>0</v>
          </cell>
        </row>
        <row r="510">
          <cell r="A510" t="str">
            <v xml:space="preserve">  CHEVRON_CGT</v>
          </cell>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cell r="AS510">
            <v>0</v>
          </cell>
          <cell r="AT510">
            <v>0</v>
          </cell>
          <cell r="AU510">
            <v>0</v>
          </cell>
          <cell r="AV510">
            <v>0</v>
          </cell>
          <cell r="AW510">
            <v>0</v>
          </cell>
          <cell r="AX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cell r="BT510">
            <v>0</v>
          </cell>
          <cell r="BU510">
            <v>0</v>
          </cell>
          <cell r="BV510">
            <v>0</v>
          </cell>
          <cell r="BW510">
            <v>0</v>
          </cell>
          <cell r="BX510">
            <v>0</v>
          </cell>
          <cell r="BY510">
            <v>0</v>
          </cell>
          <cell r="BZ510">
            <v>0</v>
          </cell>
          <cell r="CA510">
            <v>0</v>
          </cell>
          <cell r="CB510">
            <v>0</v>
          </cell>
          <cell r="CC510">
            <v>0</v>
          </cell>
          <cell r="CD510">
            <v>0</v>
          </cell>
          <cell r="CE510">
            <v>0</v>
          </cell>
          <cell r="CF510">
            <v>0</v>
          </cell>
          <cell r="CG510">
            <v>0</v>
          </cell>
          <cell r="CH510">
            <v>0</v>
          </cell>
        </row>
        <row r="511">
          <cell r="A511" t="str">
            <v xml:space="preserve">  EAGLE_CGT</v>
          </cell>
          <cell r="B511">
            <v>0</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cell r="AS511">
            <v>0</v>
          </cell>
          <cell r="AT511">
            <v>0</v>
          </cell>
          <cell r="AU511">
            <v>0</v>
          </cell>
          <cell r="AV511">
            <v>0</v>
          </cell>
          <cell r="AW511">
            <v>0</v>
          </cell>
          <cell r="AX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X511">
            <v>0</v>
          </cell>
          <cell r="BY511">
            <v>0</v>
          </cell>
          <cell r="BZ511">
            <v>0</v>
          </cell>
          <cell r="CA511">
            <v>0</v>
          </cell>
          <cell r="CB511">
            <v>0</v>
          </cell>
          <cell r="CC511">
            <v>0</v>
          </cell>
          <cell r="CD511">
            <v>0</v>
          </cell>
          <cell r="CE511">
            <v>0</v>
          </cell>
          <cell r="CF511">
            <v>0</v>
          </cell>
          <cell r="CG511">
            <v>0</v>
          </cell>
          <cell r="CH511">
            <v>0</v>
          </cell>
        </row>
        <row r="512">
          <cell r="A512" t="str">
            <v xml:space="preserve">  LOUIS_CGT</v>
          </cell>
          <cell r="B512">
            <v>0</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cell r="AS512">
            <v>0</v>
          </cell>
          <cell r="AT512">
            <v>0</v>
          </cell>
          <cell r="AU512">
            <v>0</v>
          </cell>
          <cell r="AV512">
            <v>0</v>
          </cell>
          <cell r="AW512">
            <v>0</v>
          </cell>
          <cell r="AX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X512">
            <v>0</v>
          </cell>
          <cell r="BY512">
            <v>0</v>
          </cell>
          <cell r="BZ512">
            <v>0</v>
          </cell>
          <cell r="CA512">
            <v>0</v>
          </cell>
          <cell r="CB512">
            <v>0</v>
          </cell>
          <cell r="CC512">
            <v>0</v>
          </cell>
          <cell r="CD512">
            <v>0</v>
          </cell>
          <cell r="CE512">
            <v>0</v>
          </cell>
          <cell r="CF512">
            <v>0</v>
          </cell>
          <cell r="CG512">
            <v>0</v>
          </cell>
          <cell r="CH512">
            <v>0</v>
          </cell>
        </row>
        <row r="513">
          <cell r="A513" t="str">
            <v xml:space="preserve">  SEQUENT_CGT</v>
          </cell>
          <cell r="B513">
            <v>0</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cell r="AS513">
            <v>0</v>
          </cell>
          <cell r="AT513">
            <v>0</v>
          </cell>
          <cell r="AU513">
            <v>0</v>
          </cell>
          <cell r="AV513">
            <v>0</v>
          </cell>
          <cell r="AW513">
            <v>0</v>
          </cell>
          <cell r="AX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cell r="BT513">
            <v>0</v>
          </cell>
          <cell r="BU513">
            <v>0</v>
          </cell>
          <cell r="BV513">
            <v>0</v>
          </cell>
          <cell r="BW513">
            <v>0</v>
          </cell>
          <cell r="BX513">
            <v>0</v>
          </cell>
          <cell r="BY513">
            <v>0</v>
          </cell>
          <cell r="BZ513">
            <v>0</v>
          </cell>
          <cell r="CA513">
            <v>0</v>
          </cell>
          <cell r="CB513">
            <v>0</v>
          </cell>
          <cell r="CC513">
            <v>0</v>
          </cell>
          <cell r="CD513">
            <v>0</v>
          </cell>
          <cell r="CE513">
            <v>0</v>
          </cell>
          <cell r="CF513">
            <v>0</v>
          </cell>
          <cell r="CG513">
            <v>0</v>
          </cell>
          <cell r="CH513">
            <v>0</v>
          </cell>
        </row>
        <row r="514">
          <cell r="A514" t="str">
            <v xml:space="preserve">  TOTAL_CGT</v>
          </cell>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cell r="AS514">
            <v>0</v>
          </cell>
          <cell r="AT514">
            <v>0</v>
          </cell>
          <cell r="AU514">
            <v>0</v>
          </cell>
          <cell r="AV514">
            <v>0</v>
          </cell>
          <cell r="AW514">
            <v>0</v>
          </cell>
          <cell r="AX514">
            <v>0</v>
          </cell>
          <cell r="AY514">
            <v>0</v>
          </cell>
          <cell r="AZ514">
            <v>0</v>
          </cell>
          <cell r="BA514">
            <v>0</v>
          </cell>
          <cell r="BB514">
            <v>0</v>
          </cell>
          <cell r="BC514">
            <v>0</v>
          </cell>
          <cell r="BD514">
            <v>0</v>
          </cell>
          <cell r="BE514">
            <v>0</v>
          </cell>
          <cell r="BF514">
            <v>0</v>
          </cell>
          <cell r="BG514">
            <v>0</v>
          </cell>
          <cell r="BH514">
            <v>0</v>
          </cell>
          <cell r="BI514">
            <v>0</v>
          </cell>
          <cell r="BJ514">
            <v>0</v>
          </cell>
          <cell r="BK514">
            <v>0</v>
          </cell>
          <cell r="BL514">
            <v>0</v>
          </cell>
          <cell r="BM514">
            <v>0</v>
          </cell>
          <cell r="BN514">
            <v>0</v>
          </cell>
          <cell r="BO514">
            <v>0</v>
          </cell>
          <cell r="BP514">
            <v>0</v>
          </cell>
          <cell r="BQ514">
            <v>0</v>
          </cell>
          <cell r="BR514">
            <v>0</v>
          </cell>
          <cell r="BS514">
            <v>0</v>
          </cell>
          <cell r="BT514">
            <v>0</v>
          </cell>
          <cell r="BU514">
            <v>0</v>
          </cell>
          <cell r="BV514">
            <v>0</v>
          </cell>
          <cell r="BW514">
            <v>0</v>
          </cell>
          <cell r="BX514">
            <v>0</v>
          </cell>
          <cell r="BY514">
            <v>0</v>
          </cell>
          <cell r="BZ514">
            <v>0</v>
          </cell>
          <cell r="CA514">
            <v>0</v>
          </cell>
          <cell r="CB514">
            <v>0</v>
          </cell>
          <cell r="CC514">
            <v>0</v>
          </cell>
          <cell r="CD514">
            <v>0</v>
          </cell>
          <cell r="CE514">
            <v>0</v>
          </cell>
          <cell r="CF514">
            <v>0</v>
          </cell>
          <cell r="CG514">
            <v>0</v>
          </cell>
          <cell r="CH514">
            <v>0</v>
          </cell>
        </row>
        <row r="515">
          <cell r="A515" t="str">
            <v xml:space="preserve">  OPEN_TGP</v>
          </cell>
          <cell r="B515">
            <v>0</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cell r="AS515">
            <v>0</v>
          </cell>
          <cell r="AT515">
            <v>0</v>
          </cell>
          <cell r="AU515">
            <v>0</v>
          </cell>
          <cell r="AV515">
            <v>0</v>
          </cell>
          <cell r="AW515">
            <v>0</v>
          </cell>
          <cell r="AX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X515">
            <v>0</v>
          </cell>
          <cell r="BY515">
            <v>0</v>
          </cell>
          <cell r="BZ515">
            <v>0</v>
          </cell>
          <cell r="CA515">
            <v>0</v>
          </cell>
          <cell r="CB515">
            <v>0</v>
          </cell>
          <cell r="CC515">
            <v>0</v>
          </cell>
          <cell r="CD515">
            <v>0</v>
          </cell>
          <cell r="CE515">
            <v>0</v>
          </cell>
          <cell r="CF515">
            <v>0</v>
          </cell>
          <cell r="CG515">
            <v>0</v>
          </cell>
          <cell r="CH515">
            <v>0</v>
          </cell>
        </row>
        <row r="516">
          <cell r="A516" t="str">
            <v xml:space="preserve">  SEMPRA_TGP</v>
          </cell>
          <cell r="B516">
            <v>0</v>
          </cell>
          <cell r="C516">
            <v>0</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X516">
            <v>0</v>
          </cell>
          <cell r="BY516">
            <v>0</v>
          </cell>
          <cell r="BZ516">
            <v>0</v>
          </cell>
          <cell r="CA516">
            <v>0</v>
          </cell>
          <cell r="CB516">
            <v>0</v>
          </cell>
          <cell r="CC516">
            <v>0</v>
          </cell>
          <cell r="CD516">
            <v>0</v>
          </cell>
          <cell r="CE516">
            <v>0</v>
          </cell>
          <cell r="CF516">
            <v>0</v>
          </cell>
          <cell r="CG516">
            <v>0</v>
          </cell>
          <cell r="CH516">
            <v>0</v>
          </cell>
        </row>
        <row r="517">
          <cell r="A517" t="str">
            <v xml:space="preserve">  CONOCO_TGP</v>
          </cell>
          <cell r="B517">
            <v>0</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X517">
            <v>0</v>
          </cell>
          <cell r="BY517">
            <v>0</v>
          </cell>
          <cell r="BZ517">
            <v>0</v>
          </cell>
          <cell r="CA517">
            <v>0</v>
          </cell>
          <cell r="CB517">
            <v>0</v>
          </cell>
          <cell r="CC517">
            <v>0</v>
          </cell>
          <cell r="CD517">
            <v>0</v>
          </cell>
          <cell r="CE517">
            <v>0</v>
          </cell>
          <cell r="CF517">
            <v>0</v>
          </cell>
          <cell r="CG517">
            <v>0</v>
          </cell>
          <cell r="CH517">
            <v>0</v>
          </cell>
        </row>
        <row r="518">
          <cell r="A518" t="str">
            <v xml:space="preserve">  CORAL_TGP</v>
          </cell>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cell r="AS518">
            <v>0</v>
          </cell>
          <cell r="AT518">
            <v>0</v>
          </cell>
          <cell r="AU518">
            <v>0</v>
          </cell>
          <cell r="AV518">
            <v>0</v>
          </cell>
          <cell r="AW518">
            <v>0</v>
          </cell>
          <cell r="AX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X518">
            <v>0</v>
          </cell>
          <cell r="BY518">
            <v>0</v>
          </cell>
          <cell r="BZ518">
            <v>0</v>
          </cell>
          <cell r="CA518">
            <v>0</v>
          </cell>
          <cell r="CB518">
            <v>0</v>
          </cell>
          <cell r="CC518">
            <v>0</v>
          </cell>
          <cell r="CD518">
            <v>0</v>
          </cell>
          <cell r="CE518">
            <v>0</v>
          </cell>
          <cell r="CF518">
            <v>0</v>
          </cell>
          <cell r="CG518">
            <v>0</v>
          </cell>
          <cell r="CH518">
            <v>0</v>
          </cell>
        </row>
        <row r="519">
          <cell r="A519" t="str">
            <v xml:space="preserve">  TOTALGAS_TET</v>
          </cell>
          <cell r="B519">
            <v>0</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X519">
            <v>0</v>
          </cell>
          <cell r="BY519">
            <v>0</v>
          </cell>
          <cell r="BZ519">
            <v>0</v>
          </cell>
          <cell r="CA519">
            <v>0</v>
          </cell>
          <cell r="CB519">
            <v>0</v>
          </cell>
          <cell r="CC519">
            <v>0</v>
          </cell>
          <cell r="CD519">
            <v>0</v>
          </cell>
          <cell r="CE519">
            <v>0</v>
          </cell>
          <cell r="CF519">
            <v>0</v>
          </cell>
          <cell r="CG519">
            <v>0</v>
          </cell>
          <cell r="CH519">
            <v>0</v>
          </cell>
        </row>
        <row r="520">
          <cell r="A520" t="str">
            <v xml:space="preserve">  DYNERGY_NF</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cell r="AS520">
            <v>0</v>
          </cell>
          <cell r="AT520">
            <v>0</v>
          </cell>
          <cell r="AU520">
            <v>0</v>
          </cell>
          <cell r="AV520">
            <v>0</v>
          </cell>
          <cell r="AW520">
            <v>0</v>
          </cell>
          <cell r="AX520">
            <v>0</v>
          </cell>
          <cell r="AY520">
            <v>0</v>
          </cell>
          <cell r="AZ520">
            <v>0</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cell r="BT520">
            <v>0</v>
          </cell>
          <cell r="BU520">
            <v>0</v>
          </cell>
          <cell r="BV520">
            <v>0</v>
          </cell>
          <cell r="BW520">
            <v>0</v>
          </cell>
          <cell r="BX520">
            <v>0</v>
          </cell>
          <cell r="BY520">
            <v>0</v>
          </cell>
          <cell r="BZ520">
            <v>0</v>
          </cell>
          <cell r="CA520">
            <v>0</v>
          </cell>
          <cell r="CB520">
            <v>0</v>
          </cell>
          <cell r="CC520">
            <v>0</v>
          </cell>
          <cell r="CD520">
            <v>0</v>
          </cell>
          <cell r="CE520">
            <v>0</v>
          </cell>
          <cell r="CF520">
            <v>0</v>
          </cell>
          <cell r="CG520">
            <v>0</v>
          </cell>
          <cell r="CH520">
            <v>0</v>
          </cell>
        </row>
        <row r="521">
          <cell r="A521" t="str">
            <v xml:space="preserve">  CAPCG</v>
          </cell>
          <cell r="B521">
            <v>0</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cell r="AS521">
            <v>0</v>
          </cell>
          <cell r="AT521">
            <v>0</v>
          </cell>
          <cell r="AU521">
            <v>0</v>
          </cell>
          <cell r="AV521">
            <v>0</v>
          </cell>
          <cell r="AW521">
            <v>0</v>
          </cell>
          <cell r="AX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X521">
            <v>0</v>
          </cell>
          <cell r="BY521">
            <v>0</v>
          </cell>
          <cell r="BZ521">
            <v>0</v>
          </cell>
          <cell r="CA521">
            <v>0</v>
          </cell>
          <cell r="CB521">
            <v>0</v>
          </cell>
          <cell r="CC521">
            <v>0</v>
          </cell>
          <cell r="CD521">
            <v>0</v>
          </cell>
          <cell r="CE521">
            <v>0</v>
          </cell>
          <cell r="CF521">
            <v>0</v>
          </cell>
          <cell r="CG521">
            <v>0</v>
          </cell>
          <cell r="CH521">
            <v>0</v>
          </cell>
        </row>
        <row r="522">
          <cell r="A522" t="str">
            <v xml:space="preserve">  EXCH_ONS</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cell r="AS522">
            <v>0</v>
          </cell>
          <cell r="AT522">
            <v>0</v>
          </cell>
          <cell r="AU522">
            <v>0</v>
          </cell>
          <cell r="AV522">
            <v>0</v>
          </cell>
          <cell r="AW522">
            <v>0</v>
          </cell>
          <cell r="AX522">
            <v>0</v>
          </cell>
          <cell r="AY522">
            <v>0</v>
          </cell>
          <cell r="AZ522">
            <v>0</v>
          </cell>
          <cell r="BA522">
            <v>0</v>
          </cell>
          <cell r="BB522">
            <v>0</v>
          </cell>
          <cell r="BC522">
            <v>0</v>
          </cell>
          <cell r="BD522">
            <v>0</v>
          </cell>
          <cell r="BE522">
            <v>0</v>
          </cell>
          <cell r="BF522">
            <v>0</v>
          </cell>
          <cell r="BG522">
            <v>0</v>
          </cell>
          <cell r="BH522">
            <v>0</v>
          </cell>
          <cell r="BI522">
            <v>0</v>
          </cell>
          <cell r="BJ522">
            <v>0</v>
          </cell>
          <cell r="BK522">
            <v>0</v>
          </cell>
          <cell r="BL522">
            <v>0</v>
          </cell>
          <cell r="BM522">
            <v>0</v>
          </cell>
          <cell r="BN522">
            <v>0</v>
          </cell>
          <cell r="BO522">
            <v>0</v>
          </cell>
          <cell r="BP522">
            <v>0</v>
          </cell>
          <cell r="BQ522">
            <v>0</v>
          </cell>
          <cell r="BR522">
            <v>0</v>
          </cell>
          <cell r="BS522">
            <v>0</v>
          </cell>
          <cell r="BT522">
            <v>0</v>
          </cell>
          <cell r="BU522">
            <v>0</v>
          </cell>
          <cell r="BV522">
            <v>0</v>
          </cell>
          <cell r="BW522">
            <v>0</v>
          </cell>
          <cell r="BX522">
            <v>0</v>
          </cell>
          <cell r="BY522">
            <v>0</v>
          </cell>
          <cell r="BZ522">
            <v>0</v>
          </cell>
          <cell r="CA522">
            <v>0</v>
          </cell>
          <cell r="CB522">
            <v>0</v>
          </cell>
          <cell r="CC522">
            <v>0</v>
          </cell>
          <cell r="CD522">
            <v>0</v>
          </cell>
          <cell r="CE522">
            <v>0</v>
          </cell>
          <cell r="CF522">
            <v>0</v>
          </cell>
          <cell r="CG522">
            <v>0</v>
          </cell>
          <cell r="CH522">
            <v>0</v>
          </cell>
        </row>
        <row r="523">
          <cell r="A523" t="str">
            <v xml:space="preserve">  EXCH_TCO</v>
          </cell>
          <cell r="B523">
            <v>0</v>
          </cell>
          <cell r="C523">
            <v>0</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cell r="AS523">
            <v>0</v>
          </cell>
          <cell r="AT523">
            <v>0</v>
          </cell>
          <cell r="AU523">
            <v>0</v>
          </cell>
          <cell r="AV523">
            <v>0</v>
          </cell>
          <cell r="AW523">
            <v>0</v>
          </cell>
          <cell r="AX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0</v>
          </cell>
          <cell r="BU523">
            <v>0</v>
          </cell>
          <cell r="BV523">
            <v>0</v>
          </cell>
          <cell r="BW523">
            <v>0</v>
          </cell>
          <cell r="BX523">
            <v>0</v>
          </cell>
          <cell r="BY523">
            <v>0</v>
          </cell>
          <cell r="BZ523">
            <v>0</v>
          </cell>
          <cell r="CA523">
            <v>0</v>
          </cell>
          <cell r="CB523">
            <v>0</v>
          </cell>
          <cell r="CC523">
            <v>0</v>
          </cell>
          <cell r="CD523">
            <v>0</v>
          </cell>
          <cell r="CE523">
            <v>0</v>
          </cell>
          <cell r="CF523">
            <v>0</v>
          </cell>
          <cell r="CG523">
            <v>0</v>
          </cell>
          <cell r="CH523">
            <v>0</v>
          </cell>
        </row>
        <row r="524">
          <cell r="A524" t="str">
            <v xml:space="preserve">  FSS_TRANSFER</v>
          </cell>
          <cell r="B524">
            <v>0</v>
          </cell>
          <cell r="C524">
            <v>0</v>
          </cell>
          <cell r="D524">
            <v>0</v>
          </cell>
          <cell r="E524">
            <v>0</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cell r="V524">
            <v>0</v>
          </cell>
          <cell r="W524">
            <v>0</v>
          </cell>
          <cell r="X524">
            <v>0</v>
          </cell>
          <cell r="Y524">
            <v>0</v>
          </cell>
          <cell r="Z524">
            <v>0</v>
          </cell>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cell r="AS524">
            <v>0</v>
          </cell>
          <cell r="AT524">
            <v>0</v>
          </cell>
          <cell r="AU524">
            <v>0</v>
          </cell>
          <cell r="AV524">
            <v>0</v>
          </cell>
          <cell r="AW524">
            <v>0</v>
          </cell>
          <cell r="AX524">
            <v>0</v>
          </cell>
          <cell r="AY524">
            <v>0</v>
          </cell>
          <cell r="AZ524">
            <v>0</v>
          </cell>
          <cell r="BA524">
            <v>0</v>
          </cell>
          <cell r="BB524">
            <v>0</v>
          </cell>
          <cell r="BC524">
            <v>0</v>
          </cell>
          <cell r="BD524">
            <v>0</v>
          </cell>
          <cell r="BE524">
            <v>0</v>
          </cell>
          <cell r="BF524">
            <v>0</v>
          </cell>
          <cell r="BG524">
            <v>0</v>
          </cell>
          <cell r="BH524">
            <v>0</v>
          </cell>
          <cell r="BI524">
            <v>0</v>
          </cell>
          <cell r="BJ524">
            <v>0</v>
          </cell>
          <cell r="BK524">
            <v>0</v>
          </cell>
          <cell r="BL524">
            <v>0</v>
          </cell>
          <cell r="BM524">
            <v>0</v>
          </cell>
          <cell r="BN524">
            <v>0</v>
          </cell>
          <cell r="BO524">
            <v>0</v>
          </cell>
          <cell r="BP524">
            <v>0</v>
          </cell>
          <cell r="BQ524">
            <v>0</v>
          </cell>
          <cell r="BR524">
            <v>0</v>
          </cell>
          <cell r="BS524">
            <v>0</v>
          </cell>
          <cell r="BT524">
            <v>0</v>
          </cell>
          <cell r="BU524">
            <v>0</v>
          </cell>
          <cell r="BV524">
            <v>0</v>
          </cell>
          <cell r="BW524">
            <v>0</v>
          </cell>
          <cell r="BX524">
            <v>0</v>
          </cell>
          <cell r="BY524">
            <v>0</v>
          </cell>
          <cell r="BZ524">
            <v>0</v>
          </cell>
          <cell r="CA524">
            <v>0</v>
          </cell>
          <cell r="CB524">
            <v>0</v>
          </cell>
          <cell r="CC524">
            <v>0</v>
          </cell>
          <cell r="CD524">
            <v>0</v>
          </cell>
          <cell r="CE524">
            <v>0</v>
          </cell>
          <cell r="CF524">
            <v>0</v>
          </cell>
          <cell r="CG524">
            <v>0</v>
          </cell>
          <cell r="CH524">
            <v>0</v>
          </cell>
        </row>
        <row r="525">
          <cell r="A525" t="str">
            <v xml:space="preserve">  GTS_CHOICE</v>
          </cell>
          <cell r="B525">
            <v>0</v>
          </cell>
          <cell r="C525">
            <v>0</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cell r="AS525">
            <v>0</v>
          </cell>
          <cell r="AT525">
            <v>0</v>
          </cell>
          <cell r="AU525">
            <v>0</v>
          </cell>
          <cell r="AV525">
            <v>0</v>
          </cell>
          <cell r="AW525">
            <v>0</v>
          </cell>
          <cell r="AX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X525">
            <v>0</v>
          </cell>
          <cell r="BY525">
            <v>0</v>
          </cell>
          <cell r="BZ525">
            <v>0</v>
          </cell>
          <cell r="CA525">
            <v>0</v>
          </cell>
          <cell r="CB525">
            <v>0</v>
          </cell>
          <cell r="CC525">
            <v>0</v>
          </cell>
          <cell r="CD525">
            <v>0</v>
          </cell>
          <cell r="CE525">
            <v>0</v>
          </cell>
          <cell r="CF525">
            <v>0</v>
          </cell>
          <cell r="CG525">
            <v>0</v>
          </cell>
          <cell r="CH525">
            <v>0</v>
          </cell>
        </row>
        <row r="526">
          <cell r="A526" t="str">
            <v xml:space="preserve">  GTS_ITS</v>
          </cell>
          <cell r="B526">
            <v>0</v>
          </cell>
          <cell r="C526">
            <v>0</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cell r="AS526">
            <v>0</v>
          </cell>
          <cell r="AT526">
            <v>0</v>
          </cell>
          <cell r="AU526">
            <v>0</v>
          </cell>
          <cell r="AV526">
            <v>0</v>
          </cell>
          <cell r="AW526">
            <v>0</v>
          </cell>
          <cell r="AX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X526">
            <v>0</v>
          </cell>
          <cell r="BY526">
            <v>0</v>
          </cell>
          <cell r="BZ526">
            <v>0</v>
          </cell>
          <cell r="CA526">
            <v>0</v>
          </cell>
          <cell r="CB526">
            <v>0</v>
          </cell>
          <cell r="CC526">
            <v>0</v>
          </cell>
          <cell r="CD526">
            <v>0</v>
          </cell>
          <cell r="CE526">
            <v>0</v>
          </cell>
          <cell r="CF526">
            <v>0</v>
          </cell>
          <cell r="CG526">
            <v>0</v>
          </cell>
          <cell r="CH526">
            <v>0</v>
          </cell>
        </row>
        <row r="527">
          <cell r="A527" t="str">
            <v xml:space="preserve">  GTS_ITS_E</v>
          </cell>
          <cell r="B527">
            <v>0</v>
          </cell>
          <cell r="C527">
            <v>0</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cell r="AS527">
            <v>0</v>
          </cell>
          <cell r="AT527">
            <v>0</v>
          </cell>
          <cell r="AU527">
            <v>0</v>
          </cell>
          <cell r="AV527">
            <v>0</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X527">
            <v>0</v>
          </cell>
          <cell r="BY527">
            <v>0</v>
          </cell>
          <cell r="BZ527">
            <v>0</v>
          </cell>
          <cell r="CA527">
            <v>0</v>
          </cell>
          <cell r="CB527">
            <v>0</v>
          </cell>
          <cell r="CC527">
            <v>0</v>
          </cell>
          <cell r="CD527">
            <v>0</v>
          </cell>
          <cell r="CE527">
            <v>0</v>
          </cell>
          <cell r="CF527">
            <v>0</v>
          </cell>
          <cell r="CG527">
            <v>0</v>
          </cell>
          <cell r="CH527">
            <v>0</v>
          </cell>
        </row>
        <row r="528">
          <cell r="A528" t="str">
            <v xml:space="preserve">  LOCAL_PGH</v>
          </cell>
          <cell r="B528">
            <v>33.83</v>
          </cell>
          <cell r="C528">
            <v>33.32</v>
          </cell>
          <cell r="D528">
            <v>32.700000000000003</v>
          </cell>
          <cell r="E528">
            <v>34.549999999999997</v>
          </cell>
          <cell r="F528">
            <v>134.4</v>
          </cell>
          <cell r="G528">
            <v>134.4</v>
          </cell>
          <cell r="H528">
            <v>37.15</v>
          </cell>
          <cell r="I528">
            <v>42.18</v>
          </cell>
          <cell r="J528">
            <v>43.95</v>
          </cell>
          <cell r="K528">
            <v>41.11</v>
          </cell>
          <cell r="L528">
            <v>42.89</v>
          </cell>
          <cell r="M528">
            <v>207.28</v>
          </cell>
          <cell r="N528">
            <v>37.700000000000003</v>
          </cell>
          <cell r="O528">
            <v>38.61</v>
          </cell>
          <cell r="P528">
            <v>37.770000000000003</v>
          </cell>
          <cell r="Q528">
            <v>39.520000000000003</v>
          </cell>
          <cell r="R528">
            <v>39.89</v>
          </cell>
          <cell r="S528">
            <v>38.85</v>
          </cell>
          <cell r="T528">
            <v>40.729999999999997</v>
          </cell>
          <cell r="U528">
            <v>273.07</v>
          </cell>
          <cell r="V528">
            <v>480.35</v>
          </cell>
          <cell r="W528">
            <v>41.7</v>
          </cell>
          <cell r="X528">
            <v>45.45</v>
          </cell>
          <cell r="Y528">
            <v>46.8</v>
          </cell>
          <cell r="Z528">
            <v>42.25</v>
          </cell>
          <cell r="AA528">
            <v>45.55</v>
          </cell>
          <cell r="AB528">
            <v>221.74</v>
          </cell>
          <cell r="AC528">
            <v>38.08</v>
          </cell>
          <cell r="AD528">
            <v>38.81</v>
          </cell>
          <cell r="AE528">
            <v>37.96</v>
          </cell>
          <cell r="AF528">
            <v>39.67</v>
          </cell>
          <cell r="AG528">
            <v>39.99</v>
          </cell>
          <cell r="AH528">
            <v>38.9</v>
          </cell>
          <cell r="AI528">
            <v>40.72</v>
          </cell>
          <cell r="AJ528">
            <v>274.12</v>
          </cell>
          <cell r="AK528">
            <v>495.86</v>
          </cell>
          <cell r="AL528">
            <v>41.47</v>
          </cell>
          <cell r="AM528">
            <v>44.97</v>
          </cell>
          <cell r="AN528">
            <v>46.1</v>
          </cell>
          <cell r="AO528">
            <v>41.62</v>
          </cell>
          <cell r="AP528">
            <v>44.8</v>
          </cell>
          <cell r="AQ528">
            <v>218.96</v>
          </cell>
          <cell r="AR528">
            <v>37.14</v>
          </cell>
          <cell r="AS528">
            <v>37.81</v>
          </cell>
          <cell r="AT528">
            <v>37.01</v>
          </cell>
          <cell r="AU528">
            <v>38.69</v>
          </cell>
          <cell r="AV528">
            <v>40.79</v>
          </cell>
          <cell r="AW528">
            <v>39.68</v>
          </cell>
          <cell r="AX528">
            <v>41.53</v>
          </cell>
          <cell r="AY528">
            <v>272.64999999999998</v>
          </cell>
          <cell r="AZ528">
            <v>491.62</v>
          </cell>
          <cell r="BA528">
            <v>42.3</v>
          </cell>
          <cell r="BB528">
            <v>45.87</v>
          </cell>
          <cell r="BC528">
            <v>47.02</v>
          </cell>
          <cell r="BD528">
            <v>42.45</v>
          </cell>
          <cell r="BE528">
            <v>45.69</v>
          </cell>
          <cell r="BF528">
            <v>223.34</v>
          </cell>
          <cell r="BG528">
            <v>38.08</v>
          </cell>
          <cell r="BH528">
            <v>38.57</v>
          </cell>
          <cell r="BI528">
            <v>37.96</v>
          </cell>
          <cell r="BJ528">
            <v>39.46</v>
          </cell>
          <cell r="BK528">
            <v>41.6</v>
          </cell>
          <cell r="BL528">
            <v>40.47</v>
          </cell>
          <cell r="BM528">
            <v>42.36</v>
          </cell>
          <cell r="BN528">
            <v>278.5</v>
          </cell>
          <cell r="BO528">
            <v>501.84</v>
          </cell>
          <cell r="BP528">
            <v>43.15</v>
          </cell>
          <cell r="BQ528">
            <v>46.79</v>
          </cell>
          <cell r="BR528">
            <v>47.97</v>
          </cell>
          <cell r="BS528">
            <v>44.84</v>
          </cell>
          <cell r="BT528">
            <v>46.61</v>
          </cell>
          <cell r="BU528">
            <v>229.36</v>
          </cell>
          <cell r="BV528">
            <v>38.64</v>
          </cell>
          <cell r="BW528">
            <v>39.340000000000003</v>
          </cell>
          <cell r="BX528">
            <v>38.51</v>
          </cell>
          <cell r="BY528">
            <v>40.25</v>
          </cell>
          <cell r="BZ528">
            <v>42.43</v>
          </cell>
          <cell r="CA528">
            <v>41.28</v>
          </cell>
          <cell r="CB528">
            <v>43.21</v>
          </cell>
          <cell r="CC528">
            <v>283.67</v>
          </cell>
          <cell r="CD528">
            <v>513.02</v>
          </cell>
          <cell r="CE528">
            <v>44.01</v>
          </cell>
          <cell r="CF528">
            <v>47.73</v>
          </cell>
          <cell r="CG528">
            <v>91.74</v>
          </cell>
          <cell r="CH528">
            <v>91.74</v>
          </cell>
        </row>
        <row r="529">
          <cell r="A529" t="str">
            <v xml:space="preserve">  LOCAL_TCO</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cell r="AS529">
            <v>0</v>
          </cell>
          <cell r="AT529">
            <v>0</v>
          </cell>
          <cell r="AU529">
            <v>0</v>
          </cell>
          <cell r="AV529">
            <v>0</v>
          </cell>
          <cell r="AW529">
            <v>0</v>
          </cell>
          <cell r="AX529">
            <v>0</v>
          </cell>
          <cell r="AY529">
            <v>0</v>
          </cell>
          <cell r="AZ529">
            <v>0</v>
          </cell>
          <cell r="BA529">
            <v>0</v>
          </cell>
          <cell r="BB529">
            <v>0</v>
          </cell>
          <cell r="BC529">
            <v>0</v>
          </cell>
          <cell r="BD529">
            <v>0</v>
          </cell>
          <cell r="BE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X529">
            <v>0</v>
          </cell>
          <cell r="BY529">
            <v>0</v>
          </cell>
          <cell r="BZ529">
            <v>0</v>
          </cell>
          <cell r="CA529">
            <v>0</v>
          </cell>
          <cell r="CB529">
            <v>0</v>
          </cell>
          <cell r="CC529">
            <v>0</v>
          </cell>
          <cell r="CD529">
            <v>0</v>
          </cell>
          <cell r="CE529">
            <v>0</v>
          </cell>
          <cell r="CF529">
            <v>0</v>
          </cell>
          <cell r="CG529">
            <v>0</v>
          </cell>
          <cell r="CH529">
            <v>0</v>
          </cell>
        </row>
        <row r="530">
          <cell r="A530" t="str">
            <v xml:space="preserve">  LOCAL_UNION</v>
          </cell>
          <cell r="B530">
            <v>120.2</v>
          </cell>
          <cell r="C530">
            <v>118.45</v>
          </cell>
          <cell r="D530">
            <v>116.17</v>
          </cell>
          <cell r="E530">
            <v>122.65</v>
          </cell>
          <cell r="F530">
            <v>477.47</v>
          </cell>
          <cell r="G530">
            <v>477.47</v>
          </cell>
          <cell r="H530">
            <v>131.35</v>
          </cell>
          <cell r="I530">
            <v>148.63999999999999</v>
          </cell>
          <cell r="J530">
            <v>154.68</v>
          </cell>
          <cell r="K530">
            <v>144.69999999999999</v>
          </cell>
          <cell r="L530">
            <v>151.09</v>
          </cell>
          <cell r="M530">
            <v>730.46</v>
          </cell>
          <cell r="N530">
            <v>133.22999999999999</v>
          </cell>
          <cell r="O530">
            <v>136.47999999999999</v>
          </cell>
          <cell r="P530">
            <v>133.46</v>
          </cell>
          <cell r="Q530">
            <v>139.59</v>
          </cell>
          <cell r="R530">
            <v>140.84</v>
          </cell>
          <cell r="S530">
            <v>137.16</v>
          </cell>
          <cell r="T530">
            <v>143.69</v>
          </cell>
          <cell r="U530">
            <v>964.46</v>
          </cell>
          <cell r="V530">
            <v>1694.91</v>
          </cell>
          <cell r="W530">
            <v>146.85</v>
          </cell>
          <cell r="X530">
            <v>159.79</v>
          </cell>
          <cell r="Y530">
            <v>164.41</v>
          </cell>
          <cell r="Z530">
            <v>148.41999999999999</v>
          </cell>
          <cell r="AA530">
            <v>160.13</v>
          </cell>
          <cell r="AB530">
            <v>779.6</v>
          </cell>
          <cell r="AC530">
            <v>134.51</v>
          </cell>
          <cell r="AD530">
            <v>137.15</v>
          </cell>
          <cell r="AE530">
            <v>134.11000000000001</v>
          </cell>
          <cell r="AF530">
            <v>140.09</v>
          </cell>
          <cell r="AG530">
            <v>141.18</v>
          </cell>
          <cell r="AH530">
            <v>137.32</v>
          </cell>
          <cell r="AI530">
            <v>143.66</v>
          </cell>
          <cell r="AJ530">
            <v>968.02</v>
          </cell>
          <cell r="AK530">
            <v>1747.62</v>
          </cell>
          <cell r="AL530">
            <v>146.09</v>
          </cell>
          <cell r="AM530">
            <v>158.16999999999999</v>
          </cell>
          <cell r="AN530">
            <v>162.02000000000001</v>
          </cell>
          <cell r="AO530">
            <v>146.27000000000001</v>
          </cell>
          <cell r="AP530">
            <v>157.58000000000001</v>
          </cell>
          <cell r="AQ530">
            <v>770.13</v>
          </cell>
          <cell r="AR530">
            <v>131.32</v>
          </cell>
          <cell r="AS530">
            <v>133.77000000000001</v>
          </cell>
          <cell r="AT530">
            <v>130.88</v>
          </cell>
          <cell r="AU530">
            <v>136.75</v>
          </cell>
          <cell r="AV530">
            <v>143.91</v>
          </cell>
          <cell r="AW530">
            <v>139.97</v>
          </cell>
          <cell r="AX530">
            <v>146.44</v>
          </cell>
          <cell r="AY530">
            <v>963.04</v>
          </cell>
          <cell r="AZ530">
            <v>1733.16</v>
          </cell>
          <cell r="BA530">
            <v>148.91</v>
          </cell>
          <cell r="BB530">
            <v>161.24</v>
          </cell>
          <cell r="BC530">
            <v>165.16</v>
          </cell>
          <cell r="BD530">
            <v>149.1</v>
          </cell>
          <cell r="BE530">
            <v>160.63</v>
          </cell>
          <cell r="BF530">
            <v>785.04</v>
          </cell>
          <cell r="BG530">
            <v>134.51</v>
          </cell>
          <cell r="BH530">
            <v>136.35</v>
          </cell>
          <cell r="BI530">
            <v>134.11000000000001</v>
          </cell>
          <cell r="BJ530">
            <v>139.38</v>
          </cell>
          <cell r="BK530">
            <v>146.68</v>
          </cell>
          <cell r="BL530">
            <v>142.68</v>
          </cell>
          <cell r="BM530">
            <v>149.26</v>
          </cell>
          <cell r="BN530">
            <v>982.97</v>
          </cell>
          <cell r="BO530">
            <v>1768.02</v>
          </cell>
          <cell r="BP530">
            <v>151.80000000000001</v>
          </cell>
          <cell r="BQ530">
            <v>164.36</v>
          </cell>
          <cell r="BR530">
            <v>168.38</v>
          </cell>
          <cell r="BS530">
            <v>157.41999999999999</v>
          </cell>
          <cell r="BT530">
            <v>163.75</v>
          </cell>
          <cell r="BU530">
            <v>805.71</v>
          </cell>
          <cell r="BV530">
            <v>136.43</v>
          </cell>
          <cell r="BW530">
            <v>138.97999999999999</v>
          </cell>
          <cell r="BX530">
            <v>135.97</v>
          </cell>
          <cell r="BY530">
            <v>142.08000000000001</v>
          </cell>
          <cell r="BZ530">
            <v>149.51</v>
          </cell>
          <cell r="CA530">
            <v>145.44</v>
          </cell>
          <cell r="CB530">
            <v>152.16</v>
          </cell>
          <cell r="CC530">
            <v>1000.58</v>
          </cell>
          <cell r="CD530">
            <v>1806.29</v>
          </cell>
          <cell r="CE530">
            <v>154.74</v>
          </cell>
          <cell r="CF530">
            <v>167.56</v>
          </cell>
          <cell r="CG530">
            <v>322.3</v>
          </cell>
          <cell r="CH530">
            <v>322.3</v>
          </cell>
        </row>
        <row r="531">
          <cell r="A531" t="str">
            <v xml:space="preserve">  PAN_ENERGY</v>
          </cell>
          <cell r="B531">
            <v>0</v>
          </cell>
          <cell r="C531">
            <v>0</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cell r="AS531">
            <v>0</v>
          </cell>
          <cell r="AT531">
            <v>0</v>
          </cell>
          <cell r="AU531">
            <v>0</v>
          </cell>
          <cell r="AV531">
            <v>0</v>
          </cell>
          <cell r="AW531">
            <v>0</v>
          </cell>
          <cell r="AX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X531">
            <v>0</v>
          </cell>
          <cell r="BY531">
            <v>0</v>
          </cell>
          <cell r="BZ531">
            <v>0</v>
          </cell>
          <cell r="CA531">
            <v>0</v>
          </cell>
          <cell r="CB531">
            <v>0</v>
          </cell>
          <cell r="CC531">
            <v>0</v>
          </cell>
          <cell r="CD531">
            <v>0</v>
          </cell>
          <cell r="CE531">
            <v>0</v>
          </cell>
          <cell r="CF531">
            <v>0</v>
          </cell>
          <cell r="CG531">
            <v>0</v>
          </cell>
          <cell r="CH531">
            <v>0</v>
          </cell>
        </row>
        <row r="532">
          <cell r="A532" t="str">
            <v xml:space="preserve">  SPOT_BASE</v>
          </cell>
          <cell r="B532">
            <v>25424.639999999999</v>
          </cell>
          <cell r="C532">
            <v>24874.66</v>
          </cell>
          <cell r="D532">
            <v>25854.69</v>
          </cell>
          <cell r="E532">
            <v>22144.9</v>
          </cell>
          <cell r="F532">
            <v>98298.89</v>
          </cell>
          <cell r="G532">
            <v>98298.89</v>
          </cell>
          <cell r="H532">
            <v>1736.32</v>
          </cell>
          <cell r="I532">
            <v>0</v>
          </cell>
          <cell r="J532">
            <v>0</v>
          </cell>
          <cell r="K532">
            <v>0</v>
          </cell>
          <cell r="L532">
            <v>2739.45</v>
          </cell>
          <cell r="M532">
            <v>4475.78</v>
          </cell>
          <cell r="N532">
            <v>40309.08</v>
          </cell>
          <cell r="O532">
            <v>37085.85</v>
          </cell>
          <cell r="P532">
            <v>30194.53</v>
          </cell>
          <cell r="Q532">
            <v>30040.07</v>
          </cell>
          <cell r="R532">
            <v>30307.15</v>
          </cell>
          <cell r="S532">
            <v>31262.7</v>
          </cell>
          <cell r="T532">
            <v>27007.98</v>
          </cell>
          <cell r="U532">
            <v>226207.35999999999</v>
          </cell>
          <cell r="V532">
            <v>230683.13</v>
          </cell>
          <cell r="W532">
            <v>1950.75</v>
          </cell>
          <cell r="X532">
            <v>0</v>
          </cell>
          <cell r="Y532">
            <v>0</v>
          </cell>
          <cell r="Z532">
            <v>0</v>
          </cell>
          <cell r="AA532">
            <v>2910.17</v>
          </cell>
          <cell r="AB532">
            <v>4860.93</v>
          </cell>
          <cell r="AC532">
            <v>40743.589999999997</v>
          </cell>
          <cell r="AD532">
            <v>37296.49</v>
          </cell>
          <cell r="AE532">
            <v>30379.360000000001</v>
          </cell>
          <cell r="AF532">
            <v>30198.93</v>
          </cell>
          <cell r="AG532">
            <v>30405.62</v>
          </cell>
          <cell r="AH532">
            <v>31353.73</v>
          </cell>
          <cell r="AI532">
            <v>27082.1</v>
          </cell>
          <cell r="AJ532">
            <v>227459.83</v>
          </cell>
          <cell r="AK532">
            <v>232320.76</v>
          </cell>
          <cell r="AL532">
            <v>1940.2</v>
          </cell>
          <cell r="AM532">
            <v>0</v>
          </cell>
          <cell r="AN532">
            <v>0</v>
          </cell>
          <cell r="AO532">
            <v>0</v>
          </cell>
          <cell r="AP532">
            <v>2862.03</v>
          </cell>
          <cell r="AQ532">
            <v>4802.2299999999996</v>
          </cell>
          <cell r="AR532">
            <v>39885.879999999997</v>
          </cell>
          <cell r="AS532">
            <v>36415.910000000003</v>
          </cell>
          <cell r="AT532">
            <v>29634.89</v>
          </cell>
          <cell r="AU532">
            <v>29472.82</v>
          </cell>
          <cell r="AV532">
            <v>31046.62</v>
          </cell>
          <cell r="AW532">
            <v>31969.66</v>
          </cell>
          <cell r="AX532">
            <v>27634.49</v>
          </cell>
          <cell r="AY532">
            <v>226060.26</v>
          </cell>
          <cell r="AZ532">
            <v>230862.49</v>
          </cell>
          <cell r="BA532">
            <v>1979.27</v>
          </cell>
          <cell r="BB532">
            <v>0</v>
          </cell>
          <cell r="BC532">
            <v>0</v>
          </cell>
          <cell r="BD532">
            <v>0</v>
          </cell>
          <cell r="BE532">
            <v>2919.68</v>
          </cell>
          <cell r="BF532">
            <v>4898.95</v>
          </cell>
          <cell r="BG532">
            <v>40959.040000000001</v>
          </cell>
          <cell r="BH532">
            <v>37260.300000000003</v>
          </cell>
          <cell r="BI532">
            <v>30500.22</v>
          </cell>
          <cell r="BJ532">
            <v>30186.94</v>
          </cell>
          <cell r="BK532">
            <v>31790.639999999999</v>
          </cell>
          <cell r="BL532">
            <v>32798.68</v>
          </cell>
          <cell r="BM532">
            <v>28476.67</v>
          </cell>
          <cell r="BN532">
            <v>231972.48000000001</v>
          </cell>
          <cell r="BO532">
            <v>236871.43</v>
          </cell>
          <cell r="BP532">
            <v>2019.24</v>
          </cell>
          <cell r="BQ532">
            <v>0</v>
          </cell>
          <cell r="BR532">
            <v>0</v>
          </cell>
          <cell r="BS532">
            <v>0</v>
          </cell>
          <cell r="BT532">
            <v>2978.59</v>
          </cell>
          <cell r="BU532">
            <v>4997.83</v>
          </cell>
          <cell r="BV532">
            <v>38912.89</v>
          </cell>
          <cell r="BW532">
            <v>35657.839999999997</v>
          </cell>
          <cell r="BX532">
            <v>28549.26</v>
          </cell>
          <cell r="BY532">
            <v>28270.959999999999</v>
          </cell>
          <cell r="BZ532">
            <v>29736.98</v>
          </cell>
          <cell r="CA532">
            <v>30829.18</v>
          </cell>
          <cell r="CB532">
            <v>26322.38</v>
          </cell>
          <cell r="CC532">
            <v>218279.49</v>
          </cell>
          <cell r="CD532">
            <v>223277.31</v>
          </cell>
          <cell r="CE532">
            <v>2059.88</v>
          </cell>
          <cell r="CF532">
            <v>0</v>
          </cell>
          <cell r="CG532">
            <v>2059.88</v>
          </cell>
          <cell r="CH532">
            <v>2059.88</v>
          </cell>
        </row>
        <row r="533">
          <cell r="A533" t="str">
            <v xml:space="preserve">  SPOT_SWING</v>
          </cell>
          <cell r="B533">
            <v>0</v>
          </cell>
          <cell r="C533">
            <v>0</v>
          </cell>
          <cell r="D533">
            <v>0</v>
          </cell>
          <cell r="E533">
            <v>91.06</v>
          </cell>
          <cell r="F533">
            <v>91.06</v>
          </cell>
          <cell r="G533">
            <v>91.06</v>
          </cell>
          <cell r="H533">
            <v>0</v>
          </cell>
          <cell r="I533">
            <v>0</v>
          </cell>
          <cell r="J533">
            <v>0</v>
          </cell>
          <cell r="K533">
            <v>0</v>
          </cell>
          <cell r="L533">
            <v>0</v>
          </cell>
          <cell r="M533">
            <v>0</v>
          </cell>
          <cell r="N533">
            <v>1652.66</v>
          </cell>
          <cell r="O533">
            <v>0</v>
          </cell>
          <cell r="P533">
            <v>0</v>
          </cell>
          <cell r="Q533">
            <v>0</v>
          </cell>
          <cell r="R533">
            <v>0</v>
          </cell>
          <cell r="S533">
            <v>0</v>
          </cell>
          <cell r="T533">
            <v>79.92</v>
          </cell>
          <cell r="U533">
            <v>1732.58</v>
          </cell>
          <cell r="V533">
            <v>1732.58</v>
          </cell>
          <cell r="W533">
            <v>0</v>
          </cell>
          <cell r="X533">
            <v>0</v>
          </cell>
          <cell r="Y533">
            <v>0</v>
          </cell>
          <cell r="Z533">
            <v>0</v>
          </cell>
          <cell r="AA533">
            <v>0</v>
          </cell>
          <cell r="AB533">
            <v>0</v>
          </cell>
          <cell r="AC533">
            <v>1774.82</v>
          </cell>
          <cell r="AD533">
            <v>0</v>
          </cell>
          <cell r="AE533">
            <v>0</v>
          </cell>
          <cell r="AF533">
            <v>0</v>
          </cell>
          <cell r="AG533">
            <v>0</v>
          </cell>
          <cell r="AH533">
            <v>0</v>
          </cell>
          <cell r="AI533">
            <v>94.27</v>
          </cell>
          <cell r="AJ533">
            <v>1869.1</v>
          </cell>
          <cell r="AK533">
            <v>1869.1</v>
          </cell>
          <cell r="AL533">
            <v>0</v>
          </cell>
          <cell r="AM533">
            <v>0</v>
          </cell>
          <cell r="AN533">
            <v>0</v>
          </cell>
          <cell r="AO533">
            <v>0</v>
          </cell>
          <cell r="AP533">
            <v>0</v>
          </cell>
          <cell r="AQ533">
            <v>0</v>
          </cell>
          <cell r="AR533">
            <v>1822.73</v>
          </cell>
          <cell r="AS533">
            <v>0</v>
          </cell>
          <cell r="AT533">
            <v>0</v>
          </cell>
          <cell r="AU533">
            <v>0</v>
          </cell>
          <cell r="AV533">
            <v>0</v>
          </cell>
          <cell r="AW533">
            <v>0</v>
          </cell>
          <cell r="AX533">
            <v>109.43</v>
          </cell>
          <cell r="AY533">
            <v>1932.16</v>
          </cell>
          <cell r="AZ533">
            <v>1932.16</v>
          </cell>
          <cell r="BA533">
            <v>0</v>
          </cell>
          <cell r="BB533">
            <v>0</v>
          </cell>
          <cell r="BC533">
            <v>0</v>
          </cell>
          <cell r="BD533">
            <v>0</v>
          </cell>
          <cell r="BE533">
            <v>0</v>
          </cell>
          <cell r="BF533">
            <v>0</v>
          </cell>
          <cell r="BG533">
            <v>2449.14</v>
          </cell>
          <cell r="BH533">
            <v>0</v>
          </cell>
          <cell r="BI533">
            <v>0</v>
          </cell>
          <cell r="BJ533">
            <v>0</v>
          </cell>
          <cell r="BK533">
            <v>0</v>
          </cell>
          <cell r="BL533">
            <v>0</v>
          </cell>
          <cell r="BM533">
            <v>122.02</v>
          </cell>
          <cell r="BN533">
            <v>2571.16</v>
          </cell>
          <cell r="BO533">
            <v>2571.16</v>
          </cell>
          <cell r="BP533">
            <v>0</v>
          </cell>
          <cell r="BQ533">
            <v>0</v>
          </cell>
          <cell r="BR533">
            <v>0</v>
          </cell>
          <cell r="BS533">
            <v>0</v>
          </cell>
          <cell r="BT533">
            <v>0</v>
          </cell>
          <cell r="BU533">
            <v>0</v>
          </cell>
          <cell r="BV533">
            <v>2280.62</v>
          </cell>
          <cell r="BW533">
            <v>0</v>
          </cell>
          <cell r="BX533">
            <v>0</v>
          </cell>
          <cell r="BY533">
            <v>0</v>
          </cell>
          <cell r="BZ533">
            <v>0</v>
          </cell>
          <cell r="CA533">
            <v>0</v>
          </cell>
          <cell r="CB533">
            <v>150.18</v>
          </cell>
          <cell r="CC533">
            <v>2430.8000000000002</v>
          </cell>
          <cell r="CD533">
            <v>2430.8000000000002</v>
          </cell>
          <cell r="CE533">
            <v>0</v>
          </cell>
          <cell r="CF533">
            <v>0</v>
          </cell>
          <cell r="CG533">
            <v>0</v>
          </cell>
          <cell r="CH533">
            <v>0</v>
          </cell>
        </row>
        <row r="534">
          <cell r="A534" t="str">
            <v xml:space="preserve">  TERM_CGT</v>
          </cell>
          <cell r="B534">
            <v>0</v>
          </cell>
          <cell r="C534">
            <v>0</v>
          </cell>
          <cell r="D534">
            <v>0</v>
          </cell>
          <cell r="E534">
            <v>0</v>
          </cell>
          <cell r="F534">
            <v>0</v>
          </cell>
          <cell r="G534">
            <v>0</v>
          </cell>
          <cell r="H534">
            <v>0</v>
          </cell>
          <cell r="I534">
            <v>7648.57</v>
          </cell>
          <cell r="J534">
            <v>8178</v>
          </cell>
          <cell r="K534">
            <v>5478.56</v>
          </cell>
          <cell r="L534">
            <v>0</v>
          </cell>
          <cell r="M534">
            <v>21305.14</v>
          </cell>
          <cell r="N534">
            <v>0</v>
          </cell>
          <cell r="O534">
            <v>0</v>
          </cell>
          <cell r="P534">
            <v>0</v>
          </cell>
          <cell r="Q534">
            <v>0</v>
          </cell>
          <cell r="R534">
            <v>0</v>
          </cell>
          <cell r="S534">
            <v>0</v>
          </cell>
          <cell r="T534">
            <v>0</v>
          </cell>
          <cell r="U534">
            <v>0</v>
          </cell>
          <cell r="V534">
            <v>21305.14</v>
          </cell>
          <cell r="W534">
            <v>0</v>
          </cell>
          <cell r="X534">
            <v>5138.0600000000004</v>
          </cell>
          <cell r="Y534">
            <v>5291.51</v>
          </cell>
          <cell r="Z534">
            <v>4700.12</v>
          </cell>
          <cell r="AA534">
            <v>0</v>
          </cell>
          <cell r="AB534">
            <v>15129.7</v>
          </cell>
          <cell r="AC534">
            <v>0</v>
          </cell>
          <cell r="AD534">
            <v>0</v>
          </cell>
          <cell r="AE534">
            <v>0</v>
          </cell>
          <cell r="AF534">
            <v>0</v>
          </cell>
          <cell r="AG534">
            <v>0</v>
          </cell>
          <cell r="AH534">
            <v>0</v>
          </cell>
          <cell r="AI534">
            <v>0</v>
          </cell>
          <cell r="AJ534">
            <v>0</v>
          </cell>
          <cell r="AK534">
            <v>15129.7</v>
          </cell>
          <cell r="AL534">
            <v>0</v>
          </cell>
          <cell r="AM534">
            <v>5083.9399999999996</v>
          </cell>
          <cell r="AN534">
            <v>5212.28</v>
          </cell>
          <cell r="AO534">
            <v>4705.34</v>
          </cell>
          <cell r="AP534">
            <v>0</v>
          </cell>
          <cell r="AQ534">
            <v>15001.56</v>
          </cell>
          <cell r="AR534">
            <v>0</v>
          </cell>
          <cell r="AS534">
            <v>0</v>
          </cell>
          <cell r="AT534">
            <v>0</v>
          </cell>
          <cell r="AU534">
            <v>0</v>
          </cell>
          <cell r="AV534">
            <v>0</v>
          </cell>
          <cell r="AW534">
            <v>0</v>
          </cell>
          <cell r="AX534">
            <v>0</v>
          </cell>
          <cell r="AY534">
            <v>0</v>
          </cell>
          <cell r="AZ534">
            <v>15001.56</v>
          </cell>
          <cell r="BA534">
            <v>0</v>
          </cell>
          <cell r="BB534">
            <v>5186.05</v>
          </cell>
          <cell r="BC534">
            <v>5316.62</v>
          </cell>
          <cell r="BD534">
            <v>4799.59</v>
          </cell>
          <cell r="BE534">
            <v>0</v>
          </cell>
          <cell r="BF534">
            <v>15302.27</v>
          </cell>
          <cell r="BG534">
            <v>0</v>
          </cell>
          <cell r="BH534">
            <v>0</v>
          </cell>
          <cell r="BI534">
            <v>0</v>
          </cell>
          <cell r="BJ534">
            <v>0</v>
          </cell>
          <cell r="BK534">
            <v>0</v>
          </cell>
          <cell r="BL534">
            <v>0</v>
          </cell>
          <cell r="BM534">
            <v>0</v>
          </cell>
          <cell r="BN534">
            <v>0</v>
          </cell>
          <cell r="BO534">
            <v>15302.27</v>
          </cell>
          <cell r="BP534">
            <v>0</v>
          </cell>
          <cell r="BQ534">
            <v>5289.84</v>
          </cell>
          <cell r="BR534">
            <v>2232</v>
          </cell>
          <cell r="BS534">
            <v>2545.64</v>
          </cell>
          <cell r="BT534">
            <v>0</v>
          </cell>
          <cell r="BU534">
            <v>10067.48</v>
          </cell>
          <cell r="BV534">
            <v>0</v>
          </cell>
          <cell r="BW534">
            <v>0</v>
          </cell>
          <cell r="BX534">
            <v>0</v>
          </cell>
          <cell r="BY534">
            <v>0</v>
          </cell>
          <cell r="BZ534">
            <v>0</v>
          </cell>
          <cell r="CA534">
            <v>0</v>
          </cell>
          <cell r="CB534">
            <v>0</v>
          </cell>
          <cell r="CC534">
            <v>0</v>
          </cell>
          <cell r="CD534">
            <v>10067.48</v>
          </cell>
          <cell r="CE534">
            <v>0</v>
          </cell>
          <cell r="CF534">
            <v>0</v>
          </cell>
          <cell r="CG534">
            <v>0</v>
          </cell>
          <cell r="CH534">
            <v>0</v>
          </cell>
        </row>
        <row r="535">
          <cell r="A535" t="str">
            <v xml:space="preserve">  TERM_NF</v>
          </cell>
          <cell r="B535">
            <v>0</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cell r="AS535">
            <v>0</v>
          </cell>
          <cell r="AT535">
            <v>0</v>
          </cell>
          <cell r="AU535">
            <v>0</v>
          </cell>
          <cell r="AV535">
            <v>0</v>
          </cell>
          <cell r="AW535">
            <v>0</v>
          </cell>
          <cell r="AX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X535">
            <v>0</v>
          </cell>
          <cell r="BY535">
            <v>0</v>
          </cell>
          <cell r="BZ535">
            <v>0</v>
          </cell>
          <cell r="CA535">
            <v>0</v>
          </cell>
          <cell r="CB535">
            <v>0</v>
          </cell>
          <cell r="CC535">
            <v>0</v>
          </cell>
          <cell r="CD535">
            <v>0</v>
          </cell>
          <cell r="CE535">
            <v>0</v>
          </cell>
          <cell r="CF535">
            <v>0</v>
          </cell>
          <cell r="CG535">
            <v>0</v>
          </cell>
          <cell r="CH535">
            <v>0</v>
          </cell>
        </row>
        <row r="536">
          <cell r="A536" t="str">
            <v xml:space="preserve">  TERM_R</v>
          </cell>
          <cell r="B536">
            <v>0</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cell r="AS536">
            <v>0</v>
          </cell>
          <cell r="AT536">
            <v>0</v>
          </cell>
          <cell r="AU536">
            <v>0</v>
          </cell>
          <cell r="AV536">
            <v>0</v>
          </cell>
          <cell r="AW536">
            <v>0</v>
          </cell>
          <cell r="AX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X536">
            <v>0</v>
          </cell>
          <cell r="BY536">
            <v>0</v>
          </cell>
          <cell r="BZ536">
            <v>0</v>
          </cell>
          <cell r="CA536">
            <v>0</v>
          </cell>
          <cell r="CB536">
            <v>0</v>
          </cell>
          <cell r="CC536">
            <v>0</v>
          </cell>
          <cell r="CD536">
            <v>0</v>
          </cell>
          <cell r="CE536">
            <v>0</v>
          </cell>
          <cell r="CF536">
            <v>0</v>
          </cell>
          <cell r="CG536">
            <v>0</v>
          </cell>
          <cell r="CH536">
            <v>0</v>
          </cell>
        </row>
        <row r="537">
          <cell r="A537" t="str">
            <v xml:space="preserve">  TERM_TCO</v>
          </cell>
          <cell r="B537">
            <v>0</v>
          </cell>
          <cell r="C537">
            <v>0</v>
          </cell>
          <cell r="D537">
            <v>0</v>
          </cell>
          <cell r="E537">
            <v>0</v>
          </cell>
          <cell r="F537">
            <v>0</v>
          </cell>
          <cell r="G537">
            <v>0</v>
          </cell>
          <cell r="H537">
            <v>0</v>
          </cell>
          <cell r="I537">
            <v>22107.22</v>
          </cell>
          <cell r="J537">
            <v>24291.55</v>
          </cell>
          <cell r="K537">
            <v>10440</v>
          </cell>
          <cell r="L537">
            <v>0</v>
          </cell>
          <cell r="M537">
            <v>56838.77</v>
          </cell>
          <cell r="N537">
            <v>0</v>
          </cell>
          <cell r="O537">
            <v>0</v>
          </cell>
          <cell r="P537">
            <v>0</v>
          </cell>
          <cell r="Q537">
            <v>0</v>
          </cell>
          <cell r="R537">
            <v>0</v>
          </cell>
          <cell r="S537">
            <v>0</v>
          </cell>
          <cell r="T537">
            <v>0</v>
          </cell>
          <cell r="U537">
            <v>0</v>
          </cell>
          <cell r="V537">
            <v>56838.77</v>
          </cell>
          <cell r="W537">
            <v>0</v>
          </cell>
          <cell r="X537">
            <v>25585.34</v>
          </cell>
          <cell r="Y537">
            <v>26370.53</v>
          </cell>
          <cell r="Z537">
            <v>10080</v>
          </cell>
          <cell r="AA537">
            <v>0</v>
          </cell>
          <cell r="AB537">
            <v>62035.87</v>
          </cell>
          <cell r="AC537">
            <v>0</v>
          </cell>
          <cell r="AD537">
            <v>0</v>
          </cell>
          <cell r="AE537">
            <v>0</v>
          </cell>
          <cell r="AF537">
            <v>0</v>
          </cell>
          <cell r="AG537">
            <v>0</v>
          </cell>
          <cell r="AH537">
            <v>0</v>
          </cell>
          <cell r="AI537">
            <v>0</v>
          </cell>
          <cell r="AJ537">
            <v>0</v>
          </cell>
          <cell r="AK537">
            <v>62035.87</v>
          </cell>
          <cell r="AL537">
            <v>0</v>
          </cell>
          <cell r="AM537">
            <v>25372.86</v>
          </cell>
          <cell r="AN537">
            <v>26237.3</v>
          </cell>
          <cell r="AO537">
            <v>10080</v>
          </cell>
          <cell r="AP537">
            <v>0</v>
          </cell>
          <cell r="AQ537">
            <v>61690.16</v>
          </cell>
          <cell r="AR537">
            <v>0</v>
          </cell>
          <cell r="AS537">
            <v>0</v>
          </cell>
          <cell r="AT537">
            <v>0</v>
          </cell>
          <cell r="AU537">
            <v>0</v>
          </cell>
          <cell r="AV537">
            <v>0</v>
          </cell>
          <cell r="AW537">
            <v>0</v>
          </cell>
          <cell r="AX537">
            <v>0</v>
          </cell>
          <cell r="AY537">
            <v>0</v>
          </cell>
          <cell r="AZ537">
            <v>61690.16</v>
          </cell>
          <cell r="BA537">
            <v>0</v>
          </cell>
          <cell r="BB537">
            <v>25860.67</v>
          </cell>
          <cell r="BC537">
            <v>27148.33</v>
          </cell>
          <cell r="BD537">
            <v>10139.56</v>
          </cell>
          <cell r="BE537">
            <v>0</v>
          </cell>
          <cell r="BF537">
            <v>63148.57</v>
          </cell>
          <cell r="BG537">
            <v>0</v>
          </cell>
          <cell r="BH537">
            <v>0</v>
          </cell>
          <cell r="BI537">
            <v>0</v>
          </cell>
          <cell r="BJ537">
            <v>0</v>
          </cell>
          <cell r="BK537">
            <v>0</v>
          </cell>
          <cell r="BL537">
            <v>0</v>
          </cell>
          <cell r="BM537">
            <v>0</v>
          </cell>
          <cell r="BN537">
            <v>0</v>
          </cell>
          <cell r="BO537">
            <v>63148.57</v>
          </cell>
          <cell r="BP537">
            <v>0</v>
          </cell>
          <cell r="BQ537">
            <v>24714.09</v>
          </cell>
          <cell r="BR537">
            <v>28011.599999999999</v>
          </cell>
          <cell r="BS537">
            <v>10440</v>
          </cell>
          <cell r="BT537">
            <v>0</v>
          </cell>
          <cell r="BU537">
            <v>63165.69</v>
          </cell>
          <cell r="BV537">
            <v>0</v>
          </cell>
          <cell r="BW537">
            <v>0</v>
          </cell>
          <cell r="BX537">
            <v>0</v>
          </cell>
          <cell r="BY537">
            <v>0</v>
          </cell>
          <cell r="BZ537">
            <v>0</v>
          </cell>
          <cell r="CA537">
            <v>0</v>
          </cell>
          <cell r="CB537">
            <v>0</v>
          </cell>
          <cell r="CC537">
            <v>0</v>
          </cell>
          <cell r="CD537">
            <v>63165.69</v>
          </cell>
          <cell r="CE537">
            <v>0</v>
          </cell>
          <cell r="CF537">
            <v>26665.38</v>
          </cell>
          <cell r="CG537">
            <v>26665.38</v>
          </cell>
          <cell r="CH537">
            <v>26665.38</v>
          </cell>
        </row>
        <row r="538">
          <cell r="A538" t="str">
            <v xml:space="preserve">  TERM_TET</v>
          </cell>
          <cell r="B538">
            <v>0</v>
          </cell>
          <cell r="C538">
            <v>0</v>
          </cell>
          <cell r="D538">
            <v>0</v>
          </cell>
          <cell r="E538">
            <v>0</v>
          </cell>
          <cell r="F538">
            <v>0</v>
          </cell>
          <cell r="G538">
            <v>0</v>
          </cell>
          <cell r="H538">
            <v>0</v>
          </cell>
          <cell r="I538">
            <v>6572.12</v>
          </cell>
          <cell r="J538">
            <v>6846.88</v>
          </cell>
          <cell r="K538">
            <v>6405.14</v>
          </cell>
          <cell r="L538">
            <v>0</v>
          </cell>
          <cell r="M538">
            <v>19824.14</v>
          </cell>
          <cell r="N538">
            <v>0</v>
          </cell>
          <cell r="O538">
            <v>0</v>
          </cell>
          <cell r="P538">
            <v>0</v>
          </cell>
          <cell r="Q538">
            <v>0</v>
          </cell>
          <cell r="R538">
            <v>0</v>
          </cell>
          <cell r="S538">
            <v>0</v>
          </cell>
          <cell r="T538">
            <v>0</v>
          </cell>
          <cell r="U538">
            <v>0</v>
          </cell>
          <cell r="V538">
            <v>19824.14</v>
          </cell>
          <cell r="W538">
            <v>0</v>
          </cell>
          <cell r="X538">
            <v>7079.66</v>
          </cell>
          <cell r="Y538">
            <v>7289.55</v>
          </cell>
          <cell r="Z538">
            <v>6580.66</v>
          </cell>
          <cell r="AA538">
            <v>0</v>
          </cell>
          <cell r="AB538">
            <v>20949.87</v>
          </cell>
          <cell r="AC538">
            <v>0</v>
          </cell>
          <cell r="AD538">
            <v>0</v>
          </cell>
          <cell r="AE538">
            <v>0</v>
          </cell>
          <cell r="AF538">
            <v>0</v>
          </cell>
          <cell r="AG538">
            <v>0</v>
          </cell>
          <cell r="AH538">
            <v>0</v>
          </cell>
          <cell r="AI538">
            <v>0</v>
          </cell>
          <cell r="AJ538">
            <v>0</v>
          </cell>
          <cell r="AK538">
            <v>20949.87</v>
          </cell>
          <cell r="AL538">
            <v>0</v>
          </cell>
          <cell r="AM538">
            <v>7005.63</v>
          </cell>
          <cell r="AN538">
            <v>7181.17</v>
          </cell>
          <cell r="AO538">
            <v>6482.77</v>
          </cell>
          <cell r="AP538">
            <v>0</v>
          </cell>
          <cell r="AQ538">
            <v>20669.57</v>
          </cell>
          <cell r="AR538">
            <v>0</v>
          </cell>
          <cell r="AS538">
            <v>0</v>
          </cell>
          <cell r="AT538">
            <v>0</v>
          </cell>
          <cell r="AU538">
            <v>0</v>
          </cell>
          <cell r="AV538">
            <v>0</v>
          </cell>
          <cell r="AW538">
            <v>0</v>
          </cell>
          <cell r="AX538">
            <v>0</v>
          </cell>
          <cell r="AY538">
            <v>0</v>
          </cell>
          <cell r="AZ538">
            <v>20669.57</v>
          </cell>
          <cell r="BA538">
            <v>0</v>
          </cell>
          <cell r="BB538">
            <v>7145.3</v>
          </cell>
          <cell r="BC538">
            <v>7323.89</v>
          </cell>
          <cell r="BD538">
            <v>6611.68</v>
          </cell>
          <cell r="BE538">
            <v>0</v>
          </cell>
          <cell r="BF538">
            <v>21080.87</v>
          </cell>
          <cell r="BG538">
            <v>0</v>
          </cell>
          <cell r="BH538">
            <v>0</v>
          </cell>
          <cell r="BI538">
            <v>0</v>
          </cell>
          <cell r="BJ538">
            <v>0</v>
          </cell>
          <cell r="BK538">
            <v>0</v>
          </cell>
          <cell r="BL538">
            <v>0</v>
          </cell>
          <cell r="BM538">
            <v>0</v>
          </cell>
          <cell r="BN538">
            <v>0</v>
          </cell>
          <cell r="BO538">
            <v>21080.87</v>
          </cell>
          <cell r="BP538">
            <v>0</v>
          </cell>
          <cell r="BQ538">
            <v>7287.26</v>
          </cell>
          <cell r="BR538">
            <v>7470.43</v>
          </cell>
          <cell r="BS538">
            <v>6984.18</v>
          </cell>
          <cell r="BT538">
            <v>0</v>
          </cell>
          <cell r="BU538">
            <v>21741.87</v>
          </cell>
          <cell r="BV538">
            <v>0</v>
          </cell>
          <cell r="BW538">
            <v>0</v>
          </cell>
          <cell r="BX538">
            <v>0</v>
          </cell>
          <cell r="BY538">
            <v>0</v>
          </cell>
          <cell r="BZ538">
            <v>0</v>
          </cell>
          <cell r="CA538">
            <v>0</v>
          </cell>
          <cell r="CB538">
            <v>0</v>
          </cell>
          <cell r="CC538">
            <v>0</v>
          </cell>
          <cell r="CD538">
            <v>21741.87</v>
          </cell>
          <cell r="CE538">
            <v>0</v>
          </cell>
          <cell r="CF538">
            <v>7433.03</v>
          </cell>
          <cell r="CG538">
            <v>7433.03</v>
          </cell>
          <cell r="CH538">
            <v>7433.03</v>
          </cell>
        </row>
        <row r="539">
          <cell r="A539" t="str">
            <v xml:space="preserve">  TERM_TGP</v>
          </cell>
          <cell r="B539">
            <v>0</v>
          </cell>
          <cell r="C539">
            <v>0</v>
          </cell>
          <cell r="D539">
            <v>0</v>
          </cell>
          <cell r="E539">
            <v>0</v>
          </cell>
          <cell r="F539">
            <v>0</v>
          </cell>
          <cell r="G539">
            <v>0</v>
          </cell>
          <cell r="H539">
            <v>4206.83</v>
          </cell>
          <cell r="I539">
            <v>10088.43</v>
          </cell>
          <cell r="J539">
            <v>10516.56</v>
          </cell>
          <cell r="K539">
            <v>9651.57</v>
          </cell>
          <cell r="L539">
            <v>4909.41</v>
          </cell>
          <cell r="M539">
            <v>39372.81</v>
          </cell>
          <cell r="N539">
            <v>0</v>
          </cell>
          <cell r="O539">
            <v>0</v>
          </cell>
          <cell r="P539">
            <v>0</v>
          </cell>
          <cell r="Q539">
            <v>0</v>
          </cell>
          <cell r="R539">
            <v>0</v>
          </cell>
          <cell r="S539">
            <v>0</v>
          </cell>
          <cell r="T539">
            <v>0</v>
          </cell>
          <cell r="U539">
            <v>0</v>
          </cell>
          <cell r="V539">
            <v>39372.81</v>
          </cell>
          <cell r="W539">
            <v>4772.51</v>
          </cell>
          <cell r="X539">
            <v>10879.29</v>
          </cell>
          <cell r="Y539">
            <v>11206.33</v>
          </cell>
          <cell r="Z539">
            <v>9915.02</v>
          </cell>
          <cell r="AA539">
            <v>5216.07</v>
          </cell>
          <cell r="AB539">
            <v>41989.23</v>
          </cell>
          <cell r="AC539">
            <v>0</v>
          </cell>
          <cell r="AD539">
            <v>0</v>
          </cell>
          <cell r="AE539">
            <v>0</v>
          </cell>
          <cell r="AF539">
            <v>0</v>
          </cell>
          <cell r="AG539">
            <v>0</v>
          </cell>
          <cell r="AH539">
            <v>0</v>
          </cell>
          <cell r="AI539">
            <v>0</v>
          </cell>
          <cell r="AJ539">
            <v>0</v>
          </cell>
          <cell r="AK539">
            <v>41989.23</v>
          </cell>
          <cell r="AL539">
            <v>4746.6400000000003</v>
          </cell>
          <cell r="AM539">
            <v>10763.93</v>
          </cell>
          <cell r="AN539">
            <v>11037.46</v>
          </cell>
          <cell r="AO539">
            <v>9792.07</v>
          </cell>
          <cell r="AP539">
            <v>5129.59</v>
          </cell>
          <cell r="AQ539">
            <v>41469.68</v>
          </cell>
          <cell r="AR539">
            <v>0</v>
          </cell>
          <cell r="AS539">
            <v>0</v>
          </cell>
          <cell r="AT539">
            <v>0</v>
          </cell>
          <cell r="AU539">
            <v>0</v>
          </cell>
          <cell r="AV539">
            <v>0</v>
          </cell>
          <cell r="AW539">
            <v>0</v>
          </cell>
          <cell r="AX539">
            <v>0</v>
          </cell>
          <cell r="AY539">
            <v>0</v>
          </cell>
          <cell r="AZ539">
            <v>41469.68</v>
          </cell>
          <cell r="BA539">
            <v>4842.4399999999996</v>
          </cell>
          <cell r="BB539">
            <v>10981.56</v>
          </cell>
          <cell r="BC539">
            <v>11259.85</v>
          </cell>
          <cell r="BD539">
            <v>10164.81</v>
          </cell>
          <cell r="BE539">
            <v>5233.1400000000003</v>
          </cell>
          <cell r="BF539">
            <v>42481.8</v>
          </cell>
          <cell r="BG539">
            <v>0</v>
          </cell>
          <cell r="BH539">
            <v>0</v>
          </cell>
          <cell r="BI539">
            <v>0</v>
          </cell>
          <cell r="BJ539">
            <v>0</v>
          </cell>
          <cell r="BK539">
            <v>0</v>
          </cell>
          <cell r="BL539">
            <v>0</v>
          </cell>
          <cell r="BM539">
            <v>0</v>
          </cell>
          <cell r="BN539">
            <v>0</v>
          </cell>
          <cell r="BO539">
            <v>42481.8</v>
          </cell>
          <cell r="BP539">
            <v>4940.4399999999996</v>
          </cell>
          <cell r="BQ539">
            <v>11202.76</v>
          </cell>
          <cell r="BR539">
            <v>11488.18</v>
          </cell>
          <cell r="BS539">
            <v>10497.93</v>
          </cell>
          <cell r="BT539">
            <v>5338.96</v>
          </cell>
          <cell r="BU539">
            <v>43468.29</v>
          </cell>
          <cell r="BV539">
            <v>0</v>
          </cell>
          <cell r="BW539">
            <v>0</v>
          </cell>
          <cell r="BX539">
            <v>0</v>
          </cell>
          <cell r="BY539">
            <v>0</v>
          </cell>
          <cell r="BZ539">
            <v>0</v>
          </cell>
          <cell r="CA539">
            <v>0</v>
          </cell>
          <cell r="CB539">
            <v>0</v>
          </cell>
          <cell r="CC539">
            <v>0</v>
          </cell>
          <cell r="CD539">
            <v>43468.29</v>
          </cell>
          <cell r="CE539">
            <v>5040.1000000000004</v>
          </cell>
          <cell r="CF539">
            <v>11429.91</v>
          </cell>
          <cell r="CG539">
            <v>16470.009999999998</v>
          </cell>
          <cell r="CH539">
            <v>16470.009999999998</v>
          </cell>
        </row>
        <row r="540">
          <cell r="A540" t="str">
            <v xml:space="preserve">  AHESS_PEAK</v>
          </cell>
          <cell r="B540">
            <v>0</v>
          </cell>
          <cell r="C540">
            <v>0</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cell r="AS540">
            <v>0</v>
          </cell>
          <cell r="AT540">
            <v>0</v>
          </cell>
          <cell r="AU540">
            <v>0</v>
          </cell>
          <cell r="AV540">
            <v>0</v>
          </cell>
          <cell r="AW540">
            <v>0</v>
          </cell>
          <cell r="AX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X540">
            <v>0</v>
          </cell>
          <cell r="BY540">
            <v>0</v>
          </cell>
          <cell r="BZ540">
            <v>0</v>
          </cell>
          <cell r="CA540">
            <v>0</v>
          </cell>
          <cell r="CB540">
            <v>0</v>
          </cell>
          <cell r="CC540">
            <v>0</v>
          </cell>
          <cell r="CD540">
            <v>0</v>
          </cell>
          <cell r="CE540">
            <v>0</v>
          </cell>
          <cell r="CF540">
            <v>0</v>
          </cell>
          <cell r="CG540">
            <v>0</v>
          </cell>
          <cell r="CH540">
            <v>0</v>
          </cell>
        </row>
        <row r="541">
          <cell r="A541" t="str">
            <v xml:space="preserve">  BP_PEAK</v>
          </cell>
          <cell r="B541">
            <v>0</v>
          </cell>
          <cell r="C541">
            <v>0</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0</v>
          </cell>
          <cell r="BW541">
            <v>0</v>
          </cell>
          <cell r="BX541">
            <v>0</v>
          </cell>
          <cell r="BY541">
            <v>0</v>
          </cell>
          <cell r="BZ541">
            <v>0</v>
          </cell>
          <cell r="CA541">
            <v>0</v>
          </cell>
          <cell r="CB541">
            <v>0</v>
          </cell>
          <cell r="CC541">
            <v>0</v>
          </cell>
          <cell r="CD541">
            <v>0</v>
          </cell>
          <cell r="CE541">
            <v>0</v>
          </cell>
          <cell r="CF541">
            <v>0</v>
          </cell>
          <cell r="CG541">
            <v>0</v>
          </cell>
          <cell r="CH541">
            <v>0</v>
          </cell>
        </row>
        <row r="542">
          <cell r="A542" t="str">
            <v>Rate - Transportation</v>
          </cell>
        </row>
        <row r="627">
          <cell r="A627" t="str">
            <v>Total Pen Cost</v>
          </cell>
        </row>
        <row r="628">
          <cell r="A628" t="str">
            <v xml:space="preserve">  BP1_APP</v>
          </cell>
          <cell r="B628">
            <v>0</v>
          </cell>
          <cell r="C628">
            <v>0</v>
          </cell>
          <cell r="D628">
            <v>0</v>
          </cell>
          <cell r="E628">
            <v>0</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cell r="AS628">
            <v>0</v>
          </cell>
          <cell r="AT628">
            <v>0</v>
          </cell>
          <cell r="AU628">
            <v>0</v>
          </cell>
          <cell r="AV628">
            <v>0</v>
          </cell>
          <cell r="AW628">
            <v>0</v>
          </cell>
          <cell r="AX628">
            <v>0</v>
          </cell>
          <cell r="AY628">
            <v>0</v>
          </cell>
          <cell r="AZ628">
            <v>0</v>
          </cell>
          <cell r="BA628">
            <v>0</v>
          </cell>
          <cell r="BB628">
            <v>0</v>
          </cell>
          <cell r="BC628">
            <v>0</v>
          </cell>
          <cell r="BD628">
            <v>0</v>
          </cell>
          <cell r="BE628">
            <v>0</v>
          </cell>
          <cell r="BF628">
            <v>0</v>
          </cell>
          <cell r="BG628">
            <v>0</v>
          </cell>
          <cell r="BH628">
            <v>0</v>
          </cell>
          <cell r="BI628">
            <v>0</v>
          </cell>
          <cell r="BJ628">
            <v>0</v>
          </cell>
          <cell r="BK628">
            <v>0</v>
          </cell>
          <cell r="BL628">
            <v>0</v>
          </cell>
          <cell r="BM628">
            <v>0</v>
          </cell>
          <cell r="BN628">
            <v>0</v>
          </cell>
          <cell r="BO628">
            <v>0</v>
          </cell>
          <cell r="BP628">
            <v>0</v>
          </cell>
          <cell r="BQ628">
            <v>0</v>
          </cell>
          <cell r="BR628">
            <v>0</v>
          </cell>
          <cell r="BS628">
            <v>0</v>
          </cell>
          <cell r="BT628">
            <v>0</v>
          </cell>
          <cell r="BU628">
            <v>0</v>
          </cell>
          <cell r="BV628">
            <v>0</v>
          </cell>
          <cell r="BW628">
            <v>0</v>
          </cell>
          <cell r="BX628">
            <v>0</v>
          </cell>
          <cell r="BY628">
            <v>0</v>
          </cell>
          <cell r="BZ628">
            <v>0</v>
          </cell>
          <cell r="CA628">
            <v>0</v>
          </cell>
          <cell r="CB628">
            <v>0</v>
          </cell>
          <cell r="CC628">
            <v>0</v>
          </cell>
          <cell r="CD628">
            <v>0</v>
          </cell>
          <cell r="CE628">
            <v>0</v>
          </cell>
          <cell r="CF628">
            <v>0</v>
          </cell>
          <cell r="CG628">
            <v>0</v>
          </cell>
          <cell r="CH628">
            <v>0</v>
          </cell>
        </row>
        <row r="629">
          <cell r="A629" t="str">
            <v xml:space="preserve">  NOBLE2_APP</v>
          </cell>
          <cell r="B629">
            <v>0</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cell r="AS629">
            <v>0</v>
          </cell>
          <cell r="AT629">
            <v>0</v>
          </cell>
          <cell r="AU629">
            <v>0</v>
          </cell>
          <cell r="AV629">
            <v>0</v>
          </cell>
          <cell r="AW629">
            <v>0</v>
          </cell>
          <cell r="AX629">
            <v>0</v>
          </cell>
          <cell r="AY629">
            <v>0</v>
          </cell>
          <cell r="AZ629">
            <v>0</v>
          </cell>
          <cell r="BA629">
            <v>0</v>
          </cell>
          <cell r="BB629">
            <v>0</v>
          </cell>
          <cell r="BC629">
            <v>0</v>
          </cell>
          <cell r="BD629">
            <v>0</v>
          </cell>
          <cell r="BE629">
            <v>0</v>
          </cell>
          <cell r="BF629">
            <v>0</v>
          </cell>
          <cell r="BG629">
            <v>0</v>
          </cell>
          <cell r="BH629">
            <v>0</v>
          </cell>
          <cell r="BI629">
            <v>0</v>
          </cell>
          <cell r="BJ629">
            <v>0</v>
          </cell>
          <cell r="BK629">
            <v>0</v>
          </cell>
          <cell r="BL629">
            <v>0</v>
          </cell>
          <cell r="BM629">
            <v>0</v>
          </cell>
          <cell r="BN629">
            <v>0</v>
          </cell>
          <cell r="BO629">
            <v>0</v>
          </cell>
          <cell r="BP629">
            <v>0</v>
          </cell>
          <cell r="BQ629">
            <v>0</v>
          </cell>
          <cell r="BR629">
            <v>0</v>
          </cell>
          <cell r="BS629">
            <v>0</v>
          </cell>
          <cell r="BT629">
            <v>0</v>
          </cell>
          <cell r="BU629">
            <v>0</v>
          </cell>
          <cell r="BV629">
            <v>0</v>
          </cell>
          <cell r="BW629">
            <v>0</v>
          </cell>
          <cell r="BX629">
            <v>0</v>
          </cell>
          <cell r="BY629">
            <v>0</v>
          </cell>
          <cell r="BZ629">
            <v>0</v>
          </cell>
          <cell r="CA629">
            <v>0</v>
          </cell>
          <cell r="CB629">
            <v>0</v>
          </cell>
          <cell r="CC629">
            <v>0</v>
          </cell>
          <cell r="CD629">
            <v>0</v>
          </cell>
          <cell r="CE629">
            <v>0</v>
          </cell>
          <cell r="CF629">
            <v>0</v>
          </cell>
          <cell r="CG629">
            <v>0</v>
          </cell>
          <cell r="CH629">
            <v>0</v>
          </cell>
        </row>
        <row r="630">
          <cell r="A630" t="str">
            <v xml:space="preserve">  EQU2_APP</v>
          </cell>
          <cell r="B630">
            <v>0</v>
          </cell>
          <cell r="C630">
            <v>0</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cell r="AS630">
            <v>0</v>
          </cell>
          <cell r="AT630">
            <v>0</v>
          </cell>
          <cell r="AU630">
            <v>0</v>
          </cell>
          <cell r="AV630">
            <v>0</v>
          </cell>
          <cell r="AW630">
            <v>0</v>
          </cell>
          <cell r="AX630">
            <v>0</v>
          </cell>
          <cell r="AY630">
            <v>0</v>
          </cell>
          <cell r="AZ630">
            <v>0</v>
          </cell>
          <cell r="BA630">
            <v>0</v>
          </cell>
          <cell r="BB630">
            <v>0</v>
          </cell>
          <cell r="BC630">
            <v>0</v>
          </cell>
          <cell r="BD630">
            <v>0</v>
          </cell>
          <cell r="BE630">
            <v>0</v>
          </cell>
          <cell r="BF630">
            <v>0</v>
          </cell>
          <cell r="BG630">
            <v>0</v>
          </cell>
          <cell r="BH630">
            <v>0</v>
          </cell>
          <cell r="BI630">
            <v>0</v>
          </cell>
          <cell r="BJ630">
            <v>0</v>
          </cell>
          <cell r="BK630">
            <v>0</v>
          </cell>
          <cell r="BL630">
            <v>0</v>
          </cell>
          <cell r="BM630">
            <v>0</v>
          </cell>
          <cell r="BN630">
            <v>0</v>
          </cell>
          <cell r="BO630">
            <v>0</v>
          </cell>
          <cell r="BP630">
            <v>0</v>
          </cell>
          <cell r="BQ630">
            <v>0</v>
          </cell>
          <cell r="BR630">
            <v>0</v>
          </cell>
          <cell r="BS630">
            <v>0</v>
          </cell>
          <cell r="BT630">
            <v>0</v>
          </cell>
          <cell r="BU630">
            <v>0</v>
          </cell>
          <cell r="BV630">
            <v>0</v>
          </cell>
          <cell r="BW630">
            <v>0</v>
          </cell>
          <cell r="BX630">
            <v>0</v>
          </cell>
          <cell r="BY630">
            <v>0</v>
          </cell>
          <cell r="BZ630">
            <v>0</v>
          </cell>
          <cell r="CA630">
            <v>0</v>
          </cell>
          <cell r="CB630">
            <v>0</v>
          </cell>
          <cell r="CC630">
            <v>0</v>
          </cell>
          <cell r="CD630">
            <v>0</v>
          </cell>
          <cell r="CE630">
            <v>0</v>
          </cell>
          <cell r="CF630">
            <v>0</v>
          </cell>
          <cell r="CG630">
            <v>0</v>
          </cell>
          <cell r="CH630">
            <v>0</v>
          </cell>
        </row>
        <row r="631">
          <cell r="A631" t="str">
            <v xml:space="preserve">  OPEN2_APP</v>
          </cell>
          <cell r="B631">
            <v>0</v>
          </cell>
          <cell r="C631">
            <v>0</v>
          </cell>
          <cell r="D631">
            <v>0</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cell r="AS631">
            <v>0</v>
          </cell>
          <cell r="AT631">
            <v>0</v>
          </cell>
          <cell r="AU631">
            <v>0</v>
          </cell>
          <cell r="AV631">
            <v>0</v>
          </cell>
          <cell r="AW631">
            <v>0</v>
          </cell>
          <cell r="AX631">
            <v>0</v>
          </cell>
          <cell r="AY631">
            <v>0</v>
          </cell>
          <cell r="AZ631">
            <v>0</v>
          </cell>
          <cell r="BA631">
            <v>0</v>
          </cell>
          <cell r="BB631">
            <v>0</v>
          </cell>
          <cell r="BC631">
            <v>0</v>
          </cell>
          <cell r="BD631">
            <v>0</v>
          </cell>
          <cell r="BE631">
            <v>0</v>
          </cell>
          <cell r="BF631">
            <v>0</v>
          </cell>
          <cell r="BG631">
            <v>0</v>
          </cell>
          <cell r="BH631">
            <v>0</v>
          </cell>
          <cell r="BI631">
            <v>0</v>
          </cell>
          <cell r="BJ631">
            <v>0</v>
          </cell>
          <cell r="BK631">
            <v>0</v>
          </cell>
          <cell r="BL631">
            <v>0</v>
          </cell>
          <cell r="BM631">
            <v>0</v>
          </cell>
          <cell r="BN631">
            <v>0</v>
          </cell>
          <cell r="BO631">
            <v>0</v>
          </cell>
          <cell r="BP631">
            <v>0</v>
          </cell>
          <cell r="BQ631">
            <v>0</v>
          </cell>
          <cell r="BR631">
            <v>0</v>
          </cell>
          <cell r="BS631">
            <v>0</v>
          </cell>
          <cell r="BT631">
            <v>0</v>
          </cell>
          <cell r="BU631">
            <v>0</v>
          </cell>
          <cell r="BV631">
            <v>0</v>
          </cell>
          <cell r="BW631">
            <v>0</v>
          </cell>
          <cell r="BX631">
            <v>0</v>
          </cell>
          <cell r="BY631">
            <v>0</v>
          </cell>
          <cell r="BZ631">
            <v>0</v>
          </cell>
          <cell r="CA631">
            <v>0</v>
          </cell>
          <cell r="CB631">
            <v>0</v>
          </cell>
          <cell r="CC631">
            <v>0</v>
          </cell>
          <cell r="CD631">
            <v>0</v>
          </cell>
          <cell r="CE631">
            <v>0</v>
          </cell>
          <cell r="CF631">
            <v>0</v>
          </cell>
          <cell r="CG631">
            <v>0</v>
          </cell>
          <cell r="CH631">
            <v>0</v>
          </cell>
        </row>
        <row r="632">
          <cell r="A632" t="str">
            <v xml:space="preserve">  EQU_APP</v>
          </cell>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cell r="AS632">
            <v>0</v>
          </cell>
          <cell r="AT632">
            <v>0</v>
          </cell>
          <cell r="AU632">
            <v>0</v>
          </cell>
          <cell r="AV632">
            <v>0</v>
          </cell>
          <cell r="AW632">
            <v>0</v>
          </cell>
          <cell r="AX632">
            <v>0</v>
          </cell>
          <cell r="AY632">
            <v>0</v>
          </cell>
          <cell r="AZ632">
            <v>0</v>
          </cell>
          <cell r="BA632">
            <v>0</v>
          </cell>
          <cell r="BB632">
            <v>0</v>
          </cell>
          <cell r="BC632">
            <v>0</v>
          </cell>
          <cell r="BD632">
            <v>0</v>
          </cell>
          <cell r="BE632">
            <v>0</v>
          </cell>
          <cell r="BF632">
            <v>0</v>
          </cell>
          <cell r="BG632">
            <v>0</v>
          </cell>
          <cell r="BH632">
            <v>0</v>
          </cell>
          <cell r="BI632">
            <v>0</v>
          </cell>
          <cell r="BJ632">
            <v>0</v>
          </cell>
          <cell r="BK632">
            <v>0</v>
          </cell>
          <cell r="BL632">
            <v>0</v>
          </cell>
          <cell r="BM632">
            <v>0</v>
          </cell>
          <cell r="BN632">
            <v>0</v>
          </cell>
          <cell r="BO632">
            <v>0</v>
          </cell>
          <cell r="BP632">
            <v>0</v>
          </cell>
          <cell r="BQ632">
            <v>0</v>
          </cell>
          <cell r="BR632">
            <v>0</v>
          </cell>
          <cell r="BS632">
            <v>0</v>
          </cell>
          <cell r="BT632">
            <v>0</v>
          </cell>
          <cell r="BU632">
            <v>0</v>
          </cell>
          <cell r="BV632">
            <v>0</v>
          </cell>
          <cell r="BW632">
            <v>0</v>
          </cell>
          <cell r="BX632">
            <v>0</v>
          </cell>
          <cell r="BY632">
            <v>0</v>
          </cell>
          <cell r="BZ632">
            <v>0</v>
          </cell>
          <cell r="CA632">
            <v>0</v>
          </cell>
          <cell r="CB632">
            <v>0</v>
          </cell>
          <cell r="CC632">
            <v>0</v>
          </cell>
          <cell r="CD632">
            <v>0</v>
          </cell>
          <cell r="CE632">
            <v>0</v>
          </cell>
          <cell r="CF632">
            <v>0</v>
          </cell>
          <cell r="CG632">
            <v>0</v>
          </cell>
          <cell r="CH632">
            <v>0</v>
          </cell>
        </row>
        <row r="633">
          <cell r="A633" t="str">
            <v xml:space="preserve">  NOBLE1_APP</v>
          </cell>
          <cell r="B633">
            <v>0</v>
          </cell>
          <cell r="C633">
            <v>0</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cell r="AS633">
            <v>0</v>
          </cell>
          <cell r="AT633">
            <v>0</v>
          </cell>
          <cell r="AU633">
            <v>0</v>
          </cell>
          <cell r="AV633">
            <v>0</v>
          </cell>
          <cell r="AW633">
            <v>0</v>
          </cell>
          <cell r="AX633">
            <v>0</v>
          </cell>
          <cell r="AY633">
            <v>0</v>
          </cell>
          <cell r="AZ633">
            <v>0</v>
          </cell>
          <cell r="BA633">
            <v>0</v>
          </cell>
          <cell r="BB633">
            <v>0</v>
          </cell>
          <cell r="BC633">
            <v>0</v>
          </cell>
          <cell r="BD633">
            <v>0</v>
          </cell>
          <cell r="BE633">
            <v>0</v>
          </cell>
          <cell r="BF633">
            <v>0</v>
          </cell>
          <cell r="BG633">
            <v>0</v>
          </cell>
          <cell r="BH633">
            <v>0</v>
          </cell>
          <cell r="BI633">
            <v>0</v>
          </cell>
          <cell r="BJ633">
            <v>0</v>
          </cell>
          <cell r="BK633">
            <v>0</v>
          </cell>
          <cell r="BL633">
            <v>0</v>
          </cell>
          <cell r="BM633">
            <v>0</v>
          </cell>
          <cell r="BN633">
            <v>0</v>
          </cell>
          <cell r="BO633">
            <v>0</v>
          </cell>
          <cell r="BP633">
            <v>0</v>
          </cell>
          <cell r="BQ633">
            <v>0</v>
          </cell>
          <cell r="BR633">
            <v>0</v>
          </cell>
          <cell r="BS633">
            <v>0</v>
          </cell>
          <cell r="BT633">
            <v>0</v>
          </cell>
          <cell r="BU633">
            <v>0</v>
          </cell>
          <cell r="BV633">
            <v>0</v>
          </cell>
          <cell r="BW633">
            <v>0</v>
          </cell>
          <cell r="BX633">
            <v>0</v>
          </cell>
          <cell r="BY633">
            <v>0</v>
          </cell>
          <cell r="BZ633">
            <v>0</v>
          </cell>
          <cell r="CA633">
            <v>0</v>
          </cell>
          <cell r="CB633">
            <v>0</v>
          </cell>
          <cell r="CC633">
            <v>0</v>
          </cell>
          <cell r="CD633">
            <v>0</v>
          </cell>
          <cell r="CE633">
            <v>0</v>
          </cell>
          <cell r="CF633">
            <v>0</v>
          </cell>
          <cell r="CG633">
            <v>0</v>
          </cell>
          <cell r="CH633">
            <v>0</v>
          </cell>
        </row>
        <row r="634">
          <cell r="A634" t="str">
            <v xml:space="preserve">  BG_CGT</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0</v>
          </cell>
          <cell r="BW634">
            <v>0</v>
          </cell>
          <cell r="BX634">
            <v>0</v>
          </cell>
          <cell r="BY634">
            <v>0</v>
          </cell>
          <cell r="BZ634">
            <v>0</v>
          </cell>
          <cell r="CA634">
            <v>0</v>
          </cell>
          <cell r="CB634">
            <v>0</v>
          </cell>
          <cell r="CC634">
            <v>0</v>
          </cell>
          <cell r="CD634">
            <v>0</v>
          </cell>
          <cell r="CE634">
            <v>0</v>
          </cell>
          <cell r="CF634">
            <v>0</v>
          </cell>
          <cell r="CG634">
            <v>0</v>
          </cell>
          <cell r="CH634">
            <v>0</v>
          </cell>
        </row>
        <row r="635">
          <cell r="A635" t="str">
            <v xml:space="preserve">  BP_CGT</v>
          </cell>
          <cell r="B635">
            <v>0</v>
          </cell>
          <cell r="C635">
            <v>0</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0</v>
          </cell>
          <cell r="BO635">
            <v>0</v>
          </cell>
          <cell r="BP635">
            <v>0</v>
          </cell>
          <cell r="BQ635">
            <v>0</v>
          </cell>
          <cell r="BR635">
            <v>0</v>
          </cell>
          <cell r="BS635">
            <v>0</v>
          </cell>
          <cell r="BT635">
            <v>0</v>
          </cell>
          <cell r="BU635">
            <v>0</v>
          </cell>
          <cell r="BV635">
            <v>0</v>
          </cell>
          <cell r="BW635">
            <v>0</v>
          </cell>
          <cell r="BX635">
            <v>0</v>
          </cell>
          <cell r="BY635">
            <v>0</v>
          </cell>
          <cell r="BZ635">
            <v>0</v>
          </cell>
          <cell r="CA635">
            <v>0</v>
          </cell>
          <cell r="CB635">
            <v>0</v>
          </cell>
          <cell r="CC635">
            <v>0</v>
          </cell>
          <cell r="CD635">
            <v>0</v>
          </cell>
          <cell r="CE635">
            <v>0</v>
          </cell>
          <cell r="CF635">
            <v>0</v>
          </cell>
          <cell r="CG635">
            <v>0</v>
          </cell>
          <cell r="CH635">
            <v>0</v>
          </cell>
        </row>
        <row r="636">
          <cell r="A636" t="str">
            <v xml:space="preserve">  CORAL_CGT</v>
          </cell>
          <cell r="B636">
            <v>0</v>
          </cell>
          <cell r="C636">
            <v>0</v>
          </cell>
          <cell r="D636">
            <v>0</v>
          </cell>
          <cell r="E636">
            <v>0</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cell r="AW636">
            <v>0</v>
          </cell>
          <cell r="AX636">
            <v>0</v>
          </cell>
          <cell r="AY636">
            <v>0</v>
          </cell>
          <cell r="AZ636">
            <v>0</v>
          </cell>
          <cell r="BA636">
            <v>0</v>
          </cell>
          <cell r="BB636">
            <v>0</v>
          </cell>
          <cell r="BC636">
            <v>0</v>
          </cell>
          <cell r="BD636">
            <v>0</v>
          </cell>
          <cell r="BE636">
            <v>0</v>
          </cell>
          <cell r="BF636">
            <v>0</v>
          </cell>
          <cell r="BG636">
            <v>0</v>
          </cell>
          <cell r="BH636">
            <v>0</v>
          </cell>
          <cell r="BI636">
            <v>0</v>
          </cell>
          <cell r="BJ636">
            <v>0</v>
          </cell>
          <cell r="BK636">
            <v>0</v>
          </cell>
          <cell r="BL636">
            <v>0</v>
          </cell>
          <cell r="BM636">
            <v>0</v>
          </cell>
          <cell r="BN636">
            <v>0</v>
          </cell>
          <cell r="BO636">
            <v>0</v>
          </cell>
          <cell r="BP636">
            <v>0</v>
          </cell>
          <cell r="BQ636">
            <v>0</v>
          </cell>
          <cell r="BR636">
            <v>0</v>
          </cell>
          <cell r="BS636">
            <v>0</v>
          </cell>
          <cell r="BT636">
            <v>0</v>
          </cell>
          <cell r="BU636">
            <v>0</v>
          </cell>
          <cell r="BV636">
            <v>0</v>
          </cell>
          <cell r="BW636">
            <v>0</v>
          </cell>
          <cell r="BX636">
            <v>0</v>
          </cell>
          <cell r="BY636">
            <v>0</v>
          </cell>
          <cell r="BZ636">
            <v>0</v>
          </cell>
          <cell r="CA636">
            <v>0</v>
          </cell>
          <cell r="CB636">
            <v>0</v>
          </cell>
          <cell r="CC636">
            <v>0</v>
          </cell>
          <cell r="CD636">
            <v>0</v>
          </cell>
          <cell r="CE636">
            <v>0</v>
          </cell>
          <cell r="CF636">
            <v>0</v>
          </cell>
          <cell r="CG636">
            <v>0</v>
          </cell>
          <cell r="CH636">
            <v>0</v>
          </cell>
        </row>
        <row r="637">
          <cell r="A637" t="str">
            <v xml:space="preserve">  CHEVRON_CGT</v>
          </cell>
          <cell r="B637">
            <v>0</v>
          </cell>
          <cell r="C637">
            <v>0</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cell r="AS637">
            <v>0</v>
          </cell>
          <cell r="AT637">
            <v>0</v>
          </cell>
          <cell r="AU637">
            <v>0</v>
          </cell>
          <cell r="AV637">
            <v>0</v>
          </cell>
          <cell r="AW637">
            <v>0</v>
          </cell>
          <cell r="AX637">
            <v>0</v>
          </cell>
          <cell r="AY637">
            <v>0</v>
          </cell>
          <cell r="AZ637">
            <v>0</v>
          </cell>
          <cell r="BA637">
            <v>0</v>
          </cell>
          <cell r="BB637">
            <v>0</v>
          </cell>
          <cell r="BC637">
            <v>0</v>
          </cell>
          <cell r="BD637">
            <v>0</v>
          </cell>
          <cell r="BE637">
            <v>0</v>
          </cell>
          <cell r="BF637">
            <v>0</v>
          </cell>
          <cell r="BG637">
            <v>0</v>
          </cell>
          <cell r="BH637">
            <v>0</v>
          </cell>
          <cell r="BI637">
            <v>0</v>
          </cell>
          <cell r="BJ637">
            <v>0</v>
          </cell>
          <cell r="BK637">
            <v>0</v>
          </cell>
          <cell r="BL637">
            <v>0</v>
          </cell>
          <cell r="BM637">
            <v>0</v>
          </cell>
          <cell r="BN637">
            <v>0</v>
          </cell>
          <cell r="BO637">
            <v>0</v>
          </cell>
          <cell r="BP637">
            <v>0</v>
          </cell>
          <cell r="BQ637">
            <v>0</v>
          </cell>
          <cell r="BR637">
            <v>0</v>
          </cell>
          <cell r="BS637">
            <v>0</v>
          </cell>
          <cell r="BT637">
            <v>0</v>
          </cell>
          <cell r="BU637">
            <v>0</v>
          </cell>
          <cell r="BV637">
            <v>0</v>
          </cell>
          <cell r="BW637">
            <v>0</v>
          </cell>
          <cell r="BX637">
            <v>0</v>
          </cell>
          <cell r="BY637">
            <v>0</v>
          </cell>
          <cell r="BZ637">
            <v>0</v>
          </cell>
          <cell r="CA637">
            <v>0</v>
          </cell>
          <cell r="CB637">
            <v>0</v>
          </cell>
          <cell r="CC637">
            <v>0</v>
          </cell>
          <cell r="CD637">
            <v>0</v>
          </cell>
          <cell r="CE637">
            <v>0</v>
          </cell>
          <cell r="CF637">
            <v>0</v>
          </cell>
          <cell r="CG637">
            <v>0</v>
          </cell>
          <cell r="CH637">
            <v>0</v>
          </cell>
        </row>
        <row r="638">
          <cell r="A638" t="str">
            <v xml:space="preserve">  EAGLE_CGT</v>
          </cell>
          <cell r="B638">
            <v>0</v>
          </cell>
          <cell r="C638">
            <v>0</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cell r="AS638">
            <v>0</v>
          </cell>
          <cell r="AT638">
            <v>0</v>
          </cell>
          <cell r="AU638">
            <v>0</v>
          </cell>
          <cell r="AV638">
            <v>0</v>
          </cell>
          <cell r="AW638">
            <v>0</v>
          </cell>
          <cell r="AX638">
            <v>0</v>
          </cell>
          <cell r="AY638">
            <v>0</v>
          </cell>
          <cell r="AZ638">
            <v>0</v>
          </cell>
          <cell r="BA638">
            <v>0</v>
          </cell>
          <cell r="BB638">
            <v>0</v>
          </cell>
          <cell r="BC638">
            <v>0</v>
          </cell>
          <cell r="BD638">
            <v>0</v>
          </cell>
          <cell r="BE638">
            <v>0</v>
          </cell>
          <cell r="BF638">
            <v>0</v>
          </cell>
          <cell r="BG638">
            <v>0</v>
          </cell>
          <cell r="BH638">
            <v>0</v>
          </cell>
          <cell r="BI638">
            <v>0</v>
          </cell>
          <cell r="BJ638">
            <v>0</v>
          </cell>
          <cell r="BK638">
            <v>0</v>
          </cell>
          <cell r="BL638">
            <v>0</v>
          </cell>
          <cell r="BM638">
            <v>0</v>
          </cell>
          <cell r="BN638">
            <v>0</v>
          </cell>
          <cell r="BO638">
            <v>0</v>
          </cell>
          <cell r="BP638">
            <v>0</v>
          </cell>
          <cell r="BQ638">
            <v>0</v>
          </cell>
          <cell r="BR638">
            <v>0</v>
          </cell>
          <cell r="BS638">
            <v>0</v>
          </cell>
          <cell r="BT638">
            <v>0</v>
          </cell>
          <cell r="BU638">
            <v>0</v>
          </cell>
          <cell r="BV638">
            <v>0</v>
          </cell>
          <cell r="BW638">
            <v>0</v>
          </cell>
          <cell r="BX638">
            <v>0</v>
          </cell>
          <cell r="BY638">
            <v>0</v>
          </cell>
          <cell r="BZ638">
            <v>0</v>
          </cell>
          <cell r="CA638">
            <v>0</v>
          </cell>
          <cell r="CB638">
            <v>0</v>
          </cell>
          <cell r="CC638">
            <v>0</v>
          </cell>
          <cell r="CD638">
            <v>0</v>
          </cell>
          <cell r="CE638">
            <v>0</v>
          </cell>
          <cell r="CF638">
            <v>0</v>
          </cell>
          <cell r="CG638">
            <v>0</v>
          </cell>
          <cell r="CH638">
            <v>0</v>
          </cell>
        </row>
        <row r="639">
          <cell r="A639" t="str">
            <v xml:space="preserve">  LOUIS_CGT</v>
          </cell>
          <cell r="B639">
            <v>0</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cell r="AS639">
            <v>0</v>
          </cell>
          <cell r="AT639">
            <v>0</v>
          </cell>
          <cell r="AU639">
            <v>0</v>
          </cell>
          <cell r="AV639">
            <v>0</v>
          </cell>
          <cell r="AW639">
            <v>0</v>
          </cell>
          <cell r="AX639">
            <v>0</v>
          </cell>
          <cell r="AY639">
            <v>0</v>
          </cell>
          <cell r="AZ639">
            <v>0</v>
          </cell>
          <cell r="BA639">
            <v>0</v>
          </cell>
          <cell r="BB639">
            <v>0</v>
          </cell>
          <cell r="BC639">
            <v>0</v>
          </cell>
          <cell r="BD639">
            <v>0</v>
          </cell>
          <cell r="BE639">
            <v>0</v>
          </cell>
          <cell r="BF639">
            <v>0</v>
          </cell>
          <cell r="BG639">
            <v>0</v>
          </cell>
          <cell r="BH639">
            <v>0</v>
          </cell>
          <cell r="BI639">
            <v>0</v>
          </cell>
          <cell r="BJ639">
            <v>0</v>
          </cell>
          <cell r="BK639">
            <v>0</v>
          </cell>
          <cell r="BL639">
            <v>0</v>
          </cell>
          <cell r="BM639">
            <v>0</v>
          </cell>
          <cell r="BN639">
            <v>0</v>
          </cell>
          <cell r="BO639">
            <v>0</v>
          </cell>
          <cell r="BP639">
            <v>0</v>
          </cell>
          <cell r="BQ639">
            <v>0</v>
          </cell>
          <cell r="BR639">
            <v>0</v>
          </cell>
          <cell r="BS639">
            <v>0</v>
          </cell>
          <cell r="BT639">
            <v>0</v>
          </cell>
          <cell r="BU639">
            <v>0</v>
          </cell>
          <cell r="BV639">
            <v>0</v>
          </cell>
          <cell r="BW639">
            <v>0</v>
          </cell>
          <cell r="BX639">
            <v>0</v>
          </cell>
          <cell r="BY639">
            <v>0</v>
          </cell>
          <cell r="BZ639">
            <v>0</v>
          </cell>
          <cell r="CA639">
            <v>0</v>
          </cell>
          <cell r="CB639">
            <v>0</v>
          </cell>
          <cell r="CC639">
            <v>0</v>
          </cell>
          <cell r="CD639">
            <v>0</v>
          </cell>
          <cell r="CE639">
            <v>0</v>
          </cell>
          <cell r="CF639">
            <v>0</v>
          </cell>
          <cell r="CG639">
            <v>0</v>
          </cell>
          <cell r="CH639">
            <v>0</v>
          </cell>
        </row>
        <row r="640">
          <cell r="A640" t="str">
            <v xml:space="preserve">  SEQUENT_CGT</v>
          </cell>
          <cell r="B640">
            <v>0</v>
          </cell>
          <cell r="C640">
            <v>0</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cell r="AS640">
            <v>0</v>
          </cell>
          <cell r="AT640">
            <v>0</v>
          </cell>
          <cell r="AU640">
            <v>0</v>
          </cell>
          <cell r="AV640">
            <v>0</v>
          </cell>
          <cell r="AW640">
            <v>0</v>
          </cell>
          <cell r="AX640">
            <v>0</v>
          </cell>
          <cell r="AY640">
            <v>0</v>
          </cell>
          <cell r="AZ640">
            <v>0</v>
          </cell>
          <cell r="BA640">
            <v>0</v>
          </cell>
          <cell r="BB640">
            <v>0</v>
          </cell>
          <cell r="BC640">
            <v>0</v>
          </cell>
          <cell r="BD640">
            <v>0</v>
          </cell>
          <cell r="BE640">
            <v>0</v>
          </cell>
          <cell r="BF640">
            <v>0</v>
          </cell>
          <cell r="BG640">
            <v>0</v>
          </cell>
          <cell r="BH640">
            <v>0</v>
          </cell>
          <cell r="BI640">
            <v>0</v>
          </cell>
          <cell r="BJ640">
            <v>0</v>
          </cell>
          <cell r="BK640">
            <v>0</v>
          </cell>
          <cell r="BL640">
            <v>0</v>
          </cell>
          <cell r="BM640">
            <v>0</v>
          </cell>
          <cell r="BN640">
            <v>0</v>
          </cell>
          <cell r="BO640">
            <v>0</v>
          </cell>
          <cell r="BP640">
            <v>0</v>
          </cell>
          <cell r="BQ640">
            <v>0</v>
          </cell>
          <cell r="BR640">
            <v>0</v>
          </cell>
          <cell r="BS640">
            <v>0</v>
          </cell>
          <cell r="BT640">
            <v>0</v>
          </cell>
          <cell r="BU640">
            <v>0</v>
          </cell>
          <cell r="BV640">
            <v>0</v>
          </cell>
          <cell r="BW640">
            <v>0</v>
          </cell>
          <cell r="BX640">
            <v>0</v>
          </cell>
          <cell r="BY640">
            <v>0</v>
          </cell>
          <cell r="BZ640">
            <v>0</v>
          </cell>
          <cell r="CA640">
            <v>0</v>
          </cell>
          <cell r="CB640">
            <v>0</v>
          </cell>
          <cell r="CC640">
            <v>0</v>
          </cell>
          <cell r="CD640">
            <v>0</v>
          </cell>
          <cell r="CE640">
            <v>0</v>
          </cell>
          <cell r="CF640">
            <v>0</v>
          </cell>
          <cell r="CG640">
            <v>0</v>
          </cell>
          <cell r="CH640">
            <v>0</v>
          </cell>
        </row>
        <row r="641">
          <cell r="A641" t="str">
            <v xml:space="preserve">  TOTAL_CGT</v>
          </cell>
          <cell r="B641">
            <v>0</v>
          </cell>
          <cell r="C641">
            <v>0</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cell r="AS641">
            <v>0</v>
          </cell>
          <cell r="AT641">
            <v>0</v>
          </cell>
          <cell r="AU641">
            <v>0</v>
          </cell>
          <cell r="AV641">
            <v>0</v>
          </cell>
          <cell r="AW641">
            <v>0</v>
          </cell>
          <cell r="AX641">
            <v>0</v>
          </cell>
          <cell r="AY641">
            <v>0</v>
          </cell>
          <cell r="AZ641">
            <v>0</v>
          </cell>
          <cell r="BA641">
            <v>0</v>
          </cell>
          <cell r="BB641">
            <v>0</v>
          </cell>
          <cell r="BC641">
            <v>0</v>
          </cell>
          <cell r="BD641">
            <v>0</v>
          </cell>
          <cell r="BE641">
            <v>0</v>
          </cell>
          <cell r="BF641">
            <v>0</v>
          </cell>
          <cell r="BG641">
            <v>0</v>
          </cell>
          <cell r="BH641">
            <v>0</v>
          </cell>
          <cell r="BI641">
            <v>0</v>
          </cell>
          <cell r="BJ641">
            <v>0</v>
          </cell>
          <cell r="BK641">
            <v>0</v>
          </cell>
          <cell r="BL641">
            <v>0</v>
          </cell>
          <cell r="BM641">
            <v>0</v>
          </cell>
          <cell r="BN641">
            <v>0</v>
          </cell>
          <cell r="BO641">
            <v>0</v>
          </cell>
          <cell r="BP641">
            <v>0</v>
          </cell>
          <cell r="BQ641">
            <v>0</v>
          </cell>
          <cell r="BR641">
            <v>0</v>
          </cell>
          <cell r="BS641">
            <v>0</v>
          </cell>
          <cell r="BT641">
            <v>0</v>
          </cell>
          <cell r="BU641">
            <v>0</v>
          </cell>
          <cell r="BV641">
            <v>0</v>
          </cell>
          <cell r="BW641">
            <v>0</v>
          </cell>
          <cell r="BX641">
            <v>0</v>
          </cell>
          <cell r="BY641">
            <v>0</v>
          </cell>
          <cell r="BZ641">
            <v>0</v>
          </cell>
          <cell r="CA641">
            <v>0</v>
          </cell>
          <cell r="CB641">
            <v>0</v>
          </cell>
          <cell r="CC641">
            <v>0</v>
          </cell>
          <cell r="CD641">
            <v>0</v>
          </cell>
          <cell r="CE641">
            <v>0</v>
          </cell>
          <cell r="CF641">
            <v>0</v>
          </cell>
          <cell r="CG641">
            <v>0</v>
          </cell>
          <cell r="CH641">
            <v>0</v>
          </cell>
        </row>
        <row r="642">
          <cell r="A642" t="str">
            <v xml:space="preserve">  OPEN_TGP</v>
          </cell>
          <cell r="B642">
            <v>0</v>
          </cell>
          <cell r="C642">
            <v>0</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cell r="AS642">
            <v>0</v>
          </cell>
          <cell r="AT642">
            <v>0</v>
          </cell>
          <cell r="AU642">
            <v>0</v>
          </cell>
          <cell r="AV642">
            <v>0</v>
          </cell>
          <cell r="AW642">
            <v>0</v>
          </cell>
          <cell r="AX642">
            <v>0</v>
          </cell>
          <cell r="AY642">
            <v>0</v>
          </cell>
          <cell r="AZ642">
            <v>0</v>
          </cell>
          <cell r="BA642">
            <v>0</v>
          </cell>
          <cell r="BB642">
            <v>0</v>
          </cell>
          <cell r="BC642">
            <v>0</v>
          </cell>
          <cell r="BD642">
            <v>0</v>
          </cell>
          <cell r="BE642">
            <v>0</v>
          </cell>
          <cell r="BF642">
            <v>0</v>
          </cell>
          <cell r="BG642">
            <v>0</v>
          </cell>
          <cell r="BH642">
            <v>0</v>
          </cell>
          <cell r="BI642">
            <v>0</v>
          </cell>
          <cell r="BJ642">
            <v>0</v>
          </cell>
          <cell r="BK642">
            <v>0</v>
          </cell>
          <cell r="BL642">
            <v>0</v>
          </cell>
          <cell r="BM642">
            <v>0</v>
          </cell>
          <cell r="BN642">
            <v>0</v>
          </cell>
          <cell r="BO642">
            <v>0</v>
          </cell>
          <cell r="BP642">
            <v>0</v>
          </cell>
          <cell r="BQ642">
            <v>0</v>
          </cell>
          <cell r="BR642">
            <v>0</v>
          </cell>
          <cell r="BS642">
            <v>0</v>
          </cell>
          <cell r="BT642">
            <v>0</v>
          </cell>
          <cell r="BU642">
            <v>0</v>
          </cell>
          <cell r="BV642">
            <v>0</v>
          </cell>
          <cell r="BW642">
            <v>0</v>
          </cell>
          <cell r="BX642">
            <v>0</v>
          </cell>
          <cell r="BY642">
            <v>0</v>
          </cell>
          <cell r="BZ642">
            <v>0</v>
          </cell>
          <cell r="CA642">
            <v>0</v>
          </cell>
          <cell r="CB642">
            <v>0</v>
          </cell>
          <cell r="CC642">
            <v>0</v>
          </cell>
          <cell r="CD642">
            <v>0</v>
          </cell>
          <cell r="CE642">
            <v>0</v>
          </cell>
          <cell r="CF642">
            <v>0</v>
          </cell>
          <cell r="CG642">
            <v>0</v>
          </cell>
          <cell r="CH642">
            <v>0</v>
          </cell>
        </row>
        <row r="643">
          <cell r="A643" t="str">
            <v xml:space="preserve">  SEMPRA_TGP</v>
          </cell>
          <cell r="B643">
            <v>0</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cell r="AS643">
            <v>0</v>
          </cell>
          <cell r="AT643">
            <v>0</v>
          </cell>
          <cell r="AU643">
            <v>0</v>
          </cell>
          <cell r="AV643">
            <v>0</v>
          </cell>
          <cell r="AW643">
            <v>0</v>
          </cell>
          <cell r="AX643">
            <v>0</v>
          </cell>
          <cell r="AY643">
            <v>0</v>
          </cell>
          <cell r="AZ643">
            <v>0</v>
          </cell>
          <cell r="BA643">
            <v>0</v>
          </cell>
          <cell r="BB643">
            <v>0</v>
          </cell>
          <cell r="BC643">
            <v>0</v>
          </cell>
          <cell r="BD643">
            <v>0</v>
          </cell>
          <cell r="BE643">
            <v>0</v>
          </cell>
          <cell r="BF643">
            <v>0</v>
          </cell>
          <cell r="BG643">
            <v>0</v>
          </cell>
          <cell r="BH643">
            <v>0</v>
          </cell>
          <cell r="BI643">
            <v>0</v>
          </cell>
          <cell r="BJ643">
            <v>0</v>
          </cell>
          <cell r="BK643">
            <v>0</v>
          </cell>
          <cell r="BL643">
            <v>0</v>
          </cell>
          <cell r="BM643">
            <v>0</v>
          </cell>
          <cell r="BN643">
            <v>0</v>
          </cell>
          <cell r="BO643">
            <v>0</v>
          </cell>
          <cell r="BP643">
            <v>0</v>
          </cell>
          <cell r="BQ643">
            <v>0</v>
          </cell>
          <cell r="BR643">
            <v>0</v>
          </cell>
          <cell r="BS643">
            <v>0</v>
          </cell>
          <cell r="BT643">
            <v>0</v>
          </cell>
          <cell r="BU643">
            <v>0</v>
          </cell>
          <cell r="BV643">
            <v>0</v>
          </cell>
          <cell r="BW643">
            <v>0</v>
          </cell>
          <cell r="BX643">
            <v>0</v>
          </cell>
          <cell r="BY643">
            <v>0</v>
          </cell>
          <cell r="BZ643">
            <v>0</v>
          </cell>
          <cell r="CA643">
            <v>0</v>
          </cell>
          <cell r="CB643">
            <v>0</v>
          </cell>
          <cell r="CC643">
            <v>0</v>
          </cell>
          <cell r="CD643">
            <v>0</v>
          </cell>
          <cell r="CE643">
            <v>0</v>
          </cell>
          <cell r="CF643">
            <v>0</v>
          </cell>
          <cell r="CG643">
            <v>0</v>
          </cell>
          <cell r="CH643">
            <v>0</v>
          </cell>
        </row>
        <row r="644">
          <cell r="A644" t="str">
            <v xml:space="preserve">  CONOCO_TGP</v>
          </cell>
          <cell r="B644">
            <v>0</v>
          </cell>
          <cell r="C644">
            <v>0</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cell r="AW644">
            <v>0</v>
          </cell>
          <cell r="AX644">
            <v>0</v>
          </cell>
          <cell r="AY644">
            <v>0</v>
          </cell>
          <cell r="AZ644">
            <v>0</v>
          </cell>
          <cell r="BA644">
            <v>0</v>
          </cell>
          <cell r="BB644">
            <v>0</v>
          </cell>
          <cell r="BC644">
            <v>0</v>
          </cell>
          <cell r="BD644">
            <v>0</v>
          </cell>
          <cell r="BE644">
            <v>0</v>
          </cell>
          <cell r="BF644">
            <v>0</v>
          </cell>
          <cell r="BG644">
            <v>0</v>
          </cell>
          <cell r="BH644">
            <v>0</v>
          </cell>
          <cell r="BI644">
            <v>0</v>
          </cell>
          <cell r="BJ644">
            <v>0</v>
          </cell>
          <cell r="BK644">
            <v>0</v>
          </cell>
          <cell r="BL644">
            <v>0</v>
          </cell>
          <cell r="BM644">
            <v>0</v>
          </cell>
          <cell r="BN644">
            <v>0</v>
          </cell>
          <cell r="BO644">
            <v>0</v>
          </cell>
          <cell r="BP644">
            <v>0</v>
          </cell>
          <cell r="BQ644">
            <v>0</v>
          </cell>
          <cell r="BR644">
            <v>0</v>
          </cell>
          <cell r="BS644">
            <v>0</v>
          </cell>
          <cell r="BT644">
            <v>0</v>
          </cell>
          <cell r="BU644">
            <v>0</v>
          </cell>
          <cell r="BV644">
            <v>0</v>
          </cell>
          <cell r="BW644">
            <v>0</v>
          </cell>
          <cell r="BX644">
            <v>0</v>
          </cell>
          <cell r="BY644">
            <v>0</v>
          </cell>
          <cell r="BZ644">
            <v>0</v>
          </cell>
          <cell r="CA644">
            <v>0</v>
          </cell>
          <cell r="CB644">
            <v>0</v>
          </cell>
          <cell r="CC644">
            <v>0</v>
          </cell>
          <cell r="CD644">
            <v>0</v>
          </cell>
          <cell r="CE644">
            <v>0</v>
          </cell>
          <cell r="CF644">
            <v>0</v>
          </cell>
          <cell r="CG644">
            <v>0</v>
          </cell>
          <cell r="CH644">
            <v>0</v>
          </cell>
        </row>
        <row r="645">
          <cell r="A645" t="str">
            <v xml:space="preserve">  CORAL_TGP</v>
          </cell>
          <cell r="B645">
            <v>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cell r="AW645">
            <v>0</v>
          </cell>
          <cell r="AX645">
            <v>0</v>
          </cell>
          <cell r="AY645">
            <v>0</v>
          </cell>
          <cell r="AZ645">
            <v>0</v>
          </cell>
          <cell r="BA645">
            <v>0</v>
          </cell>
          <cell r="BB645">
            <v>0</v>
          </cell>
          <cell r="BC645">
            <v>0</v>
          </cell>
          <cell r="BD645">
            <v>0</v>
          </cell>
          <cell r="BE645">
            <v>0</v>
          </cell>
          <cell r="BF645">
            <v>0</v>
          </cell>
          <cell r="BG645">
            <v>0</v>
          </cell>
          <cell r="BH645">
            <v>0</v>
          </cell>
          <cell r="BI645">
            <v>0</v>
          </cell>
          <cell r="BJ645">
            <v>0</v>
          </cell>
          <cell r="BK645">
            <v>0</v>
          </cell>
          <cell r="BL645">
            <v>0</v>
          </cell>
          <cell r="BM645">
            <v>0</v>
          </cell>
          <cell r="BN645">
            <v>0</v>
          </cell>
          <cell r="BO645">
            <v>0</v>
          </cell>
          <cell r="BP645">
            <v>0</v>
          </cell>
          <cell r="BQ645">
            <v>0</v>
          </cell>
          <cell r="BR645">
            <v>0</v>
          </cell>
          <cell r="BS645">
            <v>0</v>
          </cell>
          <cell r="BT645">
            <v>0</v>
          </cell>
          <cell r="BU645">
            <v>0</v>
          </cell>
          <cell r="BV645">
            <v>0</v>
          </cell>
          <cell r="BW645">
            <v>0</v>
          </cell>
          <cell r="BX645">
            <v>0</v>
          </cell>
          <cell r="BY645">
            <v>0</v>
          </cell>
          <cell r="BZ645">
            <v>0</v>
          </cell>
          <cell r="CA645">
            <v>0</v>
          </cell>
          <cell r="CB645">
            <v>0</v>
          </cell>
          <cell r="CC645">
            <v>0</v>
          </cell>
          <cell r="CD645">
            <v>0</v>
          </cell>
          <cell r="CE645">
            <v>0</v>
          </cell>
          <cell r="CF645">
            <v>0</v>
          </cell>
          <cell r="CG645">
            <v>0</v>
          </cell>
          <cell r="CH645">
            <v>0</v>
          </cell>
        </row>
        <row r="646">
          <cell r="A646" t="str">
            <v xml:space="preserve">  TOTALGAS_TET</v>
          </cell>
          <cell r="B646">
            <v>0</v>
          </cell>
          <cell r="C646">
            <v>0</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cell r="AS646">
            <v>0</v>
          </cell>
          <cell r="AT646">
            <v>0</v>
          </cell>
          <cell r="AU646">
            <v>0</v>
          </cell>
          <cell r="AV646">
            <v>0</v>
          </cell>
          <cell r="AW646">
            <v>0</v>
          </cell>
          <cell r="AX646">
            <v>0</v>
          </cell>
          <cell r="AY646">
            <v>0</v>
          </cell>
          <cell r="AZ646">
            <v>0</v>
          </cell>
          <cell r="BA646">
            <v>0</v>
          </cell>
          <cell r="BB646">
            <v>0</v>
          </cell>
          <cell r="BC646">
            <v>0</v>
          </cell>
          <cell r="BD646">
            <v>0</v>
          </cell>
          <cell r="BE646">
            <v>0</v>
          </cell>
          <cell r="BF646">
            <v>0</v>
          </cell>
          <cell r="BG646">
            <v>0</v>
          </cell>
          <cell r="BH646">
            <v>0</v>
          </cell>
          <cell r="BI646">
            <v>0</v>
          </cell>
          <cell r="BJ646">
            <v>0</v>
          </cell>
          <cell r="BK646">
            <v>0</v>
          </cell>
          <cell r="BL646">
            <v>0</v>
          </cell>
          <cell r="BM646">
            <v>0</v>
          </cell>
          <cell r="BN646">
            <v>0</v>
          </cell>
          <cell r="BO646">
            <v>0</v>
          </cell>
          <cell r="BP646">
            <v>0</v>
          </cell>
          <cell r="BQ646">
            <v>0</v>
          </cell>
          <cell r="BR646">
            <v>0</v>
          </cell>
          <cell r="BS646">
            <v>0</v>
          </cell>
          <cell r="BT646">
            <v>0</v>
          </cell>
          <cell r="BU646">
            <v>0</v>
          </cell>
          <cell r="BV646">
            <v>0</v>
          </cell>
          <cell r="BW646">
            <v>0</v>
          </cell>
          <cell r="BX646">
            <v>0</v>
          </cell>
          <cell r="BY646">
            <v>0</v>
          </cell>
          <cell r="BZ646">
            <v>0</v>
          </cell>
          <cell r="CA646">
            <v>0</v>
          </cell>
          <cell r="CB646">
            <v>0</v>
          </cell>
          <cell r="CC646">
            <v>0</v>
          </cell>
          <cell r="CD646">
            <v>0</v>
          </cell>
          <cell r="CE646">
            <v>0</v>
          </cell>
          <cell r="CF646">
            <v>0</v>
          </cell>
          <cell r="CG646">
            <v>0</v>
          </cell>
          <cell r="CH646">
            <v>0</v>
          </cell>
        </row>
        <row r="647">
          <cell r="A647" t="str">
            <v xml:space="preserve">  DYNERGY_NF</v>
          </cell>
          <cell r="B647">
            <v>0</v>
          </cell>
          <cell r="C647">
            <v>0</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cell r="AS647">
            <v>0</v>
          </cell>
          <cell r="AT647">
            <v>0</v>
          </cell>
          <cell r="AU647">
            <v>0</v>
          </cell>
          <cell r="AV647">
            <v>0</v>
          </cell>
          <cell r="AW647">
            <v>0</v>
          </cell>
          <cell r="AX647">
            <v>0</v>
          </cell>
          <cell r="AY647">
            <v>0</v>
          </cell>
          <cell r="AZ647">
            <v>0</v>
          </cell>
          <cell r="BA647">
            <v>0</v>
          </cell>
          <cell r="BB647">
            <v>0</v>
          </cell>
          <cell r="BC647">
            <v>0</v>
          </cell>
          <cell r="BD647">
            <v>0</v>
          </cell>
          <cell r="BE647">
            <v>0</v>
          </cell>
          <cell r="BF647">
            <v>0</v>
          </cell>
          <cell r="BG647">
            <v>0</v>
          </cell>
          <cell r="BH647">
            <v>0</v>
          </cell>
          <cell r="BI647">
            <v>0</v>
          </cell>
          <cell r="BJ647">
            <v>0</v>
          </cell>
          <cell r="BK647">
            <v>0</v>
          </cell>
          <cell r="BL647">
            <v>0</v>
          </cell>
          <cell r="BM647">
            <v>0</v>
          </cell>
          <cell r="BN647">
            <v>0</v>
          </cell>
          <cell r="BO647">
            <v>0</v>
          </cell>
          <cell r="BP647">
            <v>0</v>
          </cell>
          <cell r="BQ647">
            <v>0</v>
          </cell>
          <cell r="BR647">
            <v>0</v>
          </cell>
          <cell r="BS647">
            <v>0</v>
          </cell>
          <cell r="BT647">
            <v>0</v>
          </cell>
          <cell r="BU647">
            <v>0</v>
          </cell>
          <cell r="BV647">
            <v>0</v>
          </cell>
          <cell r="BW647">
            <v>0</v>
          </cell>
          <cell r="BX647">
            <v>0</v>
          </cell>
          <cell r="BY647">
            <v>0</v>
          </cell>
          <cell r="BZ647">
            <v>0</v>
          </cell>
          <cell r="CA647">
            <v>0</v>
          </cell>
          <cell r="CB647">
            <v>0</v>
          </cell>
          <cell r="CC647">
            <v>0</v>
          </cell>
          <cell r="CD647">
            <v>0</v>
          </cell>
          <cell r="CE647">
            <v>0</v>
          </cell>
          <cell r="CF647">
            <v>0</v>
          </cell>
          <cell r="CG647">
            <v>0</v>
          </cell>
          <cell r="CH647">
            <v>0</v>
          </cell>
        </row>
        <row r="648">
          <cell r="A648" t="str">
            <v xml:space="preserve">  CAPCG</v>
          </cell>
          <cell r="B648">
            <v>0</v>
          </cell>
          <cell r="C648">
            <v>0</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cell r="AS648">
            <v>0</v>
          </cell>
          <cell r="AT648">
            <v>0</v>
          </cell>
          <cell r="AU648">
            <v>0</v>
          </cell>
          <cell r="AV648">
            <v>0</v>
          </cell>
          <cell r="AW648">
            <v>0</v>
          </cell>
          <cell r="AX648">
            <v>0</v>
          </cell>
          <cell r="AY648">
            <v>0</v>
          </cell>
          <cell r="AZ648">
            <v>0</v>
          </cell>
          <cell r="BA648">
            <v>0</v>
          </cell>
          <cell r="BB648">
            <v>0</v>
          </cell>
          <cell r="BC648">
            <v>0</v>
          </cell>
          <cell r="BD648">
            <v>0</v>
          </cell>
          <cell r="BE648">
            <v>0</v>
          </cell>
          <cell r="BF648">
            <v>0</v>
          </cell>
          <cell r="BG648">
            <v>0</v>
          </cell>
          <cell r="BH648">
            <v>0</v>
          </cell>
          <cell r="BI648">
            <v>0</v>
          </cell>
          <cell r="BJ648">
            <v>0</v>
          </cell>
          <cell r="BK648">
            <v>0</v>
          </cell>
          <cell r="BL648">
            <v>0</v>
          </cell>
          <cell r="BM648">
            <v>0</v>
          </cell>
          <cell r="BN648">
            <v>0</v>
          </cell>
          <cell r="BO648">
            <v>0</v>
          </cell>
          <cell r="BP648">
            <v>0</v>
          </cell>
          <cell r="BQ648">
            <v>0</v>
          </cell>
          <cell r="BR648">
            <v>0</v>
          </cell>
          <cell r="BS648">
            <v>0</v>
          </cell>
          <cell r="BT648">
            <v>0</v>
          </cell>
          <cell r="BU648">
            <v>0</v>
          </cell>
          <cell r="BV648">
            <v>0</v>
          </cell>
          <cell r="BW648">
            <v>0</v>
          </cell>
          <cell r="BX648">
            <v>0</v>
          </cell>
          <cell r="BY648">
            <v>0</v>
          </cell>
          <cell r="BZ648">
            <v>0</v>
          </cell>
          <cell r="CA648">
            <v>0</v>
          </cell>
          <cell r="CB648">
            <v>0</v>
          </cell>
          <cell r="CC648">
            <v>0</v>
          </cell>
          <cell r="CD648">
            <v>0</v>
          </cell>
          <cell r="CE648">
            <v>0</v>
          </cell>
          <cell r="CF648">
            <v>0</v>
          </cell>
          <cell r="CG648">
            <v>0</v>
          </cell>
          <cell r="CH648">
            <v>0</v>
          </cell>
        </row>
        <row r="649">
          <cell r="A649" t="str">
            <v xml:space="preserve">  EXCH_ONS</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0</v>
          </cell>
          <cell r="BE649">
            <v>0</v>
          </cell>
          <cell r="BF649">
            <v>0</v>
          </cell>
          <cell r="BG649">
            <v>0</v>
          </cell>
          <cell r="BH649">
            <v>0</v>
          </cell>
          <cell r="BI649">
            <v>0</v>
          </cell>
          <cell r="BJ649">
            <v>0</v>
          </cell>
          <cell r="BK649">
            <v>0</v>
          </cell>
          <cell r="BL649">
            <v>0</v>
          </cell>
          <cell r="BM649">
            <v>0</v>
          </cell>
          <cell r="BN649">
            <v>0</v>
          </cell>
          <cell r="BO649">
            <v>0</v>
          </cell>
          <cell r="BP649">
            <v>0</v>
          </cell>
          <cell r="BQ649">
            <v>0</v>
          </cell>
          <cell r="BR649">
            <v>0</v>
          </cell>
          <cell r="BS649">
            <v>0</v>
          </cell>
          <cell r="BT649">
            <v>0</v>
          </cell>
          <cell r="BU649">
            <v>0</v>
          </cell>
          <cell r="BV649">
            <v>0</v>
          </cell>
          <cell r="BW649">
            <v>0</v>
          </cell>
          <cell r="BX649">
            <v>0</v>
          </cell>
          <cell r="BY649">
            <v>0</v>
          </cell>
          <cell r="BZ649">
            <v>0</v>
          </cell>
          <cell r="CA649">
            <v>0</v>
          </cell>
          <cell r="CB649">
            <v>0</v>
          </cell>
          <cell r="CC649">
            <v>0</v>
          </cell>
          <cell r="CD649">
            <v>0</v>
          </cell>
          <cell r="CE649">
            <v>0</v>
          </cell>
          <cell r="CF649">
            <v>0</v>
          </cell>
          <cell r="CG649">
            <v>0</v>
          </cell>
          <cell r="CH649">
            <v>0</v>
          </cell>
        </row>
        <row r="650">
          <cell r="A650" t="str">
            <v xml:space="preserve">  EXCH_TCO</v>
          </cell>
          <cell r="B650">
            <v>0</v>
          </cell>
          <cell r="C650">
            <v>0</v>
          </cell>
          <cell r="D650">
            <v>0</v>
          </cell>
          <cell r="E650">
            <v>0</v>
          </cell>
          <cell r="F650">
            <v>0</v>
          </cell>
          <cell r="G650">
            <v>0</v>
          </cell>
          <cell r="H650">
            <v>0</v>
          </cell>
          <cell r="I650">
            <v>0</v>
          </cell>
          <cell r="J650">
            <v>0</v>
          </cell>
          <cell r="K650">
            <v>0</v>
          </cell>
          <cell r="L650">
            <v>0</v>
          </cell>
          <cell r="M650">
            <v>0</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cell r="AS650">
            <v>0</v>
          </cell>
          <cell r="AT650">
            <v>0</v>
          </cell>
          <cell r="AU650">
            <v>0</v>
          </cell>
          <cell r="AV650">
            <v>0</v>
          </cell>
          <cell r="AW650">
            <v>0</v>
          </cell>
          <cell r="AX650">
            <v>0</v>
          </cell>
          <cell r="AY650">
            <v>0</v>
          </cell>
          <cell r="AZ650">
            <v>0</v>
          </cell>
          <cell r="BA650">
            <v>0</v>
          </cell>
          <cell r="BB650">
            <v>0</v>
          </cell>
          <cell r="BC650">
            <v>0</v>
          </cell>
          <cell r="BD650">
            <v>0</v>
          </cell>
          <cell r="BE650">
            <v>0</v>
          </cell>
          <cell r="BF650">
            <v>0</v>
          </cell>
          <cell r="BG650">
            <v>0</v>
          </cell>
          <cell r="BH650">
            <v>0</v>
          </cell>
          <cell r="BI650">
            <v>0</v>
          </cell>
          <cell r="BJ650">
            <v>0</v>
          </cell>
          <cell r="BK650">
            <v>0</v>
          </cell>
          <cell r="BL650">
            <v>0</v>
          </cell>
          <cell r="BM650">
            <v>0</v>
          </cell>
          <cell r="BN650">
            <v>0</v>
          </cell>
          <cell r="BO650">
            <v>0</v>
          </cell>
          <cell r="BP650">
            <v>0</v>
          </cell>
          <cell r="BQ650">
            <v>0</v>
          </cell>
          <cell r="BR650">
            <v>0</v>
          </cell>
          <cell r="BS650">
            <v>0</v>
          </cell>
          <cell r="BT650">
            <v>0</v>
          </cell>
          <cell r="BU650">
            <v>0</v>
          </cell>
          <cell r="BV650">
            <v>0</v>
          </cell>
          <cell r="BW650">
            <v>0</v>
          </cell>
          <cell r="BX650">
            <v>0</v>
          </cell>
          <cell r="BY650">
            <v>0</v>
          </cell>
          <cell r="BZ650">
            <v>0</v>
          </cell>
          <cell r="CA650">
            <v>0</v>
          </cell>
          <cell r="CB650">
            <v>0</v>
          </cell>
          <cell r="CC650">
            <v>0</v>
          </cell>
          <cell r="CD650">
            <v>0</v>
          </cell>
          <cell r="CE650">
            <v>0</v>
          </cell>
          <cell r="CF650">
            <v>0</v>
          </cell>
          <cell r="CG650">
            <v>0</v>
          </cell>
          <cell r="CH650">
            <v>0</v>
          </cell>
        </row>
        <row r="651">
          <cell r="A651" t="str">
            <v xml:space="preserve">  FSS_TRANSFER</v>
          </cell>
          <cell r="B651">
            <v>0</v>
          </cell>
          <cell r="C651">
            <v>0</v>
          </cell>
          <cell r="D651">
            <v>0</v>
          </cell>
          <cell r="E651">
            <v>0</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cell r="AS651">
            <v>0</v>
          </cell>
          <cell r="AT651">
            <v>0</v>
          </cell>
          <cell r="AU651">
            <v>0</v>
          </cell>
          <cell r="AV651">
            <v>0</v>
          </cell>
          <cell r="AW651">
            <v>0</v>
          </cell>
          <cell r="AX651">
            <v>0</v>
          </cell>
          <cell r="AY651">
            <v>0</v>
          </cell>
          <cell r="AZ651">
            <v>0</v>
          </cell>
          <cell r="BA651">
            <v>0</v>
          </cell>
          <cell r="BB651">
            <v>0</v>
          </cell>
          <cell r="BC651">
            <v>0</v>
          </cell>
          <cell r="BD651">
            <v>0</v>
          </cell>
          <cell r="BE651">
            <v>0</v>
          </cell>
          <cell r="BF651">
            <v>0</v>
          </cell>
          <cell r="BG651">
            <v>0</v>
          </cell>
          <cell r="BH651">
            <v>0</v>
          </cell>
          <cell r="BI651">
            <v>0</v>
          </cell>
          <cell r="BJ651">
            <v>0</v>
          </cell>
          <cell r="BK651">
            <v>0</v>
          </cell>
          <cell r="BL651">
            <v>0</v>
          </cell>
          <cell r="BM651">
            <v>0</v>
          </cell>
          <cell r="BN651">
            <v>0</v>
          </cell>
          <cell r="BO651">
            <v>0</v>
          </cell>
          <cell r="BP651">
            <v>0</v>
          </cell>
          <cell r="BQ651">
            <v>0</v>
          </cell>
          <cell r="BR651">
            <v>0</v>
          </cell>
          <cell r="BS651">
            <v>0</v>
          </cell>
          <cell r="BT651">
            <v>0</v>
          </cell>
          <cell r="BU651">
            <v>0</v>
          </cell>
          <cell r="BV651">
            <v>0</v>
          </cell>
          <cell r="BW651">
            <v>0</v>
          </cell>
          <cell r="BX651">
            <v>0</v>
          </cell>
          <cell r="BY651">
            <v>0</v>
          </cell>
          <cell r="BZ651">
            <v>0</v>
          </cell>
          <cell r="CA651">
            <v>0</v>
          </cell>
          <cell r="CB651">
            <v>0</v>
          </cell>
          <cell r="CC651">
            <v>0</v>
          </cell>
          <cell r="CD651">
            <v>0</v>
          </cell>
          <cell r="CE651">
            <v>0</v>
          </cell>
          <cell r="CF651">
            <v>0</v>
          </cell>
          <cell r="CG651">
            <v>0</v>
          </cell>
          <cell r="CH651">
            <v>0</v>
          </cell>
        </row>
        <row r="652">
          <cell r="A652" t="str">
            <v xml:space="preserve">  GTS_CHOICE</v>
          </cell>
          <cell r="B652">
            <v>0</v>
          </cell>
          <cell r="C652">
            <v>0</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cell r="AS652">
            <v>0</v>
          </cell>
          <cell r="AT652">
            <v>0</v>
          </cell>
          <cell r="AU652">
            <v>0</v>
          </cell>
          <cell r="AV652">
            <v>0</v>
          </cell>
          <cell r="AW652">
            <v>0</v>
          </cell>
          <cell r="AX652">
            <v>0</v>
          </cell>
          <cell r="AY652">
            <v>0</v>
          </cell>
          <cell r="AZ652">
            <v>0</v>
          </cell>
          <cell r="BA652">
            <v>0</v>
          </cell>
          <cell r="BB652">
            <v>0</v>
          </cell>
          <cell r="BC652">
            <v>0</v>
          </cell>
          <cell r="BD652">
            <v>0</v>
          </cell>
          <cell r="BE652">
            <v>0</v>
          </cell>
          <cell r="BF652">
            <v>0</v>
          </cell>
          <cell r="BG652">
            <v>0</v>
          </cell>
          <cell r="BH652">
            <v>0</v>
          </cell>
          <cell r="BI652">
            <v>0</v>
          </cell>
          <cell r="BJ652">
            <v>0</v>
          </cell>
          <cell r="BK652">
            <v>0</v>
          </cell>
          <cell r="BL652">
            <v>0</v>
          </cell>
          <cell r="BM652">
            <v>0</v>
          </cell>
          <cell r="BN652">
            <v>0</v>
          </cell>
          <cell r="BO652">
            <v>0</v>
          </cell>
          <cell r="BP652">
            <v>0</v>
          </cell>
          <cell r="BQ652">
            <v>0</v>
          </cell>
          <cell r="BR652">
            <v>0</v>
          </cell>
          <cell r="BS652">
            <v>0</v>
          </cell>
          <cell r="BT652">
            <v>0</v>
          </cell>
          <cell r="BU652">
            <v>0</v>
          </cell>
          <cell r="BV652">
            <v>0</v>
          </cell>
          <cell r="BW652">
            <v>0</v>
          </cell>
          <cell r="BX652">
            <v>0</v>
          </cell>
          <cell r="BY652">
            <v>0</v>
          </cell>
          <cell r="BZ652">
            <v>0</v>
          </cell>
          <cell r="CA652">
            <v>0</v>
          </cell>
          <cell r="CB652">
            <v>0</v>
          </cell>
          <cell r="CC652">
            <v>0</v>
          </cell>
          <cell r="CD652">
            <v>0</v>
          </cell>
          <cell r="CE652">
            <v>0</v>
          </cell>
          <cell r="CF652">
            <v>0</v>
          </cell>
          <cell r="CG652">
            <v>0</v>
          </cell>
          <cell r="CH652">
            <v>0</v>
          </cell>
        </row>
        <row r="653">
          <cell r="A653" t="str">
            <v xml:space="preserve">  GTS_ITS</v>
          </cell>
          <cell r="B653">
            <v>0</v>
          </cell>
          <cell r="C653">
            <v>0</v>
          </cell>
          <cell r="D653">
            <v>0</v>
          </cell>
          <cell r="E653">
            <v>0</v>
          </cell>
          <cell r="F653">
            <v>0</v>
          </cell>
          <cell r="G653">
            <v>0</v>
          </cell>
          <cell r="H653">
            <v>0</v>
          </cell>
          <cell r="I653">
            <v>0</v>
          </cell>
          <cell r="J653">
            <v>0</v>
          </cell>
          <cell r="K653">
            <v>0</v>
          </cell>
          <cell r="L653">
            <v>0</v>
          </cell>
          <cell r="M653">
            <v>0</v>
          </cell>
          <cell r="N653">
            <v>0</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cell r="AS653">
            <v>0</v>
          </cell>
          <cell r="AT653">
            <v>0</v>
          </cell>
          <cell r="AU653">
            <v>0</v>
          </cell>
          <cell r="AV653">
            <v>0</v>
          </cell>
          <cell r="AW653">
            <v>0</v>
          </cell>
          <cell r="AX653">
            <v>0</v>
          </cell>
          <cell r="AY653">
            <v>0</v>
          </cell>
          <cell r="AZ653">
            <v>0</v>
          </cell>
          <cell r="BA653">
            <v>0</v>
          </cell>
          <cell r="BB653">
            <v>0</v>
          </cell>
          <cell r="BC653">
            <v>0</v>
          </cell>
          <cell r="BD653">
            <v>0</v>
          </cell>
          <cell r="BE653">
            <v>0</v>
          </cell>
          <cell r="BF653">
            <v>0</v>
          </cell>
          <cell r="BG653">
            <v>0</v>
          </cell>
          <cell r="BH653">
            <v>0</v>
          </cell>
          <cell r="BI653">
            <v>0</v>
          </cell>
          <cell r="BJ653">
            <v>0</v>
          </cell>
          <cell r="BK653">
            <v>0</v>
          </cell>
          <cell r="BL653">
            <v>0</v>
          </cell>
          <cell r="BM653">
            <v>0</v>
          </cell>
          <cell r="BN653">
            <v>0</v>
          </cell>
          <cell r="BO653">
            <v>0</v>
          </cell>
          <cell r="BP653">
            <v>0</v>
          </cell>
          <cell r="BQ653">
            <v>0</v>
          </cell>
          <cell r="BR653">
            <v>0</v>
          </cell>
          <cell r="BS653">
            <v>0</v>
          </cell>
          <cell r="BT653">
            <v>0</v>
          </cell>
          <cell r="BU653">
            <v>0</v>
          </cell>
          <cell r="BV653">
            <v>0</v>
          </cell>
          <cell r="BW653">
            <v>0</v>
          </cell>
          <cell r="BX653">
            <v>0</v>
          </cell>
          <cell r="BY653">
            <v>0</v>
          </cell>
          <cell r="BZ653">
            <v>0</v>
          </cell>
          <cell r="CA653">
            <v>0</v>
          </cell>
          <cell r="CB653">
            <v>0</v>
          </cell>
          <cell r="CC653">
            <v>0</v>
          </cell>
          <cell r="CD653">
            <v>0</v>
          </cell>
          <cell r="CE653">
            <v>0</v>
          </cell>
          <cell r="CF653">
            <v>0</v>
          </cell>
          <cell r="CG653">
            <v>0</v>
          </cell>
          <cell r="CH653">
            <v>0</v>
          </cell>
        </row>
        <row r="654">
          <cell r="A654" t="str">
            <v xml:space="preserve">  GTS_ITS_E</v>
          </cell>
          <cell r="B654">
            <v>0</v>
          </cell>
          <cell r="C654">
            <v>0</v>
          </cell>
          <cell r="D654">
            <v>0</v>
          </cell>
          <cell r="E654">
            <v>0</v>
          </cell>
          <cell r="F654">
            <v>0</v>
          </cell>
          <cell r="G654">
            <v>0</v>
          </cell>
          <cell r="H654">
            <v>0</v>
          </cell>
          <cell r="I654">
            <v>0</v>
          </cell>
          <cell r="J654">
            <v>0</v>
          </cell>
          <cell r="K654">
            <v>0</v>
          </cell>
          <cell r="L654">
            <v>0</v>
          </cell>
          <cell r="M654">
            <v>0</v>
          </cell>
          <cell r="N654">
            <v>0</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cell r="AS654">
            <v>0</v>
          </cell>
          <cell r="AT654">
            <v>0</v>
          </cell>
          <cell r="AU654">
            <v>0</v>
          </cell>
          <cell r="AV654">
            <v>0</v>
          </cell>
          <cell r="AW654">
            <v>0</v>
          </cell>
          <cell r="AX654">
            <v>0</v>
          </cell>
          <cell r="AY654">
            <v>0</v>
          </cell>
          <cell r="AZ654">
            <v>0</v>
          </cell>
          <cell r="BA654">
            <v>0</v>
          </cell>
          <cell r="BB654">
            <v>0</v>
          </cell>
          <cell r="BC654">
            <v>0</v>
          </cell>
          <cell r="BD654">
            <v>0</v>
          </cell>
          <cell r="BE654">
            <v>0</v>
          </cell>
          <cell r="BF654">
            <v>0</v>
          </cell>
          <cell r="BG654">
            <v>0</v>
          </cell>
          <cell r="BH654">
            <v>0</v>
          </cell>
          <cell r="BI654">
            <v>0</v>
          </cell>
          <cell r="BJ654">
            <v>0</v>
          </cell>
          <cell r="BK654">
            <v>0</v>
          </cell>
          <cell r="BL654">
            <v>0</v>
          </cell>
          <cell r="BM654">
            <v>0</v>
          </cell>
          <cell r="BN654">
            <v>0</v>
          </cell>
          <cell r="BO654">
            <v>0</v>
          </cell>
          <cell r="BP654">
            <v>0</v>
          </cell>
          <cell r="BQ654">
            <v>0</v>
          </cell>
          <cell r="BR654">
            <v>0</v>
          </cell>
          <cell r="BS654">
            <v>0</v>
          </cell>
          <cell r="BT654">
            <v>0</v>
          </cell>
          <cell r="BU654">
            <v>0</v>
          </cell>
          <cell r="BV654">
            <v>0</v>
          </cell>
          <cell r="BW654">
            <v>0</v>
          </cell>
          <cell r="BX654">
            <v>0</v>
          </cell>
          <cell r="BY654">
            <v>0</v>
          </cell>
          <cell r="BZ654">
            <v>0</v>
          </cell>
          <cell r="CA654">
            <v>0</v>
          </cell>
          <cell r="CB654">
            <v>0</v>
          </cell>
          <cell r="CC654">
            <v>0</v>
          </cell>
          <cell r="CD654">
            <v>0</v>
          </cell>
          <cell r="CE654">
            <v>0</v>
          </cell>
          <cell r="CF654">
            <v>0</v>
          </cell>
          <cell r="CG654">
            <v>0</v>
          </cell>
          <cell r="CH654">
            <v>0</v>
          </cell>
        </row>
        <row r="655">
          <cell r="A655" t="str">
            <v xml:space="preserve">  LOCAL_PGH</v>
          </cell>
          <cell r="B655">
            <v>0</v>
          </cell>
          <cell r="C655">
            <v>0</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cell r="AS655">
            <v>0</v>
          </cell>
          <cell r="AT655">
            <v>0</v>
          </cell>
          <cell r="AU655">
            <v>0</v>
          </cell>
          <cell r="AV655">
            <v>0</v>
          </cell>
          <cell r="AW655">
            <v>0</v>
          </cell>
          <cell r="AX655">
            <v>0</v>
          </cell>
          <cell r="AY655">
            <v>0</v>
          </cell>
          <cell r="AZ655">
            <v>0</v>
          </cell>
          <cell r="BA655">
            <v>0</v>
          </cell>
          <cell r="BB655">
            <v>0</v>
          </cell>
          <cell r="BC655">
            <v>0</v>
          </cell>
          <cell r="BD655">
            <v>0</v>
          </cell>
          <cell r="BE655">
            <v>0</v>
          </cell>
          <cell r="BF655">
            <v>0</v>
          </cell>
          <cell r="BG655">
            <v>0</v>
          </cell>
          <cell r="BH655">
            <v>0</v>
          </cell>
          <cell r="BI655">
            <v>0</v>
          </cell>
          <cell r="BJ655">
            <v>0</v>
          </cell>
          <cell r="BK655">
            <v>0</v>
          </cell>
          <cell r="BL655">
            <v>0</v>
          </cell>
          <cell r="BM655">
            <v>0</v>
          </cell>
          <cell r="BN655">
            <v>0</v>
          </cell>
          <cell r="BO655">
            <v>0</v>
          </cell>
          <cell r="BP655">
            <v>0</v>
          </cell>
          <cell r="BQ655">
            <v>0</v>
          </cell>
          <cell r="BR655">
            <v>0</v>
          </cell>
          <cell r="BS655">
            <v>0</v>
          </cell>
          <cell r="BT655">
            <v>0</v>
          </cell>
          <cell r="BU655">
            <v>0</v>
          </cell>
          <cell r="BV655">
            <v>0</v>
          </cell>
          <cell r="BW655">
            <v>0</v>
          </cell>
          <cell r="BX655">
            <v>0</v>
          </cell>
          <cell r="BY655">
            <v>0</v>
          </cell>
          <cell r="BZ655">
            <v>0</v>
          </cell>
          <cell r="CA655">
            <v>0</v>
          </cell>
          <cell r="CB655">
            <v>0</v>
          </cell>
          <cell r="CC655">
            <v>0</v>
          </cell>
          <cell r="CD655">
            <v>0</v>
          </cell>
          <cell r="CE655">
            <v>0</v>
          </cell>
          <cell r="CF655">
            <v>0</v>
          </cell>
          <cell r="CG655">
            <v>0</v>
          </cell>
          <cell r="CH655">
            <v>0</v>
          </cell>
        </row>
        <row r="656">
          <cell r="A656" t="str">
            <v xml:space="preserve">  LOCAL_TCO</v>
          </cell>
          <cell r="B656">
            <v>0</v>
          </cell>
          <cell r="C656">
            <v>0</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cell r="AS656">
            <v>0</v>
          </cell>
          <cell r="AT656">
            <v>0</v>
          </cell>
          <cell r="AU656">
            <v>0</v>
          </cell>
          <cell r="AV656">
            <v>0</v>
          </cell>
          <cell r="AW656">
            <v>0</v>
          </cell>
          <cell r="AX656">
            <v>0</v>
          </cell>
          <cell r="AY656">
            <v>0</v>
          </cell>
          <cell r="AZ656">
            <v>0</v>
          </cell>
          <cell r="BA656">
            <v>0</v>
          </cell>
          <cell r="BB656">
            <v>0</v>
          </cell>
          <cell r="BC656">
            <v>0</v>
          </cell>
          <cell r="BD656">
            <v>0</v>
          </cell>
          <cell r="BE656">
            <v>0</v>
          </cell>
          <cell r="BF656">
            <v>0</v>
          </cell>
          <cell r="BG656">
            <v>0</v>
          </cell>
          <cell r="BH656">
            <v>0</v>
          </cell>
          <cell r="BI656">
            <v>0</v>
          </cell>
          <cell r="BJ656">
            <v>0</v>
          </cell>
          <cell r="BK656">
            <v>0</v>
          </cell>
          <cell r="BL656">
            <v>0</v>
          </cell>
          <cell r="BM656">
            <v>0</v>
          </cell>
          <cell r="BN656">
            <v>0</v>
          </cell>
          <cell r="BO656">
            <v>0</v>
          </cell>
          <cell r="BP656">
            <v>0</v>
          </cell>
          <cell r="BQ656">
            <v>0</v>
          </cell>
          <cell r="BR656">
            <v>0</v>
          </cell>
          <cell r="BS656">
            <v>0</v>
          </cell>
          <cell r="BT656">
            <v>0</v>
          </cell>
          <cell r="BU656">
            <v>0</v>
          </cell>
          <cell r="BV656">
            <v>0</v>
          </cell>
          <cell r="BW656">
            <v>0</v>
          </cell>
          <cell r="BX656">
            <v>0</v>
          </cell>
          <cell r="BY656">
            <v>0</v>
          </cell>
          <cell r="BZ656">
            <v>0</v>
          </cell>
          <cell r="CA656">
            <v>0</v>
          </cell>
          <cell r="CB656">
            <v>0</v>
          </cell>
          <cell r="CC656">
            <v>0</v>
          </cell>
          <cell r="CD656">
            <v>0</v>
          </cell>
          <cell r="CE656">
            <v>0</v>
          </cell>
          <cell r="CF656">
            <v>0</v>
          </cell>
          <cell r="CG656">
            <v>0</v>
          </cell>
          <cell r="CH656">
            <v>0</v>
          </cell>
        </row>
        <row r="657">
          <cell r="A657" t="str">
            <v xml:space="preserve">  LOCAL_UNION</v>
          </cell>
          <cell r="B657">
            <v>0</v>
          </cell>
          <cell r="C657">
            <v>0</v>
          </cell>
          <cell r="D657">
            <v>0</v>
          </cell>
          <cell r="E657">
            <v>0</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cell r="AS657">
            <v>0</v>
          </cell>
          <cell r="AT657">
            <v>0</v>
          </cell>
          <cell r="AU657">
            <v>0</v>
          </cell>
          <cell r="AV657">
            <v>0</v>
          </cell>
          <cell r="AW657">
            <v>0</v>
          </cell>
          <cell r="AX657">
            <v>0</v>
          </cell>
          <cell r="AY657">
            <v>0</v>
          </cell>
          <cell r="AZ657">
            <v>0</v>
          </cell>
          <cell r="BA657">
            <v>0</v>
          </cell>
          <cell r="BB657">
            <v>0</v>
          </cell>
          <cell r="BC657">
            <v>0</v>
          </cell>
          <cell r="BD657">
            <v>0</v>
          </cell>
          <cell r="BE657">
            <v>0</v>
          </cell>
          <cell r="BF657">
            <v>0</v>
          </cell>
          <cell r="BG657">
            <v>0</v>
          </cell>
          <cell r="BH657">
            <v>0</v>
          </cell>
          <cell r="BI657">
            <v>0</v>
          </cell>
          <cell r="BJ657">
            <v>0</v>
          </cell>
          <cell r="BK657">
            <v>0</v>
          </cell>
          <cell r="BL657">
            <v>0</v>
          </cell>
          <cell r="BM657">
            <v>0</v>
          </cell>
          <cell r="BN657">
            <v>0</v>
          </cell>
          <cell r="BO657">
            <v>0</v>
          </cell>
          <cell r="BP657">
            <v>0</v>
          </cell>
          <cell r="BQ657">
            <v>0</v>
          </cell>
          <cell r="BR657">
            <v>0</v>
          </cell>
          <cell r="BS657">
            <v>0</v>
          </cell>
          <cell r="BT657">
            <v>0</v>
          </cell>
          <cell r="BU657">
            <v>0</v>
          </cell>
          <cell r="BV657">
            <v>0</v>
          </cell>
          <cell r="BW657">
            <v>0</v>
          </cell>
          <cell r="BX657">
            <v>0</v>
          </cell>
          <cell r="BY657">
            <v>0</v>
          </cell>
          <cell r="BZ657">
            <v>0</v>
          </cell>
          <cell r="CA657">
            <v>0</v>
          </cell>
          <cell r="CB657">
            <v>0</v>
          </cell>
          <cell r="CC657">
            <v>0</v>
          </cell>
          <cell r="CD657">
            <v>0</v>
          </cell>
          <cell r="CE657">
            <v>0</v>
          </cell>
          <cell r="CF657">
            <v>0</v>
          </cell>
          <cell r="CG657">
            <v>0</v>
          </cell>
          <cell r="CH657">
            <v>0</v>
          </cell>
        </row>
        <row r="658">
          <cell r="A658" t="str">
            <v xml:space="preserve">  PAN_ENERGY</v>
          </cell>
          <cell r="B658">
            <v>0</v>
          </cell>
          <cell r="C658">
            <v>0</v>
          </cell>
          <cell r="D658">
            <v>0</v>
          </cell>
          <cell r="E658">
            <v>0</v>
          </cell>
          <cell r="F658">
            <v>0</v>
          </cell>
          <cell r="G658">
            <v>0</v>
          </cell>
          <cell r="H658">
            <v>0</v>
          </cell>
          <cell r="I658">
            <v>0</v>
          </cell>
          <cell r="J658">
            <v>0</v>
          </cell>
          <cell r="K658">
            <v>0</v>
          </cell>
          <cell r="L658">
            <v>0</v>
          </cell>
          <cell r="M658">
            <v>0</v>
          </cell>
          <cell r="N658">
            <v>0</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cell r="AS658">
            <v>0</v>
          </cell>
          <cell r="AT658">
            <v>0</v>
          </cell>
          <cell r="AU658">
            <v>0</v>
          </cell>
          <cell r="AV658">
            <v>0</v>
          </cell>
          <cell r="AW658">
            <v>0</v>
          </cell>
          <cell r="AX658">
            <v>0</v>
          </cell>
          <cell r="AY658">
            <v>0</v>
          </cell>
          <cell r="AZ658">
            <v>0</v>
          </cell>
          <cell r="BA658">
            <v>0</v>
          </cell>
          <cell r="BB658">
            <v>0</v>
          </cell>
          <cell r="BC658">
            <v>0</v>
          </cell>
          <cell r="BD658">
            <v>0</v>
          </cell>
          <cell r="BE658">
            <v>0</v>
          </cell>
          <cell r="BF658">
            <v>0</v>
          </cell>
          <cell r="BG658">
            <v>0</v>
          </cell>
          <cell r="BH658">
            <v>0</v>
          </cell>
          <cell r="BI658">
            <v>0</v>
          </cell>
          <cell r="BJ658">
            <v>0</v>
          </cell>
          <cell r="BK658">
            <v>0</v>
          </cell>
          <cell r="BL658">
            <v>0</v>
          </cell>
          <cell r="BM658">
            <v>0</v>
          </cell>
          <cell r="BN658">
            <v>0</v>
          </cell>
          <cell r="BO658">
            <v>0</v>
          </cell>
          <cell r="BP658">
            <v>0</v>
          </cell>
          <cell r="BQ658">
            <v>0</v>
          </cell>
          <cell r="BR658">
            <v>0</v>
          </cell>
          <cell r="BS658">
            <v>0</v>
          </cell>
          <cell r="BT658">
            <v>0</v>
          </cell>
          <cell r="BU658">
            <v>0</v>
          </cell>
          <cell r="BV658">
            <v>0</v>
          </cell>
          <cell r="BW658">
            <v>0</v>
          </cell>
          <cell r="BX658">
            <v>0</v>
          </cell>
          <cell r="BY658">
            <v>0</v>
          </cell>
          <cell r="BZ658">
            <v>0</v>
          </cell>
          <cell r="CA658">
            <v>0</v>
          </cell>
          <cell r="CB658">
            <v>0</v>
          </cell>
          <cell r="CC658">
            <v>0</v>
          </cell>
          <cell r="CD658">
            <v>0</v>
          </cell>
          <cell r="CE658">
            <v>0</v>
          </cell>
          <cell r="CF658">
            <v>0</v>
          </cell>
          <cell r="CG658">
            <v>0</v>
          </cell>
          <cell r="CH658">
            <v>0</v>
          </cell>
        </row>
        <row r="659">
          <cell r="A659" t="str">
            <v xml:space="preserve">  SPOT_BASE</v>
          </cell>
          <cell r="B659">
            <v>0</v>
          </cell>
          <cell r="C659">
            <v>0</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0</v>
          </cell>
          <cell r="S659">
            <v>0</v>
          </cell>
          <cell r="T659">
            <v>0</v>
          </cell>
          <cell r="U659">
            <v>0</v>
          </cell>
          <cell r="V659">
            <v>0</v>
          </cell>
          <cell r="W659">
            <v>0</v>
          </cell>
          <cell r="X659">
            <v>0</v>
          </cell>
          <cell r="Y659">
            <v>0</v>
          </cell>
          <cell r="Z659">
            <v>0</v>
          </cell>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cell r="AS659">
            <v>0</v>
          </cell>
          <cell r="AT659">
            <v>0</v>
          </cell>
          <cell r="AU659">
            <v>0</v>
          </cell>
          <cell r="AV659">
            <v>0</v>
          </cell>
          <cell r="AW659">
            <v>0</v>
          </cell>
          <cell r="AX659">
            <v>0</v>
          </cell>
          <cell r="AY659">
            <v>0</v>
          </cell>
          <cell r="AZ659">
            <v>0</v>
          </cell>
          <cell r="BA659">
            <v>0</v>
          </cell>
          <cell r="BB659">
            <v>0</v>
          </cell>
          <cell r="BC659">
            <v>0</v>
          </cell>
          <cell r="BD659">
            <v>0</v>
          </cell>
          <cell r="BE659">
            <v>0</v>
          </cell>
          <cell r="BF659">
            <v>0</v>
          </cell>
          <cell r="BG659">
            <v>0</v>
          </cell>
          <cell r="BH659">
            <v>0</v>
          </cell>
          <cell r="BI659">
            <v>0</v>
          </cell>
          <cell r="BJ659">
            <v>0</v>
          </cell>
          <cell r="BK659">
            <v>0</v>
          </cell>
          <cell r="BL659">
            <v>0</v>
          </cell>
          <cell r="BM659">
            <v>0</v>
          </cell>
          <cell r="BN659">
            <v>0</v>
          </cell>
          <cell r="BO659">
            <v>0</v>
          </cell>
          <cell r="BP659">
            <v>0</v>
          </cell>
          <cell r="BQ659">
            <v>0</v>
          </cell>
          <cell r="BR659">
            <v>0</v>
          </cell>
          <cell r="BS659">
            <v>0</v>
          </cell>
          <cell r="BT659">
            <v>0</v>
          </cell>
          <cell r="BU659">
            <v>0</v>
          </cell>
          <cell r="BV659">
            <v>0</v>
          </cell>
          <cell r="BW659">
            <v>0</v>
          </cell>
          <cell r="BX659">
            <v>0</v>
          </cell>
          <cell r="BY659">
            <v>0</v>
          </cell>
          <cell r="BZ659">
            <v>0</v>
          </cell>
          <cell r="CA659">
            <v>0</v>
          </cell>
          <cell r="CB659">
            <v>0</v>
          </cell>
          <cell r="CC659">
            <v>0</v>
          </cell>
          <cell r="CD659">
            <v>0</v>
          </cell>
          <cell r="CE659">
            <v>0</v>
          </cell>
          <cell r="CF659">
            <v>0</v>
          </cell>
          <cell r="CG659">
            <v>0</v>
          </cell>
          <cell r="CH659">
            <v>0</v>
          </cell>
        </row>
        <row r="660">
          <cell r="A660" t="str">
            <v xml:space="preserve">  SPOT_SWING</v>
          </cell>
          <cell r="B660">
            <v>0</v>
          </cell>
          <cell r="C660">
            <v>0</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cell r="AS660">
            <v>0</v>
          </cell>
          <cell r="AT660">
            <v>0</v>
          </cell>
          <cell r="AU660">
            <v>0</v>
          </cell>
          <cell r="AV660">
            <v>0</v>
          </cell>
          <cell r="AW660">
            <v>0</v>
          </cell>
          <cell r="AX660">
            <v>0</v>
          </cell>
          <cell r="AY660">
            <v>0</v>
          </cell>
          <cell r="AZ660">
            <v>0</v>
          </cell>
          <cell r="BA660">
            <v>0</v>
          </cell>
          <cell r="BB660">
            <v>0</v>
          </cell>
          <cell r="BC660">
            <v>0</v>
          </cell>
          <cell r="BD660">
            <v>0</v>
          </cell>
          <cell r="BE660">
            <v>0</v>
          </cell>
          <cell r="BF660">
            <v>0</v>
          </cell>
          <cell r="BG660">
            <v>0</v>
          </cell>
          <cell r="BH660">
            <v>0</v>
          </cell>
          <cell r="BI660">
            <v>0</v>
          </cell>
          <cell r="BJ660">
            <v>0</v>
          </cell>
          <cell r="BK660">
            <v>0</v>
          </cell>
          <cell r="BL660">
            <v>0</v>
          </cell>
          <cell r="BM660">
            <v>0</v>
          </cell>
          <cell r="BN660">
            <v>0</v>
          </cell>
          <cell r="BO660">
            <v>0</v>
          </cell>
          <cell r="BP660">
            <v>0</v>
          </cell>
          <cell r="BQ660">
            <v>0</v>
          </cell>
          <cell r="BR660">
            <v>0</v>
          </cell>
          <cell r="BS660">
            <v>0</v>
          </cell>
          <cell r="BT660">
            <v>0</v>
          </cell>
          <cell r="BU660">
            <v>0</v>
          </cell>
          <cell r="BV660">
            <v>0</v>
          </cell>
          <cell r="BW660">
            <v>0</v>
          </cell>
          <cell r="BX660">
            <v>0</v>
          </cell>
          <cell r="BY660">
            <v>0</v>
          </cell>
          <cell r="BZ660">
            <v>0</v>
          </cell>
          <cell r="CA660">
            <v>0</v>
          </cell>
          <cell r="CB660">
            <v>0</v>
          </cell>
          <cell r="CC660">
            <v>0</v>
          </cell>
          <cell r="CD660">
            <v>0</v>
          </cell>
          <cell r="CE660">
            <v>0</v>
          </cell>
          <cell r="CF660">
            <v>0</v>
          </cell>
          <cell r="CG660">
            <v>0</v>
          </cell>
          <cell r="CH660">
            <v>0</v>
          </cell>
        </row>
        <row r="661">
          <cell r="A661" t="str">
            <v xml:space="preserve">  TERM_CGT</v>
          </cell>
          <cell r="B661">
            <v>0</v>
          </cell>
          <cell r="C661">
            <v>0</v>
          </cell>
          <cell r="D661">
            <v>0</v>
          </cell>
          <cell r="E661">
            <v>0</v>
          </cell>
          <cell r="F661">
            <v>0</v>
          </cell>
          <cell r="G661">
            <v>0</v>
          </cell>
          <cell r="H661">
            <v>0</v>
          </cell>
          <cell r="I661">
            <v>397.4</v>
          </cell>
          <cell r="J661">
            <v>544.08000000000004</v>
          </cell>
          <cell r="K661">
            <v>1972.74</v>
          </cell>
          <cell r="L661">
            <v>0</v>
          </cell>
          <cell r="M661">
            <v>2914.22</v>
          </cell>
          <cell r="N661">
            <v>0</v>
          </cell>
          <cell r="O661">
            <v>0</v>
          </cell>
          <cell r="P661">
            <v>0</v>
          </cell>
          <cell r="Q661">
            <v>0</v>
          </cell>
          <cell r="R661">
            <v>0</v>
          </cell>
          <cell r="S661">
            <v>0</v>
          </cell>
          <cell r="T661">
            <v>0</v>
          </cell>
          <cell r="U661">
            <v>0</v>
          </cell>
          <cell r="V661">
            <v>2914.22</v>
          </cell>
          <cell r="W661">
            <v>0</v>
          </cell>
          <cell r="X661">
            <v>0</v>
          </cell>
          <cell r="Y661">
            <v>0</v>
          </cell>
          <cell r="Z661">
            <v>56.07</v>
          </cell>
          <cell r="AA661">
            <v>0</v>
          </cell>
          <cell r="AB661">
            <v>56.07</v>
          </cell>
          <cell r="AC661">
            <v>0</v>
          </cell>
          <cell r="AD661">
            <v>0</v>
          </cell>
          <cell r="AE661">
            <v>0</v>
          </cell>
          <cell r="AF661">
            <v>0</v>
          </cell>
          <cell r="AG661">
            <v>0</v>
          </cell>
          <cell r="AH661">
            <v>0</v>
          </cell>
          <cell r="AI661">
            <v>0</v>
          </cell>
          <cell r="AJ661">
            <v>0</v>
          </cell>
          <cell r="AK661">
            <v>56.07</v>
          </cell>
          <cell r="AL661">
            <v>0</v>
          </cell>
          <cell r="AM661">
            <v>0</v>
          </cell>
          <cell r="AN661">
            <v>0</v>
          </cell>
          <cell r="AO661">
            <v>0</v>
          </cell>
          <cell r="AP661">
            <v>0</v>
          </cell>
          <cell r="AQ661">
            <v>0</v>
          </cell>
          <cell r="AR661">
            <v>0</v>
          </cell>
          <cell r="AS661">
            <v>0</v>
          </cell>
          <cell r="AT661">
            <v>0</v>
          </cell>
          <cell r="AU661">
            <v>0</v>
          </cell>
          <cell r="AV661">
            <v>0</v>
          </cell>
          <cell r="AW661">
            <v>0</v>
          </cell>
          <cell r="AX661">
            <v>0</v>
          </cell>
          <cell r="AY661">
            <v>0</v>
          </cell>
          <cell r="AZ661">
            <v>0</v>
          </cell>
          <cell r="BA661">
            <v>0</v>
          </cell>
          <cell r="BB661">
            <v>0</v>
          </cell>
          <cell r="BC661">
            <v>0</v>
          </cell>
          <cell r="BD661">
            <v>0</v>
          </cell>
          <cell r="BE661">
            <v>0</v>
          </cell>
          <cell r="BF661">
            <v>0</v>
          </cell>
          <cell r="BG661">
            <v>0</v>
          </cell>
          <cell r="BH661">
            <v>0</v>
          </cell>
          <cell r="BI661">
            <v>0</v>
          </cell>
          <cell r="BJ661">
            <v>0</v>
          </cell>
          <cell r="BK661">
            <v>0</v>
          </cell>
          <cell r="BL661">
            <v>0</v>
          </cell>
          <cell r="BM661">
            <v>0</v>
          </cell>
          <cell r="BN661">
            <v>0</v>
          </cell>
          <cell r="BO661">
            <v>0</v>
          </cell>
          <cell r="BP661">
            <v>0</v>
          </cell>
          <cell r="BQ661">
            <v>0</v>
          </cell>
          <cell r="BR661">
            <v>2232</v>
          </cell>
          <cell r="BS661">
            <v>1767.63</v>
          </cell>
          <cell r="BT661">
            <v>0</v>
          </cell>
          <cell r="BU661">
            <v>3999.63</v>
          </cell>
          <cell r="BV661">
            <v>0</v>
          </cell>
          <cell r="BW661">
            <v>0</v>
          </cell>
          <cell r="BX661">
            <v>0</v>
          </cell>
          <cell r="BY661">
            <v>0</v>
          </cell>
          <cell r="BZ661">
            <v>0</v>
          </cell>
          <cell r="CA661">
            <v>0</v>
          </cell>
          <cell r="CB661">
            <v>0</v>
          </cell>
          <cell r="CC661">
            <v>0</v>
          </cell>
          <cell r="CD661">
            <v>3999.63</v>
          </cell>
          <cell r="CE661">
            <v>0</v>
          </cell>
          <cell r="CF661">
            <v>0</v>
          </cell>
          <cell r="CG661">
            <v>0</v>
          </cell>
          <cell r="CH661">
            <v>0</v>
          </cell>
        </row>
        <row r="662">
          <cell r="A662" t="str">
            <v xml:space="preserve">  TERM_NF</v>
          </cell>
          <cell r="B662">
            <v>0</v>
          </cell>
          <cell r="C662">
            <v>0</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cell r="AS662">
            <v>0</v>
          </cell>
          <cell r="AT662">
            <v>0</v>
          </cell>
          <cell r="AU662">
            <v>0</v>
          </cell>
          <cell r="AV662">
            <v>0</v>
          </cell>
          <cell r="AW662">
            <v>0</v>
          </cell>
          <cell r="AX662">
            <v>0</v>
          </cell>
          <cell r="AY662">
            <v>0</v>
          </cell>
          <cell r="AZ662">
            <v>0</v>
          </cell>
          <cell r="BA662">
            <v>0</v>
          </cell>
          <cell r="BB662">
            <v>0</v>
          </cell>
          <cell r="BC662">
            <v>0</v>
          </cell>
          <cell r="BD662">
            <v>0</v>
          </cell>
          <cell r="BE662">
            <v>0</v>
          </cell>
          <cell r="BF662">
            <v>0</v>
          </cell>
          <cell r="BG662">
            <v>0</v>
          </cell>
          <cell r="BH662">
            <v>0</v>
          </cell>
          <cell r="BI662">
            <v>0</v>
          </cell>
          <cell r="BJ662">
            <v>0</v>
          </cell>
          <cell r="BK662">
            <v>0</v>
          </cell>
          <cell r="BL662">
            <v>0</v>
          </cell>
          <cell r="BM662">
            <v>0</v>
          </cell>
          <cell r="BN662">
            <v>0</v>
          </cell>
          <cell r="BO662">
            <v>0</v>
          </cell>
          <cell r="BP662">
            <v>0</v>
          </cell>
          <cell r="BQ662">
            <v>0</v>
          </cell>
          <cell r="BR662">
            <v>0</v>
          </cell>
          <cell r="BS662">
            <v>0</v>
          </cell>
          <cell r="BT662">
            <v>0</v>
          </cell>
          <cell r="BU662">
            <v>0</v>
          </cell>
          <cell r="BV662">
            <v>0</v>
          </cell>
          <cell r="BW662">
            <v>0</v>
          </cell>
          <cell r="BX662">
            <v>0</v>
          </cell>
          <cell r="BY662">
            <v>0</v>
          </cell>
          <cell r="BZ662">
            <v>0</v>
          </cell>
          <cell r="CA662">
            <v>0</v>
          </cell>
          <cell r="CB662">
            <v>0</v>
          </cell>
          <cell r="CC662">
            <v>0</v>
          </cell>
          <cell r="CD662">
            <v>0</v>
          </cell>
          <cell r="CE662">
            <v>0</v>
          </cell>
          <cell r="CF662">
            <v>0</v>
          </cell>
          <cell r="CG662">
            <v>0</v>
          </cell>
          <cell r="CH662">
            <v>0</v>
          </cell>
        </row>
        <row r="663">
          <cell r="A663" t="str">
            <v xml:space="preserve">  TERM_R</v>
          </cell>
          <cell r="B663">
            <v>0</v>
          </cell>
          <cell r="C663">
            <v>0</v>
          </cell>
          <cell r="D663">
            <v>0</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cell r="AS663">
            <v>0</v>
          </cell>
          <cell r="AT663">
            <v>0</v>
          </cell>
          <cell r="AU663">
            <v>0</v>
          </cell>
          <cell r="AV663">
            <v>0</v>
          </cell>
          <cell r="AW663">
            <v>0</v>
          </cell>
          <cell r="AX663">
            <v>0</v>
          </cell>
          <cell r="AY663">
            <v>0</v>
          </cell>
          <cell r="AZ663">
            <v>0</v>
          </cell>
          <cell r="BA663">
            <v>0</v>
          </cell>
          <cell r="BB663">
            <v>0</v>
          </cell>
          <cell r="BC663">
            <v>0</v>
          </cell>
          <cell r="BD663">
            <v>0</v>
          </cell>
          <cell r="BE663">
            <v>0</v>
          </cell>
          <cell r="BF663">
            <v>0</v>
          </cell>
          <cell r="BG663">
            <v>0</v>
          </cell>
          <cell r="BH663">
            <v>0</v>
          </cell>
          <cell r="BI663">
            <v>0</v>
          </cell>
          <cell r="BJ663">
            <v>0</v>
          </cell>
          <cell r="BK663">
            <v>0</v>
          </cell>
          <cell r="BL663">
            <v>0</v>
          </cell>
          <cell r="BM663">
            <v>0</v>
          </cell>
          <cell r="BN663">
            <v>0</v>
          </cell>
          <cell r="BO663">
            <v>0</v>
          </cell>
          <cell r="BP663">
            <v>0</v>
          </cell>
          <cell r="BQ663">
            <v>0</v>
          </cell>
          <cell r="BR663">
            <v>0</v>
          </cell>
          <cell r="BS663">
            <v>0</v>
          </cell>
          <cell r="BT663">
            <v>0</v>
          </cell>
          <cell r="BU663">
            <v>0</v>
          </cell>
          <cell r="BV663">
            <v>0</v>
          </cell>
          <cell r="BW663">
            <v>0</v>
          </cell>
          <cell r="BX663">
            <v>0</v>
          </cell>
          <cell r="BY663">
            <v>0</v>
          </cell>
          <cell r="BZ663">
            <v>0</v>
          </cell>
          <cell r="CA663">
            <v>0</v>
          </cell>
          <cell r="CB663">
            <v>0</v>
          </cell>
          <cell r="CC663">
            <v>0</v>
          </cell>
          <cell r="CD663">
            <v>0</v>
          </cell>
          <cell r="CE663">
            <v>0</v>
          </cell>
          <cell r="CF663">
            <v>0</v>
          </cell>
          <cell r="CG663">
            <v>0</v>
          </cell>
          <cell r="CH663">
            <v>0</v>
          </cell>
        </row>
        <row r="664">
          <cell r="A664" t="str">
            <v xml:space="preserve">  TERM_TCO</v>
          </cell>
          <cell r="B664">
            <v>0</v>
          </cell>
          <cell r="C664">
            <v>0</v>
          </cell>
          <cell r="D664">
            <v>0</v>
          </cell>
          <cell r="E664">
            <v>0</v>
          </cell>
          <cell r="F664">
            <v>0</v>
          </cell>
          <cell r="G664">
            <v>0</v>
          </cell>
          <cell r="H664">
            <v>0</v>
          </cell>
          <cell r="I664">
            <v>1340.89</v>
          </cell>
          <cell r="J664">
            <v>2681.89</v>
          </cell>
          <cell r="K664">
            <v>10440</v>
          </cell>
          <cell r="L664">
            <v>0</v>
          </cell>
          <cell r="M664">
            <v>14462.78</v>
          </cell>
          <cell r="N664">
            <v>0</v>
          </cell>
          <cell r="O664">
            <v>0</v>
          </cell>
          <cell r="P664">
            <v>0</v>
          </cell>
          <cell r="Q664">
            <v>0</v>
          </cell>
          <cell r="R664">
            <v>0</v>
          </cell>
          <cell r="S664">
            <v>0</v>
          </cell>
          <cell r="T664">
            <v>0</v>
          </cell>
          <cell r="U664">
            <v>0</v>
          </cell>
          <cell r="V664">
            <v>14462.78</v>
          </cell>
          <cell r="W664">
            <v>0</v>
          </cell>
          <cell r="X664">
            <v>458.54</v>
          </cell>
          <cell r="Y664">
            <v>1545.9</v>
          </cell>
          <cell r="Z664">
            <v>10080</v>
          </cell>
          <cell r="AA664">
            <v>0</v>
          </cell>
          <cell r="AB664">
            <v>12084.43</v>
          </cell>
          <cell r="AC664">
            <v>0</v>
          </cell>
          <cell r="AD664">
            <v>0</v>
          </cell>
          <cell r="AE664">
            <v>0</v>
          </cell>
          <cell r="AF664">
            <v>0</v>
          </cell>
          <cell r="AG664">
            <v>0</v>
          </cell>
          <cell r="AH664">
            <v>0</v>
          </cell>
          <cell r="AI664">
            <v>0</v>
          </cell>
          <cell r="AJ664">
            <v>0</v>
          </cell>
          <cell r="AK664">
            <v>12084.43</v>
          </cell>
          <cell r="AL664">
            <v>0</v>
          </cell>
          <cell r="AM664">
            <v>438.33</v>
          </cell>
          <cell r="AN664">
            <v>1174.92</v>
          </cell>
          <cell r="AO664">
            <v>10080</v>
          </cell>
          <cell r="AP664">
            <v>0</v>
          </cell>
          <cell r="AQ664">
            <v>11693.24</v>
          </cell>
          <cell r="AR664">
            <v>0</v>
          </cell>
          <cell r="AS664">
            <v>0</v>
          </cell>
          <cell r="AT664">
            <v>0</v>
          </cell>
          <cell r="AU664">
            <v>0</v>
          </cell>
          <cell r="AV664">
            <v>0</v>
          </cell>
          <cell r="AW664">
            <v>0</v>
          </cell>
          <cell r="AX664">
            <v>0</v>
          </cell>
          <cell r="AY664">
            <v>0</v>
          </cell>
          <cell r="AZ664">
            <v>11693.24</v>
          </cell>
          <cell r="BA664">
            <v>0</v>
          </cell>
          <cell r="BB664">
            <v>436.52</v>
          </cell>
          <cell r="BC664">
            <v>510.79</v>
          </cell>
          <cell r="BD664">
            <v>10039.219999999999</v>
          </cell>
          <cell r="BE664">
            <v>0</v>
          </cell>
          <cell r="BF664">
            <v>10986.54</v>
          </cell>
          <cell r="BG664">
            <v>0</v>
          </cell>
          <cell r="BH664">
            <v>0</v>
          </cell>
          <cell r="BI664">
            <v>0</v>
          </cell>
          <cell r="BJ664">
            <v>0</v>
          </cell>
          <cell r="BK664">
            <v>0</v>
          </cell>
          <cell r="BL664">
            <v>0</v>
          </cell>
          <cell r="BM664">
            <v>0</v>
          </cell>
          <cell r="BN664">
            <v>0</v>
          </cell>
          <cell r="BO664">
            <v>10986.54</v>
          </cell>
          <cell r="BP664">
            <v>0</v>
          </cell>
          <cell r="BQ664">
            <v>1159.3699999999999</v>
          </cell>
          <cell r="BR664">
            <v>0</v>
          </cell>
          <cell r="BS664">
            <v>10440</v>
          </cell>
          <cell r="BT664">
            <v>0</v>
          </cell>
          <cell r="BU664">
            <v>11599.37</v>
          </cell>
          <cell r="BV664">
            <v>0</v>
          </cell>
          <cell r="BW664">
            <v>0</v>
          </cell>
          <cell r="BX664">
            <v>0</v>
          </cell>
          <cell r="BY664">
            <v>0</v>
          </cell>
          <cell r="BZ664">
            <v>0</v>
          </cell>
          <cell r="CA664">
            <v>0</v>
          </cell>
          <cell r="CB664">
            <v>0</v>
          </cell>
          <cell r="CC664">
            <v>0</v>
          </cell>
          <cell r="CD664">
            <v>11599.37</v>
          </cell>
          <cell r="CE664">
            <v>0</v>
          </cell>
          <cell r="CF664">
            <v>807.55</v>
          </cell>
          <cell r="CG664">
            <v>807.55</v>
          </cell>
          <cell r="CH664">
            <v>807.55</v>
          </cell>
        </row>
        <row r="665">
          <cell r="A665" t="str">
            <v xml:space="preserve">  TERM_TET</v>
          </cell>
          <cell r="B665">
            <v>0</v>
          </cell>
          <cell r="C665">
            <v>0</v>
          </cell>
          <cell r="D665">
            <v>0</v>
          </cell>
          <cell r="E665">
            <v>0</v>
          </cell>
          <cell r="F665">
            <v>0</v>
          </cell>
          <cell r="G665">
            <v>0</v>
          </cell>
          <cell r="H665">
            <v>0</v>
          </cell>
          <cell r="I665">
            <v>82.46</v>
          </cell>
          <cell r="J665">
            <v>82.46</v>
          </cell>
          <cell r="K665">
            <v>77.14</v>
          </cell>
          <cell r="L665">
            <v>0</v>
          </cell>
          <cell r="M665">
            <v>242.06</v>
          </cell>
          <cell r="N665">
            <v>0</v>
          </cell>
          <cell r="O665">
            <v>0</v>
          </cell>
          <cell r="P665">
            <v>0</v>
          </cell>
          <cell r="Q665">
            <v>0</v>
          </cell>
          <cell r="R665">
            <v>0</v>
          </cell>
          <cell r="S665">
            <v>0</v>
          </cell>
          <cell r="T665">
            <v>0</v>
          </cell>
          <cell r="U665">
            <v>0</v>
          </cell>
          <cell r="V665">
            <v>242.06</v>
          </cell>
          <cell r="W665">
            <v>0</v>
          </cell>
          <cell r="X665">
            <v>82.46</v>
          </cell>
          <cell r="Y665">
            <v>82.46</v>
          </cell>
          <cell r="Z665">
            <v>74.48</v>
          </cell>
          <cell r="AA665">
            <v>0</v>
          </cell>
          <cell r="AB665">
            <v>239.4</v>
          </cell>
          <cell r="AC665">
            <v>0</v>
          </cell>
          <cell r="AD665">
            <v>0</v>
          </cell>
          <cell r="AE665">
            <v>0</v>
          </cell>
          <cell r="AF665">
            <v>0</v>
          </cell>
          <cell r="AG665">
            <v>0</v>
          </cell>
          <cell r="AH665">
            <v>0</v>
          </cell>
          <cell r="AI665">
            <v>0</v>
          </cell>
          <cell r="AJ665">
            <v>0</v>
          </cell>
          <cell r="AK665">
            <v>239.4</v>
          </cell>
          <cell r="AL665">
            <v>0</v>
          </cell>
          <cell r="AM665">
            <v>82.46</v>
          </cell>
          <cell r="AN665">
            <v>82.46</v>
          </cell>
          <cell r="AO665">
            <v>74.48</v>
          </cell>
          <cell r="AP665">
            <v>0</v>
          </cell>
          <cell r="AQ665">
            <v>239.4</v>
          </cell>
          <cell r="AR665">
            <v>0</v>
          </cell>
          <cell r="AS665">
            <v>0</v>
          </cell>
          <cell r="AT665">
            <v>0</v>
          </cell>
          <cell r="AU665">
            <v>0</v>
          </cell>
          <cell r="AV665">
            <v>0</v>
          </cell>
          <cell r="AW665">
            <v>0</v>
          </cell>
          <cell r="AX665">
            <v>0</v>
          </cell>
          <cell r="AY665">
            <v>0</v>
          </cell>
          <cell r="AZ665">
            <v>239.4</v>
          </cell>
          <cell r="BA665">
            <v>0</v>
          </cell>
          <cell r="BB665">
            <v>82.46</v>
          </cell>
          <cell r="BC665">
            <v>82.46</v>
          </cell>
          <cell r="BD665">
            <v>74.48</v>
          </cell>
          <cell r="BE665">
            <v>0</v>
          </cell>
          <cell r="BF665">
            <v>239.4</v>
          </cell>
          <cell r="BG665">
            <v>0</v>
          </cell>
          <cell r="BH665">
            <v>0</v>
          </cell>
          <cell r="BI665">
            <v>0</v>
          </cell>
          <cell r="BJ665">
            <v>0</v>
          </cell>
          <cell r="BK665">
            <v>0</v>
          </cell>
          <cell r="BL665">
            <v>0</v>
          </cell>
          <cell r="BM665">
            <v>0</v>
          </cell>
          <cell r="BN665">
            <v>0</v>
          </cell>
          <cell r="BO665">
            <v>239.4</v>
          </cell>
          <cell r="BP665">
            <v>0</v>
          </cell>
          <cell r="BQ665">
            <v>82.46</v>
          </cell>
          <cell r="BR665">
            <v>82.46</v>
          </cell>
          <cell r="BS665">
            <v>77.14</v>
          </cell>
          <cell r="BT665">
            <v>0</v>
          </cell>
          <cell r="BU665">
            <v>242.06</v>
          </cell>
          <cell r="BV665">
            <v>0</v>
          </cell>
          <cell r="BW665">
            <v>0</v>
          </cell>
          <cell r="BX665">
            <v>0</v>
          </cell>
          <cell r="BY665">
            <v>0</v>
          </cell>
          <cell r="BZ665">
            <v>0</v>
          </cell>
          <cell r="CA665">
            <v>0</v>
          </cell>
          <cell r="CB665">
            <v>0</v>
          </cell>
          <cell r="CC665">
            <v>0</v>
          </cell>
          <cell r="CD665">
            <v>242.06</v>
          </cell>
          <cell r="CE665">
            <v>0</v>
          </cell>
          <cell r="CF665">
            <v>82.46</v>
          </cell>
          <cell r="CG665">
            <v>82.46</v>
          </cell>
          <cell r="CH665">
            <v>82.46</v>
          </cell>
        </row>
        <row r="666">
          <cell r="A666" t="str">
            <v xml:space="preserve">  TERM_TGP</v>
          </cell>
          <cell r="B666">
            <v>0</v>
          </cell>
          <cell r="C666">
            <v>0</v>
          </cell>
          <cell r="D666">
            <v>0</v>
          </cell>
          <cell r="E666">
            <v>0</v>
          </cell>
          <cell r="F666">
            <v>0</v>
          </cell>
          <cell r="G666">
            <v>0</v>
          </cell>
          <cell r="H666">
            <v>391.43</v>
          </cell>
          <cell r="I666">
            <v>0</v>
          </cell>
          <cell r="J666">
            <v>0</v>
          </cell>
          <cell r="K666">
            <v>154.04</v>
          </cell>
          <cell r="L666">
            <v>0</v>
          </cell>
          <cell r="M666">
            <v>545.47</v>
          </cell>
          <cell r="N666">
            <v>0</v>
          </cell>
          <cell r="O666">
            <v>0</v>
          </cell>
          <cell r="P666">
            <v>0</v>
          </cell>
          <cell r="Q666">
            <v>0</v>
          </cell>
          <cell r="R666">
            <v>0</v>
          </cell>
          <cell r="S666">
            <v>0</v>
          </cell>
          <cell r="T666">
            <v>0</v>
          </cell>
          <cell r="U666">
            <v>0</v>
          </cell>
          <cell r="V666">
            <v>545.47</v>
          </cell>
          <cell r="W666">
            <v>0</v>
          </cell>
          <cell r="X666">
            <v>0</v>
          </cell>
          <cell r="Y666">
            <v>0</v>
          </cell>
          <cell r="Z666">
            <v>148.72999999999999</v>
          </cell>
          <cell r="AA666">
            <v>0</v>
          </cell>
          <cell r="AB666">
            <v>148.72999999999999</v>
          </cell>
          <cell r="AC666">
            <v>0</v>
          </cell>
          <cell r="AD666">
            <v>0</v>
          </cell>
          <cell r="AE666">
            <v>0</v>
          </cell>
          <cell r="AF666">
            <v>0</v>
          </cell>
          <cell r="AG666">
            <v>0</v>
          </cell>
          <cell r="AH666">
            <v>0</v>
          </cell>
          <cell r="AI666">
            <v>0</v>
          </cell>
          <cell r="AJ666">
            <v>0</v>
          </cell>
          <cell r="AK666">
            <v>148.72999999999999</v>
          </cell>
          <cell r="AL666">
            <v>0</v>
          </cell>
          <cell r="AM666">
            <v>0</v>
          </cell>
          <cell r="AN666">
            <v>0</v>
          </cell>
          <cell r="AO666">
            <v>130.31</v>
          </cell>
          <cell r="AP666">
            <v>0</v>
          </cell>
          <cell r="AQ666">
            <v>130.31</v>
          </cell>
          <cell r="AR666">
            <v>0</v>
          </cell>
          <cell r="AS666">
            <v>0</v>
          </cell>
          <cell r="AT666">
            <v>0</v>
          </cell>
          <cell r="AU666">
            <v>0</v>
          </cell>
          <cell r="AV666">
            <v>0</v>
          </cell>
          <cell r="AW666">
            <v>0</v>
          </cell>
          <cell r="AX666">
            <v>0</v>
          </cell>
          <cell r="AY666">
            <v>0</v>
          </cell>
          <cell r="AZ666">
            <v>130.31</v>
          </cell>
          <cell r="BA666">
            <v>0</v>
          </cell>
          <cell r="BB666">
            <v>0</v>
          </cell>
          <cell r="BC666">
            <v>0</v>
          </cell>
          <cell r="BD666">
            <v>0</v>
          </cell>
          <cell r="BE666">
            <v>0</v>
          </cell>
          <cell r="BF666">
            <v>0</v>
          </cell>
          <cell r="BG666">
            <v>0</v>
          </cell>
          <cell r="BH666">
            <v>0</v>
          </cell>
          <cell r="BI666">
            <v>0</v>
          </cell>
          <cell r="BJ666">
            <v>0</v>
          </cell>
          <cell r="BK666">
            <v>0</v>
          </cell>
          <cell r="BL666">
            <v>0</v>
          </cell>
          <cell r="BM666">
            <v>0</v>
          </cell>
          <cell r="BN666">
            <v>0</v>
          </cell>
          <cell r="BO666">
            <v>0</v>
          </cell>
          <cell r="BP666">
            <v>0</v>
          </cell>
          <cell r="BQ666">
            <v>0</v>
          </cell>
          <cell r="BR666">
            <v>0</v>
          </cell>
          <cell r="BS666">
            <v>171.49</v>
          </cell>
          <cell r="BT666">
            <v>0</v>
          </cell>
          <cell r="BU666">
            <v>171.49</v>
          </cell>
          <cell r="BV666">
            <v>0</v>
          </cell>
          <cell r="BW666">
            <v>0</v>
          </cell>
          <cell r="BX666">
            <v>0</v>
          </cell>
          <cell r="BY666">
            <v>0</v>
          </cell>
          <cell r="BZ666">
            <v>0</v>
          </cell>
          <cell r="CA666">
            <v>0</v>
          </cell>
          <cell r="CB666">
            <v>0</v>
          </cell>
          <cell r="CC666">
            <v>0</v>
          </cell>
          <cell r="CD666">
            <v>171.49</v>
          </cell>
          <cell r="CE666">
            <v>0</v>
          </cell>
          <cell r="CF666">
            <v>0</v>
          </cell>
          <cell r="CG666">
            <v>0</v>
          </cell>
          <cell r="CH666">
            <v>0</v>
          </cell>
        </row>
        <row r="667">
          <cell r="A667" t="str">
            <v xml:space="preserve">  AHESS_PEAK</v>
          </cell>
          <cell r="B667">
            <v>0</v>
          </cell>
          <cell r="C667">
            <v>0</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cell r="AS667">
            <v>0</v>
          </cell>
          <cell r="AT667">
            <v>0</v>
          </cell>
          <cell r="AU667">
            <v>0</v>
          </cell>
          <cell r="AV667">
            <v>0</v>
          </cell>
          <cell r="AW667">
            <v>0</v>
          </cell>
          <cell r="AX667">
            <v>0</v>
          </cell>
          <cell r="AY667">
            <v>0</v>
          </cell>
          <cell r="AZ667">
            <v>0</v>
          </cell>
          <cell r="BA667">
            <v>0</v>
          </cell>
          <cell r="BB667">
            <v>0</v>
          </cell>
          <cell r="BC667">
            <v>0</v>
          </cell>
          <cell r="BD667">
            <v>0</v>
          </cell>
          <cell r="BE667">
            <v>0</v>
          </cell>
          <cell r="BF667">
            <v>0</v>
          </cell>
          <cell r="BG667">
            <v>0</v>
          </cell>
          <cell r="BH667">
            <v>0</v>
          </cell>
          <cell r="BI667">
            <v>0</v>
          </cell>
          <cell r="BJ667">
            <v>0</v>
          </cell>
          <cell r="BK667">
            <v>0</v>
          </cell>
          <cell r="BL667">
            <v>0</v>
          </cell>
          <cell r="BM667">
            <v>0</v>
          </cell>
          <cell r="BN667">
            <v>0</v>
          </cell>
          <cell r="BO667">
            <v>0</v>
          </cell>
          <cell r="BP667">
            <v>0</v>
          </cell>
          <cell r="BQ667">
            <v>0</v>
          </cell>
          <cell r="BR667">
            <v>0</v>
          </cell>
          <cell r="BS667">
            <v>0</v>
          </cell>
          <cell r="BT667">
            <v>0</v>
          </cell>
          <cell r="BU667">
            <v>0</v>
          </cell>
          <cell r="BV667">
            <v>0</v>
          </cell>
          <cell r="BW667">
            <v>0</v>
          </cell>
          <cell r="BX667">
            <v>0</v>
          </cell>
          <cell r="BY667">
            <v>0</v>
          </cell>
          <cell r="BZ667">
            <v>0</v>
          </cell>
          <cell r="CA667">
            <v>0</v>
          </cell>
          <cell r="CB667">
            <v>0</v>
          </cell>
          <cell r="CC667">
            <v>0</v>
          </cell>
          <cell r="CD667">
            <v>0</v>
          </cell>
          <cell r="CE667">
            <v>0</v>
          </cell>
          <cell r="CF667">
            <v>0</v>
          </cell>
          <cell r="CG667">
            <v>0</v>
          </cell>
          <cell r="CH667">
            <v>0</v>
          </cell>
        </row>
        <row r="668">
          <cell r="A668" t="str">
            <v xml:space="preserve">  BP_PEAK</v>
          </cell>
          <cell r="B668">
            <v>0</v>
          </cell>
          <cell r="C668">
            <v>0</v>
          </cell>
          <cell r="D668">
            <v>0</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cell r="AS668">
            <v>0</v>
          </cell>
          <cell r="AT668">
            <v>0</v>
          </cell>
          <cell r="AU668">
            <v>0</v>
          </cell>
          <cell r="AV668">
            <v>0</v>
          </cell>
          <cell r="AW668">
            <v>0</v>
          </cell>
          <cell r="AX668">
            <v>0</v>
          </cell>
          <cell r="AY668">
            <v>0</v>
          </cell>
          <cell r="AZ668">
            <v>0</v>
          </cell>
          <cell r="BA668">
            <v>0</v>
          </cell>
          <cell r="BB668">
            <v>0</v>
          </cell>
          <cell r="BC668">
            <v>0</v>
          </cell>
          <cell r="BD668">
            <v>0</v>
          </cell>
          <cell r="BE668">
            <v>0</v>
          </cell>
          <cell r="BF668">
            <v>0</v>
          </cell>
          <cell r="BG668">
            <v>0</v>
          </cell>
          <cell r="BH668">
            <v>0</v>
          </cell>
          <cell r="BI668">
            <v>0</v>
          </cell>
          <cell r="BJ668">
            <v>0</v>
          </cell>
          <cell r="BK668">
            <v>0</v>
          </cell>
          <cell r="BL668">
            <v>0</v>
          </cell>
          <cell r="BM668">
            <v>0</v>
          </cell>
          <cell r="BN668">
            <v>0</v>
          </cell>
          <cell r="BO668">
            <v>0</v>
          </cell>
          <cell r="BP668">
            <v>0</v>
          </cell>
          <cell r="BQ668">
            <v>0</v>
          </cell>
          <cell r="BR668">
            <v>0</v>
          </cell>
          <cell r="BS668">
            <v>0</v>
          </cell>
          <cell r="BT668">
            <v>0</v>
          </cell>
          <cell r="BU668">
            <v>0</v>
          </cell>
          <cell r="BV668">
            <v>0</v>
          </cell>
          <cell r="BW668">
            <v>0</v>
          </cell>
          <cell r="BX668">
            <v>0</v>
          </cell>
          <cell r="BY668">
            <v>0</v>
          </cell>
          <cell r="BZ668">
            <v>0</v>
          </cell>
          <cell r="CA668">
            <v>0</v>
          </cell>
          <cell r="CB668">
            <v>0</v>
          </cell>
          <cell r="CC668">
            <v>0</v>
          </cell>
          <cell r="CD668">
            <v>0</v>
          </cell>
          <cell r="CE668">
            <v>0</v>
          </cell>
          <cell r="CF668">
            <v>0</v>
          </cell>
          <cell r="CG668">
            <v>0</v>
          </cell>
          <cell r="CH668">
            <v>0</v>
          </cell>
        </row>
        <row r="669">
          <cell r="A669" t="str">
            <v>Delivered Volume of Gas</v>
          </cell>
        </row>
        <row r="670">
          <cell r="A670" t="str">
            <v xml:space="preserve">  BP1_APP</v>
          </cell>
          <cell r="B670">
            <v>0</v>
          </cell>
          <cell r="C670">
            <v>0</v>
          </cell>
          <cell r="D670">
            <v>0</v>
          </cell>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cell r="AS670">
            <v>0</v>
          </cell>
          <cell r="AT670">
            <v>0</v>
          </cell>
          <cell r="AU670">
            <v>0</v>
          </cell>
          <cell r="AV670">
            <v>0</v>
          </cell>
          <cell r="AW670">
            <v>0</v>
          </cell>
          <cell r="AX670">
            <v>0</v>
          </cell>
          <cell r="AY670">
            <v>0</v>
          </cell>
          <cell r="AZ670">
            <v>0</v>
          </cell>
          <cell r="BA670">
            <v>0</v>
          </cell>
          <cell r="BB670">
            <v>0</v>
          </cell>
          <cell r="BC670">
            <v>0</v>
          </cell>
          <cell r="BD670">
            <v>0</v>
          </cell>
          <cell r="BE670">
            <v>0</v>
          </cell>
          <cell r="BF670">
            <v>0</v>
          </cell>
          <cell r="BG670">
            <v>0</v>
          </cell>
          <cell r="BH670">
            <v>0</v>
          </cell>
          <cell r="BI670">
            <v>0</v>
          </cell>
          <cell r="BJ670">
            <v>0</v>
          </cell>
          <cell r="BK670">
            <v>0</v>
          </cell>
          <cell r="BL670">
            <v>0</v>
          </cell>
          <cell r="BM670">
            <v>0</v>
          </cell>
          <cell r="BN670">
            <v>0</v>
          </cell>
          <cell r="BO670">
            <v>0</v>
          </cell>
          <cell r="BP670">
            <v>0</v>
          </cell>
          <cell r="BQ670">
            <v>0</v>
          </cell>
          <cell r="BR670">
            <v>0</v>
          </cell>
          <cell r="BS670">
            <v>0</v>
          </cell>
          <cell r="BT670">
            <v>0</v>
          </cell>
          <cell r="BU670">
            <v>0</v>
          </cell>
          <cell r="BV670">
            <v>0</v>
          </cell>
          <cell r="BW670">
            <v>0</v>
          </cell>
          <cell r="BX670">
            <v>0</v>
          </cell>
          <cell r="BY670">
            <v>0</v>
          </cell>
          <cell r="BZ670">
            <v>0</v>
          </cell>
          <cell r="CA670">
            <v>0</v>
          </cell>
          <cell r="CB670">
            <v>0</v>
          </cell>
          <cell r="CC670">
            <v>0</v>
          </cell>
          <cell r="CD670">
            <v>0</v>
          </cell>
          <cell r="CE670">
            <v>0</v>
          </cell>
          <cell r="CF670">
            <v>0</v>
          </cell>
          <cell r="CG670">
            <v>0</v>
          </cell>
          <cell r="CH670">
            <v>0</v>
          </cell>
        </row>
        <row r="671">
          <cell r="A671" t="str">
            <v xml:space="preserve">  NOBLE2_APP</v>
          </cell>
          <cell r="B671">
            <v>0</v>
          </cell>
          <cell r="C671">
            <v>0</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cell r="AS671">
            <v>0</v>
          </cell>
          <cell r="AT671">
            <v>0</v>
          </cell>
          <cell r="AU671">
            <v>0</v>
          </cell>
          <cell r="AV671">
            <v>0</v>
          </cell>
          <cell r="AW671">
            <v>0</v>
          </cell>
          <cell r="AX671">
            <v>0</v>
          </cell>
          <cell r="AY671">
            <v>0</v>
          </cell>
          <cell r="AZ671">
            <v>0</v>
          </cell>
          <cell r="BA671">
            <v>0</v>
          </cell>
          <cell r="BB671">
            <v>0</v>
          </cell>
          <cell r="BC671">
            <v>0</v>
          </cell>
          <cell r="BD671">
            <v>0</v>
          </cell>
          <cell r="BE671">
            <v>0</v>
          </cell>
          <cell r="BF671">
            <v>0</v>
          </cell>
          <cell r="BG671">
            <v>0</v>
          </cell>
          <cell r="BH671">
            <v>0</v>
          </cell>
          <cell r="BI671">
            <v>0</v>
          </cell>
          <cell r="BJ671">
            <v>0</v>
          </cell>
          <cell r="BK671">
            <v>0</v>
          </cell>
          <cell r="BL671">
            <v>0</v>
          </cell>
          <cell r="BM671">
            <v>0</v>
          </cell>
          <cell r="BN671">
            <v>0</v>
          </cell>
          <cell r="BO671">
            <v>0</v>
          </cell>
          <cell r="BP671">
            <v>0</v>
          </cell>
          <cell r="BQ671">
            <v>0</v>
          </cell>
          <cell r="BR671">
            <v>0</v>
          </cell>
          <cell r="BS671">
            <v>0</v>
          </cell>
          <cell r="BT671">
            <v>0</v>
          </cell>
          <cell r="BU671">
            <v>0</v>
          </cell>
          <cell r="BV671">
            <v>0</v>
          </cell>
          <cell r="BW671">
            <v>0</v>
          </cell>
          <cell r="BX671">
            <v>0</v>
          </cell>
          <cell r="BY671">
            <v>0</v>
          </cell>
          <cell r="BZ671">
            <v>0</v>
          </cell>
          <cell r="CA671">
            <v>0</v>
          </cell>
          <cell r="CB671">
            <v>0</v>
          </cell>
          <cell r="CC671">
            <v>0</v>
          </cell>
          <cell r="CD671">
            <v>0</v>
          </cell>
          <cell r="CE671">
            <v>0</v>
          </cell>
          <cell r="CF671">
            <v>0</v>
          </cell>
          <cell r="CG671">
            <v>0</v>
          </cell>
          <cell r="CH671">
            <v>0</v>
          </cell>
        </row>
        <row r="672">
          <cell r="A672" t="str">
            <v xml:space="preserve">  EQU2_APP</v>
          </cell>
          <cell r="B672">
            <v>0</v>
          </cell>
          <cell r="C672">
            <v>0</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cell r="AS672">
            <v>0</v>
          </cell>
          <cell r="AT672">
            <v>0</v>
          </cell>
          <cell r="AU672">
            <v>0</v>
          </cell>
          <cell r="AV672">
            <v>0</v>
          </cell>
          <cell r="AW672">
            <v>0</v>
          </cell>
          <cell r="AX672">
            <v>0</v>
          </cell>
          <cell r="AY672">
            <v>0</v>
          </cell>
          <cell r="AZ672">
            <v>0</v>
          </cell>
          <cell r="BA672">
            <v>0</v>
          </cell>
          <cell r="BB672">
            <v>0</v>
          </cell>
          <cell r="BC672">
            <v>0</v>
          </cell>
          <cell r="BD672">
            <v>0</v>
          </cell>
          <cell r="BE672">
            <v>0</v>
          </cell>
          <cell r="BF672">
            <v>0</v>
          </cell>
          <cell r="BG672">
            <v>0</v>
          </cell>
          <cell r="BH672">
            <v>0</v>
          </cell>
          <cell r="BI672">
            <v>0</v>
          </cell>
          <cell r="BJ672">
            <v>0</v>
          </cell>
          <cell r="BK672">
            <v>0</v>
          </cell>
          <cell r="BL672">
            <v>0</v>
          </cell>
          <cell r="BM672">
            <v>0</v>
          </cell>
          <cell r="BN672">
            <v>0</v>
          </cell>
          <cell r="BO672">
            <v>0</v>
          </cell>
          <cell r="BP672">
            <v>0</v>
          </cell>
          <cell r="BQ672">
            <v>0</v>
          </cell>
          <cell r="BR672">
            <v>0</v>
          </cell>
          <cell r="BS672">
            <v>0</v>
          </cell>
          <cell r="BT672">
            <v>0</v>
          </cell>
          <cell r="BU672">
            <v>0</v>
          </cell>
          <cell r="BV672">
            <v>0</v>
          </cell>
          <cell r="BW672">
            <v>0</v>
          </cell>
          <cell r="BX672">
            <v>0</v>
          </cell>
          <cell r="BY672">
            <v>0</v>
          </cell>
          <cell r="BZ672">
            <v>0</v>
          </cell>
          <cell r="CA672">
            <v>0</v>
          </cell>
          <cell r="CB672">
            <v>0</v>
          </cell>
          <cell r="CC672">
            <v>0</v>
          </cell>
          <cell r="CD672">
            <v>0</v>
          </cell>
          <cell r="CE672">
            <v>0</v>
          </cell>
          <cell r="CF672">
            <v>0</v>
          </cell>
          <cell r="CG672">
            <v>0</v>
          </cell>
          <cell r="CH672">
            <v>0</v>
          </cell>
        </row>
        <row r="673">
          <cell r="A673" t="str">
            <v xml:space="preserve">  OPEN2_APP</v>
          </cell>
          <cell r="B673">
            <v>0</v>
          </cell>
          <cell r="C673">
            <v>0</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cell r="AS673">
            <v>0</v>
          </cell>
          <cell r="AT673">
            <v>0</v>
          </cell>
          <cell r="AU673">
            <v>0</v>
          </cell>
          <cell r="AV673">
            <v>0</v>
          </cell>
          <cell r="AW673">
            <v>0</v>
          </cell>
          <cell r="AX673">
            <v>0</v>
          </cell>
          <cell r="AY673">
            <v>0</v>
          </cell>
          <cell r="AZ673">
            <v>0</v>
          </cell>
          <cell r="BA673">
            <v>0</v>
          </cell>
          <cell r="BB673">
            <v>0</v>
          </cell>
          <cell r="BC673">
            <v>0</v>
          </cell>
          <cell r="BD673">
            <v>0</v>
          </cell>
          <cell r="BE673">
            <v>0</v>
          </cell>
          <cell r="BF673">
            <v>0</v>
          </cell>
          <cell r="BG673">
            <v>0</v>
          </cell>
          <cell r="BH673">
            <v>0</v>
          </cell>
          <cell r="BI673">
            <v>0</v>
          </cell>
          <cell r="BJ673">
            <v>0</v>
          </cell>
          <cell r="BK673">
            <v>0</v>
          </cell>
          <cell r="BL673">
            <v>0</v>
          </cell>
          <cell r="BM673">
            <v>0</v>
          </cell>
          <cell r="BN673">
            <v>0</v>
          </cell>
          <cell r="BO673">
            <v>0</v>
          </cell>
          <cell r="BP673">
            <v>0</v>
          </cell>
          <cell r="BQ673">
            <v>0</v>
          </cell>
          <cell r="BR673">
            <v>0</v>
          </cell>
          <cell r="BS673">
            <v>0</v>
          </cell>
          <cell r="BT673">
            <v>0</v>
          </cell>
          <cell r="BU673">
            <v>0</v>
          </cell>
          <cell r="BV673">
            <v>0</v>
          </cell>
          <cell r="BW673">
            <v>0</v>
          </cell>
          <cell r="BX673">
            <v>0</v>
          </cell>
          <cell r="BY673">
            <v>0</v>
          </cell>
          <cell r="BZ673">
            <v>0</v>
          </cell>
          <cell r="CA673">
            <v>0</v>
          </cell>
          <cell r="CB673">
            <v>0</v>
          </cell>
          <cell r="CC673">
            <v>0</v>
          </cell>
          <cell r="CD673">
            <v>0</v>
          </cell>
          <cell r="CE673">
            <v>0</v>
          </cell>
          <cell r="CF673">
            <v>0</v>
          </cell>
          <cell r="CG673">
            <v>0</v>
          </cell>
          <cell r="CH673">
            <v>0</v>
          </cell>
        </row>
        <row r="674">
          <cell r="A674" t="str">
            <v xml:space="preserve">  EQU_APP</v>
          </cell>
          <cell r="B674">
            <v>0</v>
          </cell>
          <cell r="C674">
            <v>0</v>
          </cell>
          <cell r="D674">
            <v>0</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cell r="AS674">
            <v>0</v>
          </cell>
          <cell r="AT674">
            <v>0</v>
          </cell>
          <cell r="AU674">
            <v>0</v>
          </cell>
          <cell r="AV674">
            <v>0</v>
          </cell>
          <cell r="AW674">
            <v>0</v>
          </cell>
          <cell r="AX674">
            <v>0</v>
          </cell>
          <cell r="AY674">
            <v>0</v>
          </cell>
          <cell r="AZ674">
            <v>0</v>
          </cell>
          <cell r="BA674">
            <v>0</v>
          </cell>
          <cell r="BB674">
            <v>0</v>
          </cell>
          <cell r="BC674">
            <v>0</v>
          </cell>
          <cell r="BD674">
            <v>0</v>
          </cell>
          <cell r="BE674">
            <v>0</v>
          </cell>
          <cell r="BF674">
            <v>0</v>
          </cell>
          <cell r="BG674">
            <v>0</v>
          </cell>
          <cell r="BH674">
            <v>0</v>
          </cell>
          <cell r="BI674">
            <v>0</v>
          </cell>
          <cell r="BJ674">
            <v>0</v>
          </cell>
          <cell r="BK674">
            <v>0</v>
          </cell>
          <cell r="BL674">
            <v>0</v>
          </cell>
          <cell r="BM674">
            <v>0</v>
          </cell>
          <cell r="BN674">
            <v>0</v>
          </cell>
          <cell r="BO674">
            <v>0</v>
          </cell>
          <cell r="BP674">
            <v>0</v>
          </cell>
          <cell r="BQ674">
            <v>0</v>
          </cell>
          <cell r="BR674">
            <v>0</v>
          </cell>
          <cell r="BS674">
            <v>0</v>
          </cell>
          <cell r="BT674">
            <v>0</v>
          </cell>
          <cell r="BU674">
            <v>0</v>
          </cell>
          <cell r="BV674">
            <v>0</v>
          </cell>
          <cell r="BW674">
            <v>0</v>
          </cell>
          <cell r="BX674">
            <v>0</v>
          </cell>
          <cell r="BY674">
            <v>0</v>
          </cell>
          <cell r="BZ674">
            <v>0</v>
          </cell>
          <cell r="CA674">
            <v>0</v>
          </cell>
          <cell r="CB674">
            <v>0</v>
          </cell>
          <cell r="CC674">
            <v>0</v>
          </cell>
          <cell r="CD674">
            <v>0</v>
          </cell>
          <cell r="CE674">
            <v>0</v>
          </cell>
          <cell r="CF674">
            <v>0</v>
          </cell>
          <cell r="CG674">
            <v>0</v>
          </cell>
          <cell r="CH674">
            <v>0</v>
          </cell>
        </row>
        <row r="675">
          <cell r="A675" t="str">
            <v xml:space="preserve">  NOBLE1_APP</v>
          </cell>
          <cell r="B675">
            <v>0</v>
          </cell>
          <cell r="C675">
            <v>0</v>
          </cell>
          <cell r="D675">
            <v>0</v>
          </cell>
          <cell r="E675">
            <v>0</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cell r="AS675">
            <v>0</v>
          </cell>
          <cell r="AT675">
            <v>0</v>
          </cell>
          <cell r="AU675">
            <v>0</v>
          </cell>
          <cell r="AV675">
            <v>0</v>
          </cell>
          <cell r="AW675">
            <v>0</v>
          </cell>
          <cell r="AX675">
            <v>0</v>
          </cell>
          <cell r="AY675">
            <v>0</v>
          </cell>
          <cell r="AZ675">
            <v>0</v>
          </cell>
          <cell r="BA675">
            <v>0</v>
          </cell>
          <cell r="BB675">
            <v>0</v>
          </cell>
          <cell r="BC675">
            <v>0</v>
          </cell>
          <cell r="BD675">
            <v>0</v>
          </cell>
          <cell r="BE675">
            <v>0</v>
          </cell>
          <cell r="BF675">
            <v>0</v>
          </cell>
          <cell r="BG675">
            <v>0</v>
          </cell>
          <cell r="BH675">
            <v>0</v>
          </cell>
          <cell r="BI675">
            <v>0</v>
          </cell>
          <cell r="BJ675">
            <v>0</v>
          </cell>
          <cell r="BK675">
            <v>0</v>
          </cell>
          <cell r="BL675">
            <v>0</v>
          </cell>
          <cell r="BM675">
            <v>0</v>
          </cell>
          <cell r="BN675">
            <v>0</v>
          </cell>
          <cell r="BO675">
            <v>0</v>
          </cell>
          <cell r="BP675">
            <v>0</v>
          </cell>
          <cell r="BQ675">
            <v>0</v>
          </cell>
          <cell r="BR675">
            <v>0</v>
          </cell>
          <cell r="BS675">
            <v>0</v>
          </cell>
          <cell r="BT675">
            <v>0</v>
          </cell>
          <cell r="BU675">
            <v>0</v>
          </cell>
          <cell r="BV675">
            <v>0</v>
          </cell>
          <cell r="BW675">
            <v>0</v>
          </cell>
          <cell r="BX675">
            <v>0</v>
          </cell>
          <cell r="BY675">
            <v>0</v>
          </cell>
          <cell r="BZ675">
            <v>0</v>
          </cell>
          <cell r="CA675">
            <v>0</v>
          </cell>
          <cell r="CB675">
            <v>0</v>
          </cell>
          <cell r="CC675">
            <v>0</v>
          </cell>
          <cell r="CD675">
            <v>0</v>
          </cell>
          <cell r="CE675">
            <v>0</v>
          </cell>
          <cell r="CF675">
            <v>0</v>
          </cell>
          <cell r="CG675">
            <v>0</v>
          </cell>
          <cell r="CH675">
            <v>0</v>
          </cell>
        </row>
        <row r="676">
          <cell r="A676" t="str">
            <v xml:space="preserve">  BG_CGT</v>
          </cell>
          <cell r="B676">
            <v>0</v>
          </cell>
          <cell r="C676">
            <v>0</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cell r="AS676">
            <v>0</v>
          </cell>
          <cell r="AT676">
            <v>0</v>
          </cell>
          <cell r="AU676">
            <v>0</v>
          </cell>
          <cell r="AV676">
            <v>0</v>
          </cell>
          <cell r="AW676">
            <v>0</v>
          </cell>
          <cell r="AX676">
            <v>0</v>
          </cell>
          <cell r="AY676">
            <v>0</v>
          </cell>
          <cell r="AZ676">
            <v>0</v>
          </cell>
          <cell r="BA676">
            <v>0</v>
          </cell>
          <cell r="BB676">
            <v>0</v>
          </cell>
          <cell r="BC676">
            <v>0</v>
          </cell>
          <cell r="BD676">
            <v>0</v>
          </cell>
          <cell r="BE676">
            <v>0</v>
          </cell>
          <cell r="BF676">
            <v>0</v>
          </cell>
          <cell r="BG676">
            <v>0</v>
          </cell>
          <cell r="BH676">
            <v>0</v>
          </cell>
          <cell r="BI676">
            <v>0</v>
          </cell>
          <cell r="BJ676">
            <v>0</v>
          </cell>
          <cell r="BK676">
            <v>0</v>
          </cell>
          <cell r="BL676">
            <v>0</v>
          </cell>
          <cell r="BM676">
            <v>0</v>
          </cell>
          <cell r="BN676">
            <v>0</v>
          </cell>
          <cell r="BO676">
            <v>0</v>
          </cell>
          <cell r="BP676">
            <v>0</v>
          </cell>
          <cell r="BQ676">
            <v>0</v>
          </cell>
          <cell r="BR676">
            <v>0</v>
          </cell>
          <cell r="BS676">
            <v>0</v>
          </cell>
          <cell r="BT676">
            <v>0</v>
          </cell>
          <cell r="BU676">
            <v>0</v>
          </cell>
          <cell r="BV676">
            <v>0</v>
          </cell>
          <cell r="BW676">
            <v>0</v>
          </cell>
          <cell r="BX676">
            <v>0</v>
          </cell>
          <cell r="BY676">
            <v>0</v>
          </cell>
          <cell r="BZ676">
            <v>0</v>
          </cell>
          <cell r="CA676">
            <v>0</v>
          </cell>
          <cell r="CB676">
            <v>0</v>
          </cell>
          <cell r="CC676">
            <v>0</v>
          </cell>
          <cell r="CD676">
            <v>0</v>
          </cell>
          <cell r="CE676">
            <v>0</v>
          </cell>
          <cell r="CF676">
            <v>0</v>
          </cell>
          <cell r="CG676">
            <v>0</v>
          </cell>
          <cell r="CH676">
            <v>0</v>
          </cell>
        </row>
        <row r="677">
          <cell r="A677" t="str">
            <v xml:space="preserve">  BP_CGT</v>
          </cell>
          <cell r="B677">
            <v>0</v>
          </cell>
          <cell r="C677">
            <v>0</v>
          </cell>
          <cell r="D677">
            <v>0</v>
          </cell>
          <cell r="E677">
            <v>0</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cell r="AS677">
            <v>0</v>
          </cell>
          <cell r="AT677">
            <v>0</v>
          </cell>
          <cell r="AU677">
            <v>0</v>
          </cell>
          <cell r="AV677">
            <v>0</v>
          </cell>
          <cell r="AW677">
            <v>0</v>
          </cell>
          <cell r="AX677">
            <v>0</v>
          </cell>
          <cell r="AY677">
            <v>0</v>
          </cell>
          <cell r="AZ677">
            <v>0</v>
          </cell>
          <cell r="BA677">
            <v>0</v>
          </cell>
          <cell r="BB677">
            <v>0</v>
          </cell>
          <cell r="BC677">
            <v>0</v>
          </cell>
          <cell r="BD677">
            <v>0</v>
          </cell>
          <cell r="BE677">
            <v>0</v>
          </cell>
          <cell r="BF677">
            <v>0</v>
          </cell>
          <cell r="BG677">
            <v>0</v>
          </cell>
          <cell r="BH677">
            <v>0</v>
          </cell>
          <cell r="BI677">
            <v>0</v>
          </cell>
          <cell r="BJ677">
            <v>0</v>
          </cell>
          <cell r="BK677">
            <v>0</v>
          </cell>
          <cell r="BL677">
            <v>0</v>
          </cell>
          <cell r="BM677">
            <v>0</v>
          </cell>
          <cell r="BN677">
            <v>0</v>
          </cell>
          <cell r="BO677">
            <v>0</v>
          </cell>
          <cell r="BP677">
            <v>0</v>
          </cell>
          <cell r="BQ677">
            <v>0</v>
          </cell>
          <cell r="BR677">
            <v>0</v>
          </cell>
          <cell r="BS677">
            <v>0</v>
          </cell>
          <cell r="BT677">
            <v>0</v>
          </cell>
          <cell r="BU677">
            <v>0</v>
          </cell>
          <cell r="BV677">
            <v>0</v>
          </cell>
          <cell r="BW677">
            <v>0</v>
          </cell>
          <cell r="BX677">
            <v>0</v>
          </cell>
          <cell r="BY677">
            <v>0</v>
          </cell>
          <cell r="BZ677">
            <v>0</v>
          </cell>
          <cell r="CA677">
            <v>0</v>
          </cell>
          <cell r="CB677">
            <v>0</v>
          </cell>
          <cell r="CC677">
            <v>0</v>
          </cell>
          <cell r="CD677">
            <v>0</v>
          </cell>
          <cell r="CE677">
            <v>0</v>
          </cell>
          <cell r="CF677">
            <v>0</v>
          </cell>
          <cell r="CG677">
            <v>0</v>
          </cell>
          <cell r="CH677">
            <v>0</v>
          </cell>
        </row>
        <row r="678">
          <cell r="A678" t="str">
            <v xml:space="preserve">  CORAL_CGT</v>
          </cell>
          <cell r="B678">
            <v>0</v>
          </cell>
          <cell r="C678">
            <v>0</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cell r="AS678">
            <v>0</v>
          </cell>
          <cell r="AT678">
            <v>0</v>
          </cell>
          <cell r="AU678">
            <v>0</v>
          </cell>
          <cell r="AV678">
            <v>0</v>
          </cell>
          <cell r="AW678">
            <v>0</v>
          </cell>
          <cell r="AX678">
            <v>0</v>
          </cell>
          <cell r="AY678">
            <v>0</v>
          </cell>
          <cell r="AZ678">
            <v>0</v>
          </cell>
          <cell r="BA678">
            <v>0</v>
          </cell>
          <cell r="BB678">
            <v>0</v>
          </cell>
          <cell r="BC678">
            <v>0</v>
          </cell>
          <cell r="BD678">
            <v>0</v>
          </cell>
          <cell r="BE678">
            <v>0</v>
          </cell>
          <cell r="BF678">
            <v>0</v>
          </cell>
          <cell r="BG678">
            <v>0</v>
          </cell>
          <cell r="BH678">
            <v>0</v>
          </cell>
          <cell r="BI678">
            <v>0</v>
          </cell>
          <cell r="BJ678">
            <v>0</v>
          </cell>
          <cell r="BK678">
            <v>0</v>
          </cell>
          <cell r="BL678">
            <v>0</v>
          </cell>
          <cell r="BM678">
            <v>0</v>
          </cell>
          <cell r="BN678">
            <v>0</v>
          </cell>
          <cell r="BO678">
            <v>0</v>
          </cell>
          <cell r="BP678">
            <v>0</v>
          </cell>
          <cell r="BQ678">
            <v>0</v>
          </cell>
          <cell r="BR678">
            <v>0</v>
          </cell>
          <cell r="BS678">
            <v>0</v>
          </cell>
          <cell r="BT678">
            <v>0</v>
          </cell>
          <cell r="BU678">
            <v>0</v>
          </cell>
          <cell r="BV678">
            <v>0</v>
          </cell>
          <cell r="BW678">
            <v>0</v>
          </cell>
          <cell r="BX678">
            <v>0</v>
          </cell>
          <cell r="BY678">
            <v>0</v>
          </cell>
          <cell r="BZ678">
            <v>0</v>
          </cell>
          <cell r="CA678">
            <v>0</v>
          </cell>
          <cell r="CB678">
            <v>0</v>
          </cell>
          <cell r="CC678">
            <v>0</v>
          </cell>
          <cell r="CD678">
            <v>0</v>
          </cell>
          <cell r="CE678">
            <v>0</v>
          </cell>
          <cell r="CF678">
            <v>0</v>
          </cell>
          <cell r="CG678">
            <v>0</v>
          </cell>
          <cell r="CH678">
            <v>0</v>
          </cell>
        </row>
        <row r="679">
          <cell r="A679" t="str">
            <v xml:space="preserve">  CHEVRON_CGT</v>
          </cell>
          <cell r="B679">
            <v>0</v>
          </cell>
          <cell r="C679">
            <v>0</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cell r="AS679">
            <v>0</v>
          </cell>
          <cell r="AT679">
            <v>0</v>
          </cell>
          <cell r="AU679">
            <v>0</v>
          </cell>
          <cell r="AV679">
            <v>0</v>
          </cell>
          <cell r="AW679">
            <v>0</v>
          </cell>
          <cell r="AX679">
            <v>0</v>
          </cell>
          <cell r="AY679">
            <v>0</v>
          </cell>
          <cell r="AZ679">
            <v>0</v>
          </cell>
          <cell r="BA679">
            <v>0</v>
          </cell>
          <cell r="BB679">
            <v>0</v>
          </cell>
          <cell r="BC679">
            <v>0</v>
          </cell>
          <cell r="BD679">
            <v>0</v>
          </cell>
          <cell r="BE679">
            <v>0</v>
          </cell>
          <cell r="BF679">
            <v>0</v>
          </cell>
          <cell r="BG679">
            <v>0</v>
          </cell>
          <cell r="BH679">
            <v>0</v>
          </cell>
          <cell r="BI679">
            <v>0</v>
          </cell>
          <cell r="BJ679">
            <v>0</v>
          </cell>
          <cell r="BK679">
            <v>0</v>
          </cell>
          <cell r="BL679">
            <v>0</v>
          </cell>
          <cell r="BM679">
            <v>0</v>
          </cell>
          <cell r="BN679">
            <v>0</v>
          </cell>
          <cell r="BO679">
            <v>0</v>
          </cell>
          <cell r="BP679">
            <v>0</v>
          </cell>
          <cell r="BQ679">
            <v>0</v>
          </cell>
          <cell r="BR679">
            <v>0</v>
          </cell>
          <cell r="BS679">
            <v>0</v>
          </cell>
          <cell r="BT679">
            <v>0</v>
          </cell>
          <cell r="BU679">
            <v>0</v>
          </cell>
          <cell r="BV679">
            <v>0</v>
          </cell>
          <cell r="BW679">
            <v>0</v>
          </cell>
          <cell r="BX679">
            <v>0</v>
          </cell>
          <cell r="BY679">
            <v>0</v>
          </cell>
          <cell r="BZ679">
            <v>0</v>
          </cell>
          <cell r="CA679">
            <v>0</v>
          </cell>
          <cell r="CB679">
            <v>0</v>
          </cell>
          <cell r="CC679">
            <v>0</v>
          </cell>
          <cell r="CD679">
            <v>0</v>
          </cell>
          <cell r="CE679">
            <v>0</v>
          </cell>
          <cell r="CF679">
            <v>0</v>
          </cell>
          <cell r="CG679">
            <v>0</v>
          </cell>
          <cell r="CH679">
            <v>0</v>
          </cell>
        </row>
        <row r="680">
          <cell r="A680" t="str">
            <v xml:space="preserve">  EAGLE_CGT</v>
          </cell>
          <cell r="B680">
            <v>0</v>
          </cell>
          <cell r="C680">
            <v>0</v>
          </cell>
          <cell r="D680">
            <v>0</v>
          </cell>
          <cell r="E680">
            <v>0</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cell r="AS680">
            <v>0</v>
          </cell>
          <cell r="AT680">
            <v>0</v>
          </cell>
          <cell r="AU680">
            <v>0</v>
          </cell>
          <cell r="AV680">
            <v>0</v>
          </cell>
          <cell r="AW680">
            <v>0</v>
          </cell>
          <cell r="AX680">
            <v>0</v>
          </cell>
          <cell r="AY680">
            <v>0</v>
          </cell>
          <cell r="AZ680">
            <v>0</v>
          </cell>
          <cell r="BA680">
            <v>0</v>
          </cell>
          <cell r="BB680">
            <v>0</v>
          </cell>
          <cell r="BC680">
            <v>0</v>
          </cell>
          <cell r="BD680">
            <v>0</v>
          </cell>
          <cell r="BE680">
            <v>0</v>
          </cell>
          <cell r="BF680">
            <v>0</v>
          </cell>
          <cell r="BG680">
            <v>0</v>
          </cell>
          <cell r="BH680">
            <v>0</v>
          </cell>
          <cell r="BI680">
            <v>0</v>
          </cell>
          <cell r="BJ680">
            <v>0</v>
          </cell>
          <cell r="BK680">
            <v>0</v>
          </cell>
          <cell r="BL680">
            <v>0</v>
          </cell>
          <cell r="BM680">
            <v>0</v>
          </cell>
          <cell r="BN680">
            <v>0</v>
          </cell>
          <cell r="BO680">
            <v>0</v>
          </cell>
          <cell r="BP680">
            <v>0</v>
          </cell>
          <cell r="BQ680">
            <v>0</v>
          </cell>
          <cell r="BR680">
            <v>0</v>
          </cell>
          <cell r="BS680">
            <v>0</v>
          </cell>
          <cell r="BT680">
            <v>0</v>
          </cell>
          <cell r="BU680">
            <v>0</v>
          </cell>
          <cell r="BV680">
            <v>0</v>
          </cell>
          <cell r="BW680">
            <v>0</v>
          </cell>
          <cell r="BX680">
            <v>0</v>
          </cell>
          <cell r="BY680">
            <v>0</v>
          </cell>
          <cell r="BZ680">
            <v>0</v>
          </cell>
          <cell r="CA680">
            <v>0</v>
          </cell>
          <cell r="CB680">
            <v>0</v>
          </cell>
          <cell r="CC680">
            <v>0</v>
          </cell>
          <cell r="CD680">
            <v>0</v>
          </cell>
          <cell r="CE680">
            <v>0</v>
          </cell>
          <cell r="CF680">
            <v>0</v>
          </cell>
          <cell r="CG680">
            <v>0</v>
          </cell>
          <cell r="CH680">
            <v>0</v>
          </cell>
        </row>
        <row r="681">
          <cell r="A681" t="str">
            <v xml:space="preserve">  LOUIS_CGT</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cell r="AS681">
            <v>0</v>
          </cell>
          <cell r="AT681">
            <v>0</v>
          </cell>
          <cell r="AU681">
            <v>0</v>
          </cell>
          <cell r="AV681">
            <v>0</v>
          </cell>
          <cell r="AW681">
            <v>0</v>
          </cell>
          <cell r="AX681">
            <v>0</v>
          </cell>
          <cell r="AY681">
            <v>0</v>
          </cell>
          <cell r="AZ681">
            <v>0</v>
          </cell>
          <cell r="BA681">
            <v>0</v>
          </cell>
          <cell r="BB681">
            <v>0</v>
          </cell>
          <cell r="BC681">
            <v>0</v>
          </cell>
          <cell r="BD681">
            <v>0</v>
          </cell>
          <cell r="BE681">
            <v>0</v>
          </cell>
          <cell r="BF681">
            <v>0</v>
          </cell>
          <cell r="BG681">
            <v>0</v>
          </cell>
          <cell r="BH681">
            <v>0</v>
          </cell>
          <cell r="BI681">
            <v>0</v>
          </cell>
          <cell r="BJ681">
            <v>0</v>
          </cell>
          <cell r="BK681">
            <v>0</v>
          </cell>
          <cell r="BL681">
            <v>0</v>
          </cell>
          <cell r="BM681">
            <v>0</v>
          </cell>
          <cell r="BN681">
            <v>0</v>
          </cell>
          <cell r="BO681">
            <v>0</v>
          </cell>
          <cell r="BP681">
            <v>0</v>
          </cell>
          <cell r="BQ681">
            <v>0</v>
          </cell>
          <cell r="BR681">
            <v>0</v>
          </cell>
          <cell r="BS681">
            <v>0</v>
          </cell>
          <cell r="BT681">
            <v>0</v>
          </cell>
          <cell r="BU681">
            <v>0</v>
          </cell>
          <cell r="BV681">
            <v>0</v>
          </cell>
          <cell r="BW681">
            <v>0</v>
          </cell>
          <cell r="BX681">
            <v>0</v>
          </cell>
          <cell r="BY681">
            <v>0</v>
          </cell>
          <cell r="BZ681">
            <v>0</v>
          </cell>
          <cell r="CA681">
            <v>0</v>
          </cell>
          <cell r="CB681">
            <v>0</v>
          </cell>
          <cell r="CC681">
            <v>0</v>
          </cell>
          <cell r="CD681">
            <v>0</v>
          </cell>
          <cell r="CE681">
            <v>0</v>
          </cell>
          <cell r="CF681">
            <v>0</v>
          </cell>
          <cell r="CG681">
            <v>0</v>
          </cell>
          <cell r="CH681">
            <v>0</v>
          </cell>
        </row>
        <row r="682">
          <cell r="A682" t="str">
            <v xml:space="preserve">  SEQUENT_CGT</v>
          </cell>
          <cell r="B682">
            <v>0</v>
          </cell>
          <cell r="C682">
            <v>0</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cell r="AS682">
            <v>0</v>
          </cell>
          <cell r="AT682">
            <v>0</v>
          </cell>
          <cell r="AU682">
            <v>0</v>
          </cell>
          <cell r="AV682">
            <v>0</v>
          </cell>
          <cell r="AW682">
            <v>0</v>
          </cell>
          <cell r="AX682">
            <v>0</v>
          </cell>
          <cell r="AY682">
            <v>0</v>
          </cell>
          <cell r="AZ682">
            <v>0</v>
          </cell>
          <cell r="BA682">
            <v>0</v>
          </cell>
          <cell r="BB682">
            <v>0</v>
          </cell>
          <cell r="BC682">
            <v>0</v>
          </cell>
          <cell r="BD682">
            <v>0</v>
          </cell>
          <cell r="BE682">
            <v>0</v>
          </cell>
          <cell r="BF682">
            <v>0</v>
          </cell>
          <cell r="BG682">
            <v>0</v>
          </cell>
          <cell r="BH682">
            <v>0</v>
          </cell>
          <cell r="BI682">
            <v>0</v>
          </cell>
          <cell r="BJ682">
            <v>0</v>
          </cell>
          <cell r="BK682">
            <v>0</v>
          </cell>
          <cell r="BL682">
            <v>0</v>
          </cell>
          <cell r="BM682">
            <v>0</v>
          </cell>
          <cell r="BN682">
            <v>0</v>
          </cell>
          <cell r="BO682">
            <v>0</v>
          </cell>
          <cell r="BP682">
            <v>0</v>
          </cell>
          <cell r="BQ682">
            <v>0</v>
          </cell>
          <cell r="BR682">
            <v>0</v>
          </cell>
          <cell r="BS682">
            <v>0</v>
          </cell>
          <cell r="BT682">
            <v>0</v>
          </cell>
          <cell r="BU682">
            <v>0</v>
          </cell>
          <cell r="BV682">
            <v>0</v>
          </cell>
          <cell r="BW682">
            <v>0</v>
          </cell>
          <cell r="BX682">
            <v>0</v>
          </cell>
          <cell r="BY682">
            <v>0</v>
          </cell>
          <cell r="BZ682">
            <v>0</v>
          </cell>
          <cell r="CA682">
            <v>0</v>
          </cell>
          <cell r="CB682">
            <v>0</v>
          </cell>
          <cell r="CC682">
            <v>0</v>
          </cell>
          <cell r="CD682">
            <v>0</v>
          </cell>
          <cell r="CE682">
            <v>0</v>
          </cell>
          <cell r="CF682">
            <v>0</v>
          </cell>
          <cell r="CG682">
            <v>0</v>
          </cell>
          <cell r="CH682">
            <v>0</v>
          </cell>
        </row>
        <row r="683">
          <cell r="A683" t="str">
            <v xml:space="preserve">  TOTAL_CGT</v>
          </cell>
          <cell r="B683">
            <v>0</v>
          </cell>
          <cell r="C683">
            <v>0</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cell r="AS683">
            <v>0</v>
          </cell>
          <cell r="AT683">
            <v>0</v>
          </cell>
          <cell r="AU683">
            <v>0</v>
          </cell>
          <cell r="AV683">
            <v>0</v>
          </cell>
          <cell r="AW683">
            <v>0</v>
          </cell>
          <cell r="AX683">
            <v>0</v>
          </cell>
          <cell r="AY683">
            <v>0</v>
          </cell>
          <cell r="AZ683">
            <v>0</v>
          </cell>
          <cell r="BA683">
            <v>0</v>
          </cell>
          <cell r="BB683">
            <v>0</v>
          </cell>
          <cell r="BC683">
            <v>0</v>
          </cell>
          <cell r="BD683">
            <v>0</v>
          </cell>
          <cell r="BE683">
            <v>0</v>
          </cell>
          <cell r="BF683">
            <v>0</v>
          </cell>
          <cell r="BG683">
            <v>0</v>
          </cell>
          <cell r="BH683">
            <v>0</v>
          </cell>
          <cell r="BI683">
            <v>0</v>
          </cell>
          <cell r="BJ683">
            <v>0</v>
          </cell>
          <cell r="BK683">
            <v>0</v>
          </cell>
          <cell r="BL683">
            <v>0</v>
          </cell>
          <cell r="BM683">
            <v>0</v>
          </cell>
          <cell r="BN683">
            <v>0</v>
          </cell>
          <cell r="BO683">
            <v>0</v>
          </cell>
          <cell r="BP683">
            <v>0</v>
          </cell>
          <cell r="BQ683">
            <v>0</v>
          </cell>
          <cell r="BR683">
            <v>0</v>
          </cell>
          <cell r="BS683">
            <v>0</v>
          </cell>
          <cell r="BT683">
            <v>0</v>
          </cell>
          <cell r="BU683">
            <v>0</v>
          </cell>
          <cell r="BV683">
            <v>0</v>
          </cell>
          <cell r="BW683">
            <v>0</v>
          </cell>
          <cell r="BX683">
            <v>0</v>
          </cell>
          <cell r="BY683">
            <v>0</v>
          </cell>
          <cell r="BZ683">
            <v>0</v>
          </cell>
          <cell r="CA683">
            <v>0</v>
          </cell>
          <cell r="CB683">
            <v>0</v>
          </cell>
          <cell r="CC683">
            <v>0</v>
          </cell>
          <cell r="CD683">
            <v>0</v>
          </cell>
          <cell r="CE683">
            <v>0</v>
          </cell>
          <cell r="CF683">
            <v>0</v>
          </cell>
          <cell r="CG683">
            <v>0</v>
          </cell>
          <cell r="CH683">
            <v>0</v>
          </cell>
        </row>
        <row r="684">
          <cell r="A684" t="str">
            <v xml:space="preserve">  OPEN_TGP</v>
          </cell>
          <cell r="B684">
            <v>0</v>
          </cell>
          <cell r="C684">
            <v>0</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cell r="AS684">
            <v>0</v>
          </cell>
          <cell r="AT684">
            <v>0</v>
          </cell>
          <cell r="AU684">
            <v>0</v>
          </cell>
          <cell r="AV684">
            <v>0</v>
          </cell>
          <cell r="AW684">
            <v>0</v>
          </cell>
          <cell r="AX684">
            <v>0</v>
          </cell>
          <cell r="AY684">
            <v>0</v>
          </cell>
          <cell r="AZ684">
            <v>0</v>
          </cell>
          <cell r="BA684">
            <v>0</v>
          </cell>
          <cell r="BB684">
            <v>0</v>
          </cell>
          <cell r="BC684">
            <v>0</v>
          </cell>
          <cell r="BD684">
            <v>0</v>
          </cell>
          <cell r="BE684">
            <v>0</v>
          </cell>
          <cell r="BF684">
            <v>0</v>
          </cell>
          <cell r="BG684">
            <v>0</v>
          </cell>
          <cell r="BH684">
            <v>0</v>
          </cell>
          <cell r="BI684">
            <v>0</v>
          </cell>
          <cell r="BJ684">
            <v>0</v>
          </cell>
          <cell r="BK684">
            <v>0</v>
          </cell>
          <cell r="BL684">
            <v>0</v>
          </cell>
          <cell r="BM684">
            <v>0</v>
          </cell>
          <cell r="BN684">
            <v>0</v>
          </cell>
          <cell r="BO684">
            <v>0</v>
          </cell>
          <cell r="BP684">
            <v>0</v>
          </cell>
          <cell r="BQ684">
            <v>0</v>
          </cell>
          <cell r="BR684">
            <v>0</v>
          </cell>
          <cell r="BS684">
            <v>0</v>
          </cell>
          <cell r="BT684">
            <v>0</v>
          </cell>
          <cell r="BU684">
            <v>0</v>
          </cell>
          <cell r="BV684">
            <v>0</v>
          </cell>
          <cell r="BW684">
            <v>0</v>
          </cell>
          <cell r="BX684">
            <v>0</v>
          </cell>
          <cell r="BY684">
            <v>0</v>
          </cell>
          <cell r="BZ684">
            <v>0</v>
          </cell>
          <cell r="CA684">
            <v>0</v>
          </cell>
          <cell r="CB684">
            <v>0</v>
          </cell>
          <cell r="CC684">
            <v>0</v>
          </cell>
          <cell r="CD684">
            <v>0</v>
          </cell>
          <cell r="CE684">
            <v>0</v>
          </cell>
          <cell r="CF684">
            <v>0</v>
          </cell>
          <cell r="CG684">
            <v>0</v>
          </cell>
          <cell r="CH684">
            <v>0</v>
          </cell>
        </row>
        <row r="685">
          <cell r="A685" t="str">
            <v xml:space="preserve">  SEMPRA_TGP</v>
          </cell>
          <cell r="B685">
            <v>0</v>
          </cell>
          <cell r="C685">
            <v>0</v>
          </cell>
          <cell r="D685">
            <v>0</v>
          </cell>
          <cell r="E685">
            <v>0</v>
          </cell>
          <cell r="F685">
            <v>0</v>
          </cell>
          <cell r="G685">
            <v>0</v>
          </cell>
          <cell r="H685">
            <v>0</v>
          </cell>
          <cell r="I685">
            <v>0</v>
          </cell>
          <cell r="J685">
            <v>0</v>
          </cell>
          <cell r="K685">
            <v>0</v>
          </cell>
          <cell r="L685">
            <v>0</v>
          </cell>
          <cell r="M685">
            <v>0</v>
          </cell>
          <cell r="N685">
            <v>0</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cell r="AS685">
            <v>0</v>
          </cell>
          <cell r="AT685">
            <v>0</v>
          </cell>
          <cell r="AU685">
            <v>0</v>
          </cell>
          <cell r="AV685">
            <v>0</v>
          </cell>
          <cell r="AW685">
            <v>0</v>
          </cell>
          <cell r="AX685">
            <v>0</v>
          </cell>
          <cell r="AY685">
            <v>0</v>
          </cell>
          <cell r="AZ685">
            <v>0</v>
          </cell>
          <cell r="BA685">
            <v>0</v>
          </cell>
          <cell r="BB685">
            <v>0</v>
          </cell>
          <cell r="BC685">
            <v>0</v>
          </cell>
          <cell r="BD685">
            <v>0</v>
          </cell>
          <cell r="BE685">
            <v>0</v>
          </cell>
          <cell r="BF685">
            <v>0</v>
          </cell>
          <cell r="BG685">
            <v>0</v>
          </cell>
          <cell r="BH685">
            <v>0</v>
          </cell>
          <cell r="BI685">
            <v>0</v>
          </cell>
          <cell r="BJ685">
            <v>0</v>
          </cell>
          <cell r="BK685">
            <v>0</v>
          </cell>
          <cell r="BL685">
            <v>0</v>
          </cell>
          <cell r="BM685">
            <v>0</v>
          </cell>
          <cell r="BN685">
            <v>0</v>
          </cell>
          <cell r="BO685">
            <v>0</v>
          </cell>
          <cell r="BP685">
            <v>0</v>
          </cell>
          <cell r="BQ685">
            <v>0</v>
          </cell>
          <cell r="BR685">
            <v>0</v>
          </cell>
          <cell r="BS685">
            <v>0</v>
          </cell>
          <cell r="BT685">
            <v>0</v>
          </cell>
          <cell r="BU685">
            <v>0</v>
          </cell>
          <cell r="BV685">
            <v>0</v>
          </cell>
          <cell r="BW685">
            <v>0</v>
          </cell>
          <cell r="BX685">
            <v>0</v>
          </cell>
          <cell r="BY685">
            <v>0</v>
          </cell>
          <cell r="BZ685">
            <v>0</v>
          </cell>
          <cell r="CA685">
            <v>0</v>
          </cell>
          <cell r="CB685">
            <v>0</v>
          </cell>
          <cell r="CC685">
            <v>0</v>
          </cell>
          <cell r="CD685">
            <v>0</v>
          </cell>
          <cell r="CE685">
            <v>0</v>
          </cell>
          <cell r="CF685">
            <v>0</v>
          </cell>
          <cell r="CG685">
            <v>0</v>
          </cell>
          <cell r="CH685">
            <v>0</v>
          </cell>
        </row>
        <row r="686">
          <cell r="A686" t="str">
            <v xml:space="preserve">  CONOCO_TGP</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cell r="AS686">
            <v>0</v>
          </cell>
          <cell r="AT686">
            <v>0</v>
          </cell>
          <cell r="AU686">
            <v>0</v>
          </cell>
          <cell r="AV686">
            <v>0</v>
          </cell>
          <cell r="AW686">
            <v>0</v>
          </cell>
          <cell r="AX686">
            <v>0</v>
          </cell>
          <cell r="AY686">
            <v>0</v>
          </cell>
          <cell r="AZ686">
            <v>0</v>
          </cell>
          <cell r="BA686">
            <v>0</v>
          </cell>
          <cell r="BB686">
            <v>0</v>
          </cell>
          <cell r="BC686">
            <v>0</v>
          </cell>
          <cell r="BD686">
            <v>0</v>
          </cell>
          <cell r="BE686">
            <v>0</v>
          </cell>
          <cell r="BF686">
            <v>0</v>
          </cell>
          <cell r="BG686">
            <v>0</v>
          </cell>
          <cell r="BH686">
            <v>0</v>
          </cell>
          <cell r="BI686">
            <v>0</v>
          </cell>
          <cell r="BJ686">
            <v>0</v>
          </cell>
          <cell r="BK686">
            <v>0</v>
          </cell>
          <cell r="BL686">
            <v>0</v>
          </cell>
          <cell r="BM686">
            <v>0</v>
          </cell>
          <cell r="BN686">
            <v>0</v>
          </cell>
          <cell r="BO686">
            <v>0</v>
          </cell>
          <cell r="BP686">
            <v>0</v>
          </cell>
          <cell r="BQ686">
            <v>0</v>
          </cell>
          <cell r="BR686">
            <v>0</v>
          </cell>
          <cell r="BS686">
            <v>0</v>
          </cell>
          <cell r="BT686">
            <v>0</v>
          </cell>
          <cell r="BU686">
            <v>0</v>
          </cell>
          <cell r="BV686">
            <v>0</v>
          </cell>
          <cell r="BW686">
            <v>0</v>
          </cell>
          <cell r="BX686">
            <v>0</v>
          </cell>
          <cell r="BY686">
            <v>0</v>
          </cell>
          <cell r="BZ686">
            <v>0</v>
          </cell>
          <cell r="CA686">
            <v>0</v>
          </cell>
          <cell r="CB686">
            <v>0</v>
          </cell>
          <cell r="CC686">
            <v>0</v>
          </cell>
          <cell r="CD686">
            <v>0</v>
          </cell>
          <cell r="CE686">
            <v>0</v>
          </cell>
          <cell r="CF686">
            <v>0</v>
          </cell>
          <cell r="CG686">
            <v>0</v>
          </cell>
          <cell r="CH686">
            <v>0</v>
          </cell>
        </row>
        <row r="687">
          <cell r="A687" t="str">
            <v xml:space="preserve">  CORAL_TGP</v>
          </cell>
          <cell r="B687">
            <v>0</v>
          </cell>
          <cell r="C687">
            <v>0</v>
          </cell>
          <cell r="D687">
            <v>0</v>
          </cell>
          <cell r="E687">
            <v>0</v>
          </cell>
          <cell r="F687">
            <v>0</v>
          </cell>
          <cell r="G687">
            <v>0</v>
          </cell>
          <cell r="H687">
            <v>0</v>
          </cell>
          <cell r="I687">
            <v>0</v>
          </cell>
          <cell r="J687">
            <v>0</v>
          </cell>
          <cell r="K687">
            <v>0</v>
          </cell>
          <cell r="L687">
            <v>0</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cell r="AS687">
            <v>0</v>
          </cell>
          <cell r="AT687">
            <v>0</v>
          </cell>
          <cell r="AU687">
            <v>0</v>
          </cell>
          <cell r="AV687">
            <v>0</v>
          </cell>
          <cell r="AW687">
            <v>0</v>
          </cell>
          <cell r="AX687">
            <v>0</v>
          </cell>
          <cell r="AY687">
            <v>0</v>
          </cell>
          <cell r="AZ687">
            <v>0</v>
          </cell>
          <cell r="BA687">
            <v>0</v>
          </cell>
          <cell r="BB687">
            <v>0</v>
          </cell>
          <cell r="BC687">
            <v>0</v>
          </cell>
          <cell r="BD687">
            <v>0</v>
          </cell>
          <cell r="BE687">
            <v>0</v>
          </cell>
          <cell r="BF687">
            <v>0</v>
          </cell>
          <cell r="BG687">
            <v>0</v>
          </cell>
          <cell r="BH687">
            <v>0</v>
          </cell>
          <cell r="BI687">
            <v>0</v>
          </cell>
          <cell r="BJ687">
            <v>0</v>
          </cell>
          <cell r="BK687">
            <v>0</v>
          </cell>
          <cell r="BL687">
            <v>0</v>
          </cell>
          <cell r="BM687">
            <v>0</v>
          </cell>
          <cell r="BN687">
            <v>0</v>
          </cell>
          <cell r="BO687">
            <v>0</v>
          </cell>
          <cell r="BP687">
            <v>0</v>
          </cell>
          <cell r="BQ687">
            <v>0</v>
          </cell>
          <cell r="BR687">
            <v>0</v>
          </cell>
          <cell r="BS687">
            <v>0</v>
          </cell>
          <cell r="BT687">
            <v>0</v>
          </cell>
          <cell r="BU687">
            <v>0</v>
          </cell>
          <cell r="BV687">
            <v>0</v>
          </cell>
          <cell r="BW687">
            <v>0</v>
          </cell>
          <cell r="BX687">
            <v>0</v>
          </cell>
          <cell r="BY687">
            <v>0</v>
          </cell>
          <cell r="BZ687">
            <v>0</v>
          </cell>
          <cell r="CA687">
            <v>0</v>
          </cell>
          <cell r="CB687">
            <v>0</v>
          </cell>
          <cell r="CC687">
            <v>0</v>
          </cell>
          <cell r="CD687">
            <v>0</v>
          </cell>
          <cell r="CE687">
            <v>0</v>
          </cell>
          <cell r="CF687">
            <v>0</v>
          </cell>
          <cell r="CG687">
            <v>0</v>
          </cell>
          <cell r="CH687">
            <v>0</v>
          </cell>
        </row>
        <row r="688">
          <cell r="A688" t="str">
            <v xml:space="preserve">  TOTALGAS_TET</v>
          </cell>
          <cell r="B688">
            <v>0</v>
          </cell>
          <cell r="C688">
            <v>0</v>
          </cell>
          <cell r="D688">
            <v>0</v>
          </cell>
          <cell r="E688">
            <v>0</v>
          </cell>
          <cell r="F688">
            <v>0</v>
          </cell>
          <cell r="G688">
            <v>0</v>
          </cell>
          <cell r="H688">
            <v>0</v>
          </cell>
          <cell r="I688">
            <v>0</v>
          </cell>
          <cell r="J688">
            <v>0</v>
          </cell>
          <cell r="K688">
            <v>0</v>
          </cell>
          <cell r="L688">
            <v>0</v>
          </cell>
          <cell r="M688">
            <v>0</v>
          </cell>
          <cell r="N688">
            <v>0</v>
          </cell>
          <cell r="O688">
            <v>0</v>
          </cell>
          <cell r="P688">
            <v>0</v>
          </cell>
          <cell r="Q688">
            <v>0</v>
          </cell>
          <cell r="R688">
            <v>0</v>
          </cell>
          <cell r="S688">
            <v>0</v>
          </cell>
          <cell r="T688">
            <v>0</v>
          </cell>
          <cell r="U688">
            <v>0</v>
          </cell>
          <cell r="V688">
            <v>0</v>
          </cell>
          <cell r="W688">
            <v>0</v>
          </cell>
          <cell r="X688">
            <v>0</v>
          </cell>
          <cell r="Y688">
            <v>0</v>
          </cell>
          <cell r="Z688">
            <v>0</v>
          </cell>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cell r="AS688">
            <v>0</v>
          </cell>
          <cell r="AT688">
            <v>0</v>
          </cell>
          <cell r="AU688">
            <v>0</v>
          </cell>
          <cell r="AV688">
            <v>0</v>
          </cell>
          <cell r="AW688">
            <v>0</v>
          </cell>
          <cell r="AX688">
            <v>0</v>
          </cell>
          <cell r="AY688">
            <v>0</v>
          </cell>
          <cell r="AZ688">
            <v>0</v>
          </cell>
          <cell r="BA688">
            <v>0</v>
          </cell>
          <cell r="BB688">
            <v>0</v>
          </cell>
          <cell r="BC688">
            <v>0</v>
          </cell>
          <cell r="BD688">
            <v>0</v>
          </cell>
          <cell r="BE688">
            <v>0</v>
          </cell>
          <cell r="BF688">
            <v>0</v>
          </cell>
          <cell r="BG688">
            <v>0</v>
          </cell>
          <cell r="BH688">
            <v>0</v>
          </cell>
          <cell r="BI688">
            <v>0</v>
          </cell>
          <cell r="BJ688">
            <v>0</v>
          </cell>
          <cell r="BK688">
            <v>0</v>
          </cell>
          <cell r="BL688">
            <v>0</v>
          </cell>
          <cell r="BM688">
            <v>0</v>
          </cell>
          <cell r="BN688">
            <v>0</v>
          </cell>
          <cell r="BO688">
            <v>0</v>
          </cell>
          <cell r="BP688">
            <v>0</v>
          </cell>
          <cell r="BQ688">
            <v>0</v>
          </cell>
          <cell r="BR688">
            <v>0</v>
          </cell>
          <cell r="BS688">
            <v>0</v>
          </cell>
          <cell r="BT688">
            <v>0</v>
          </cell>
          <cell r="BU688">
            <v>0</v>
          </cell>
          <cell r="BV688">
            <v>0</v>
          </cell>
          <cell r="BW688">
            <v>0</v>
          </cell>
          <cell r="BX688">
            <v>0</v>
          </cell>
          <cell r="BY688">
            <v>0</v>
          </cell>
          <cell r="BZ688">
            <v>0</v>
          </cell>
          <cell r="CA688">
            <v>0</v>
          </cell>
          <cell r="CB688">
            <v>0</v>
          </cell>
          <cell r="CC688">
            <v>0</v>
          </cell>
          <cell r="CD688">
            <v>0</v>
          </cell>
          <cell r="CE688">
            <v>0</v>
          </cell>
          <cell r="CF688">
            <v>0</v>
          </cell>
          <cell r="CG688">
            <v>0</v>
          </cell>
          <cell r="CH688">
            <v>0</v>
          </cell>
        </row>
        <row r="689">
          <cell r="A689" t="str">
            <v xml:space="preserve">  DYNERGY_NF</v>
          </cell>
          <cell r="B689">
            <v>0</v>
          </cell>
          <cell r="C689">
            <v>0</v>
          </cell>
          <cell r="D689">
            <v>0</v>
          </cell>
          <cell r="E689">
            <v>0</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cell r="AS689">
            <v>0</v>
          </cell>
          <cell r="AT689">
            <v>0</v>
          </cell>
          <cell r="AU689">
            <v>0</v>
          </cell>
          <cell r="AV689">
            <v>0</v>
          </cell>
          <cell r="AW689">
            <v>0</v>
          </cell>
          <cell r="AX689">
            <v>0</v>
          </cell>
          <cell r="AY689">
            <v>0</v>
          </cell>
          <cell r="AZ689">
            <v>0</v>
          </cell>
          <cell r="BA689">
            <v>0</v>
          </cell>
          <cell r="BB689">
            <v>0</v>
          </cell>
          <cell r="BC689">
            <v>0</v>
          </cell>
          <cell r="BD689">
            <v>0</v>
          </cell>
          <cell r="BE689">
            <v>0</v>
          </cell>
          <cell r="BF689">
            <v>0</v>
          </cell>
          <cell r="BG689">
            <v>0</v>
          </cell>
          <cell r="BH689">
            <v>0</v>
          </cell>
          <cell r="BI689">
            <v>0</v>
          </cell>
          <cell r="BJ689">
            <v>0</v>
          </cell>
          <cell r="BK689">
            <v>0</v>
          </cell>
          <cell r="BL689">
            <v>0</v>
          </cell>
          <cell r="BM689">
            <v>0</v>
          </cell>
          <cell r="BN689">
            <v>0</v>
          </cell>
          <cell r="BO689">
            <v>0</v>
          </cell>
          <cell r="BP689">
            <v>0</v>
          </cell>
          <cell r="BQ689">
            <v>0</v>
          </cell>
          <cell r="BR689">
            <v>0</v>
          </cell>
          <cell r="BS689">
            <v>0</v>
          </cell>
          <cell r="BT689">
            <v>0</v>
          </cell>
          <cell r="BU689">
            <v>0</v>
          </cell>
          <cell r="BV689">
            <v>0</v>
          </cell>
          <cell r="BW689">
            <v>0</v>
          </cell>
          <cell r="BX689">
            <v>0</v>
          </cell>
          <cell r="BY689">
            <v>0</v>
          </cell>
          <cell r="BZ689">
            <v>0</v>
          </cell>
          <cell r="CA689">
            <v>0</v>
          </cell>
          <cell r="CB689">
            <v>0</v>
          </cell>
          <cell r="CC689">
            <v>0</v>
          </cell>
          <cell r="CD689">
            <v>0</v>
          </cell>
          <cell r="CE689">
            <v>0</v>
          </cell>
          <cell r="CF689">
            <v>0</v>
          </cell>
          <cell r="CG689">
            <v>0</v>
          </cell>
          <cell r="CH689">
            <v>0</v>
          </cell>
        </row>
        <row r="690">
          <cell r="A690" t="str">
            <v xml:space="preserve">  CAPCG</v>
          </cell>
          <cell r="B690">
            <v>0</v>
          </cell>
          <cell r="C690">
            <v>0</v>
          </cell>
          <cell r="D690">
            <v>0</v>
          </cell>
          <cell r="E690">
            <v>0</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cell r="AS690">
            <v>0</v>
          </cell>
          <cell r="AT690">
            <v>0</v>
          </cell>
          <cell r="AU690">
            <v>0</v>
          </cell>
          <cell r="AV690">
            <v>0</v>
          </cell>
          <cell r="AW690">
            <v>0</v>
          </cell>
          <cell r="AX690">
            <v>0</v>
          </cell>
          <cell r="AY690">
            <v>0</v>
          </cell>
          <cell r="AZ690">
            <v>0</v>
          </cell>
          <cell r="BA690">
            <v>0</v>
          </cell>
          <cell r="BB690">
            <v>0</v>
          </cell>
          <cell r="BC690">
            <v>0</v>
          </cell>
          <cell r="BD690">
            <v>0</v>
          </cell>
          <cell r="BE690">
            <v>0</v>
          </cell>
          <cell r="BF690">
            <v>0</v>
          </cell>
          <cell r="BG690">
            <v>0</v>
          </cell>
          <cell r="BH690">
            <v>0</v>
          </cell>
          <cell r="BI690">
            <v>0</v>
          </cell>
          <cell r="BJ690">
            <v>0</v>
          </cell>
          <cell r="BK690">
            <v>0</v>
          </cell>
          <cell r="BL690">
            <v>0</v>
          </cell>
          <cell r="BM690">
            <v>0</v>
          </cell>
          <cell r="BN690">
            <v>0</v>
          </cell>
          <cell r="BO690">
            <v>0</v>
          </cell>
          <cell r="BP690">
            <v>0</v>
          </cell>
          <cell r="BQ690">
            <v>0</v>
          </cell>
          <cell r="BR690">
            <v>0</v>
          </cell>
          <cell r="BS690">
            <v>0</v>
          </cell>
          <cell r="BT690">
            <v>0</v>
          </cell>
          <cell r="BU690">
            <v>0</v>
          </cell>
          <cell r="BV690">
            <v>0</v>
          </cell>
          <cell r="BW690">
            <v>0</v>
          </cell>
          <cell r="BX690">
            <v>0</v>
          </cell>
          <cell r="BY690">
            <v>0</v>
          </cell>
          <cell r="BZ690">
            <v>0</v>
          </cell>
          <cell r="CA690">
            <v>0</v>
          </cell>
          <cell r="CB690">
            <v>0</v>
          </cell>
          <cell r="CC690">
            <v>0</v>
          </cell>
          <cell r="CD690">
            <v>0</v>
          </cell>
          <cell r="CE690">
            <v>0</v>
          </cell>
          <cell r="CF690">
            <v>0</v>
          </cell>
          <cell r="CG690">
            <v>0</v>
          </cell>
          <cell r="CH690">
            <v>0</v>
          </cell>
        </row>
        <row r="691">
          <cell r="A691" t="str">
            <v xml:space="preserve">  EXCH_ONS</v>
          </cell>
          <cell r="B691">
            <v>0</v>
          </cell>
          <cell r="C691">
            <v>0</v>
          </cell>
          <cell r="D691">
            <v>0</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cell r="AS691">
            <v>0</v>
          </cell>
          <cell r="AT691">
            <v>0</v>
          </cell>
          <cell r="AU691">
            <v>0</v>
          </cell>
          <cell r="AV691">
            <v>0</v>
          </cell>
          <cell r="AW691">
            <v>0</v>
          </cell>
          <cell r="AX691">
            <v>0</v>
          </cell>
          <cell r="AY691">
            <v>0</v>
          </cell>
          <cell r="AZ691">
            <v>0</v>
          </cell>
          <cell r="BA691">
            <v>0</v>
          </cell>
          <cell r="BB691">
            <v>0</v>
          </cell>
          <cell r="BC691">
            <v>0</v>
          </cell>
          <cell r="BD691">
            <v>0</v>
          </cell>
          <cell r="BE691">
            <v>0</v>
          </cell>
          <cell r="BF691">
            <v>0</v>
          </cell>
          <cell r="BG691">
            <v>0</v>
          </cell>
          <cell r="BH691">
            <v>0</v>
          </cell>
          <cell r="BI691">
            <v>0</v>
          </cell>
          <cell r="BJ691">
            <v>0</v>
          </cell>
          <cell r="BK691">
            <v>0</v>
          </cell>
          <cell r="BL691">
            <v>0</v>
          </cell>
          <cell r="BM691">
            <v>0</v>
          </cell>
          <cell r="BN691">
            <v>0</v>
          </cell>
          <cell r="BO691">
            <v>0</v>
          </cell>
          <cell r="BP691">
            <v>0</v>
          </cell>
          <cell r="BQ691">
            <v>0</v>
          </cell>
          <cell r="BR691">
            <v>0</v>
          </cell>
          <cell r="BS691">
            <v>0</v>
          </cell>
          <cell r="BT691">
            <v>0</v>
          </cell>
          <cell r="BU691">
            <v>0</v>
          </cell>
          <cell r="BV691">
            <v>0</v>
          </cell>
          <cell r="BW691">
            <v>0</v>
          </cell>
          <cell r="BX691">
            <v>0</v>
          </cell>
          <cell r="BY691">
            <v>0</v>
          </cell>
          <cell r="BZ691">
            <v>0</v>
          </cell>
          <cell r="CA691">
            <v>0</v>
          </cell>
          <cell r="CB691">
            <v>0</v>
          </cell>
          <cell r="CC691">
            <v>0</v>
          </cell>
          <cell r="CD691">
            <v>0</v>
          </cell>
          <cell r="CE691">
            <v>0</v>
          </cell>
          <cell r="CF691">
            <v>0</v>
          </cell>
          <cell r="CG691">
            <v>0</v>
          </cell>
          <cell r="CH691">
            <v>0</v>
          </cell>
        </row>
        <row r="692">
          <cell r="A692" t="str">
            <v xml:space="preserve">  EXCH_TCO</v>
          </cell>
          <cell r="B692">
            <v>0</v>
          </cell>
          <cell r="C692">
            <v>0</v>
          </cell>
          <cell r="D692">
            <v>0</v>
          </cell>
          <cell r="E692">
            <v>0</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cell r="AS692">
            <v>0</v>
          </cell>
          <cell r="AT692">
            <v>0</v>
          </cell>
          <cell r="AU692">
            <v>0</v>
          </cell>
          <cell r="AV692">
            <v>0</v>
          </cell>
          <cell r="AW692">
            <v>0</v>
          </cell>
          <cell r="AX692">
            <v>0</v>
          </cell>
          <cell r="AY692">
            <v>0</v>
          </cell>
          <cell r="AZ692">
            <v>0</v>
          </cell>
          <cell r="BA692">
            <v>0</v>
          </cell>
          <cell r="BB692">
            <v>0</v>
          </cell>
          <cell r="BC692">
            <v>0</v>
          </cell>
          <cell r="BD692">
            <v>0</v>
          </cell>
          <cell r="BE692">
            <v>0</v>
          </cell>
          <cell r="BF692">
            <v>0</v>
          </cell>
          <cell r="BG692">
            <v>0</v>
          </cell>
          <cell r="BH692">
            <v>0</v>
          </cell>
          <cell r="BI692">
            <v>0</v>
          </cell>
          <cell r="BJ692">
            <v>0</v>
          </cell>
          <cell r="BK692">
            <v>0</v>
          </cell>
          <cell r="BL692">
            <v>0</v>
          </cell>
          <cell r="BM692">
            <v>0</v>
          </cell>
          <cell r="BN692">
            <v>0</v>
          </cell>
          <cell r="BO692">
            <v>0</v>
          </cell>
          <cell r="BP692">
            <v>0</v>
          </cell>
          <cell r="BQ692">
            <v>0</v>
          </cell>
          <cell r="BR692">
            <v>0</v>
          </cell>
          <cell r="BS692">
            <v>0</v>
          </cell>
          <cell r="BT692">
            <v>0</v>
          </cell>
          <cell r="BU692">
            <v>0</v>
          </cell>
          <cell r="BV692">
            <v>0</v>
          </cell>
          <cell r="BW692">
            <v>0</v>
          </cell>
          <cell r="BX692">
            <v>0</v>
          </cell>
          <cell r="BY692">
            <v>0</v>
          </cell>
          <cell r="BZ692">
            <v>0</v>
          </cell>
          <cell r="CA692">
            <v>0</v>
          </cell>
          <cell r="CB692">
            <v>0</v>
          </cell>
          <cell r="CC692">
            <v>0</v>
          </cell>
          <cell r="CD692">
            <v>0</v>
          </cell>
          <cell r="CE692">
            <v>0</v>
          </cell>
          <cell r="CF692">
            <v>0</v>
          </cell>
          <cell r="CG692">
            <v>0</v>
          </cell>
          <cell r="CH692">
            <v>0</v>
          </cell>
        </row>
        <row r="693">
          <cell r="A693" t="str">
            <v xml:space="preserve">  FSS_TRANSFER</v>
          </cell>
          <cell r="B693">
            <v>0</v>
          </cell>
          <cell r="C693">
            <v>0</v>
          </cell>
          <cell r="D693">
            <v>0</v>
          </cell>
          <cell r="E693">
            <v>0</v>
          </cell>
          <cell r="F693">
            <v>0</v>
          </cell>
          <cell r="G693">
            <v>0</v>
          </cell>
          <cell r="H693">
            <v>0</v>
          </cell>
          <cell r="I693">
            <v>0</v>
          </cell>
          <cell r="J693">
            <v>0</v>
          </cell>
          <cell r="K693">
            <v>0</v>
          </cell>
          <cell r="L693">
            <v>0</v>
          </cell>
          <cell r="M693">
            <v>0</v>
          </cell>
          <cell r="N693">
            <v>0</v>
          </cell>
          <cell r="O693">
            <v>0</v>
          </cell>
          <cell r="P693">
            <v>0</v>
          </cell>
          <cell r="Q693">
            <v>0</v>
          </cell>
          <cell r="R693">
            <v>0</v>
          </cell>
          <cell r="S693">
            <v>0</v>
          </cell>
          <cell r="T693">
            <v>0</v>
          </cell>
          <cell r="U693">
            <v>0</v>
          </cell>
          <cell r="V693">
            <v>0</v>
          </cell>
          <cell r="W693">
            <v>0</v>
          </cell>
          <cell r="X693">
            <v>0</v>
          </cell>
          <cell r="Y693">
            <v>0</v>
          </cell>
          <cell r="Z693">
            <v>0</v>
          </cell>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cell r="AS693">
            <v>0</v>
          </cell>
          <cell r="AT693">
            <v>0</v>
          </cell>
          <cell r="AU693">
            <v>0</v>
          </cell>
          <cell r="AV693">
            <v>0</v>
          </cell>
          <cell r="AW693">
            <v>0</v>
          </cell>
          <cell r="AX693">
            <v>0</v>
          </cell>
          <cell r="AY693">
            <v>0</v>
          </cell>
          <cell r="AZ693">
            <v>0</v>
          </cell>
          <cell r="BA693">
            <v>0</v>
          </cell>
          <cell r="BB693">
            <v>0</v>
          </cell>
          <cell r="BC693">
            <v>0</v>
          </cell>
          <cell r="BD693">
            <v>0</v>
          </cell>
          <cell r="BE693">
            <v>0</v>
          </cell>
          <cell r="BF693">
            <v>0</v>
          </cell>
          <cell r="BG693">
            <v>0</v>
          </cell>
          <cell r="BH693">
            <v>0</v>
          </cell>
          <cell r="BI693">
            <v>0</v>
          </cell>
          <cell r="BJ693">
            <v>0</v>
          </cell>
          <cell r="BK693">
            <v>0</v>
          </cell>
          <cell r="BL693">
            <v>0</v>
          </cell>
          <cell r="BM693">
            <v>0</v>
          </cell>
          <cell r="BN693">
            <v>0</v>
          </cell>
          <cell r="BO693">
            <v>0</v>
          </cell>
          <cell r="BP693">
            <v>0</v>
          </cell>
          <cell r="BQ693">
            <v>0</v>
          </cell>
          <cell r="BR693">
            <v>0</v>
          </cell>
          <cell r="BS693">
            <v>0</v>
          </cell>
          <cell r="BT693">
            <v>0</v>
          </cell>
          <cell r="BU693">
            <v>0</v>
          </cell>
          <cell r="BV693">
            <v>0</v>
          </cell>
          <cell r="BW693">
            <v>0</v>
          </cell>
          <cell r="BX693">
            <v>0</v>
          </cell>
          <cell r="BY693">
            <v>0</v>
          </cell>
          <cell r="BZ693">
            <v>0</v>
          </cell>
          <cell r="CA693">
            <v>0</v>
          </cell>
          <cell r="CB693">
            <v>0</v>
          </cell>
          <cell r="CC693">
            <v>0</v>
          </cell>
          <cell r="CD693">
            <v>0</v>
          </cell>
          <cell r="CE693">
            <v>0</v>
          </cell>
          <cell r="CF693">
            <v>0</v>
          </cell>
          <cell r="CG693">
            <v>0</v>
          </cell>
          <cell r="CH693">
            <v>0</v>
          </cell>
        </row>
        <row r="694">
          <cell r="A694" t="str">
            <v xml:space="preserve">  GTS_CHOICE</v>
          </cell>
          <cell r="B694">
            <v>575.55999999999995</v>
          </cell>
          <cell r="C694">
            <v>572.16999999999996</v>
          </cell>
          <cell r="D694">
            <v>554.88</v>
          </cell>
          <cell r="E694">
            <v>571.33000000000004</v>
          </cell>
          <cell r="F694">
            <v>2273.94</v>
          </cell>
          <cell r="G694">
            <v>2273.94</v>
          </cell>
          <cell r="H694">
            <v>560.22</v>
          </cell>
          <cell r="I694">
            <v>579.91999999999996</v>
          </cell>
          <cell r="J694">
            <v>570.54999999999995</v>
          </cell>
          <cell r="K694">
            <v>533.54</v>
          </cell>
          <cell r="L694">
            <v>569.22</v>
          </cell>
          <cell r="M694">
            <v>2813.46</v>
          </cell>
          <cell r="N694">
            <v>537.79</v>
          </cell>
          <cell r="O694">
            <v>552.63</v>
          </cell>
          <cell r="P694">
            <v>537.05999999999995</v>
          </cell>
          <cell r="Q694">
            <v>551.03</v>
          </cell>
          <cell r="R694">
            <v>551.91</v>
          </cell>
          <cell r="S694">
            <v>532.42999999999995</v>
          </cell>
          <cell r="T694">
            <v>550.6</v>
          </cell>
          <cell r="U694">
            <v>3813.46</v>
          </cell>
          <cell r="V694">
            <v>6626.91</v>
          </cell>
          <cell r="W694">
            <v>546.54</v>
          </cell>
          <cell r="X694">
            <v>568.57000000000005</v>
          </cell>
          <cell r="Y694">
            <v>562.99</v>
          </cell>
          <cell r="Z694">
            <v>509.1</v>
          </cell>
          <cell r="AA694">
            <v>563.41999999999996</v>
          </cell>
          <cell r="AB694">
            <v>2750.62</v>
          </cell>
          <cell r="AC694">
            <v>536.29</v>
          </cell>
          <cell r="AD694">
            <v>549.73</v>
          </cell>
          <cell r="AE694">
            <v>529.97</v>
          </cell>
          <cell r="AF694">
            <v>547.34</v>
          </cell>
          <cell r="AG694">
            <v>549.11</v>
          </cell>
          <cell r="AH694">
            <v>526.64</v>
          </cell>
          <cell r="AI694">
            <v>543.79</v>
          </cell>
          <cell r="AJ694">
            <v>3782.87</v>
          </cell>
          <cell r="AK694">
            <v>6533.49</v>
          </cell>
          <cell r="AL694">
            <v>539.70000000000005</v>
          </cell>
          <cell r="AM694">
            <v>561.1</v>
          </cell>
          <cell r="AN694">
            <v>558.05999999999995</v>
          </cell>
          <cell r="AO694">
            <v>504.98</v>
          </cell>
          <cell r="AP694">
            <v>559.24</v>
          </cell>
          <cell r="AQ694">
            <v>2723.08</v>
          </cell>
          <cell r="AR694">
            <v>530.88</v>
          </cell>
          <cell r="AS694">
            <v>547.75</v>
          </cell>
          <cell r="AT694">
            <v>531.42999999999995</v>
          </cell>
          <cell r="AU694">
            <v>546.04</v>
          </cell>
          <cell r="AV694">
            <v>543.01</v>
          </cell>
          <cell r="AW694">
            <v>524.79999999999995</v>
          </cell>
          <cell r="AX694">
            <v>543.67999999999995</v>
          </cell>
          <cell r="AY694">
            <v>3767.6</v>
          </cell>
          <cell r="AZ694">
            <v>6490.68</v>
          </cell>
          <cell r="BA694">
            <v>538.71</v>
          </cell>
          <cell r="BB694">
            <v>560.41999999999996</v>
          </cell>
          <cell r="BC694">
            <v>555.66999999999996</v>
          </cell>
          <cell r="BD694">
            <v>500.58</v>
          </cell>
          <cell r="BE694">
            <v>551.99</v>
          </cell>
          <cell r="BF694">
            <v>2707.37</v>
          </cell>
          <cell r="BG694">
            <v>520.14</v>
          </cell>
          <cell r="BH694">
            <v>537.76</v>
          </cell>
          <cell r="BI694">
            <v>516.13</v>
          </cell>
          <cell r="BJ694">
            <v>529.07000000000005</v>
          </cell>
          <cell r="BK694">
            <v>522.27</v>
          </cell>
          <cell r="BL694">
            <v>504.75</v>
          </cell>
          <cell r="BM694">
            <v>517.25</v>
          </cell>
          <cell r="BN694">
            <v>3647.38</v>
          </cell>
          <cell r="BO694">
            <v>6354.75</v>
          </cell>
          <cell r="BP694">
            <v>794.76</v>
          </cell>
          <cell r="BQ694">
            <v>822.37</v>
          </cell>
          <cell r="BR694">
            <v>822.37</v>
          </cell>
          <cell r="BS694">
            <v>769.31</v>
          </cell>
          <cell r="BT694">
            <v>822.37</v>
          </cell>
          <cell r="BU694">
            <v>4031.18</v>
          </cell>
          <cell r="BV694">
            <v>785.15</v>
          </cell>
          <cell r="BW694">
            <v>814.07</v>
          </cell>
          <cell r="BX694">
            <v>792.32</v>
          </cell>
          <cell r="BY694">
            <v>817.66</v>
          </cell>
          <cell r="BZ694">
            <v>816.8</v>
          </cell>
          <cell r="CA694">
            <v>792.34</v>
          </cell>
          <cell r="CB694">
            <v>811.78</v>
          </cell>
          <cell r="CC694">
            <v>5630.11</v>
          </cell>
          <cell r="CD694">
            <v>9661.2900000000009</v>
          </cell>
          <cell r="CE694">
            <v>795.84</v>
          </cell>
          <cell r="CF694">
            <v>822.37</v>
          </cell>
          <cell r="CG694">
            <v>1618.21</v>
          </cell>
          <cell r="CH694">
            <v>1618.21</v>
          </cell>
        </row>
        <row r="695">
          <cell r="A695" t="str">
            <v xml:space="preserve">  GTS_ITS</v>
          </cell>
          <cell r="B695">
            <v>2211.27</v>
          </cell>
          <cell r="C695">
            <v>2391.29</v>
          </cell>
          <cell r="D695">
            <v>2308.34</v>
          </cell>
          <cell r="E695">
            <v>2694.24</v>
          </cell>
          <cell r="F695">
            <v>9605.14</v>
          </cell>
          <cell r="G695">
            <v>9605.14</v>
          </cell>
          <cell r="H695">
            <v>2621.73</v>
          </cell>
          <cell r="I695">
            <v>2937.77</v>
          </cell>
          <cell r="J695">
            <v>3435.06</v>
          </cell>
          <cell r="K695">
            <v>3114.98</v>
          </cell>
          <cell r="L695">
            <v>3175.23</v>
          </cell>
          <cell r="M695">
            <v>15284.77</v>
          </cell>
          <cell r="N695">
            <v>2902.37</v>
          </cell>
          <cell r="O695">
            <v>2610.02</v>
          </cell>
          <cell r="P695">
            <v>2204.9899999999998</v>
          </cell>
          <cell r="Q695">
            <v>2176.17</v>
          </cell>
          <cell r="R695">
            <v>2378.79</v>
          </cell>
          <cell r="S695">
            <v>2273.79</v>
          </cell>
          <cell r="T695">
            <v>2684.74</v>
          </cell>
          <cell r="U695">
            <v>17230.87</v>
          </cell>
          <cell r="V695">
            <v>32515.64</v>
          </cell>
          <cell r="W695">
            <v>2602.9699999999998</v>
          </cell>
          <cell r="X695">
            <v>2915.87</v>
          </cell>
          <cell r="Y695">
            <v>3487.19</v>
          </cell>
          <cell r="Z695">
            <v>3166.06</v>
          </cell>
          <cell r="AA695">
            <v>3222.14</v>
          </cell>
          <cell r="AB695">
            <v>15394.23</v>
          </cell>
          <cell r="AC695">
            <v>2942.28</v>
          </cell>
          <cell r="AD695">
            <v>2645.96</v>
          </cell>
          <cell r="AE695">
            <v>2241.6</v>
          </cell>
          <cell r="AF695">
            <v>2205.89</v>
          </cell>
          <cell r="AG695">
            <v>2407.33</v>
          </cell>
          <cell r="AH695">
            <v>2306.9899999999998</v>
          </cell>
          <cell r="AI695">
            <v>2723.05</v>
          </cell>
          <cell r="AJ695">
            <v>17473.11</v>
          </cell>
          <cell r="AK695">
            <v>32867.339999999997</v>
          </cell>
          <cell r="AL695">
            <v>2644.66</v>
          </cell>
          <cell r="AM695">
            <v>2961.74</v>
          </cell>
          <cell r="AN695">
            <v>3536.18</v>
          </cell>
          <cell r="AO695">
            <v>3216.1</v>
          </cell>
          <cell r="AP695">
            <v>3268.01</v>
          </cell>
          <cell r="AQ695">
            <v>15626.7</v>
          </cell>
          <cell r="AR695">
            <v>2980.91</v>
          </cell>
          <cell r="AS695">
            <v>2678.52</v>
          </cell>
          <cell r="AT695">
            <v>2271.39</v>
          </cell>
          <cell r="AU695">
            <v>2233.13</v>
          </cell>
          <cell r="AV695">
            <v>2443.0700000000002</v>
          </cell>
          <cell r="AW695">
            <v>2339.0500000000002</v>
          </cell>
          <cell r="AX695">
            <v>2756.11</v>
          </cell>
          <cell r="AY695">
            <v>17702.169999999998</v>
          </cell>
          <cell r="AZ695">
            <v>33328.870000000003</v>
          </cell>
          <cell r="BA695">
            <v>2683.23</v>
          </cell>
          <cell r="BB695">
            <v>3006.56</v>
          </cell>
          <cell r="BC695">
            <v>3581.01</v>
          </cell>
          <cell r="BD695">
            <v>3260.92</v>
          </cell>
          <cell r="BE695">
            <v>3309.71</v>
          </cell>
          <cell r="BF695">
            <v>15841.42</v>
          </cell>
          <cell r="BG695">
            <v>3016.88</v>
          </cell>
          <cell r="BH695">
            <v>2710.87</v>
          </cell>
          <cell r="BI695">
            <v>2301.62</v>
          </cell>
          <cell r="BJ695">
            <v>2262.27</v>
          </cell>
          <cell r="BK695">
            <v>2474.9299999999998</v>
          </cell>
          <cell r="BL695">
            <v>2367.4499999999998</v>
          </cell>
          <cell r="BM695">
            <v>2790.12</v>
          </cell>
          <cell r="BN695">
            <v>17924.13</v>
          </cell>
          <cell r="BO695">
            <v>33765.550000000003</v>
          </cell>
          <cell r="BP695">
            <v>2718.67</v>
          </cell>
          <cell r="BQ695">
            <v>3047.22</v>
          </cell>
          <cell r="BR695">
            <v>3629.99</v>
          </cell>
          <cell r="BS695">
            <v>3309.9</v>
          </cell>
          <cell r="BT695">
            <v>3354.52</v>
          </cell>
          <cell r="BU695">
            <v>16060.3</v>
          </cell>
          <cell r="BV695">
            <v>3058.98</v>
          </cell>
          <cell r="BW695">
            <v>2747.86</v>
          </cell>
          <cell r="BX695">
            <v>2333.67</v>
          </cell>
          <cell r="BY695">
            <v>2291.31</v>
          </cell>
          <cell r="BZ695">
            <v>2504.69</v>
          </cell>
          <cell r="CA695">
            <v>2398.31</v>
          </cell>
          <cell r="CB695">
            <v>2824.93</v>
          </cell>
          <cell r="CC695">
            <v>18159.75</v>
          </cell>
          <cell r="CD695">
            <v>34220.06</v>
          </cell>
          <cell r="CE695">
            <v>2757.24</v>
          </cell>
          <cell r="CF695">
            <v>3091</v>
          </cell>
          <cell r="CG695">
            <v>5848.24</v>
          </cell>
          <cell r="CH695">
            <v>5848.24</v>
          </cell>
        </row>
        <row r="696">
          <cell r="A696" t="str">
            <v xml:space="preserve">  GTS_ITS_E</v>
          </cell>
          <cell r="B696">
            <v>0</v>
          </cell>
          <cell r="C696">
            <v>0</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cell r="AS696">
            <v>0</v>
          </cell>
          <cell r="AT696">
            <v>0</v>
          </cell>
          <cell r="AU696">
            <v>0</v>
          </cell>
          <cell r="AV696">
            <v>0</v>
          </cell>
          <cell r="AW696">
            <v>0</v>
          </cell>
          <cell r="AX696">
            <v>0</v>
          </cell>
          <cell r="AY696">
            <v>0</v>
          </cell>
          <cell r="AZ696">
            <v>0</v>
          </cell>
          <cell r="BA696">
            <v>0</v>
          </cell>
          <cell r="BB696">
            <v>0</v>
          </cell>
          <cell r="BC696">
            <v>0</v>
          </cell>
          <cell r="BD696">
            <v>0</v>
          </cell>
          <cell r="BE696">
            <v>0</v>
          </cell>
          <cell r="BF696">
            <v>0</v>
          </cell>
          <cell r="BG696">
            <v>0</v>
          </cell>
          <cell r="BH696">
            <v>0</v>
          </cell>
          <cell r="BI696">
            <v>0</v>
          </cell>
          <cell r="BJ696">
            <v>0</v>
          </cell>
          <cell r="BK696">
            <v>0</v>
          </cell>
          <cell r="BL696">
            <v>0</v>
          </cell>
          <cell r="BM696">
            <v>0</v>
          </cell>
          <cell r="BN696">
            <v>0</v>
          </cell>
          <cell r="BO696">
            <v>0</v>
          </cell>
          <cell r="BP696">
            <v>0</v>
          </cell>
          <cell r="BQ696">
            <v>0</v>
          </cell>
          <cell r="BR696">
            <v>0</v>
          </cell>
          <cell r="BS696">
            <v>0</v>
          </cell>
          <cell r="BT696">
            <v>0</v>
          </cell>
          <cell r="BU696">
            <v>0</v>
          </cell>
          <cell r="BV696">
            <v>0</v>
          </cell>
          <cell r="BW696">
            <v>0</v>
          </cell>
          <cell r="BX696">
            <v>0</v>
          </cell>
          <cell r="BY696">
            <v>0</v>
          </cell>
          <cell r="BZ696">
            <v>0</v>
          </cell>
          <cell r="CA696">
            <v>0</v>
          </cell>
          <cell r="CB696">
            <v>0</v>
          </cell>
          <cell r="CC696">
            <v>0</v>
          </cell>
          <cell r="CD696">
            <v>0</v>
          </cell>
          <cell r="CE696">
            <v>0</v>
          </cell>
          <cell r="CF696">
            <v>0</v>
          </cell>
          <cell r="CG696">
            <v>0</v>
          </cell>
          <cell r="CH696">
            <v>0</v>
          </cell>
        </row>
        <row r="697">
          <cell r="A697" t="str">
            <v xml:space="preserve">  LOCAL_PGH</v>
          </cell>
          <cell r="B697">
            <v>4.92</v>
          </cell>
          <cell r="C697">
            <v>4.92</v>
          </cell>
          <cell r="D697">
            <v>4.76</v>
          </cell>
          <cell r="E697">
            <v>4.92</v>
          </cell>
          <cell r="F697">
            <v>19.52</v>
          </cell>
          <cell r="G697">
            <v>19.52</v>
          </cell>
          <cell r="H697">
            <v>4.76</v>
          </cell>
          <cell r="I697">
            <v>4.92</v>
          </cell>
          <cell r="J697">
            <v>4.92</v>
          </cell>
          <cell r="K697">
            <v>4.5999999999999996</v>
          </cell>
          <cell r="L697">
            <v>4.92</v>
          </cell>
          <cell r="M697">
            <v>24.12</v>
          </cell>
          <cell r="N697">
            <v>4.76</v>
          </cell>
          <cell r="O697">
            <v>4.92</v>
          </cell>
          <cell r="P697">
            <v>4.76</v>
          </cell>
          <cell r="Q697">
            <v>4.92</v>
          </cell>
          <cell r="R697">
            <v>4.92</v>
          </cell>
          <cell r="S697">
            <v>4.76</v>
          </cell>
          <cell r="T697">
            <v>4.92</v>
          </cell>
          <cell r="U697">
            <v>33.96</v>
          </cell>
          <cell r="V697">
            <v>58.08</v>
          </cell>
          <cell r="W697">
            <v>4.76</v>
          </cell>
          <cell r="X697">
            <v>4.92</v>
          </cell>
          <cell r="Y697">
            <v>4.92</v>
          </cell>
          <cell r="Z697">
            <v>4.4400000000000004</v>
          </cell>
          <cell r="AA697">
            <v>4.92</v>
          </cell>
          <cell r="AB697">
            <v>23.96</v>
          </cell>
          <cell r="AC697">
            <v>4.76</v>
          </cell>
          <cell r="AD697">
            <v>4.92</v>
          </cell>
          <cell r="AE697">
            <v>4.76</v>
          </cell>
          <cell r="AF697">
            <v>4.92</v>
          </cell>
          <cell r="AG697">
            <v>4.92</v>
          </cell>
          <cell r="AH697">
            <v>4.76</v>
          </cell>
          <cell r="AI697">
            <v>4.92</v>
          </cell>
          <cell r="AJ697">
            <v>33.96</v>
          </cell>
          <cell r="AK697">
            <v>57.92</v>
          </cell>
          <cell r="AL697">
            <v>4.76</v>
          </cell>
          <cell r="AM697">
            <v>4.92</v>
          </cell>
          <cell r="AN697">
            <v>4.92</v>
          </cell>
          <cell r="AO697">
            <v>4.4400000000000004</v>
          </cell>
          <cell r="AP697">
            <v>4.92</v>
          </cell>
          <cell r="AQ697">
            <v>23.96</v>
          </cell>
          <cell r="AR697">
            <v>4.76</v>
          </cell>
          <cell r="AS697">
            <v>4.92</v>
          </cell>
          <cell r="AT697">
            <v>4.76</v>
          </cell>
          <cell r="AU697">
            <v>4.92</v>
          </cell>
          <cell r="AV697">
            <v>4.92</v>
          </cell>
          <cell r="AW697">
            <v>4.76</v>
          </cell>
          <cell r="AX697">
            <v>4.92</v>
          </cell>
          <cell r="AY697">
            <v>33.96</v>
          </cell>
          <cell r="AZ697">
            <v>57.92</v>
          </cell>
          <cell r="BA697">
            <v>4.76</v>
          </cell>
          <cell r="BB697">
            <v>4.92</v>
          </cell>
          <cell r="BC697">
            <v>4.92</v>
          </cell>
          <cell r="BD697">
            <v>4.4400000000000004</v>
          </cell>
          <cell r="BE697">
            <v>4.92</v>
          </cell>
          <cell r="BF697">
            <v>23.96</v>
          </cell>
          <cell r="BG697">
            <v>4.76</v>
          </cell>
          <cell r="BH697">
            <v>4.92</v>
          </cell>
          <cell r="BI697">
            <v>4.76</v>
          </cell>
          <cell r="BJ697">
            <v>4.92</v>
          </cell>
          <cell r="BK697">
            <v>4.92</v>
          </cell>
          <cell r="BL697">
            <v>4.76</v>
          </cell>
          <cell r="BM697">
            <v>4.92</v>
          </cell>
          <cell r="BN697">
            <v>33.96</v>
          </cell>
          <cell r="BO697">
            <v>57.92</v>
          </cell>
          <cell r="BP697">
            <v>4.76</v>
          </cell>
          <cell r="BQ697">
            <v>4.92</v>
          </cell>
          <cell r="BR697">
            <v>4.92</v>
          </cell>
          <cell r="BS697">
            <v>4.5999999999999996</v>
          </cell>
          <cell r="BT697">
            <v>4.92</v>
          </cell>
          <cell r="BU697">
            <v>24.12</v>
          </cell>
          <cell r="BV697">
            <v>4.76</v>
          </cell>
          <cell r="BW697">
            <v>4.92</v>
          </cell>
          <cell r="BX697">
            <v>4.76</v>
          </cell>
          <cell r="BY697">
            <v>4.92</v>
          </cell>
          <cell r="BZ697">
            <v>4.92</v>
          </cell>
          <cell r="CA697">
            <v>4.76</v>
          </cell>
          <cell r="CB697">
            <v>4.92</v>
          </cell>
          <cell r="CC697">
            <v>33.96</v>
          </cell>
          <cell r="CD697">
            <v>58.08</v>
          </cell>
          <cell r="CE697">
            <v>4.76</v>
          </cell>
          <cell r="CF697">
            <v>4.92</v>
          </cell>
          <cell r="CG697">
            <v>9.68</v>
          </cell>
          <cell r="CH697">
            <v>9.68</v>
          </cell>
        </row>
        <row r="698">
          <cell r="A698" t="str">
            <v xml:space="preserve">  LOCAL_TCO</v>
          </cell>
          <cell r="B698">
            <v>0</v>
          </cell>
          <cell r="C698">
            <v>0</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cell r="AS698">
            <v>0</v>
          </cell>
          <cell r="AT698">
            <v>0</v>
          </cell>
          <cell r="AU698">
            <v>0</v>
          </cell>
          <cell r="AV698">
            <v>0</v>
          </cell>
          <cell r="AW698">
            <v>0</v>
          </cell>
          <cell r="AX698">
            <v>0</v>
          </cell>
          <cell r="AY698">
            <v>0</v>
          </cell>
          <cell r="AZ698">
            <v>0</v>
          </cell>
          <cell r="BA698">
            <v>0</v>
          </cell>
          <cell r="BB698">
            <v>0</v>
          </cell>
          <cell r="BC698">
            <v>0</v>
          </cell>
          <cell r="BD698">
            <v>0</v>
          </cell>
          <cell r="BE698">
            <v>0</v>
          </cell>
          <cell r="BF698">
            <v>0</v>
          </cell>
          <cell r="BG698">
            <v>0</v>
          </cell>
          <cell r="BH698">
            <v>0</v>
          </cell>
          <cell r="BI698">
            <v>0</v>
          </cell>
          <cell r="BJ698">
            <v>0</v>
          </cell>
          <cell r="BK698">
            <v>0</v>
          </cell>
          <cell r="BL698">
            <v>0</v>
          </cell>
          <cell r="BM698">
            <v>0</v>
          </cell>
          <cell r="BN698">
            <v>0</v>
          </cell>
          <cell r="BO698">
            <v>0</v>
          </cell>
          <cell r="BP698">
            <v>0</v>
          </cell>
          <cell r="BQ698">
            <v>0</v>
          </cell>
          <cell r="BR698">
            <v>0</v>
          </cell>
          <cell r="BS698">
            <v>0</v>
          </cell>
          <cell r="BT698">
            <v>0</v>
          </cell>
          <cell r="BU698">
            <v>0</v>
          </cell>
          <cell r="BV698">
            <v>0</v>
          </cell>
          <cell r="BW698">
            <v>0</v>
          </cell>
          <cell r="BX698">
            <v>0</v>
          </cell>
          <cell r="BY698">
            <v>0</v>
          </cell>
          <cell r="BZ698">
            <v>0</v>
          </cell>
          <cell r="CA698">
            <v>0</v>
          </cell>
          <cell r="CB698">
            <v>0</v>
          </cell>
          <cell r="CC698">
            <v>0</v>
          </cell>
          <cell r="CD698">
            <v>0</v>
          </cell>
          <cell r="CE698">
            <v>0</v>
          </cell>
          <cell r="CF698">
            <v>0</v>
          </cell>
          <cell r="CG698">
            <v>0</v>
          </cell>
          <cell r="CH698">
            <v>0</v>
          </cell>
        </row>
        <row r="699">
          <cell r="A699" t="str">
            <v xml:space="preserve">  LOCAL_UNION</v>
          </cell>
          <cell r="B699">
            <v>16.739999999999998</v>
          </cell>
          <cell r="C699">
            <v>16.77</v>
          </cell>
          <cell r="D699">
            <v>16.190000000000001</v>
          </cell>
          <cell r="E699">
            <v>16.600000000000001</v>
          </cell>
          <cell r="F699">
            <v>66.31</v>
          </cell>
          <cell r="G699">
            <v>66.31</v>
          </cell>
          <cell r="H699">
            <v>16.23</v>
          </cell>
          <cell r="I699">
            <v>16.77</v>
          </cell>
          <cell r="J699">
            <v>16.77</v>
          </cell>
          <cell r="K699">
            <v>15.69</v>
          </cell>
          <cell r="L699">
            <v>16.77</v>
          </cell>
          <cell r="M699">
            <v>82.23</v>
          </cell>
          <cell r="N699">
            <v>16.170000000000002</v>
          </cell>
          <cell r="O699">
            <v>16.760000000000002</v>
          </cell>
          <cell r="P699">
            <v>16.22</v>
          </cell>
          <cell r="Q699">
            <v>16.760000000000002</v>
          </cell>
          <cell r="R699">
            <v>16.77</v>
          </cell>
          <cell r="S699">
            <v>16.23</v>
          </cell>
          <cell r="T699">
            <v>16.61</v>
          </cell>
          <cell r="U699">
            <v>115.51</v>
          </cell>
          <cell r="V699">
            <v>197.74</v>
          </cell>
          <cell r="W699">
            <v>16.23</v>
          </cell>
          <cell r="X699">
            <v>16.77</v>
          </cell>
          <cell r="Y699">
            <v>16.77</v>
          </cell>
          <cell r="Z699">
            <v>15.15</v>
          </cell>
          <cell r="AA699">
            <v>16.77</v>
          </cell>
          <cell r="AB699">
            <v>81.69</v>
          </cell>
          <cell r="AC699">
            <v>16.13</v>
          </cell>
          <cell r="AD699">
            <v>16.739999999999998</v>
          </cell>
          <cell r="AE699">
            <v>16.23</v>
          </cell>
          <cell r="AF699">
            <v>16.73</v>
          </cell>
          <cell r="AG699">
            <v>16.77</v>
          </cell>
          <cell r="AH699">
            <v>16.190000000000001</v>
          </cell>
          <cell r="AI699">
            <v>16.61</v>
          </cell>
          <cell r="AJ699">
            <v>115.4</v>
          </cell>
          <cell r="AK699">
            <v>197.09</v>
          </cell>
          <cell r="AL699">
            <v>16.23</v>
          </cell>
          <cell r="AM699">
            <v>16.77</v>
          </cell>
          <cell r="AN699">
            <v>16.77</v>
          </cell>
          <cell r="AO699">
            <v>15.15</v>
          </cell>
          <cell r="AP699">
            <v>16.77</v>
          </cell>
          <cell r="AQ699">
            <v>81.69</v>
          </cell>
          <cell r="AR699">
            <v>16.149999999999999</v>
          </cell>
          <cell r="AS699">
            <v>16.77</v>
          </cell>
          <cell r="AT699">
            <v>16.190000000000001</v>
          </cell>
          <cell r="AU699">
            <v>16.760000000000002</v>
          </cell>
          <cell r="AV699">
            <v>16.77</v>
          </cell>
          <cell r="AW699">
            <v>16.190000000000001</v>
          </cell>
          <cell r="AX699">
            <v>16.600000000000001</v>
          </cell>
          <cell r="AY699">
            <v>115.43</v>
          </cell>
          <cell r="AZ699">
            <v>197.12</v>
          </cell>
          <cell r="BA699">
            <v>16.23</v>
          </cell>
          <cell r="BB699">
            <v>16.77</v>
          </cell>
          <cell r="BC699">
            <v>16.77</v>
          </cell>
          <cell r="BD699">
            <v>15.15</v>
          </cell>
          <cell r="BE699">
            <v>16.77</v>
          </cell>
          <cell r="BF699">
            <v>81.69</v>
          </cell>
          <cell r="BG699">
            <v>16.13</v>
          </cell>
          <cell r="BH699">
            <v>16.760000000000002</v>
          </cell>
          <cell r="BI699">
            <v>16.2</v>
          </cell>
          <cell r="BJ699">
            <v>16.739999999999998</v>
          </cell>
          <cell r="BK699">
            <v>16.77</v>
          </cell>
          <cell r="BL699">
            <v>16.2</v>
          </cell>
          <cell r="BM699">
            <v>16.62</v>
          </cell>
          <cell r="BN699">
            <v>115.43</v>
          </cell>
          <cell r="BO699">
            <v>197.12</v>
          </cell>
          <cell r="BP699">
            <v>16.23</v>
          </cell>
          <cell r="BQ699">
            <v>16.77</v>
          </cell>
          <cell r="BR699">
            <v>16.77</v>
          </cell>
          <cell r="BS699">
            <v>15.69</v>
          </cell>
          <cell r="BT699">
            <v>16.77</v>
          </cell>
          <cell r="BU699">
            <v>82.23</v>
          </cell>
          <cell r="BV699">
            <v>16.22</v>
          </cell>
          <cell r="BW699">
            <v>16.77</v>
          </cell>
          <cell r="BX699">
            <v>16.22</v>
          </cell>
          <cell r="BY699">
            <v>16.760000000000002</v>
          </cell>
          <cell r="BZ699">
            <v>16.77</v>
          </cell>
          <cell r="CA699">
            <v>16.170000000000002</v>
          </cell>
          <cell r="CB699">
            <v>16.77</v>
          </cell>
          <cell r="CC699">
            <v>115.68</v>
          </cell>
          <cell r="CD699">
            <v>197.91</v>
          </cell>
          <cell r="CE699">
            <v>16.23</v>
          </cell>
          <cell r="CF699">
            <v>16.77</v>
          </cell>
          <cell r="CG699">
            <v>33</v>
          </cell>
          <cell r="CH699">
            <v>33</v>
          </cell>
        </row>
        <row r="700">
          <cell r="A700" t="str">
            <v xml:space="preserve">  PAN_ENERGY</v>
          </cell>
          <cell r="B700">
            <v>0</v>
          </cell>
          <cell r="C700">
            <v>0</v>
          </cell>
          <cell r="D700">
            <v>0</v>
          </cell>
          <cell r="E700">
            <v>0</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cell r="AS700">
            <v>0</v>
          </cell>
          <cell r="AT700">
            <v>0</v>
          </cell>
          <cell r="AU700">
            <v>0</v>
          </cell>
          <cell r="AV700">
            <v>0</v>
          </cell>
          <cell r="AW700">
            <v>0</v>
          </cell>
          <cell r="AX700">
            <v>0</v>
          </cell>
          <cell r="AY700">
            <v>0</v>
          </cell>
          <cell r="AZ700">
            <v>0</v>
          </cell>
          <cell r="BA700">
            <v>0</v>
          </cell>
          <cell r="BB700">
            <v>0</v>
          </cell>
          <cell r="BC700">
            <v>0</v>
          </cell>
          <cell r="BD700">
            <v>0</v>
          </cell>
          <cell r="BE700">
            <v>0</v>
          </cell>
          <cell r="BF700">
            <v>0</v>
          </cell>
          <cell r="BG700">
            <v>0</v>
          </cell>
          <cell r="BH700">
            <v>0</v>
          </cell>
          <cell r="BI700">
            <v>0</v>
          </cell>
          <cell r="BJ700">
            <v>0</v>
          </cell>
          <cell r="BK700">
            <v>0</v>
          </cell>
          <cell r="BL700">
            <v>0</v>
          </cell>
          <cell r="BM700">
            <v>0</v>
          </cell>
          <cell r="BN700">
            <v>0</v>
          </cell>
          <cell r="BO700">
            <v>0</v>
          </cell>
          <cell r="BP700">
            <v>0</v>
          </cell>
          <cell r="BQ700">
            <v>0</v>
          </cell>
          <cell r="BR700">
            <v>0</v>
          </cell>
          <cell r="BS700">
            <v>0</v>
          </cell>
          <cell r="BT700">
            <v>0</v>
          </cell>
          <cell r="BU700">
            <v>0</v>
          </cell>
          <cell r="BV700">
            <v>0</v>
          </cell>
          <cell r="BW700">
            <v>0</v>
          </cell>
          <cell r="BX700">
            <v>0</v>
          </cell>
          <cell r="BY700">
            <v>0</v>
          </cell>
          <cell r="BZ700">
            <v>0</v>
          </cell>
          <cell r="CA700">
            <v>0</v>
          </cell>
          <cell r="CB700">
            <v>0</v>
          </cell>
          <cell r="CC700">
            <v>0</v>
          </cell>
          <cell r="CD700">
            <v>0</v>
          </cell>
          <cell r="CE700">
            <v>0</v>
          </cell>
          <cell r="CF700">
            <v>0</v>
          </cell>
          <cell r="CG700">
            <v>0</v>
          </cell>
          <cell r="CH700">
            <v>0</v>
          </cell>
        </row>
        <row r="701">
          <cell r="A701" t="str">
            <v xml:space="preserve">  SPOT_BASE</v>
          </cell>
          <cell r="B701">
            <v>3486.97</v>
          </cell>
          <cell r="C701">
            <v>3498.98</v>
          </cell>
          <cell r="D701">
            <v>3550.17</v>
          </cell>
          <cell r="E701">
            <v>2982.61</v>
          </cell>
          <cell r="F701">
            <v>13518.74</v>
          </cell>
          <cell r="G701">
            <v>13518.74</v>
          </cell>
          <cell r="H701">
            <v>210.01</v>
          </cell>
          <cell r="I701">
            <v>0</v>
          </cell>
          <cell r="J701">
            <v>0</v>
          </cell>
          <cell r="K701">
            <v>0</v>
          </cell>
          <cell r="L701">
            <v>291.88</v>
          </cell>
          <cell r="M701">
            <v>501.88</v>
          </cell>
          <cell r="N701">
            <v>4818.0600000000004</v>
          </cell>
          <cell r="O701">
            <v>4471.1099999999997</v>
          </cell>
          <cell r="P701">
            <v>3602.83</v>
          </cell>
          <cell r="Q701">
            <v>3541.08</v>
          </cell>
          <cell r="R701">
            <v>3538.54</v>
          </cell>
          <cell r="S701">
            <v>3626.56</v>
          </cell>
          <cell r="T701">
            <v>3093.31</v>
          </cell>
          <cell r="U701">
            <v>26691.48</v>
          </cell>
          <cell r="V701">
            <v>27193.37</v>
          </cell>
          <cell r="W701">
            <v>210.01</v>
          </cell>
          <cell r="X701">
            <v>0</v>
          </cell>
          <cell r="Y701">
            <v>0</v>
          </cell>
          <cell r="Z701">
            <v>0</v>
          </cell>
          <cell r="AA701">
            <v>291.88</v>
          </cell>
          <cell r="AB701">
            <v>501.88</v>
          </cell>
          <cell r="AC701">
            <v>4820.53</v>
          </cell>
          <cell r="AD701">
            <v>4473.5200000000004</v>
          </cell>
          <cell r="AE701">
            <v>3606.65</v>
          </cell>
          <cell r="AF701">
            <v>3546.35</v>
          </cell>
          <cell r="AG701">
            <v>3543.03</v>
          </cell>
          <cell r="AH701">
            <v>3632.56</v>
          </cell>
          <cell r="AI701">
            <v>3101.88</v>
          </cell>
          <cell r="AJ701">
            <v>26724.51</v>
          </cell>
          <cell r="AK701">
            <v>27226.400000000001</v>
          </cell>
          <cell r="AL701">
            <v>210.01</v>
          </cell>
          <cell r="AM701">
            <v>0</v>
          </cell>
          <cell r="AN701">
            <v>0</v>
          </cell>
          <cell r="AO701">
            <v>0</v>
          </cell>
          <cell r="AP701">
            <v>291.88</v>
          </cell>
          <cell r="AQ701">
            <v>501.89</v>
          </cell>
          <cell r="AR701">
            <v>4837.6499999999996</v>
          </cell>
          <cell r="AS701">
            <v>4481.4799999999996</v>
          </cell>
          <cell r="AT701">
            <v>3605.66</v>
          </cell>
          <cell r="AU701">
            <v>3547.48</v>
          </cell>
          <cell r="AV701">
            <v>3548.84</v>
          </cell>
          <cell r="AW701">
            <v>3634.66</v>
          </cell>
          <cell r="AX701">
            <v>3104.99</v>
          </cell>
          <cell r="AY701">
            <v>26760.76</v>
          </cell>
          <cell r="AZ701">
            <v>27262.65</v>
          </cell>
          <cell r="BA701">
            <v>210.01</v>
          </cell>
          <cell r="BB701">
            <v>0</v>
          </cell>
          <cell r="BC701">
            <v>0</v>
          </cell>
          <cell r="BD701">
            <v>0</v>
          </cell>
          <cell r="BE701">
            <v>291.88</v>
          </cell>
          <cell r="BF701">
            <v>501.89</v>
          </cell>
          <cell r="BG701">
            <v>4846.8100000000004</v>
          </cell>
          <cell r="BH701">
            <v>4495.6099999999997</v>
          </cell>
          <cell r="BI701">
            <v>3620.95</v>
          </cell>
          <cell r="BJ701">
            <v>3562.43</v>
          </cell>
          <cell r="BK701">
            <v>3562.74</v>
          </cell>
          <cell r="BL701">
            <v>3657.56</v>
          </cell>
          <cell r="BM701">
            <v>3137.83</v>
          </cell>
          <cell r="BN701">
            <v>26883.919999999998</v>
          </cell>
          <cell r="BO701">
            <v>27385.81</v>
          </cell>
          <cell r="BP701">
            <v>210.01</v>
          </cell>
          <cell r="BQ701">
            <v>0</v>
          </cell>
          <cell r="BR701">
            <v>0</v>
          </cell>
          <cell r="BS701">
            <v>0</v>
          </cell>
          <cell r="BT701">
            <v>291.88</v>
          </cell>
          <cell r="BU701">
            <v>501.89</v>
          </cell>
          <cell r="BV701">
            <v>4541.83</v>
          </cell>
          <cell r="BW701">
            <v>4221.92</v>
          </cell>
          <cell r="BX701">
            <v>3341.89</v>
          </cell>
          <cell r="BY701">
            <v>3272.93</v>
          </cell>
          <cell r="BZ701">
            <v>3269.71</v>
          </cell>
          <cell r="CA701">
            <v>3370.41</v>
          </cell>
          <cell r="CB701">
            <v>2847.31</v>
          </cell>
          <cell r="CC701">
            <v>24866</v>
          </cell>
          <cell r="CD701">
            <v>25367.89</v>
          </cell>
          <cell r="CE701">
            <v>210.01</v>
          </cell>
          <cell r="CF701">
            <v>0</v>
          </cell>
          <cell r="CG701">
            <v>210.01</v>
          </cell>
          <cell r="CH701">
            <v>210.01</v>
          </cell>
        </row>
        <row r="702">
          <cell r="A702" t="str">
            <v xml:space="preserve">  SPOT_SWING</v>
          </cell>
          <cell r="B702">
            <v>0</v>
          </cell>
          <cell r="C702">
            <v>0</v>
          </cell>
          <cell r="D702">
            <v>0</v>
          </cell>
          <cell r="E702">
            <v>12.23</v>
          </cell>
          <cell r="F702">
            <v>12.23</v>
          </cell>
          <cell r="G702">
            <v>12.23</v>
          </cell>
          <cell r="H702">
            <v>0</v>
          </cell>
          <cell r="I702">
            <v>0</v>
          </cell>
          <cell r="J702">
            <v>0</v>
          </cell>
          <cell r="K702">
            <v>0</v>
          </cell>
          <cell r="L702">
            <v>0</v>
          </cell>
          <cell r="M702">
            <v>0</v>
          </cell>
          <cell r="N702">
            <v>196</v>
          </cell>
          <cell r="O702">
            <v>0</v>
          </cell>
          <cell r="P702">
            <v>0</v>
          </cell>
          <cell r="Q702">
            <v>0</v>
          </cell>
          <cell r="R702">
            <v>0</v>
          </cell>
          <cell r="S702">
            <v>0</v>
          </cell>
          <cell r="T702">
            <v>9.0399999999999991</v>
          </cell>
          <cell r="U702">
            <v>205.03</v>
          </cell>
          <cell r="V702">
            <v>205.03</v>
          </cell>
          <cell r="W702">
            <v>0</v>
          </cell>
          <cell r="X702">
            <v>0</v>
          </cell>
          <cell r="Y702">
            <v>0</v>
          </cell>
          <cell r="Z702">
            <v>0</v>
          </cell>
          <cell r="AA702">
            <v>0</v>
          </cell>
          <cell r="AB702">
            <v>0</v>
          </cell>
          <cell r="AC702">
            <v>207.81</v>
          </cell>
          <cell r="AD702">
            <v>0</v>
          </cell>
          <cell r="AE702">
            <v>0</v>
          </cell>
          <cell r="AF702">
            <v>0</v>
          </cell>
          <cell r="AG702">
            <v>0</v>
          </cell>
          <cell r="AH702">
            <v>0</v>
          </cell>
          <cell r="AI702">
            <v>10.66</v>
          </cell>
          <cell r="AJ702">
            <v>218.47</v>
          </cell>
          <cell r="AK702">
            <v>218.47</v>
          </cell>
          <cell r="AL702">
            <v>0</v>
          </cell>
          <cell r="AM702">
            <v>0</v>
          </cell>
          <cell r="AN702">
            <v>0</v>
          </cell>
          <cell r="AO702">
            <v>0</v>
          </cell>
          <cell r="AP702">
            <v>0</v>
          </cell>
          <cell r="AQ702">
            <v>0</v>
          </cell>
          <cell r="AR702">
            <v>218.51</v>
          </cell>
          <cell r="AS702">
            <v>0</v>
          </cell>
          <cell r="AT702">
            <v>0</v>
          </cell>
          <cell r="AU702">
            <v>0</v>
          </cell>
          <cell r="AV702">
            <v>0</v>
          </cell>
          <cell r="AW702">
            <v>0</v>
          </cell>
          <cell r="AX702">
            <v>12.14</v>
          </cell>
          <cell r="AY702">
            <v>230.65</v>
          </cell>
          <cell r="AZ702">
            <v>230.65</v>
          </cell>
          <cell r="BA702">
            <v>0</v>
          </cell>
          <cell r="BB702">
            <v>0</v>
          </cell>
          <cell r="BC702">
            <v>0</v>
          </cell>
          <cell r="BD702">
            <v>0</v>
          </cell>
          <cell r="BE702">
            <v>0</v>
          </cell>
          <cell r="BF702">
            <v>0</v>
          </cell>
          <cell r="BG702">
            <v>286.98</v>
          </cell>
          <cell r="BH702">
            <v>0</v>
          </cell>
          <cell r="BI702">
            <v>0</v>
          </cell>
          <cell r="BJ702">
            <v>0</v>
          </cell>
          <cell r="BK702">
            <v>0</v>
          </cell>
          <cell r="BL702">
            <v>0</v>
          </cell>
          <cell r="BM702">
            <v>13.42</v>
          </cell>
          <cell r="BN702">
            <v>300.39999999999998</v>
          </cell>
          <cell r="BO702">
            <v>300.39999999999998</v>
          </cell>
          <cell r="BP702">
            <v>0</v>
          </cell>
          <cell r="BQ702">
            <v>0</v>
          </cell>
          <cell r="BR702">
            <v>0</v>
          </cell>
          <cell r="BS702">
            <v>0</v>
          </cell>
          <cell r="BT702">
            <v>0</v>
          </cell>
          <cell r="BU702">
            <v>0</v>
          </cell>
          <cell r="BV702">
            <v>264.2</v>
          </cell>
          <cell r="BW702">
            <v>0</v>
          </cell>
          <cell r="BX702">
            <v>0</v>
          </cell>
          <cell r="BY702">
            <v>0</v>
          </cell>
          <cell r="BZ702">
            <v>0</v>
          </cell>
          <cell r="CA702">
            <v>0</v>
          </cell>
          <cell r="CB702">
            <v>16.13</v>
          </cell>
          <cell r="CC702">
            <v>280.33</v>
          </cell>
          <cell r="CD702">
            <v>280.33</v>
          </cell>
          <cell r="CE702">
            <v>0</v>
          </cell>
          <cell r="CF702">
            <v>0</v>
          </cell>
          <cell r="CG702">
            <v>0</v>
          </cell>
          <cell r="CH702">
            <v>0</v>
          </cell>
        </row>
        <row r="703">
          <cell r="A703" t="str">
            <v xml:space="preserve">  TERM_CGT</v>
          </cell>
          <cell r="B703">
            <v>0</v>
          </cell>
          <cell r="C703">
            <v>0</v>
          </cell>
          <cell r="D703">
            <v>0</v>
          </cell>
          <cell r="E703">
            <v>0</v>
          </cell>
          <cell r="F703">
            <v>0</v>
          </cell>
          <cell r="G703">
            <v>0</v>
          </cell>
          <cell r="H703">
            <v>0</v>
          </cell>
          <cell r="I703">
            <v>812.1</v>
          </cell>
          <cell r="J703">
            <v>820.41</v>
          </cell>
          <cell r="K703">
            <v>376.77</v>
          </cell>
          <cell r="L703">
            <v>0</v>
          </cell>
          <cell r="M703">
            <v>2009.28</v>
          </cell>
          <cell r="N703">
            <v>0</v>
          </cell>
          <cell r="O703">
            <v>0</v>
          </cell>
          <cell r="P703">
            <v>0</v>
          </cell>
          <cell r="Q703">
            <v>0</v>
          </cell>
          <cell r="R703">
            <v>0</v>
          </cell>
          <cell r="S703">
            <v>0</v>
          </cell>
          <cell r="T703">
            <v>0</v>
          </cell>
          <cell r="U703">
            <v>0</v>
          </cell>
          <cell r="V703">
            <v>2009.28</v>
          </cell>
          <cell r="W703">
            <v>0</v>
          </cell>
          <cell r="X703">
            <v>533.88</v>
          </cell>
          <cell r="Y703">
            <v>533.89</v>
          </cell>
          <cell r="Z703">
            <v>468.81</v>
          </cell>
          <cell r="AA703">
            <v>0</v>
          </cell>
          <cell r="AB703">
            <v>1536.59</v>
          </cell>
          <cell r="AC703">
            <v>0</v>
          </cell>
          <cell r="AD703">
            <v>0</v>
          </cell>
          <cell r="AE703">
            <v>0</v>
          </cell>
          <cell r="AF703">
            <v>0</v>
          </cell>
          <cell r="AG703">
            <v>0</v>
          </cell>
          <cell r="AH703">
            <v>0</v>
          </cell>
          <cell r="AI703">
            <v>0</v>
          </cell>
          <cell r="AJ703">
            <v>0</v>
          </cell>
          <cell r="AK703">
            <v>1536.59</v>
          </cell>
          <cell r="AL703">
            <v>0</v>
          </cell>
          <cell r="AM703">
            <v>533.88</v>
          </cell>
          <cell r="AN703">
            <v>533.89</v>
          </cell>
          <cell r="AO703">
            <v>482.23</v>
          </cell>
          <cell r="AP703">
            <v>0</v>
          </cell>
          <cell r="AQ703">
            <v>1550</v>
          </cell>
          <cell r="AR703">
            <v>0</v>
          </cell>
          <cell r="AS703">
            <v>0</v>
          </cell>
          <cell r="AT703">
            <v>0</v>
          </cell>
          <cell r="AU703">
            <v>0</v>
          </cell>
          <cell r="AV703">
            <v>0</v>
          </cell>
          <cell r="AW703">
            <v>0</v>
          </cell>
          <cell r="AX703">
            <v>0</v>
          </cell>
          <cell r="AY703">
            <v>0</v>
          </cell>
          <cell r="AZ703">
            <v>1550</v>
          </cell>
          <cell r="BA703">
            <v>0</v>
          </cell>
          <cell r="BB703">
            <v>533.88</v>
          </cell>
          <cell r="BC703">
            <v>533.89</v>
          </cell>
          <cell r="BD703">
            <v>482.23</v>
          </cell>
          <cell r="BE703">
            <v>0</v>
          </cell>
          <cell r="BF703">
            <v>1550</v>
          </cell>
          <cell r="BG703">
            <v>0</v>
          </cell>
          <cell r="BH703">
            <v>0</v>
          </cell>
          <cell r="BI703">
            <v>0</v>
          </cell>
          <cell r="BJ703">
            <v>0</v>
          </cell>
          <cell r="BK703">
            <v>0</v>
          </cell>
          <cell r="BL703">
            <v>0</v>
          </cell>
          <cell r="BM703">
            <v>0</v>
          </cell>
          <cell r="BN703">
            <v>0</v>
          </cell>
          <cell r="BO703">
            <v>1550</v>
          </cell>
          <cell r="BP703">
            <v>0</v>
          </cell>
          <cell r="BQ703">
            <v>533.89</v>
          </cell>
          <cell r="BR703">
            <v>0</v>
          </cell>
          <cell r="BS703">
            <v>76.63</v>
          </cell>
          <cell r="BT703">
            <v>0</v>
          </cell>
          <cell r="BU703">
            <v>610.52</v>
          </cell>
          <cell r="BV703">
            <v>0</v>
          </cell>
          <cell r="BW703">
            <v>0</v>
          </cell>
          <cell r="BX703">
            <v>0</v>
          </cell>
          <cell r="BY703">
            <v>0</v>
          </cell>
          <cell r="BZ703">
            <v>0</v>
          </cell>
          <cell r="CA703">
            <v>0</v>
          </cell>
          <cell r="CB703">
            <v>0</v>
          </cell>
          <cell r="CC703">
            <v>0</v>
          </cell>
          <cell r="CD703">
            <v>610.52</v>
          </cell>
          <cell r="CE703">
            <v>0</v>
          </cell>
          <cell r="CF703">
            <v>0</v>
          </cell>
          <cell r="CG703">
            <v>0</v>
          </cell>
          <cell r="CH703">
            <v>0</v>
          </cell>
        </row>
        <row r="704">
          <cell r="A704" t="str">
            <v xml:space="preserve">  TERM_NF</v>
          </cell>
          <cell r="B704">
            <v>0</v>
          </cell>
          <cell r="C704">
            <v>0</v>
          </cell>
          <cell r="D704">
            <v>0</v>
          </cell>
          <cell r="E704">
            <v>0</v>
          </cell>
          <cell r="F704">
            <v>0</v>
          </cell>
          <cell r="G704">
            <v>0</v>
          </cell>
          <cell r="H704">
            <v>0</v>
          </cell>
          <cell r="I704">
            <v>0</v>
          </cell>
          <cell r="J704">
            <v>0</v>
          </cell>
          <cell r="K704">
            <v>0</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cell r="AS704">
            <v>0</v>
          </cell>
          <cell r="AT704">
            <v>0</v>
          </cell>
          <cell r="AU704">
            <v>0</v>
          </cell>
          <cell r="AV704">
            <v>0</v>
          </cell>
          <cell r="AW704">
            <v>0</v>
          </cell>
          <cell r="AX704">
            <v>0</v>
          </cell>
          <cell r="AY704">
            <v>0</v>
          </cell>
          <cell r="AZ704">
            <v>0</v>
          </cell>
          <cell r="BA704">
            <v>0</v>
          </cell>
          <cell r="BB704">
            <v>0</v>
          </cell>
          <cell r="BC704">
            <v>0</v>
          </cell>
          <cell r="BD704">
            <v>0</v>
          </cell>
          <cell r="BE704">
            <v>0</v>
          </cell>
          <cell r="BF704">
            <v>0</v>
          </cell>
          <cell r="BG704">
            <v>0</v>
          </cell>
          <cell r="BH704">
            <v>0</v>
          </cell>
          <cell r="BI704">
            <v>0</v>
          </cell>
          <cell r="BJ704">
            <v>0</v>
          </cell>
          <cell r="BK704">
            <v>0</v>
          </cell>
          <cell r="BL704">
            <v>0</v>
          </cell>
          <cell r="BM704">
            <v>0</v>
          </cell>
          <cell r="BN704">
            <v>0</v>
          </cell>
          <cell r="BO704">
            <v>0</v>
          </cell>
          <cell r="BP704">
            <v>0</v>
          </cell>
          <cell r="BQ704">
            <v>0</v>
          </cell>
          <cell r="BR704">
            <v>0</v>
          </cell>
          <cell r="BS704">
            <v>0</v>
          </cell>
          <cell r="BT704">
            <v>0</v>
          </cell>
          <cell r="BU704">
            <v>0</v>
          </cell>
          <cell r="BV704">
            <v>0</v>
          </cell>
          <cell r="BW704">
            <v>0</v>
          </cell>
          <cell r="BX704">
            <v>0</v>
          </cell>
          <cell r="BY704">
            <v>0</v>
          </cell>
          <cell r="BZ704">
            <v>0</v>
          </cell>
          <cell r="CA704">
            <v>0</v>
          </cell>
          <cell r="CB704">
            <v>0</v>
          </cell>
          <cell r="CC704">
            <v>0</v>
          </cell>
          <cell r="CD704">
            <v>0</v>
          </cell>
          <cell r="CE704">
            <v>0</v>
          </cell>
          <cell r="CF704">
            <v>0</v>
          </cell>
          <cell r="CG704">
            <v>0</v>
          </cell>
          <cell r="CH704">
            <v>0</v>
          </cell>
        </row>
        <row r="705">
          <cell r="A705" t="str">
            <v xml:space="preserve">  TERM_R</v>
          </cell>
          <cell r="B705">
            <v>0</v>
          </cell>
          <cell r="C705">
            <v>0</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cell r="AS705">
            <v>0</v>
          </cell>
          <cell r="AT705">
            <v>0</v>
          </cell>
          <cell r="AU705">
            <v>0</v>
          </cell>
          <cell r="AV705">
            <v>0</v>
          </cell>
          <cell r="AW705">
            <v>0</v>
          </cell>
          <cell r="AX705">
            <v>0</v>
          </cell>
          <cell r="AY705">
            <v>0</v>
          </cell>
          <cell r="AZ705">
            <v>0</v>
          </cell>
          <cell r="BA705">
            <v>0</v>
          </cell>
          <cell r="BB705">
            <v>0</v>
          </cell>
          <cell r="BC705">
            <v>0</v>
          </cell>
          <cell r="BD705">
            <v>0</v>
          </cell>
          <cell r="BE705">
            <v>0</v>
          </cell>
          <cell r="BF705">
            <v>0</v>
          </cell>
          <cell r="BG705">
            <v>0</v>
          </cell>
          <cell r="BH705">
            <v>0</v>
          </cell>
          <cell r="BI705">
            <v>0</v>
          </cell>
          <cell r="BJ705">
            <v>0</v>
          </cell>
          <cell r="BK705">
            <v>0</v>
          </cell>
          <cell r="BL705">
            <v>0</v>
          </cell>
          <cell r="BM705">
            <v>0</v>
          </cell>
          <cell r="BN705">
            <v>0</v>
          </cell>
          <cell r="BO705">
            <v>0</v>
          </cell>
          <cell r="BP705">
            <v>0</v>
          </cell>
          <cell r="BQ705">
            <v>0</v>
          </cell>
          <cell r="BR705">
            <v>0</v>
          </cell>
          <cell r="BS705">
            <v>0</v>
          </cell>
          <cell r="BT705">
            <v>0</v>
          </cell>
          <cell r="BU705">
            <v>0</v>
          </cell>
          <cell r="BV705">
            <v>0</v>
          </cell>
          <cell r="BW705">
            <v>0</v>
          </cell>
          <cell r="BX705">
            <v>0</v>
          </cell>
          <cell r="BY705">
            <v>0</v>
          </cell>
          <cell r="BZ705">
            <v>0</v>
          </cell>
          <cell r="CA705">
            <v>0</v>
          </cell>
          <cell r="CB705">
            <v>0</v>
          </cell>
          <cell r="CC705">
            <v>0</v>
          </cell>
          <cell r="CD705">
            <v>0</v>
          </cell>
          <cell r="CE705">
            <v>0</v>
          </cell>
          <cell r="CF705">
            <v>0</v>
          </cell>
          <cell r="CG705">
            <v>0</v>
          </cell>
          <cell r="CH705">
            <v>0</v>
          </cell>
        </row>
        <row r="706">
          <cell r="A706" t="str">
            <v xml:space="preserve">  TERM_TCO</v>
          </cell>
          <cell r="B706">
            <v>0</v>
          </cell>
          <cell r="C706">
            <v>0</v>
          </cell>
          <cell r="D706">
            <v>0</v>
          </cell>
          <cell r="E706">
            <v>0</v>
          </cell>
          <cell r="F706">
            <v>0</v>
          </cell>
          <cell r="G706">
            <v>0</v>
          </cell>
          <cell r="H706">
            <v>0</v>
          </cell>
          <cell r="I706">
            <v>2296.4299999999998</v>
          </cell>
          <cell r="J706">
            <v>2296.42</v>
          </cell>
          <cell r="K706">
            <v>0</v>
          </cell>
          <cell r="L706">
            <v>0</v>
          </cell>
          <cell r="M706">
            <v>4592.84</v>
          </cell>
          <cell r="N706">
            <v>0</v>
          </cell>
          <cell r="O706">
            <v>0</v>
          </cell>
          <cell r="P706">
            <v>0</v>
          </cell>
          <cell r="Q706">
            <v>0</v>
          </cell>
          <cell r="R706">
            <v>0</v>
          </cell>
          <cell r="S706">
            <v>0</v>
          </cell>
          <cell r="T706">
            <v>0</v>
          </cell>
          <cell r="U706">
            <v>0</v>
          </cell>
          <cell r="V706">
            <v>4592.84</v>
          </cell>
          <cell r="W706">
            <v>0</v>
          </cell>
          <cell r="X706">
            <v>2584.69</v>
          </cell>
          <cell r="Y706">
            <v>2481.98</v>
          </cell>
          <cell r="Z706">
            <v>0</v>
          </cell>
          <cell r="AA706">
            <v>0</v>
          </cell>
          <cell r="AB706">
            <v>5066.67</v>
          </cell>
          <cell r="AC706">
            <v>0</v>
          </cell>
          <cell r="AD706">
            <v>0</v>
          </cell>
          <cell r="AE706">
            <v>0</v>
          </cell>
          <cell r="AF706">
            <v>0</v>
          </cell>
          <cell r="AG706">
            <v>0</v>
          </cell>
          <cell r="AH706">
            <v>0</v>
          </cell>
          <cell r="AI706">
            <v>0</v>
          </cell>
          <cell r="AJ706">
            <v>0</v>
          </cell>
          <cell r="AK706">
            <v>5066.67</v>
          </cell>
          <cell r="AL706">
            <v>0</v>
          </cell>
          <cell r="AM706">
            <v>2591.29</v>
          </cell>
          <cell r="AN706">
            <v>2542.58</v>
          </cell>
          <cell r="AO706">
            <v>0</v>
          </cell>
          <cell r="AP706">
            <v>0</v>
          </cell>
          <cell r="AQ706">
            <v>5133.88</v>
          </cell>
          <cell r="AR706">
            <v>0</v>
          </cell>
          <cell r="AS706">
            <v>0</v>
          </cell>
          <cell r="AT706">
            <v>0</v>
          </cell>
          <cell r="AU706">
            <v>0</v>
          </cell>
          <cell r="AV706">
            <v>0</v>
          </cell>
          <cell r="AW706">
            <v>0</v>
          </cell>
          <cell r="AX706">
            <v>0</v>
          </cell>
          <cell r="AY706">
            <v>0</v>
          </cell>
          <cell r="AZ706">
            <v>5133.88</v>
          </cell>
          <cell r="BA706">
            <v>0</v>
          </cell>
          <cell r="BB706">
            <v>2591.88</v>
          </cell>
          <cell r="BC706">
            <v>2651.07</v>
          </cell>
          <cell r="BD706">
            <v>9.99</v>
          </cell>
          <cell r="BE706">
            <v>0</v>
          </cell>
          <cell r="BF706">
            <v>5252.94</v>
          </cell>
          <cell r="BG706">
            <v>0</v>
          </cell>
          <cell r="BH706">
            <v>0</v>
          </cell>
          <cell r="BI706">
            <v>0</v>
          </cell>
          <cell r="BJ706">
            <v>0</v>
          </cell>
          <cell r="BK706">
            <v>0</v>
          </cell>
          <cell r="BL706">
            <v>0</v>
          </cell>
          <cell r="BM706">
            <v>0</v>
          </cell>
          <cell r="BN706">
            <v>0</v>
          </cell>
          <cell r="BO706">
            <v>5252.94</v>
          </cell>
          <cell r="BP706">
            <v>0</v>
          </cell>
          <cell r="BQ706">
            <v>2355.73</v>
          </cell>
          <cell r="BR706">
            <v>2734.51</v>
          </cell>
          <cell r="BS706">
            <v>0</v>
          </cell>
          <cell r="BT706">
            <v>0</v>
          </cell>
          <cell r="BU706">
            <v>5090.24</v>
          </cell>
          <cell r="BV706">
            <v>0</v>
          </cell>
          <cell r="BW706">
            <v>0</v>
          </cell>
          <cell r="BX706">
            <v>0</v>
          </cell>
          <cell r="BY706">
            <v>0</v>
          </cell>
          <cell r="BZ706">
            <v>0</v>
          </cell>
          <cell r="CA706">
            <v>0</v>
          </cell>
          <cell r="CB706">
            <v>0</v>
          </cell>
          <cell r="CC706">
            <v>0</v>
          </cell>
          <cell r="CD706">
            <v>5090.24</v>
          </cell>
          <cell r="CE706">
            <v>0</v>
          </cell>
          <cell r="CF706">
            <v>2536.62</v>
          </cell>
          <cell r="CG706">
            <v>2536.62</v>
          </cell>
          <cell r="CH706">
            <v>2536.62</v>
          </cell>
        </row>
        <row r="707">
          <cell r="A707" t="str">
            <v xml:space="preserve">  TERM_TET</v>
          </cell>
          <cell r="B707">
            <v>0</v>
          </cell>
          <cell r="C707">
            <v>0</v>
          </cell>
          <cell r="D707">
            <v>0</v>
          </cell>
          <cell r="E707">
            <v>0</v>
          </cell>
          <cell r="F707">
            <v>0</v>
          </cell>
          <cell r="G707">
            <v>0</v>
          </cell>
          <cell r="H707">
            <v>0</v>
          </cell>
          <cell r="I707">
            <v>698.93</v>
          </cell>
          <cell r="J707">
            <v>698.93</v>
          </cell>
          <cell r="K707">
            <v>653.84</v>
          </cell>
          <cell r="L707">
            <v>0</v>
          </cell>
          <cell r="M707">
            <v>2051.6999999999998</v>
          </cell>
          <cell r="N707">
            <v>0</v>
          </cell>
          <cell r="O707">
            <v>0</v>
          </cell>
          <cell r="P707">
            <v>0</v>
          </cell>
          <cell r="Q707">
            <v>0</v>
          </cell>
          <cell r="R707">
            <v>0</v>
          </cell>
          <cell r="S707">
            <v>0</v>
          </cell>
          <cell r="T707">
            <v>0</v>
          </cell>
          <cell r="U707">
            <v>0</v>
          </cell>
          <cell r="V707">
            <v>2051.6999999999998</v>
          </cell>
          <cell r="W707">
            <v>0</v>
          </cell>
          <cell r="X707">
            <v>698.93</v>
          </cell>
          <cell r="Y707">
            <v>698.93</v>
          </cell>
          <cell r="Z707">
            <v>631.29</v>
          </cell>
          <cell r="AA707">
            <v>0</v>
          </cell>
          <cell r="AB707">
            <v>2029.15</v>
          </cell>
          <cell r="AC707">
            <v>0</v>
          </cell>
          <cell r="AD707">
            <v>0</v>
          </cell>
          <cell r="AE707">
            <v>0</v>
          </cell>
          <cell r="AF707">
            <v>0</v>
          </cell>
          <cell r="AG707">
            <v>0</v>
          </cell>
          <cell r="AH707">
            <v>0</v>
          </cell>
          <cell r="AI707">
            <v>0</v>
          </cell>
          <cell r="AJ707">
            <v>0</v>
          </cell>
          <cell r="AK707">
            <v>2029.15</v>
          </cell>
          <cell r="AL707">
            <v>0</v>
          </cell>
          <cell r="AM707">
            <v>698.93</v>
          </cell>
          <cell r="AN707">
            <v>698.93</v>
          </cell>
          <cell r="AO707">
            <v>631.29</v>
          </cell>
          <cell r="AP707">
            <v>0</v>
          </cell>
          <cell r="AQ707">
            <v>2029.15</v>
          </cell>
          <cell r="AR707">
            <v>0</v>
          </cell>
          <cell r="AS707">
            <v>0</v>
          </cell>
          <cell r="AT707">
            <v>0</v>
          </cell>
          <cell r="AU707">
            <v>0</v>
          </cell>
          <cell r="AV707">
            <v>0</v>
          </cell>
          <cell r="AW707">
            <v>0</v>
          </cell>
          <cell r="AX707">
            <v>0</v>
          </cell>
          <cell r="AY707">
            <v>0</v>
          </cell>
          <cell r="AZ707">
            <v>2029.15</v>
          </cell>
          <cell r="BA707">
            <v>0</v>
          </cell>
          <cell r="BB707">
            <v>698.93</v>
          </cell>
          <cell r="BC707">
            <v>698.93</v>
          </cell>
          <cell r="BD707">
            <v>631.29</v>
          </cell>
          <cell r="BE707">
            <v>0</v>
          </cell>
          <cell r="BF707">
            <v>2029.15</v>
          </cell>
          <cell r="BG707">
            <v>0</v>
          </cell>
          <cell r="BH707">
            <v>0</v>
          </cell>
          <cell r="BI707">
            <v>0</v>
          </cell>
          <cell r="BJ707">
            <v>0</v>
          </cell>
          <cell r="BK707">
            <v>0</v>
          </cell>
          <cell r="BL707">
            <v>0</v>
          </cell>
          <cell r="BM707">
            <v>0</v>
          </cell>
          <cell r="BN707">
            <v>0</v>
          </cell>
          <cell r="BO707">
            <v>2029.15</v>
          </cell>
          <cell r="BP707">
            <v>0</v>
          </cell>
          <cell r="BQ707">
            <v>698.93</v>
          </cell>
          <cell r="BR707">
            <v>698.93</v>
          </cell>
          <cell r="BS707">
            <v>653.84</v>
          </cell>
          <cell r="BT707">
            <v>0</v>
          </cell>
          <cell r="BU707">
            <v>2051.6999999999998</v>
          </cell>
          <cell r="BV707">
            <v>0</v>
          </cell>
          <cell r="BW707">
            <v>0</v>
          </cell>
          <cell r="BX707">
            <v>0</v>
          </cell>
          <cell r="BY707">
            <v>0</v>
          </cell>
          <cell r="BZ707">
            <v>0</v>
          </cell>
          <cell r="CA707">
            <v>0</v>
          </cell>
          <cell r="CB707">
            <v>0</v>
          </cell>
          <cell r="CC707">
            <v>0</v>
          </cell>
          <cell r="CD707">
            <v>2051.6999999999998</v>
          </cell>
          <cell r="CE707">
            <v>0</v>
          </cell>
          <cell r="CF707">
            <v>698.91</v>
          </cell>
          <cell r="CG707">
            <v>698.91</v>
          </cell>
          <cell r="CH707">
            <v>698.91</v>
          </cell>
        </row>
        <row r="708">
          <cell r="A708" t="str">
            <v xml:space="preserve">  TERM_TGP</v>
          </cell>
          <cell r="B708">
            <v>0</v>
          </cell>
          <cell r="C708">
            <v>0</v>
          </cell>
          <cell r="D708">
            <v>0</v>
          </cell>
          <cell r="E708">
            <v>0</v>
          </cell>
          <cell r="F708">
            <v>0</v>
          </cell>
          <cell r="G708">
            <v>0</v>
          </cell>
          <cell r="H708">
            <v>459.77</v>
          </cell>
          <cell r="I708">
            <v>1110.06</v>
          </cell>
          <cell r="J708">
            <v>1109.73</v>
          </cell>
          <cell r="K708">
            <v>1002.72</v>
          </cell>
          <cell r="L708">
            <v>534.04</v>
          </cell>
          <cell r="M708">
            <v>4216.32</v>
          </cell>
          <cell r="N708">
            <v>0</v>
          </cell>
          <cell r="O708">
            <v>0</v>
          </cell>
          <cell r="P708">
            <v>0</v>
          </cell>
          <cell r="Q708">
            <v>0</v>
          </cell>
          <cell r="R708">
            <v>0</v>
          </cell>
          <cell r="S708">
            <v>0</v>
          </cell>
          <cell r="T708">
            <v>0</v>
          </cell>
          <cell r="U708">
            <v>0</v>
          </cell>
          <cell r="V708">
            <v>4216.32</v>
          </cell>
          <cell r="W708">
            <v>512.39</v>
          </cell>
          <cell r="X708">
            <v>1110.06</v>
          </cell>
          <cell r="Y708">
            <v>1109.73</v>
          </cell>
          <cell r="Z708">
            <v>968.15</v>
          </cell>
          <cell r="AA708">
            <v>534.04</v>
          </cell>
          <cell r="AB708">
            <v>4234.3599999999997</v>
          </cell>
          <cell r="AC708">
            <v>0</v>
          </cell>
          <cell r="AD708">
            <v>0</v>
          </cell>
          <cell r="AE708">
            <v>0</v>
          </cell>
          <cell r="AF708">
            <v>0</v>
          </cell>
          <cell r="AG708">
            <v>0</v>
          </cell>
          <cell r="AH708">
            <v>0</v>
          </cell>
          <cell r="AI708">
            <v>0</v>
          </cell>
          <cell r="AJ708">
            <v>0</v>
          </cell>
          <cell r="AK708">
            <v>4234.3599999999997</v>
          </cell>
          <cell r="AL708">
            <v>512.39</v>
          </cell>
          <cell r="AM708">
            <v>1110.06</v>
          </cell>
          <cell r="AN708">
            <v>1109.73</v>
          </cell>
          <cell r="AO708">
            <v>972.39</v>
          </cell>
          <cell r="AP708">
            <v>534.04</v>
          </cell>
          <cell r="AQ708">
            <v>4238.6099999999997</v>
          </cell>
          <cell r="AR708">
            <v>0</v>
          </cell>
          <cell r="AS708">
            <v>0</v>
          </cell>
          <cell r="AT708">
            <v>0</v>
          </cell>
          <cell r="AU708">
            <v>0</v>
          </cell>
          <cell r="AV708">
            <v>0</v>
          </cell>
          <cell r="AW708">
            <v>0</v>
          </cell>
          <cell r="AX708">
            <v>0</v>
          </cell>
          <cell r="AY708">
            <v>0</v>
          </cell>
          <cell r="AZ708">
            <v>4238.6099999999997</v>
          </cell>
          <cell r="BA708">
            <v>512.39</v>
          </cell>
          <cell r="BB708">
            <v>1110.06</v>
          </cell>
          <cell r="BC708">
            <v>1109.73</v>
          </cell>
          <cell r="BD708">
            <v>1002.44</v>
          </cell>
          <cell r="BE708">
            <v>534.04</v>
          </cell>
          <cell r="BF708">
            <v>4268.66</v>
          </cell>
          <cell r="BG708">
            <v>0</v>
          </cell>
          <cell r="BH708">
            <v>0</v>
          </cell>
          <cell r="BI708">
            <v>0</v>
          </cell>
          <cell r="BJ708">
            <v>0</v>
          </cell>
          <cell r="BK708">
            <v>0</v>
          </cell>
          <cell r="BL708">
            <v>0</v>
          </cell>
          <cell r="BM708">
            <v>0</v>
          </cell>
          <cell r="BN708">
            <v>0</v>
          </cell>
          <cell r="BO708">
            <v>4268.66</v>
          </cell>
          <cell r="BP708">
            <v>512.79999999999995</v>
          </cell>
          <cell r="BQ708">
            <v>1114.4000000000001</v>
          </cell>
          <cell r="BR708">
            <v>1114.07</v>
          </cell>
          <cell r="BS708">
            <v>1002.72</v>
          </cell>
          <cell r="BT708">
            <v>537.35</v>
          </cell>
          <cell r="BU708">
            <v>4281.34</v>
          </cell>
          <cell r="BV708">
            <v>0</v>
          </cell>
          <cell r="BW708">
            <v>0</v>
          </cell>
          <cell r="BX708">
            <v>0</v>
          </cell>
          <cell r="BY708">
            <v>0</v>
          </cell>
          <cell r="BZ708">
            <v>0</v>
          </cell>
          <cell r="CA708">
            <v>0</v>
          </cell>
          <cell r="CB708">
            <v>0</v>
          </cell>
          <cell r="CC708">
            <v>0</v>
          </cell>
          <cell r="CD708">
            <v>4281.34</v>
          </cell>
          <cell r="CE708">
            <v>512.58000000000004</v>
          </cell>
          <cell r="CF708">
            <v>1107.94</v>
          </cell>
          <cell r="CG708">
            <v>1620.51</v>
          </cell>
          <cell r="CH708">
            <v>1620.51</v>
          </cell>
        </row>
        <row r="709">
          <cell r="A709" t="str">
            <v xml:space="preserve">  AHESS_PEAK</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cell r="AO709">
            <v>0</v>
          </cell>
          <cell r="AP709">
            <v>0</v>
          </cell>
          <cell r="AQ709">
            <v>0</v>
          </cell>
          <cell r="AR709">
            <v>0</v>
          </cell>
          <cell r="AS709">
            <v>0</v>
          </cell>
          <cell r="AT709">
            <v>0</v>
          </cell>
          <cell r="AU709">
            <v>0</v>
          </cell>
          <cell r="AV709">
            <v>0</v>
          </cell>
          <cell r="AW709">
            <v>0</v>
          </cell>
          <cell r="AX709">
            <v>0</v>
          </cell>
          <cell r="AY709">
            <v>0</v>
          </cell>
          <cell r="AZ709">
            <v>0</v>
          </cell>
          <cell r="BA709">
            <v>0</v>
          </cell>
          <cell r="BB709">
            <v>0</v>
          </cell>
          <cell r="BC709">
            <v>0</v>
          </cell>
          <cell r="BD709">
            <v>0</v>
          </cell>
          <cell r="BE709">
            <v>0</v>
          </cell>
          <cell r="BF709">
            <v>0</v>
          </cell>
          <cell r="BG709">
            <v>0</v>
          </cell>
          <cell r="BH709">
            <v>0</v>
          </cell>
          <cell r="BI709">
            <v>0</v>
          </cell>
          <cell r="BJ709">
            <v>0</v>
          </cell>
          <cell r="BK709">
            <v>0</v>
          </cell>
          <cell r="BL709">
            <v>0</v>
          </cell>
          <cell r="BM709">
            <v>0</v>
          </cell>
          <cell r="BN709">
            <v>0</v>
          </cell>
          <cell r="BO709">
            <v>0</v>
          </cell>
          <cell r="BP709">
            <v>0</v>
          </cell>
          <cell r="BQ709">
            <v>0</v>
          </cell>
          <cell r="BR709">
            <v>0</v>
          </cell>
          <cell r="BS709">
            <v>0</v>
          </cell>
          <cell r="BT709">
            <v>0</v>
          </cell>
          <cell r="BU709">
            <v>0</v>
          </cell>
          <cell r="BV709">
            <v>0</v>
          </cell>
          <cell r="BW709">
            <v>0</v>
          </cell>
          <cell r="BX709">
            <v>0</v>
          </cell>
          <cell r="BY709">
            <v>0</v>
          </cell>
          <cell r="BZ709">
            <v>0</v>
          </cell>
          <cell r="CA709">
            <v>0</v>
          </cell>
          <cell r="CB709">
            <v>0</v>
          </cell>
          <cell r="CC709">
            <v>0</v>
          </cell>
          <cell r="CD709">
            <v>0</v>
          </cell>
          <cell r="CE709">
            <v>0</v>
          </cell>
          <cell r="CF709">
            <v>0</v>
          </cell>
          <cell r="CG709">
            <v>0</v>
          </cell>
          <cell r="CH709">
            <v>0</v>
          </cell>
        </row>
        <row r="710">
          <cell r="A710" t="str">
            <v xml:space="preserve">  BP_PEAK</v>
          </cell>
          <cell r="B710">
            <v>0</v>
          </cell>
          <cell r="C710">
            <v>0</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K710">
            <v>0</v>
          </cell>
          <cell r="AL710">
            <v>0</v>
          </cell>
          <cell r="AM710">
            <v>0</v>
          </cell>
          <cell r="AN710">
            <v>0</v>
          </cell>
          <cell r="AO710">
            <v>0</v>
          </cell>
          <cell r="AP710">
            <v>0</v>
          </cell>
          <cell r="AQ710">
            <v>0</v>
          </cell>
          <cell r="AR710">
            <v>0</v>
          </cell>
          <cell r="AS710">
            <v>0</v>
          </cell>
          <cell r="AT710">
            <v>0</v>
          </cell>
          <cell r="AU710">
            <v>0</v>
          </cell>
          <cell r="AV710">
            <v>0</v>
          </cell>
          <cell r="AW710">
            <v>0</v>
          </cell>
          <cell r="AX710">
            <v>0</v>
          </cell>
          <cell r="AY710">
            <v>0</v>
          </cell>
          <cell r="AZ710">
            <v>0</v>
          </cell>
          <cell r="BA710">
            <v>0</v>
          </cell>
          <cell r="BB710">
            <v>0</v>
          </cell>
          <cell r="BC710">
            <v>0</v>
          </cell>
          <cell r="BD710">
            <v>0</v>
          </cell>
          <cell r="BE710">
            <v>0</v>
          </cell>
          <cell r="BF710">
            <v>0</v>
          </cell>
          <cell r="BG710">
            <v>0</v>
          </cell>
          <cell r="BH710">
            <v>0</v>
          </cell>
          <cell r="BI710">
            <v>0</v>
          </cell>
          <cell r="BJ710">
            <v>0</v>
          </cell>
          <cell r="BK710">
            <v>0</v>
          </cell>
          <cell r="BL710">
            <v>0</v>
          </cell>
          <cell r="BM710">
            <v>0</v>
          </cell>
          <cell r="BN710">
            <v>0</v>
          </cell>
          <cell r="BO710">
            <v>0</v>
          </cell>
          <cell r="BP710">
            <v>0</v>
          </cell>
          <cell r="BQ710">
            <v>0</v>
          </cell>
          <cell r="BR710">
            <v>0</v>
          </cell>
          <cell r="BS710">
            <v>0</v>
          </cell>
          <cell r="BT710">
            <v>0</v>
          </cell>
          <cell r="BU710">
            <v>0</v>
          </cell>
          <cell r="BV710">
            <v>0</v>
          </cell>
          <cell r="BW710">
            <v>0</v>
          </cell>
          <cell r="BX710">
            <v>0</v>
          </cell>
          <cell r="BY710">
            <v>0</v>
          </cell>
          <cell r="BZ710">
            <v>0</v>
          </cell>
          <cell r="CA710">
            <v>0</v>
          </cell>
          <cell r="CB710">
            <v>0</v>
          </cell>
          <cell r="CC710">
            <v>0</v>
          </cell>
          <cell r="CD710">
            <v>0</v>
          </cell>
          <cell r="CE710">
            <v>0</v>
          </cell>
          <cell r="CF710">
            <v>0</v>
          </cell>
          <cell r="CG710">
            <v>0</v>
          </cell>
          <cell r="CH710">
            <v>0</v>
          </cell>
        </row>
        <row r="711">
          <cell r="A711" t="str">
            <v>Take</v>
          </cell>
        </row>
        <row r="1017">
          <cell r="A1017" t="str">
            <v>Other Fix Cost</v>
          </cell>
        </row>
        <row r="1018">
          <cell r="A1018" t="str">
            <v xml:space="preserve">  AGG1_YORK</v>
          </cell>
          <cell r="B1018">
            <v>0</v>
          </cell>
          <cell r="C1018">
            <v>0</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cell r="AE1018">
            <v>0</v>
          </cell>
          <cell r="AF1018">
            <v>0</v>
          </cell>
          <cell r="AG1018">
            <v>0</v>
          </cell>
          <cell r="AH1018">
            <v>0</v>
          </cell>
          <cell r="AI1018">
            <v>0</v>
          </cell>
          <cell r="AJ1018">
            <v>0</v>
          </cell>
          <cell r="AK1018">
            <v>0</v>
          </cell>
          <cell r="AL1018">
            <v>0</v>
          </cell>
          <cell r="AM1018">
            <v>0</v>
          </cell>
          <cell r="AN1018">
            <v>0</v>
          </cell>
          <cell r="AO1018">
            <v>0</v>
          </cell>
          <cell r="AP1018">
            <v>0</v>
          </cell>
          <cell r="AQ1018">
            <v>0</v>
          </cell>
          <cell r="AR1018">
            <v>0</v>
          </cell>
          <cell r="AS1018">
            <v>0</v>
          </cell>
          <cell r="AT1018">
            <v>0</v>
          </cell>
          <cell r="AU1018">
            <v>0</v>
          </cell>
          <cell r="AV1018">
            <v>0</v>
          </cell>
          <cell r="AW1018">
            <v>0</v>
          </cell>
          <cell r="AX1018">
            <v>0</v>
          </cell>
          <cell r="AY1018">
            <v>0</v>
          </cell>
          <cell r="AZ1018">
            <v>0</v>
          </cell>
          <cell r="BA1018">
            <v>0</v>
          </cell>
          <cell r="BB1018">
            <v>0</v>
          </cell>
          <cell r="BC1018">
            <v>0</v>
          </cell>
          <cell r="BD1018">
            <v>0</v>
          </cell>
          <cell r="BE1018">
            <v>0</v>
          </cell>
          <cell r="BF1018">
            <v>0</v>
          </cell>
          <cell r="BG1018">
            <v>0</v>
          </cell>
          <cell r="BH1018">
            <v>0</v>
          </cell>
          <cell r="BI1018">
            <v>0</v>
          </cell>
          <cell r="BJ1018">
            <v>0</v>
          </cell>
          <cell r="BK1018">
            <v>0</v>
          </cell>
          <cell r="BL1018">
            <v>0</v>
          </cell>
          <cell r="BM1018">
            <v>0</v>
          </cell>
          <cell r="BN1018">
            <v>0</v>
          </cell>
          <cell r="BO1018">
            <v>0</v>
          </cell>
          <cell r="BP1018">
            <v>0</v>
          </cell>
          <cell r="BQ1018">
            <v>0</v>
          </cell>
          <cell r="BR1018">
            <v>0</v>
          </cell>
          <cell r="BS1018">
            <v>0</v>
          </cell>
          <cell r="BT1018">
            <v>0</v>
          </cell>
          <cell r="BU1018">
            <v>0</v>
          </cell>
          <cell r="BV1018">
            <v>0</v>
          </cell>
          <cell r="BW1018">
            <v>0</v>
          </cell>
          <cell r="BX1018">
            <v>0</v>
          </cell>
          <cell r="BY1018">
            <v>0</v>
          </cell>
          <cell r="BZ1018">
            <v>0</v>
          </cell>
          <cell r="CA1018">
            <v>0</v>
          </cell>
          <cell r="CB1018">
            <v>0</v>
          </cell>
          <cell r="CC1018">
            <v>0</v>
          </cell>
          <cell r="CD1018">
            <v>0</v>
          </cell>
          <cell r="CE1018">
            <v>0</v>
          </cell>
          <cell r="CF1018">
            <v>0</v>
          </cell>
          <cell r="CG1018">
            <v>0</v>
          </cell>
          <cell r="CH1018">
            <v>0</v>
          </cell>
        </row>
        <row r="1019">
          <cell r="A1019" t="str">
            <v xml:space="preserve">  BEAVER_DAR</v>
          </cell>
          <cell r="B1019">
            <v>0</v>
          </cell>
          <cell r="C1019">
            <v>0</v>
          </cell>
          <cell r="D1019">
            <v>0</v>
          </cell>
          <cell r="E1019">
            <v>0</v>
          </cell>
          <cell r="F1019">
            <v>0</v>
          </cell>
          <cell r="G1019">
            <v>0</v>
          </cell>
          <cell r="H1019">
            <v>0</v>
          </cell>
          <cell r="I1019">
            <v>0</v>
          </cell>
          <cell r="J1019">
            <v>0</v>
          </cell>
          <cell r="K1019">
            <v>0</v>
          </cell>
          <cell r="L1019">
            <v>0</v>
          </cell>
          <cell r="M1019">
            <v>0</v>
          </cell>
          <cell r="N1019">
            <v>0</v>
          </cell>
          <cell r="O1019">
            <v>0</v>
          </cell>
          <cell r="P1019">
            <v>0</v>
          </cell>
          <cell r="Q1019">
            <v>0</v>
          </cell>
          <cell r="R1019">
            <v>0</v>
          </cell>
          <cell r="S1019">
            <v>0</v>
          </cell>
          <cell r="T1019">
            <v>0</v>
          </cell>
          <cell r="U1019">
            <v>0</v>
          </cell>
          <cell r="V1019">
            <v>0</v>
          </cell>
          <cell r="W1019">
            <v>0</v>
          </cell>
          <cell r="X1019">
            <v>0</v>
          </cell>
          <cell r="Y1019">
            <v>0</v>
          </cell>
          <cell r="Z1019">
            <v>0</v>
          </cell>
          <cell r="AA1019">
            <v>0</v>
          </cell>
          <cell r="AB1019">
            <v>0</v>
          </cell>
          <cell r="AC1019">
            <v>0</v>
          </cell>
          <cell r="AD1019">
            <v>0</v>
          </cell>
          <cell r="AE1019">
            <v>0</v>
          </cell>
          <cell r="AF1019">
            <v>0</v>
          </cell>
          <cell r="AG1019">
            <v>0</v>
          </cell>
          <cell r="AH1019">
            <v>0</v>
          </cell>
          <cell r="AI1019">
            <v>0</v>
          </cell>
          <cell r="AJ1019">
            <v>0</v>
          </cell>
          <cell r="AK1019">
            <v>0</v>
          </cell>
          <cell r="AL1019">
            <v>0</v>
          </cell>
          <cell r="AM1019">
            <v>0</v>
          </cell>
          <cell r="AN1019">
            <v>0</v>
          </cell>
          <cell r="AO1019">
            <v>0</v>
          </cell>
          <cell r="AP1019">
            <v>0</v>
          </cell>
          <cell r="AQ1019">
            <v>0</v>
          </cell>
          <cell r="AR1019">
            <v>0</v>
          </cell>
          <cell r="AS1019">
            <v>0</v>
          </cell>
          <cell r="AT1019">
            <v>0</v>
          </cell>
          <cell r="AU1019">
            <v>0</v>
          </cell>
          <cell r="AV1019">
            <v>0</v>
          </cell>
          <cell r="AW1019">
            <v>0</v>
          </cell>
          <cell r="AX1019">
            <v>0</v>
          </cell>
          <cell r="AY1019">
            <v>0</v>
          </cell>
          <cell r="AZ1019">
            <v>0</v>
          </cell>
          <cell r="BA1019">
            <v>0</v>
          </cell>
          <cell r="BB1019">
            <v>0</v>
          </cell>
          <cell r="BC1019">
            <v>0</v>
          </cell>
          <cell r="BD1019">
            <v>0</v>
          </cell>
          <cell r="BE1019">
            <v>0</v>
          </cell>
          <cell r="BF1019">
            <v>0</v>
          </cell>
          <cell r="BG1019">
            <v>0</v>
          </cell>
          <cell r="BH1019">
            <v>0</v>
          </cell>
          <cell r="BI1019">
            <v>0</v>
          </cell>
          <cell r="BJ1019">
            <v>0</v>
          </cell>
          <cell r="BK1019">
            <v>0</v>
          </cell>
          <cell r="BL1019">
            <v>0</v>
          </cell>
          <cell r="BM1019">
            <v>0</v>
          </cell>
          <cell r="BN1019">
            <v>0</v>
          </cell>
          <cell r="BO1019">
            <v>0</v>
          </cell>
          <cell r="BP1019">
            <v>0</v>
          </cell>
          <cell r="BQ1019">
            <v>0</v>
          </cell>
          <cell r="BR1019">
            <v>0</v>
          </cell>
          <cell r="BS1019">
            <v>0</v>
          </cell>
          <cell r="BT1019">
            <v>0</v>
          </cell>
          <cell r="BU1019">
            <v>0</v>
          </cell>
          <cell r="BV1019">
            <v>0</v>
          </cell>
          <cell r="BW1019">
            <v>0</v>
          </cell>
          <cell r="BX1019">
            <v>0</v>
          </cell>
          <cell r="BY1019">
            <v>0</v>
          </cell>
          <cell r="BZ1019">
            <v>0</v>
          </cell>
          <cell r="CA1019">
            <v>0</v>
          </cell>
          <cell r="CB1019">
            <v>0</v>
          </cell>
          <cell r="CC1019">
            <v>0</v>
          </cell>
          <cell r="CD1019">
            <v>0</v>
          </cell>
          <cell r="CE1019">
            <v>0</v>
          </cell>
          <cell r="CF1019">
            <v>0</v>
          </cell>
          <cell r="CG1019">
            <v>0</v>
          </cell>
          <cell r="CH1019">
            <v>0</v>
          </cell>
        </row>
        <row r="1020">
          <cell r="A1020" t="str">
            <v xml:space="preserve">  BETH_PITT</v>
          </cell>
          <cell r="B1020">
            <v>0</v>
          </cell>
          <cell r="C1020">
            <v>0</v>
          </cell>
          <cell r="D1020">
            <v>0</v>
          </cell>
          <cell r="E1020">
            <v>0</v>
          </cell>
          <cell r="F1020">
            <v>0</v>
          </cell>
          <cell r="G1020">
            <v>0</v>
          </cell>
          <cell r="H1020">
            <v>0</v>
          </cell>
          <cell r="I1020">
            <v>0</v>
          </cell>
          <cell r="J1020">
            <v>0</v>
          </cell>
          <cell r="K1020">
            <v>0</v>
          </cell>
          <cell r="L1020">
            <v>0</v>
          </cell>
          <cell r="M1020">
            <v>0</v>
          </cell>
          <cell r="N1020">
            <v>0</v>
          </cell>
          <cell r="O1020">
            <v>0</v>
          </cell>
          <cell r="P1020">
            <v>0</v>
          </cell>
          <cell r="Q1020">
            <v>0</v>
          </cell>
          <cell r="R1020">
            <v>0</v>
          </cell>
          <cell r="S1020">
            <v>0</v>
          </cell>
          <cell r="T1020">
            <v>0</v>
          </cell>
          <cell r="U1020">
            <v>0</v>
          </cell>
          <cell r="V1020">
            <v>0</v>
          </cell>
          <cell r="W1020">
            <v>0</v>
          </cell>
          <cell r="X1020">
            <v>0</v>
          </cell>
          <cell r="Y1020">
            <v>0</v>
          </cell>
          <cell r="Z1020">
            <v>0</v>
          </cell>
          <cell r="AA1020">
            <v>0</v>
          </cell>
          <cell r="AB1020">
            <v>0</v>
          </cell>
          <cell r="AC1020">
            <v>0</v>
          </cell>
          <cell r="AD1020">
            <v>0</v>
          </cell>
          <cell r="AE1020">
            <v>0</v>
          </cell>
          <cell r="AF1020">
            <v>0</v>
          </cell>
          <cell r="AG1020">
            <v>0</v>
          </cell>
          <cell r="AH1020">
            <v>0</v>
          </cell>
          <cell r="AI1020">
            <v>0</v>
          </cell>
          <cell r="AJ1020">
            <v>0</v>
          </cell>
          <cell r="AK1020">
            <v>0</v>
          </cell>
          <cell r="AL1020">
            <v>0</v>
          </cell>
          <cell r="AM1020">
            <v>0</v>
          </cell>
          <cell r="AN1020">
            <v>0</v>
          </cell>
          <cell r="AO1020">
            <v>0</v>
          </cell>
          <cell r="AP1020">
            <v>0</v>
          </cell>
          <cell r="AQ1020">
            <v>0</v>
          </cell>
          <cell r="AR1020">
            <v>0</v>
          </cell>
          <cell r="AS1020">
            <v>0</v>
          </cell>
          <cell r="AT1020">
            <v>0</v>
          </cell>
          <cell r="AU1020">
            <v>0</v>
          </cell>
          <cell r="AV1020">
            <v>0</v>
          </cell>
          <cell r="AW1020">
            <v>0</v>
          </cell>
          <cell r="AX1020">
            <v>0</v>
          </cell>
          <cell r="AY1020">
            <v>0</v>
          </cell>
          <cell r="AZ1020">
            <v>0</v>
          </cell>
          <cell r="BA1020">
            <v>0</v>
          </cell>
          <cell r="BB1020">
            <v>0</v>
          </cell>
          <cell r="BC1020">
            <v>0</v>
          </cell>
          <cell r="BD1020">
            <v>0</v>
          </cell>
          <cell r="BE1020">
            <v>0</v>
          </cell>
          <cell r="BF1020">
            <v>0</v>
          </cell>
          <cell r="BG1020">
            <v>0</v>
          </cell>
          <cell r="BH1020">
            <v>0</v>
          </cell>
          <cell r="BI1020">
            <v>0</v>
          </cell>
          <cell r="BJ1020">
            <v>0</v>
          </cell>
          <cell r="BK1020">
            <v>0</v>
          </cell>
          <cell r="BL1020">
            <v>0</v>
          </cell>
          <cell r="BM1020">
            <v>0</v>
          </cell>
          <cell r="BN1020">
            <v>0</v>
          </cell>
          <cell r="BO1020">
            <v>0</v>
          </cell>
          <cell r="BP1020">
            <v>0</v>
          </cell>
          <cell r="BQ1020">
            <v>0</v>
          </cell>
          <cell r="BR1020">
            <v>0</v>
          </cell>
          <cell r="BS1020">
            <v>0</v>
          </cell>
          <cell r="BT1020">
            <v>0</v>
          </cell>
          <cell r="BU1020">
            <v>0</v>
          </cell>
          <cell r="BV1020">
            <v>0</v>
          </cell>
          <cell r="BW1020">
            <v>0</v>
          </cell>
          <cell r="BX1020">
            <v>0</v>
          </cell>
          <cell r="BY1020">
            <v>0</v>
          </cell>
          <cell r="BZ1020">
            <v>0</v>
          </cell>
          <cell r="CA1020">
            <v>0</v>
          </cell>
          <cell r="CB1020">
            <v>0</v>
          </cell>
          <cell r="CC1020">
            <v>0</v>
          </cell>
          <cell r="CD1020">
            <v>0</v>
          </cell>
          <cell r="CE1020">
            <v>0</v>
          </cell>
          <cell r="CF1020">
            <v>0</v>
          </cell>
          <cell r="CG1020">
            <v>0</v>
          </cell>
          <cell r="CH1020">
            <v>0</v>
          </cell>
        </row>
        <row r="1021">
          <cell r="A1021" t="str">
            <v xml:space="preserve">  CASTLE_BESS</v>
          </cell>
          <cell r="B1021">
            <v>0</v>
          </cell>
          <cell r="C1021">
            <v>0</v>
          </cell>
          <cell r="D1021">
            <v>0</v>
          </cell>
          <cell r="E1021">
            <v>0</v>
          </cell>
          <cell r="F1021">
            <v>0</v>
          </cell>
          <cell r="G1021">
            <v>0</v>
          </cell>
          <cell r="H1021">
            <v>0</v>
          </cell>
          <cell r="I1021">
            <v>0</v>
          </cell>
          <cell r="J1021">
            <v>0</v>
          </cell>
          <cell r="K1021">
            <v>0</v>
          </cell>
          <cell r="L1021">
            <v>0</v>
          </cell>
          <cell r="M1021">
            <v>0</v>
          </cell>
          <cell r="N1021">
            <v>0</v>
          </cell>
          <cell r="O1021">
            <v>0</v>
          </cell>
          <cell r="P1021">
            <v>0</v>
          </cell>
          <cell r="Q1021">
            <v>0</v>
          </cell>
          <cell r="R1021">
            <v>0</v>
          </cell>
          <cell r="S1021">
            <v>0</v>
          </cell>
          <cell r="T1021">
            <v>0</v>
          </cell>
          <cell r="U1021">
            <v>0</v>
          </cell>
          <cell r="V1021">
            <v>0</v>
          </cell>
          <cell r="W1021">
            <v>0</v>
          </cell>
          <cell r="X1021">
            <v>0</v>
          </cell>
          <cell r="Y1021">
            <v>0</v>
          </cell>
          <cell r="Z1021">
            <v>0</v>
          </cell>
          <cell r="AA1021">
            <v>0</v>
          </cell>
          <cell r="AB1021">
            <v>0</v>
          </cell>
          <cell r="AC1021">
            <v>0</v>
          </cell>
          <cell r="AD1021">
            <v>0</v>
          </cell>
          <cell r="AE1021">
            <v>0</v>
          </cell>
          <cell r="AF1021">
            <v>0</v>
          </cell>
          <cell r="AG1021">
            <v>0</v>
          </cell>
          <cell r="AH1021">
            <v>0</v>
          </cell>
          <cell r="AI1021">
            <v>0</v>
          </cell>
          <cell r="AJ1021">
            <v>0</v>
          </cell>
          <cell r="AK1021">
            <v>0</v>
          </cell>
          <cell r="AL1021">
            <v>0</v>
          </cell>
          <cell r="AM1021">
            <v>0</v>
          </cell>
          <cell r="AN1021">
            <v>0</v>
          </cell>
          <cell r="AO1021">
            <v>0</v>
          </cell>
          <cell r="AP1021">
            <v>0</v>
          </cell>
          <cell r="AQ1021">
            <v>0</v>
          </cell>
          <cell r="AR1021">
            <v>0</v>
          </cell>
          <cell r="AS1021">
            <v>0</v>
          </cell>
          <cell r="AT1021">
            <v>0</v>
          </cell>
          <cell r="AU1021">
            <v>0</v>
          </cell>
          <cell r="AV1021">
            <v>0</v>
          </cell>
          <cell r="AW1021">
            <v>0</v>
          </cell>
          <cell r="AX1021">
            <v>0</v>
          </cell>
          <cell r="AY1021">
            <v>0</v>
          </cell>
          <cell r="AZ1021">
            <v>0</v>
          </cell>
          <cell r="BA1021">
            <v>0</v>
          </cell>
          <cell r="BB1021">
            <v>0</v>
          </cell>
          <cell r="BC1021">
            <v>0</v>
          </cell>
          <cell r="BD1021">
            <v>0</v>
          </cell>
          <cell r="BE1021">
            <v>0</v>
          </cell>
          <cell r="BF1021">
            <v>0</v>
          </cell>
          <cell r="BG1021">
            <v>0</v>
          </cell>
          <cell r="BH1021">
            <v>0</v>
          </cell>
          <cell r="BI1021">
            <v>0</v>
          </cell>
          <cell r="BJ1021">
            <v>0</v>
          </cell>
          <cell r="BK1021">
            <v>0</v>
          </cell>
          <cell r="BL1021">
            <v>0</v>
          </cell>
          <cell r="BM1021">
            <v>0</v>
          </cell>
          <cell r="BN1021">
            <v>0</v>
          </cell>
          <cell r="BO1021">
            <v>0</v>
          </cell>
          <cell r="BP1021">
            <v>0</v>
          </cell>
          <cell r="BQ1021">
            <v>0</v>
          </cell>
          <cell r="BR1021">
            <v>0</v>
          </cell>
          <cell r="BS1021">
            <v>0</v>
          </cell>
          <cell r="BT1021">
            <v>0</v>
          </cell>
          <cell r="BU1021">
            <v>0</v>
          </cell>
          <cell r="BV1021">
            <v>0</v>
          </cell>
          <cell r="BW1021">
            <v>0</v>
          </cell>
          <cell r="BX1021">
            <v>0</v>
          </cell>
          <cell r="BY1021">
            <v>0</v>
          </cell>
          <cell r="BZ1021">
            <v>0</v>
          </cell>
          <cell r="CA1021">
            <v>0</v>
          </cell>
          <cell r="CB1021">
            <v>0</v>
          </cell>
          <cell r="CC1021">
            <v>0</v>
          </cell>
          <cell r="CD1021">
            <v>0</v>
          </cell>
          <cell r="CE1021">
            <v>0</v>
          </cell>
          <cell r="CF1021">
            <v>0</v>
          </cell>
          <cell r="CG1021">
            <v>0</v>
          </cell>
          <cell r="CH1021">
            <v>0</v>
          </cell>
        </row>
        <row r="1022">
          <cell r="A1022" t="str">
            <v xml:space="preserve">  CAS_BEAV</v>
          </cell>
          <cell r="B1022">
            <v>0</v>
          </cell>
          <cell r="C1022">
            <v>0</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cell r="AG1022">
            <v>0</v>
          </cell>
          <cell r="AH1022">
            <v>0</v>
          </cell>
          <cell r="AI1022">
            <v>0</v>
          </cell>
          <cell r="AJ1022">
            <v>0</v>
          </cell>
          <cell r="AK1022">
            <v>0</v>
          </cell>
          <cell r="AL1022">
            <v>0</v>
          </cell>
          <cell r="AM1022">
            <v>0</v>
          </cell>
          <cell r="AN1022">
            <v>0</v>
          </cell>
          <cell r="AO1022">
            <v>0</v>
          </cell>
          <cell r="AP1022">
            <v>0</v>
          </cell>
          <cell r="AQ1022">
            <v>0</v>
          </cell>
          <cell r="AR1022">
            <v>0</v>
          </cell>
          <cell r="AS1022">
            <v>0</v>
          </cell>
          <cell r="AT1022">
            <v>0</v>
          </cell>
          <cell r="AU1022">
            <v>0</v>
          </cell>
          <cell r="AV1022">
            <v>0</v>
          </cell>
          <cell r="AW1022">
            <v>0</v>
          </cell>
          <cell r="AX1022">
            <v>0</v>
          </cell>
          <cell r="AY1022">
            <v>0</v>
          </cell>
          <cell r="AZ1022">
            <v>0</v>
          </cell>
          <cell r="BA1022">
            <v>0</v>
          </cell>
          <cell r="BB1022">
            <v>0</v>
          </cell>
          <cell r="BC1022">
            <v>0</v>
          </cell>
          <cell r="BD1022">
            <v>0</v>
          </cell>
          <cell r="BE1022">
            <v>0</v>
          </cell>
          <cell r="BF1022">
            <v>0</v>
          </cell>
          <cell r="BG1022">
            <v>0</v>
          </cell>
          <cell r="BH1022">
            <v>0</v>
          </cell>
          <cell r="BI1022">
            <v>0</v>
          </cell>
          <cell r="BJ1022">
            <v>0</v>
          </cell>
          <cell r="BK1022">
            <v>0</v>
          </cell>
          <cell r="BL1022">
            <v>0</v>
          </cell>
          <cell r="BM1022">
            <v>0</v>
          </cell>
          <cell r="BN1022">
            <v>0</v>
          </cell>
          <cell r="BO1022">
            <v>0</v>
          </cell>
          <cell r="BP1022">
            <v>0</v>
          </cell>
          <cell r="BQ1022">
            <v>0</v>
          </cell>
          <cell r="BR1022">
            <v>0</v>
          </cell>
          <cell r="BS1022">
            <v>0</v>
          </cell>
          <cell r="BT1022">
            <v>0</v>
          </cell>
          <cell r="BU1022">
            <v>0</v>
          </cell>
          <cell r="BV1022">
            <v>0</v>
          </cell>
          <cell r="BW1022">
            <v>0</v>
          </cell>
          <cell r="BX1022">
            <v>0</v>
          </cell>
          <cell r="BY1022">
            <v>0</v>
          </cell>
          <cell r="BZ1022">
            <v>0</v>
          </cell>
          <cell r="CA1022">
            <v>0</v>
          </cell>
          <cell r="CB1022">
            <v>0</v>
          </cell>
          <cell r="CC1022">
            <v>0</v>
          </cell>
          <cell r="CD1022">
            <v>0</v>
          </cell>
          <cell r="CE1022">
            <v>0</v>
          </cell>
          <cell r="CF1022">
            <v>0</v>
          </cell>
          <cell r="CG1022">
            <v>0</v>
          </cell>
          <cell r="CH1022">
            <v>0</v>
          </cell>
        </row>
        <row r="1023">
          <cell r="A1023" t="str">
            <v xml:space="preserve">  CGT_FTS1</v>
          </cell>
          <cell r="B1023">
            <v>0</v>
          </cell>
          <cell r="C1023">
            <v>0</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cell r="AG1023">
            <v>0</v>
          </cell>
          <cell r="AH1023">
            <v>0</v>
          </cell>
          <cell r="AI1023">
            <v>0</v>
          </cell>
          <cell r="AJ1023">
            <v>0</v>
          </cell>
          <cell r="AK1023">
            <v>0</v>
          </cell>
          <cell r="AL1023">
            <v>0</v>
          </cell>
          <cell r="AM1023">
            <v>0</v>
          </cell>
          <cell r="AN1023">
            <v>0</v>
          </cell>
          <cell r="AO1023">
            <v>0</v>
          </cell>
          <cell r="AP1023">
            <v>0</v>
          </cell>
          <cell r="AQ1023">
            <v>0</v>
          </cell>
          <cell r="AR1023">
            <v>0</v>
          </cell>
          <cell r="AS1023">
            <v>0</v>
          </cell>
          <cell r="AT1023">
            <v>0</v>
          </cell>
          <cell r="AU1023">
            <v>0</v>
          </cell>
          <cell r="AV1023">
            <v>0</v>
          </cell>
          <cell r="AW1023">
            <v>0</v>
          </cell>
          <cell r="AX1023">
            <v>0</v>
          </cell>
          <cell r="AY1023">
            <v>0</v>
          </cell>
          <cell r="AZ1023">
            <v>0</v>
          </cell>
          <cell r="BA1023">
            <v>0</v>
          </cell>
          <cell r="BB1023">
            <v>0</v>
          </cell>
          <cell r="BC1023">
            <v>0</v>
          </cell>
          <cell r="BD1023">
            <v>0</v>
          </cell>
          <cell r="BE1023">
            <v>0</v>
          </cell>
          <cell r="BF1023">
            <v>0</v>
          </cell>
          <cell r="BG1023">
            <v>0</v>
          </cell>
          <cell r="BH1023">
            <v>0</v>
          </cell>
          <cell r="BI1023">
            <v>0</v>
          </cell>
          <cell r="BJ1023">
            <v>0</v>
          </cell>
          <cell r="BK1023">
            <v>0</v>
          </cell>
          <cell r="BL1023">
            <v>0</v>
          </cell>
          <cell r="BM1023">
            <v>0</v>
          </cell>
          <cell r="BN1023">
            <v>0</v>
          </cell>
          <cell r="BO1023">
            <v>0</v>
          </cell>
          <cell r="BP1023">
            <v>0</v>
          </cell>
          <cell r="BQ1023">
            <v>0</v>
          </cell>
          <cell r="BR1023">
            <v>0</v>
          </cell>
          <cell r="BS1023">
            <v>0</v>
          </cell>
          <cell r="BT1023">
            <v>0</v>
          </cell>
          <cell r="BU1023">
            <v>0</v>
          </cell>
          <cell r="BV1023">
            <v>0</v>
          </cell>
          <cell r="BW1023">
            <v>0</v>
          </cell>
          <cell r="BX1023">
            <v>0</v>
          </cell>
          <cell r="BY1023">
            <v>0</v>
          </cell>
          <cell r="BZ1023">
            <v>0</v>
          </cell>
          <cell r="CA1023">
            <v>0</v>
          </cell>
          <cell r="CB1023">
            <v>0</v>
          </cell>
          <cell r="CC1023">
            <v>0</v>
          </cell>
          <cell r="CD1023">
            <v>0</v>
          </cell>
          <cell r="CE1023">
            <v>0</v>
          </cell>
          <cell r="CF1023">
            <v>0</v>
          </cell>
          <cell r="CG1023">
            <v>0</v>
          </cell>
          <cell r="CH1023">
            <v>0</v>
          </cell>
        </row>
        <row r="1024">
          <cell r="A1024" t="str">
            <v xml:space="preserve">  CGT_FTS2</v>
          </cell>
          <cell r="B1024">
            <v>0</v>
          </cell>
          <cell r="C1024">
            <v>0</v>
          </cell>
          <cell r="D1024">
            <v>0</v>
          </cell>
          <cell r="E1024">
            <v>0</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0</v>
          </cell>
          <cell r="AG1024">
            <v>0</v>
          </cell>
          <cell r="AH1024">
            <v>0</v>
          </cell>
          <cell r="AI1024">
            <v>0</v>
          </cell>
          <cell r="AJ1024">
            <v>0</v>
          </cell>
          <cell r="AK1024">
            <v>0</v>
          </cell>
          <cell r="AL1024">
            <v>0</v>
          </cell>
          <cell r="AM1024">
            <v>0</v>
          </cell>
          <cell r="AN1024">
            <v>0</v>
          </cell>
          <cell r="AO1024">
            <v>0</v>
          </cell>
          <cell r="AP1024">
            <v>0</v>
          </cell>
          <cell r="AQ1024">
            <v>0</v>
          </cell>
          <cell r="AR1024">
            <v>0</v>
          </cell>
          <cell r="AS1024">
            <v>0</v>
          </cell>
          <cell r="AT1024">
            <v>0</v>
          </cell>
          <cell r="AU1024">
            <v>0</v>
          </cell>
          <cell r="AV1024">
            <v>0</v>
          </cell>
          <cell r="AW1024">
            <v>0</v>
          </cell>
          <cell r="AX1024">
            <v>0</v>
          </cell>
          <cell r="AY1024">
            <v>0</v>
          </cell>
          <cell r="AZ1024">
            <v>0</v>
          </cell>
          <cell r="BA1024">
            <v>0</v>
          </cell>
          <cell r="BB1024">
            <v>0</v>
          </cell>
          <cell r="BC1024">
            <v>0</v>
          </cell>
          <cell r="BD1024">
            <v>0</v>
          </cell>
          <cell r="BE1024">
            <v>0</v>
          </cell>
          <cell r="BF1024">
            <v>0</v>
          </cell>
          <cell r="BG1024">
            <v>0</v>
          </cell>
          <cell r="BH1024">
            <v>0</v>
          </cell>
          <cell r="BI1024">
            <v>0</v>
          </cell>
          <cell r="BJ1024">
            <v>0</v>
          </cell>
          <cell r="BK1024">
            <v>0</v>
          </cell>
          <cell r="BL1024">
            <v>0</v>
          </cell>
          <cell r="BM1024">
            <v>0</v>
          </cell>
          <cell r="BN1024">
            <v>0</v>
          </cell>
          <cell r="BO1024">
            <v>0</v>
          </cell>
          <cell r="BP1024">
            <v>0</v>
          </cell>
          <cell r="BQ1024">
            <v>0</v>
          </cell>
          <cell r="BR1024">
            <v>0</v>
          </cell>
          <cell r="BS1024">
            <v>0</v>
          </cell>
          <cell r="BT1024">
            <v>0</v>
          </cell>
          <cell r="BU1024">
            <v>0</v>
          </cell>
          <cell r="BV1024">
            <v>0</v>
          </cell>
          <cell r="BW1024">
            <v>0</v>
          </cell>
          <cell r="BX1024">
            <v>0</v>
          </cell>
          <cell r="BY1024">
            <v>0</v>
          </cell>
          <cell r="BZ1024">
            <v>0</v>
          </cell>
          <cell r="CA1024">
            <v>0</v>
          </cell>
          <cell r="CB1024">
            <v>0</v>
          </cell>
          <cell r="CC1024">
            <v>0</v>
          </cell>
          <cell r="CD1024">
            <v>0</v>
          </cell>
          <cell r="CE1024">
            <v>0</v>
          </cell>
          <cell r="CF1024">
            <v>0</v>
          </cell>
          <cell r="CG1024">
            <v>0</v>
          </cell>
          <cell r="CH1024">
            <v>0</v>
          </cell>
        </row>
        <row r="1025">
          <cell r="A1025" t="str">
            <v xml:space="preserve">  CGT_ITS1</v>
          </cell>
          <cell r="B1025">
            <v>0</v>
          </cell>
          <cell r="C1025">
            <v>0</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cell r="AG1025">
            <v>0</v>
          </cell>
          <cell r="AH1025">
            <v>0</v>
          </cell>
          <cell r="AI1025">
            <v>0</v>
          </cell>
          <cell r="AJ1025">
            <v>0</v>
          </cell>
          <cell r="AK1025">
            <v>0</v>
          </cell>
          <cell r="AL1025">
            <v>0</v>
          </cell>
          <cell r="AM1025">
            <v>0</v>
          </cell>
          <cell r="AN1025">
            <v>0</v>
          </cell>
          <cell r="AO1025">
            <v>0</v>
          </cell>
          <cell r="AP1025">
            <v>0</v>
          </cell>
          <cell r="AQ1025">
            <v>0</v>
          </cell>
          <cell r="AR1025">
            <v>0</v>
          </cell>
          <cell r="AS1025">
            <v>0</v>
          </cell>
          <cell r="AT1025">
            <v>0</v>
          </cell>
          <cell r="AU1025">
            <v>0</v>
          </cell>
          <cell r="AV1025">
            <v>0</v>
          </cell>
          <cell r="AW1025">
            <v>0</v>
          </cell>
          <cell r="AX1025">
            <v>0</v>
          </cell>
          <cell r="AY1025">
            <v>0</v>
          </cell>
          <cell r="AZ1025">
            <v>0</v>
          </cell>
          <cell r="BA1025">
            <v>0</v>
          </cell>
          <cell r="BB1025">
            <v>0</v>
          </cell>
          <cell r="BC1025">
            <v>0</v>
          </cell>
          <cell r="BD1025">
            <v>0</v>
          </cell>
          <cell r="BE1025">
            <v>0</v>
          </cell>
          <cell r="BF1025">
            <v>0</v>
          </cell>
          <cell r="BG1025">
            <v>0</v>
          </cell>
          <cell r="BH1025">
            <v>0</v>
          </cell>
          <cell r="BI1025">
            <v>0</v>
          </cell>
          <cell r="BJ1025">
            <v>0</v>
          </cell>
          <cell r="BK1025">
            <v>0</v>
          </cell>
          <cell r="BL1025">
            <v>0</v>
          </cell>
          <cell r="BM1025">
            <v>0</v>
          </cell>
          <cell r="BN1025">
            <v>0</v>
          </cell>
          <cell r="BO1025">
            <v>0</v>
          </cell>
          <cell r="BP1025">
            <v>0</v>
          </cell>
          <cell r="BQ1025">
            <v>0</v>
          </cell>
          <cell r="BR1025">
            <v>0</v>
          </cell>
          <cell r="BS1025">
            <v>0</v>
          </cell>
          <cell r="BT1025">
            <v>0</v>
          </cell>
          <cell r="BU1025">
            <v>0</v>
          </cell>
          <cell r="BV1025">
            <v>0</v>
          </cell>
          <cell r="BW1025">
            <v>0</v>
          </cell>
          <cell r="BX1025">
            <v>0</v>
          </cell>
          <cell r="BY1025">
            <v>0</v>
          </cell>
          <cell r="BZ1025">
            <v>0</v>
          </cell>
          <cell r="CA1025">
            <v>0</v>
          </cell>
          <cell r="CB1025">
            <v>0</v>
          </cell>
          <cell r="CC1025">
            <v>0</v>
          </cell>
          <cell r="CD1025">
            <v>0</v>
          </cell>
          <cell r="CE1025">
            <v>0</v>
          </cell>
          <cell r="CF1025">
            <v>0</v>
          </cell>
          <cell r="CG1025">
            <v>0</v>
          </cell>
          <cell r="CH1025">
            <v>0</v>
          </cell>
        </row>
        <row r="1026">
          <cell r="A1026" t="str">
            <v xml:space="preserve">  CGT_ITS2</v>
          </cell>
          <cell r="B1026">
            <v>0</v>
          </cell>
          <cell r="C1026">
            <v>0</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cell r="AG1026">
            <v>0</v>
          </cell>
          <cell r="AH1026">
            <v>0</v>
          </cell>
          <cell r="AI1026">
            <v>0</v>
          </cell>
          <cell r="AJ1026">
            <v>0</v>
          </cell>
          <cell r="AK1026">
            <v>0</v>
          </cell>
          <cell r="AL1026">
            <v>0</v>
          </cell>
          <cell r="AM1026">
            <v>0</v>
          </cell>
          <cell r="AN1026">
            <v>0</v>
          </cell>
          <cell r="AO1026">
            <v>0</v>
          </cell>
          <cell r="AP1026">
            <v>0</v>
          </cell>
          <cell r="AQ1026">
            <v>0</v>
          </cell>
          <cell r="AR1026">
            <v>0</v>
          </cell>
          <cell r="AS1026">
            <v>0</v>
          </cell>
          <cell r="AT1026">
            <v>0</v>
          </cell>
          <cell r="AU1026">
            <v>0</v>
          </cell>
          <cell r="AV1026">
            <v>0</v>
          </cell>
          <cell r="AW1026">
            <v>0</v>
          </cell>
          <cell r="AX1026">
            <v>0</v>
          </cell>
          <cell r="AY1026">
            <v>0</v>
          </cell>
          <cell r="AZ1026">
            <v>0</v>
          </cell>
          <cell r="BA1026">
            <v>0</v>
          </cell>
          <cell r="BB1026">
            <v>0</v>
          </cell>
          <cell r="BC1026">
            <v>0</v>
          </cell>
          <cell r="BD1026">
            <v>0</v>
          </cell>
          <cell r="BE1026">
            <v>0</v>
          </cell>
          <cell r="BF1026">
            <v>0</v>
          </cell>
          <cell r="BG1026">
            <v>0</v>
          </cell>
          <cell r="BH1026">
            <v>0</v>
          </cell>
          <cell r="BI1026">
            <v>0</v>
          </cell>
          <cell r="BJ1026">
            <v>0</v>
          </cell>
          <cell r="BK1026">
            <v>0</v>
          </cell>
          <cell r="BL1026">
            <v>0</v>
          </cell>
          <cell r="BM1026">
            <v>0</v>
          </cell>
          <cell r="BN1026">
            <v>0</v>
          </cell>
          <cell r="BO1026">
            <v>0</v>
          </cell>
          <cell r="BP1026">
            <v>0</v>
          </cell>
          <cell r="BQ1026">
            <v>0</v>
          </cell>
          <cell r="BR1026">
            <v>0</v>
          </cell>
          <cell r="BS1026">
            <v>0</v>
          </cell>
          <cell r="BT1026">
            <v>0</v>
          </cell>
          <cell r="BU1026">
            <v>0</v>
          </cell>
          <cell r="BV1026">
            <v>0</v>
          </cell>
          <cell r="BW1026">
            <v>0</v>
          </cell>
          <cell r="BX1026">
            <v>0</v>
          </cell>
          <cell r="BY1026">
            <v>0</v>
          </cell>
          <cell r="BZ1026">
            <v>0</v>
          </cell>
          <cell r="CA1026">
            <v>0</v>
          </cell>
          <cell r="CB1026">
            <v>0</v>
          </cell>
          <cell r="CC1026">
            <v>0</v>
          </cell>
          <cell r="CD1026">
            <v>0</v>
          </cell>
          <cell r="CE1026">
            <v>0</v>
          </cell>
          <cell r="CF1026">
            <v>0</v>
          </cell>
          <cell r="CG1026">
            <v>0</v>
          </cell>
          <cell r="CH1026">
            <v>0</v>
          </cell>
        </row>
        <row r="1027">
          <cell r="A1027" t="str">
            <v xml:space="preserve">  CITYGATE_EQ</v>
          </cell>
          <cell r="B1027">
            <v>0</v>
          </cell>
          <cell r="C1027">
            <v>0</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0</v>
          </cell>
          <cell r="AG1027">
            <v>0</v>
          </cell>
          <cell r="AH1027">
            <v>0</v>
          </cell>
          <cell r="AI1027">
            <v>0</v>
          </cell>
          <cell r="AJ1027">
            <v>0</v>
          </cell>
          <cell r="AK1027">
            <v>0</v>
          </cell>
          <cell r="AL1027">
            <v>0</v>
          </cell>
          <cell r="AM1027">
            <v>0</v>
          </cell>
          <cell r="AN1027">
            <v>0</v>
          </cell>
          <cell r="AO1027">
            <v>0</v>
          </cell>
          <cell r="AP1027">
            <v>0</v>
          </cell>
          <cell r="AQ1027">
            <v>0</v>
          </cell>
          <cell r="AR1027">
            <v>0</v>
          </cell>
          <cell r="AS1027">
            <v>0</v>
          </cell>
          <cell r="AT1027">
            <v>0</v>
          </cell>
          <cell r="AU1027">
            <v>0</v>
          </cell>
          <cell r="AV1027">
            <v>0</v>
          </cell>
          <cell r="AW1027">
            <v>0</v>
          </cell>
          <cell r="AX1027">
            <v>0</v>
          </cell>
          <cell r="AY1027">
            <v>0</v>
          </cell>
          <cell r="AZ1027">
            <v>0</v>
          </cell>
          <cell r="BA1027">
            <v>0</v>
          </cell>
          <cell r="BB1027">
            <v>0</v>
          </cell>
          <cell r="BC1027">
            <v>0</v>
          </cell>
          <cell r="BD1027">
            <v>0</v>
          </cell>
          <cell r="BE1027">
            <v>0</v>
          </cell>
          <cell r="BF1027">
            <v>0</v>
          </cell>
          <cell r="BG1027">
            <v>0</v>
          </cell>
          <cell r="BH1027">
            <v>0</v>
          </cell>
          <cell r="BI1027">
            <v>0</v>
          </cell>
          <cell r="BJ1027">
            <v>0</v>
          </cell>
          <cell r="BK1027">
            <v>0</v>
          </cell>
          <cell r="BL1027">
            <v>0</v>
          </cell>
          <cell r="BM1027">
            <v>0</v>
          </cell>
          <cell r="BN1027">
            <v>0</v>
          </cell>
          <cell r="BO1027">
            <v>0</v>
          </cell>
          <cell r="BP1027">
            <v>0</v>
          </cell>
          <cell r="BQ1027">
            <v>0</v>
          </cell>
          <cell r="BR1027">
            <v>0</v>
          </cell>
          <cell r="BS1027">
            <v>0</v>
          </cell>
          <cell r="BT1027">
            <v>0</v>
          </cell>
          <cell r="BU1027">
            <v>0</v>
          </cell>
          <cell r="BV1027">
            <v>0</v>
          </cell>
          <cell r="BW1027">
            <v>0</v>
          </cell>
          <cell r="BX1027">
            <v>0</v>
          </cell>
          <cell r="BY1027">
            <v>0</v>
          </cell>
          <cell r="BZ1027">
            <v>0</v>
          </cell>
          <cell r="CA1027">
            <v>0</v>
          </cell>
          <cell r="CB1027">
            <v>0</v>
          </cell>
          <cell r="CC1027">
            <v>0</v>
          </cell>
          <cell r="CD1027">
            <v>0</v>
          </cell>
          <cell r="CE1027">
            <v>0</v>
          </cell>
          <cell r="CF1027">
            <v>0</v>
          </cell>
          <cell r="CG1027">
            <v>0</v>
          </cell>
          <cell r="CH1027">
            <v>0</v>
          </cell>
        </row>
        <row r="1028">
          <cell r="A1028" t="str">
            <v xml:space="preserve">  CNG_J1_INJ</v>
          </cell>
          <cell r="B1028">
            <v>0</v>
          </cell>
          <cell r="C1028">
            <v>0</v>
          </cell>
          <cell r="D1028">
            <v>0</v>
          </cell>
          <cell r="E1028">
            <v>0</v>
          </cell>
          <cell r="F1028">
            <v>0</v>
          </cell>
          <cell r="G1028">
            <v>0</v>
          </cell>
          <cell r="H1028">
            <v>0</v>
          </cell>
          <cell r="I1028">
            <v>0</v>
          </cell>
          <cell r="J1028">
            <v>0</v>
          </cell>
          <cell r="K1028">
            <v>0</v>
          </cell>
          <cell r="L1028">
            <v>0</v>
          </cell>
          <cell r="M1028">
            <v>0</v>
          </cell>
          <cell r="N1028">
            <v>0</v>
          </cell>
          <cell r="O1028">
            <v>0</v>
          </cell>
          <cell r="P1028">
            <v>0</v>
          </cell>
          <cell r="Q1028">
            <v>0</v>
          </cell>
          <cell r="R1028">
            <v>0</v>
          </cell>
          <cell r="S1028">
            <v>0</v>
          </cell>
          <cell r="T1028">
            <v>0</v>
          </cell>
          <cell r="U1028">
            <v>0</v>
          </cell>
          <cell r="V1028">
            <v>0</v>
          </cell>
          <cell r="W1028">
            <v>0</v>
          </cell>
          <cell r="X1028">
            <v>0</v>
          </cell>
          <cell r="Y1028">
            <v>0</v>
          </cell>
          <cell r="Z1028">
            <v>0</v>
          </cell>
          <cell r="AA1028">
            <v>0</v>
          </cell>
          <cell r="AB1028">
            <v>0</v>
          </cell>
          <cell r="AC1028">
            <v>0</v>
          </cell>
          <cell r="AD1028">
            <v>0</v>
          </cell>
          <cell r="AE1028">
            <v>0</v>
          </cell>
          <cell r="AF1028">
            <v>0</v>
          </cell>
          <cell r="AG1028">
            <v>0</v>
          </cell>
          <cell r="AH1028">
            <v>0</v>
          </cell>
          <cell r="AI1028">
            <v>0</v>
          </cell>
          <cell r="AJ1028">
            <v>0</v>
          </cell>
          <cell r="AK1028">
            <v>0</v>
          </cell>
          <cell r="AL1028">
            <v>0</v>
          </cell>
          <cell r="AM1028">
            <v>0</v>
          </cell>
          <cell r="AN1028">
            <v>0</v>
          </cell>
          <cell r="AO1028">
            <v>0</v>
          </cell>
          <cell r="AP1028">
            <v>0</v>
          </cell>
          <cell r="AQ1028">
            <v>0</v>
          </cell>
          <cell r="AR1028">
            <v>0</v>
          </cell>
          <cell r="AS1028">
            <v>0</v>
          </cell>
          <cell r="AT1028">
            <v>0</v>
          </cell>
          <cell r="AU1028">
            <v>0</v>
          </cell>
          <cell r="AV1028">
            <v>0</v>
          </cell>
          <cell r="AW1028">
            <v>0</v>
          </cell>
          <cell r="AX1028">
            <v>0</v>
          </cell>
          <cell r="AY1028">
            <v>0</v>
          </cell>
          <cell r="AZ1028">
            <v>0</v>
          </cell>
          <cell r="BA1028">
            <v>0</v>
          </cell>
          <cell r="BB1028">
            <v>0</v>
          </cell>
          <cell r="BC1028">
            <v>0</v>
          </cell>
          <cell r="BD1028">
            <v>0</v>
          </cell>
          <cell r="BE1028">
            <v>0</v>
          </cell>
          <cell r="BF1028">
            <v>0</v>
          </cell>
          <cell r="BG1028">
            <v>0</v>
          </cell>
          <cell r="BH1028">
            <v>0</v>
          </cell>
          <cell r="BI1028">
            <v>0</v>
          </cell>
          <cell r="BJ1028">
            <v>0</v>
          </cell>
          <cell r="BK1028">
            <v>0</v>
          </cell>
          <cell r="BL1028">
            <v>0</v>
          </cell>
          <cell r="BM1028">
            <v>0</v>
          </cell>
          <cell r="BN1028">
            <v>0</v>
          </cell>
          <cell r="BO1028">
            <v>0</v>
          </cell>
          <cell r="BP1028">
            <v>0</v>
          </cell>
          <cell r="BQ1028">
            <v>0</v>
          </cell>
          <cell r="BR1028">
            <v>0</v>
          </cell>
          <cell r="BS1028">
            <v>0</v>
          </cell>
          <cell r="BT1028">
            <v>0</v>
          </cell>
          <cell r="BU1028">
            <v>0</v>
          </cell>
          <cell r="BV1028">
            <v>0</v>
          </cell>
          <cell r="BW1028">
            <v>0</v>
          </cell>
          <cell r="BX1028">
            <v>0</v>
          </cell>
          <cell r="BY1028">
            <v>0</v>
          </cell>
          <cell r="BZ1028">
            <v>0</v>
          </cell>
          <cell r="CA1028">
            <v>0</v>
          </cell>
          <cell r="CB1028">
            <v>0</v>
          </cell>
          <cell r="CC1028">
            <v>0</v>
          </cell>
          <cell r="CD1028">
            <v>0</v>
          </cell>
          <cell r="CE1028">
            <v>0</v>
          </cell>
          <cell r="CF1028">
            <v>0</v>
          </cell>
          <cell r="CG1028">
            <v>0</v>
          </cell>
          <cell r="CH1028">
            <v>0</v>
          </cell>
        </row>
        <row r="1029">
          <cell r="A1029" t="str">
            <v xml:space="preserve">  CNG_J1_J2</v>
          </cell>
          <cell r="B1029">
            <v>0</v>
          </cell>
          <cell r="C1029">
            <v>0</v>
          </cell>
          <cell r="D1029">
            <v>0</v>
          </cell>
          <cell r="E1029">
            <v>0</v>
          </cell>
          <cell r="F1029">
            <v>0</v>
          </cell>
          <cell r="G1029">
            <v>0</v>
          </cell>
          <cell r="H1029">
            <v>0</v>
          </cell>
          <cell r="I1029">
            <v>0</v>
          </cell>
          <cell r="J1029">
            <v>0</v>
          </cell>
          <cell r="K1029">
            <v>0</v>
          </cell>
          <cell r="L1029">
            <v>0</v>
          </cell>
          <cell r="M1029">
            <v>0</v>
          </cell>
          <cell r="N1029">
            <v>0</v>
          </cell>
          <cell r="O1029">
            <v>0</v>
          </cell>
          <cell r="P1029">
            <v>0</v>
          </cell>
          <cell r="Q1029">
            <v>0</v>
          </cell>
          <cell r="R1029">
            <v>0</v>
          </cell>
          <cell r="S1029">
            <v>0</v>
          </cell>
          <cell r="T1029">
            <v>0</v>
          </cell>
          <cell r="U1029">
            <v>0</v>
          </cell>
          <cell r="V1029">
            <v>0</v>
          </cell>
          <cell r="W1029">
            <v>0</v>
          </cell>
          <cell r="X1029">
            <v>0</v>
          </cell>
          <cell r="Y1029">
            <v>0</v>
          </cell>
          <cell r="Z1029">
            <v>0</v>
          </cell>
          <cell r="AA1029">
            <v>0</v>
          </cell>
          <cell r="AB1029">
            <v>0</v>
          </cell>
          <cell r="AC1029">
            <v>0</v>
          </cell>
          <cell r="AD1029">
            <v>0</v>
          </cell>
          <cell r="AE1029">
            <v>0</v>
          </cell>
          <cell r="AF1029">
            <v>0</v>
          </cell>
          <cell r="AG1029">
            <v>0</v>
          </cell>
          <cell r="AH1029">
            <v>0</v>
          </cell>
          <cell r="AI1029">
            <v>0</v>
          </cell>
          <cell r="AJ1029">
            <v>0</v>
          </cell>
          <cell r="AK1029">
            <v>0</v>
          </cell>
          <cell r="AL1029">
            <v>0</v>
          </cell>
          <cell r="AM1029">
            <v>0</v>
          </cell>
          <cell r="AN1029">
            <v>0</v>
          </cell>
          <cell r="AO1029">
            <v>0</v>
          </cell>
          <cell r="AP1029">
            <v>0</v>
          </cell>
          <cell r="AQ1029">
            <v>0</v>
          </cell>
          <cell r="AR1029">
            <v>0</v>
          </cell>
          <cell r="AS1029">
            <v>0</v>
          </cell>
          <cell r="AT1029">
            <v>0</v>
          </cell>
          <cell r="AU1029">
            <v>0</v>
          </cell>
          <cell r="AV1029">
            <v>0</v>
          </cell>
          <cell r="AW1029">
            <v>0</v>
          </cell>
          <cell r="AX1029">
            <v>0</v>
          </cell>
          <cell r="AY1029">
            <v>0</v>
          </cell>
          <cell r="AZ1029">
            <v>0</v>
          </cell>
          <cell r="BA1029">
            <v>0</v>
          </cell>
          <cell r="BB1029">
            <v>0</v>
          </cell>
          <cell r="BC1029">
            <v>0</v>
          </cell>
          <cell r="BD1029">
            <v>0</v>
          </cell>
          <cell r="BE1029">
            <v>0</v>
          </cell>
          <cell r="BF1029">
            <v>0</v>
          </cell>
          <cell r="BG1029">
            <v>0</v>
          </cell>
          <cell r="BH1029">
            <v>0</v>
          </cell>
          <cell r="BI1029">
            <v>0</v>
          </cell>
          <cell r="BJ1029">
            <v>0</v>
          </cell>
          <cell r="BK1029">
            <v>0</v>
          </cell>
          <cell r="BL1029">
            <v>0</v>
          </cell>
          <cell r="BM1029">
            <v>0</v>
          </cell>
          <cell r="BN1029">
            <v>0</v>
          </cell>
          <cell r="BO1029">
            <v>0</v>
          </cell>
          <cell r="BP1029">
            <v>0</v>
          </cell>
          <cell r="BQ1029">
            <v>0</v>
          </cell>
          <cell r="BR1029">
            <v>0</v>
          </cell>
          <cell r="BS1029">
            <v>0</v>
          </cell>
          <cell r="BT1029">
            <v>0</v>
          </cell>
          <cell r="BU1029">
            <v>0</v>
          </cell>
          <cell r="BV1029">
            <v>0</v>
          </cell>
          <cell r="BW1029">
            <v>0</v>
          </cell>
          <cell r="BX1029">
            <v>0</v>
          </cell>
          <cell r="BY1029">
            <v>0</v>
          </cell>
          <cell r="BZ1029">
            <v>0</v>
          </cell>
          <cell r="CA1029">
            <v>0</v>
          </cell>
          <cell r="CB1029">
            <v>0</v>
          </cell>
          <cell r="CC1029">
            <v>0</v>
          </cell>
          <cell r="CD1029">
            <v>0</v>
          </cell>
          <cell r="CE1029">
            <v>0</v>
          </cell>
          <cell r="CF1029">
            <v>0</v>
          </cell>
          <cell r="CG1029">
            <v>0</v>
          </cell>
          <cell r="CH1029">
            <v>0</v>
          </cell>
        </row>
        <row r="1030">
          <cell r="A1030" t="str">
            <v xml:space="preserve">  CNG_J2_DAR</v>
          </cell>
          <cell r="B1030">
            <v>0</v>
          </cell>
          <cell r="C1030">
            <v>0</v>
          </cell>
          <cell r="D1030">
            <v>0</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cell r="T1030">
            <v>0</v>
          </cell>
          <cell r="U1030">
            <v>0</v>
          </cell>
          <cell r="V1030">
            <v>0</v>
          </cell>
          <cell r="W1030">
            <v>0</v>
          </cell>
          <cell r="X1030">
            <v>0</v>
          </cell>
          <cell r="Y1030">
            <v>0</v>
          </cell>
          <cell r="Z1030">
            <v>0</v>
          </cell>
          <cell r="AA1030">
            <v>0</v>
          </cell>
          <cell r="AB1030">
            <v>0</v>
          </cell>
          <cell r="AC1030">
            <v>0</v>
          </cell>
          <cell r="AD1030">
            <v>0</v>
          </cell>
          <cell r="AE1030">
            <v>0</v>
          </cell>
          <cell r="AF1030">
            <v>0</v>
          </cell>
          <cell r="AG1030">
            <v>0</v>
          </cell>
          <cell r="AH1030">
            <v>0</v>
          </cell>
          <cell r="AI1030">
            <v>0</v>
          </cell>
          <cell r="AJ1030">
            <v>0</v>
          </cell>
          <cell r="AK1030">
            <v>0</v>
          </cell>
          <cell r="AL1030">
            <v>0</v>
          </cell>
          <cell r="AM1030">
            <v>0</v>
          </cell>
          <cell r="AN1030">
            <v>0</v>
          </cell>
          <cell r="AO1030">
            <v>0</v>
          </cell>
          <cell r="AP1030">
            <v>0</v>
          </cell>
          <cell r="AQ1030">
            <v>0</v>
          </cell>
          <cell r="AR1030">
            <v>0</v>
          </cell>
          <cell r="AS1030">
            <v>0</v>
          </cell>
          <cell r="AT1030">
            <v>0</v>
          </cell>
          <cell r="AU1030">
            <v>0</v>
          </cell>
          <cell r="AV1030">
            <v>0</v>
          </cell>
          <cell r="AW1030">
            <v>0</v>
          </cell>
          <cell r="AX1030">
            <v>0</v>
          </cell>
          <cell r="AY1030">
            <v>0</v>
          </cell>
          <cell r="AZ1030">
            <v>0</v>
          </cell>
          <cell r="BA1030">
            <v>0</v>
          </cell>
          <cell r="BB1030">
            <v>0</v>
          </cell>
          <cell r="BC1030">
            <v>0</v>
          </cell>
          <cell r="BD1030">
            <v>0</v>
          </cell>
          <cell r="BE1030">
            <v>0</v>
          </cell>
          <cell r="BF1030">
            <v>0</v>
          </cell>
          <cell r="BG1030">
            <v>0</v>
          </cell>
          <cell r="BH1030">
            <v>0</v>
          </cell>
          <cell r="BI1030">
            <v>0</v>
          </cell>
          <cell r="BJ1030">
            <v>0</v>
          </cell>
          <cell r="BK1030">
            <v>0</v>
          </cell>
          <cell r="BL1030">
            <v>0</v>
          </cell>
          <cell r="BM1030">
            <v>0</v>
          </cell>
          <cell r="BN1030">
            <v>0</v>
          </cell>
          <cell r="BO1030">
            <v>0</v>
          </cell>
          <cell r="BP1030">
            <v>0</v>
          </cell>
          <cell r="BQ1030">
            <v>0</v>
          </cell>
          <cell r="BR1030">
            <v>0</v>
          </cell>
          <cell r="BS1030">
            <v>0</v>
          </cell>
          <cell r="BT1030">
            <v>0</v>
          </cell>
          <cell r="BU1030">
            <v>0</v>
          </cell>
          <cell r="BV1030">
            <v>0</v>
          </cell>
          <cell r="BW1030">
            <v>0</v>
          </cell>
          <cell r="BX1030">
            <v>0</v>
          </cell>
          <cell r="BY1030">
            <v>0</v>
          </cell>
          <cell r="BZ1030">
            <v>0</v>
          </cell>
          <cell r="CA1030">
            <v>0</v>
          </cell>
          <cell r="CB1030">
            <v>0</v>
          </cell>
          <cell r="CC1030">
            <v>0</v>
          </cell>
          <cell r="CD1030">
            <v>0</v>
          </cell>
          <cell r="CE1030">
            <v>0</v>
          </cell>
          <cell r="CF1030">
            <v>0</v>
          </cell>
          <cell r="CG1030">
            <v>0</v>
          </cell>
          <cell r="CH1030">
            <v>0</v>
          </cell>
        </row>
        <row r="1031">
          <cell r="A1031" t="str">
            <v xml:space="preserve">  CNG_WITH_J2</v>
          </cell>
          <cell r="B1031">
            <v>0</v>
          </cell>
          <cell r="C1031">
            <v>0</v>
          </cell>
          <cell r="D1031">
            <v>0</v>
          </cell>
          <cell r="E1031">
            <v>0</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0</v>
          </cell>
          <cell r="AG1031">
            <v>0</v>
          </cell>
          <cell r="AH1031">
            <v>0</v>
          </cell>
          <cell r="AI1031">
            <v>0</v>
          </cell>
          <cell r="AJ1031">
            <v>0</v>
          </cell>
          <cell r="AK1031">
            <v>0</v>
          </cell>
          <cell r="AL1031">
            <v>0</v>
          </cell>
          <cell r="AM1031">
            <v>0</v>
          </cell>
          <cell r="AN1031">
            <v>0</v>
          </cell>
          <cell r="AO1031">
            <v>0</v>
          </cell>
          <cell r="AP1031">
            <v>0</v>
          </cell>
          <cell r="AQ1031">
            <v>0</v>
          </cell>
          <cell r="AR1031">
            <v>0</v>
          </cell>
          <cell r="AS1031">
            <v>0</v>
          </cell>
          <cell r="AT1031">
            <v>0</v>
          </cell>
          <cell r="AU1031">
            <v>0</v>
          </cell>
          <cell r="AV1031">
            <v>0</v>
          </cell>
          <cell r="AW1031">
            <v>0</v>
          </cell>
          <cell r="AX1031">
            <v>0</v>
          </cell>
          <cell r="AY1031">
            <v>0</v>
          </cell>
          <cell r="AZ1031">
            <v>0</v>
          </cell>
          <cell r="BA1031">
            <v>0</v>
          </cell>
          <cell r="BB1031">
            <v>0</v>
          </cell>
          <cell r="BC1031">
            <v>0</v>
          </cell>
          <cell r="BD1031">
            <v>0</v>
          </cell>
          <cell r="BE1031">
            <v>0</v>
          </cell>
          <cell r="BF1031">
            <v>0</v>
          </cell>
          <cell r="BG1031">
            <v>0</v>
          </cell>
          <cell r="BH1031">
            <v>0</v>
          </cell>
          <cell r="BI1031">
            <v>0</v>
          </cell>
          <cell r="BJ1031">
            <v>0</v>
          </cell>
          <cell r="BK1031">
            <v>0</v>
          </cell>
          <cell r="BL1031">
            <v>0</v>
          </cell>
          <cell r="BM1031">
            <v>0</v>
          </cell>
          <cell r="BN1031">
            <v>0</v>
          </cell>
          <cell r="BO1031">
            <v>0</v>
          </cell>
          <cell r="BP1031">
            <v>0</v>
          </cell>
          <cell r="BQ1031">
            <v>0</v>
          </cell>
          <cell r="BR1031">
            <v>0</v>
          </cell>
          <cell r="BS1031">
            <v>0</v>
          </cell>
          <cell r="BT1031">
            <v>0</v>
          </cell>
          <cell r="BU1031">
            <v>0</v>
          </cell>
          <cell r="BV1031">
            <v>0</v>
          </cell>
          <cell r="BW1031">
            <v>0</v>
          </cell>
          <cell r="BX1031">
            <v>0</v>
          </cell>
          <cell r="BY1031">
            <v>0</v>
          </cell>
          <cell r="BZ1031">
            <v>0</v>
          </cell>
          <cell r="CA1031">
            <v>0</v>
          </cell>
          <cell r="CB1031">
            <v>0</v>
          </cell>
          <cell r="CC1031">
            <v>0</v>
          </cell>
          <cell r="CD1031">
            <v>0</v>
          </cell>
          <cell r="CE1031">
            <v>0</v>
          </cell>
          <cell r="CF1031">
            <v>0</v>
          </cell>
          <cell r="CG1031">
            <v>0</v>
          </cell>
          <cell r="CH1031">
            <v>0</v>
          </cell>
        </row>
        <row r="1032">
          <cell r="A1032" t="str">
            <v xml:space="preserve">  CRBRD_BRAD</v>
          </cell>
          <cell r="B1032">
            <v>0</v>
          </cell>
          <cell r="C1032">
            <v>0</v>
          </cell>
          <cell r="D1032">
            <v>0</v>
          </cell>
          <cell r="E1032">
            <v>0</v>
          </cell>
          <cell r="F1032">
            <v>0</v>
          </cell>
          <cell r="G1032">
            <v>0</v>
          </cell>
          <cell r="H1032">
            <v>0</v>
          </cell>
          <cell r="I1032">
            <v>0</v>
          </cell>
          <cell r="J1032">
            <v>0</v>
          </cell>
          <cell r="K1032">
            <v>0</v>
          </cell>
          <cell r="L1032">
            <v>0</v>
          </cell>
          <cell r="M1032">
            <v>0</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cell r="AE1032">
            <v>0</v>
          </cell>
          <cell r="AF1032">
            <v>0</v>
          </cell>
          <cell r="AG1032">
            <v>0</v>
          </cell>
          <cell r="AH1032">
            <v>0</v>
          </cell>
          <cell r="AI1032">
            <v>0</v>
          </cell>
          <cell r="AJ1032">
            <v>0</v>
          </cell>
          <cell r="AK1032">
            <v>0</v>
          </cell>
          <cell r="AL1032">
            <v>0</v>
          </cell>
          <cell r="AM1032">
            <v>0</v>
          </cell>
          <cell r="AN1032">
            <v>0</v>
          </cell>
          <cell r="AO1032">
            <v>0</v>
          </cell>
          <cell r="AP1032">
            <v>0</v>
          </cell>
          <cell r="AQ1032">
            <v>0</v>
          </cell>
          <cell r="AR1032">
            <v>0</v>
          </cell>
          <cell r="AS1032">
            <v>0</v>
          </cell>
          <cell r="AT1032">
            <v>0</v>
          </cell>
          <cell r="AU1032">
            <v>0</v>
          </cell>
          <cell r="AV1032">
            <v>0</v>
          </cell>
          <cell r="AW1032">
            <v>0</v>
          </cell>
          <cell r="AX1032">
            <v>0</v>
          </cell>
          <cell r="AY1032">
            <v>0</v>
          </cell>
          <cell r="AZ1032">
            <v>0</v>
          </cell>
          <cell r="BA1032">
            <v>0</v>
          </cell>
          <cell r="BB1032">
            <v>0</v>
          </cell>
          <cell r="BC1032">
            <v>0</v>
          </cell>
          <cell r="BD1032">
            <v>0</v>
          </cell>
          <cell r="BE1032">
            <v>0</v>
          </cell>
          <cell r="BF1032">
            <v>0</v>
          </cell>
          <cell r="BG1032">
            <v>0</v>
          </cell>
          <cell r="BH1032">
            <v>0</v>
          </cell>
          <cell r="BI1032">
            <v>0</v>
          </cell>
          <cell r="BJ1032">
            <v>0</v>
          </cell>
          <cell r="BK1032">
            <v>0</v>
          </cell>
          <cell r="BL1032">
            <v>0</v>
          </cell>
          <cell r="BM1032">
            <v>0</v>
          </cell>
          <cell r="BN1032">
            <v>0</v>
          </cell>
          <cell r="BO1032">
            <v>0</v>
          </cell>
          <cell r="BP1032">
            <v>0</v>
          </cell>
          <cell r="BQ1032">
            <v>0</v>
          </cell>
          <cell r="BR1032">
            <v>0</v>
          </cell>
          <cell r="BS1032">
            <v>0</v>
          </cell>
          <cell r="BT1032">
            <v>0</v>
          </cell>
          <cell r="BU1032">
            <v>0</v>
          </cell>
          <cell r="BV1032">
            <v>0</v>
          </cell>
          <cell r="BW1032">
            <v>0</v>
          </cell>
          <cell r="BX1032">
            <v>0</v>
          </cell>
          <cell r="BY1032">
            <v>0</v>
          </cell>
          <cell r="BZ1032">
            <v>0</v>
          </cell>
          <cell r="CA1032">
            <v>0</v>
          </cell>
          <cell r="CB1032">
            <v>0</v>
          </cell>
          <cell r="CC1032">
            <v>0</v>
          </cell>
          <cell r="CD1032">
            <v>0</v>
          </cell>
          <cell r="CE1032">
            <v>0</v>
          </cell>
          <cell r="CF1032">
            <v>0</v>
          </cell>
          <cell r="CG1032">
            <v>0</v>
          </cell>
          <cell r="CH1032">
            <v>0</v>
          </cell>
        </row>
        <row r="1033">
          <cell r="A1033" t="str">
            <v xml:space="preserve">  CRBRD_LACOCK</v>
          </cell>
          <cell r="B1033">
            <v>0</v>
          </cell>
          <cell r="C1033">
            <v>0</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K1033">
            <v>0</v>
          </cell>
          <cell r="AL1033">
            <v>0</v>
          </cell>
          <cell r="AM1033">
            <v>0</v>
          </cell>
          <cell r="AN1033">
            <v>0</v>
          </cell>
          <cell r="AO1033">
            <v>0</v>
          </cell>
          <cell r="AP1033">
            <v>0</v>
          </cell>
          <cell r="AQ1033">
            <v>0</v>
          </cell>
          <cell r="AR1033">
            <v>0</v>
          </cell>
          <cell r="AS1033">
            <v>0</v>
          </cell>
          <cell r="AT1033">
            <v>0</v>
          </cell>
          <cell r="AU1033">
            <v>0</v>
          </cell>
          <cell r="AV1033">
            <v>0</v>
          </cell>
          <cell r="AW1033">
            <v>0</v>
          </cell>
          <cell r="AX1033">
            <v>0</v>
          </cell>
          <cell r="AY1033">
            <v>0</v>
          </cell>
          <cell r="AZ1033">
            <v>0</v>
          </cell>
          <cell r="BA1033">
            <v>0</v>
          </cell>
          <cell r="BB1033">
            <v>0</v>
          </cell>
          <cell r="BC1033">
            <v>0</v>
          </cell>
          <cell r="BD1033">
            <v>0</v>
          </cell>
          <cell r="BE1033">
            <v>0</v>
          </cell>
          <cell r="BF1033">
            <v>0</v>
          </cell>
          <cell r="BG1033">
            <v>0</v>
          </cell>
          <cell r="BH1033">
            <v>0</v>
          </cell>
          <cell r="BI1033">
            <v>0</v>
          </cell>
          <cell r="BJ1033">
            <v>0</v>
          </cell>
          <cell r="BK1033">
            <v>0</v>
          </cell>
          <cell r="BL1033">
            <v>0</v>
          </cell>
          <cell r="BM1033">
            <v>0</v>
          </cell>
          <cell r="BN1033">
            <v>0</v>
          </cell>
          <cell r="BO1033">
            <v>0</v>
          </cell>
          <cell r="BP1033">
            <v>0</v>
          </cell>
          <cell r="BQ1033">
            <v>0</v>
          </cell>
          <cell r="BR1033">
            <v>0</v>
          </cell>
          <cell r="BS1033">
            <v>0</v>
          </cell>
          <cell r="BT1033">
            <v>0</v>
          </cell>
          <cell r="BU1033">
            <v>0</v>
          </cell>
          <cell r="BV1033">
            <v>0</v>
          </cell>
          <cell r="BW1033">
            <v>0</v>
          </cell>
          <cell r="BX1033">
            <v>0</v>
          </cell>
          <cell r="BY1033">
            <v>0</v>
          </cell>
          <cell r="BZ1033">
            <v>0</v>
          </cell>
          <cell r="CA1033">
            <v>0</v>
          </cell>
          <cell r="CB1033">
            <v>0</v>
          </cell>
          <cell r="CC1033">
            <v>0</v>
          </cell>
          <cell r="CD1033">
            <v>0</v>
          </cell>
          <cell r="CE1033">
            <v>0</v>
          </cell>
          <cell r="CF1033">
            <v>0</v>
          </cell>
          <cell r="CG1033">
            <v>0</v>
          </cell>
          <cell r="CH1033">
            <v>0</v>
          </cell>
        </row>
        <row r="1034">
          <cell r="A1034" t="str">
            <v xml:space="preserve">  EMIGS_YORK</v>
          </cell>
          <cell r="B1034">
            <v>0</v>
          </cell>
          <cell r="C1034">
            <v>0</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K1034">
            <v>0</v>
          </cell>
          <cell r="AL1034">
            <v>0</v>
          </cell>
          <cell r="AM1034">
            <v>0</v>
          </cell>
          <cell r="AN1034">
            <v>0</v>
          </cell>
          <cell r="AO1034">
            <v>0</v>
          </cell>
          <cell r="AP1034">
            <v>0</v>
          </cell>
          <cell r="AQ1034">
            <v>0</v>
          </cell>
          <cell r="AR1034">
            <v>0</v>
          </cell>
          <cell r="AS1034">
            <v>0</v>
          </cell>
          <cell r="AT1034">
            <v>0</v>
          </cell>
          <cell r="AU1034">
            <v>0</v>
          </cell>
          <cell r="AV1034">
            <v>0</v>
          </cell>
          <cell r="AW1034">
            <v>0</v>
          </cell>
          <cell r="AX1034">
            <v>0</v>
          </cell>
          <cell r="AY1034">
            <v>0</v>
          </cell>
          <cell r="AZ1034">
            <v>0</v>
          </cell>
          <cell r="BA1034">
            <v>0</v>
          </cell>
          <cell r="BB1034">
            <v>0</v>
          </cell>
          <cell r="BC1034">
            <v>0</v>
          </cell>
          <cell r="BD1034">
            <v>0</v>
          </cell>
          <cell r="BE1034">
            <v>0</v>
          </cell>
          <cell r="BF1034">
            <v>0</v>
          </cell>
          <cell r="BG1034">
            <v>0</v>
          </cell>
          <cell r="BH1034">
            <v>0</v>
          </cell>
          <cell r="BI1034">
            <v>0</v>
          </cell>
          <cell r="BJ1034">
            <v>0</v>
          </cell>
          <cell r="BK1034">
            <v>0</v>
          </cell>
          <cell r="BL1034">
            <v>0</v>
          </cell>
          <cell r="BM1034">
            <v>0</v>
          </cell>
          <cell r="BN1034">
            <v>0</v>
          </cell>
          <cell r="BO1034">
            <v>0</v>
          </cell>
          <cell r="BP1034">
            <v>0</v>
          </cell>
          <cell r="BQ1034">
            <v>0</v>
          </cell>
          <cell r="BR1034">
            <v>0</v>
          </cell>
          <cell r="BS1034">
            <v>0</v>
          </cell>
          <cell r="BT1034">
            <v>0</v>
          </cell>
          <cell r="BU1034">
            <v>0</v>
          </cell>
          <cell r="BV1034">
            <v>0</v>
          </cell>
          <cell r="BW1034">
            <v>0</v>
          </cell>
          <cell r="BX1034">
            <v>0</v>
          </cell>
          <cell r="BY1034">
            <v>0</v>
          </cell>
          <cell r="BZ1034">
            <v>0</v>
          </cell>
          <cell r="CA1034">
            <v>0</v>
          </cell>
          <cell r="CB1034">
            <v>0</v>
          </cell>
          <cell r="CC1034">
            <v>0</v>
          </cell>
          <cell r="CD1034">
            <v>0</v>
          </cell>
          <cell r="CE1034">
            <v>0</v>
          </cell>
          <cell r="CF1034">
            <v>0</v>
          </cell>
          <cell r="CG1034">
            <v>0</v>
          </cell>
          <cell r="CH1034">
            <v>0</v>
          </cell>
        </row>
        <row r="1035">
          <cell r="A1035" t="str">
            <v xml:space="preserve">  EQ_J1_J2</v>
          </cell>
          <cell r="B1035">
            <v>20.64</v>
          </cell>
          <cell r="C1035">
            <v>20.64</v>
          </cell>
          <cell r="D1035">
            <v>20.64</v>
          </cell>
          <cell r="E1035">
            <v>20.64</v>
          </cell>
          <cell r="F1035">
            <v>82.56</v>
          </cell>
          <cell r="G1035">
            <v>82.56</v>
          </cell>
          <cell r="H1035">
            <v>34.520000000000003</v>
          </cell>
          <cell r="I1035">
            <v>34.520000000000003</v>
          </cell>
          <cell r="J1035">
            <v>34.520000000000003</v>
          </cell>
          <cell r="K1035">
            <v>34.520000000000003</v>
          </cell>
          <cell r="L1035">
            <v>34.520000000000003</v>
          </cell>
          <cell r="M1035">
            <v>172.62</v>
          </cell>
          <cell r="N1035">
            <v>20.64</v>
          </cell>
          <cell r="O1035">
            <v>20.64</v>
          </cell>
          <cell r="P1035">
            <v>20.64</v>
          </cell>
          <cell r="Q1035">
            <v>20.64</v>
          </cell>
          <cell r="R1035">
            <v>20.64</v>
          </cell>
          <cell r="S1035">
            <v>20.64</v>
          </cell>
          <cell r="T1035">
            <v>20.64</v>
          </cell>
          <cell r="U1035">
            <v>144.47</v>
          </cell>
          <cell r="V1035">
            <v>317.10000000000002</v>
          </cell>
          <cell r="W1035">
            <v>34.520000000000003</v>
          </cell>
          <cell r="X1035">
            <v>34.520000000000003</v>
          </cell>
          <cell r="Y1035">
            <v>34.520000000000003</v>
          </cell>
          <cell r="Z1035">
            <v>34.520000000000003</v>
          </cell>
          <cell r="AA1035">
            <v>34.520000000000003</v>
          </cell>
          <cell r="AB1035">
            <v>172.62</v>
          </cell>
          <cell r="AC1035">
            <v>20.64</v>
          </cell>
          <cell r="AD1035">
            <v>20.64</v>
          </cell>
          <cell r="AE1035">
            <v>20.64</v>
          </cell>
          <cell r="AF1035">
            <v>20.64</v>
          </cell>
          <cell r="AG1035">
            <v>20.64</v>
          </cell>
          <cell r="AH1035">
            <v>20.64</v>
          </cell>
          <cell r="AI1035">
            <v>20.64</v>
          </cell>
          <cell r="AJ1035">
            <v>144.47</v>
          </cell>
          <cell r="AK1035">
            <v>317.10000000000002</v>
          </cell>
          <cell r="AL1035">
            <v>34.520000000000003</v>
          </cell>
          <cell r="AM1035">
            <v>34.520000000000003</v>
          </cell>
          <cell r="AN1035">
            <v>34.520000000000003</v>
          </cell>
          <cell r="AO1035">
            <v>34.520000000000003</v>
          </cell>
          <cell r="AP1035">
            <v>34.520000000000003</v>
          </cell>
          <cell r="AQ1035">
            <v>172.62</v>
          </cell>
          <cell r="AR1035">
            <v>20.64</v>
          </cell>
          <cell r="AS1035">
            <v>20.64</v>
          </cell>
          <cell r="AT1035">
            <v>20.64</v>
          </cell>
          <cell r="AU1035">
            <v>20.64</v>
          </cell>
          <cell r="AV1035">
            <v>20.64</v>
          </cell>
          <cell r="AW1035">
            <v>20.64</v>
          </cell>
          <cell r="AX1035">
            <v>20.64</v>
          </cell>
          <cell r="AY1035">
            <v>144.47</v>
          </cell>
          <cell r="AZ1035">
            <v>317.10000000000002</v>
          </cell>
          <cell r="BA1035">
            <v>34.520000000000003</v>
          </cell>
          <cell r="BB1035">
            <v>34.520000000000003</v>
          </cell>
          <cell r="BC1035">
            <v>34.520000000000003</v>
          </cell>
          <cell r="BD1035">
            <v>34.520000000000003</v>
          </cell>
          <cell r="BE1035">
            <v>34.520000000000003</v>
          </cell>
          <cell r="BF1035">
            <v>172.62</v>
          </cell>
          <cell r="BG1035">
            <v>20.64</v>
          </cell>
          <cell r="BH1035">
            <v>20.64</v>
          </cell>
          <cell r="BI1035">
            <v>20.64</v>
          </cell>
          <cell r="BJ1035">
            <v>20.64</v>
          </cell>
          <cell r="BK1035">
            <v>20.64</v>
          </cell>
          <cell r="BL1035">
            <v>20.64</v>
          </cell>
          <cell r="BM1035">
            <v>20.64</v>
          </cell>
          <cell r="BN1035">
            <v>144.47</v>
          </cell>
          <cell r="BO1035">
            <v>317.10000000000002</v>
          </cell>
          <cell r="BP1035">
            <v>34.520000000000003</v>
          </cell>
          <cell r="BQ1035">
            <v>34.520000000000003</v>
          </cell>
          <cell r="BR1035">
            <v>34.520000000000003</v>
          </cell>
          <cell r="BS1035">
            <v>34.520000000000003</v>
          </cell>
          <cell r="BT1035">
            <v>34.520000000000003</v>
          </cell>
          <cell r="BU1035">
            <v>172.62</v>
          </cell>
          <cell r="BV1035">
            <v>20.64</v>
          </cell>
          <cell r="BW1035">
            <v>20.64</v>
          </cell>
          <cell r="BX1035">
            <v>20.64</v>
          </cell>
          <cell r="BY1035">
            <v>20.64</v>
          </cell>
          <cell r="BZ1035">
            <v>20.64</v>
          </cell>
          <cell r="CA1035">
            <v>20.64</v>
          </cell>
          <cell r="CB1035">
            <v>20.64</v>
          </cell>
          <cell r="CC1035">
            <v>144.47</v>
          </cell>
          <cell r="CD1035">
            <v>317.10000000000002</v>
          </cell>
          <cell r="CE1035">
            <v>34.520000000000003</v>
          </cell>
          <cell r="CF1035">
            <v>34.520000000000003</v>
          </cell>
          <cell r="CG1035">
            <v>69.05</v>
          </cell>
          <cell r="CH1035">
            <v>69.05</v>
          </cell>
        </row>
        <row r="1036">
          <cell r="A1036" t="str">
            <v xml:space="preserve">  EQ_J2_BRAD</v>
          </cell>
          <cell r="B1036">
            <v>0</v>
          </cell>
          <cell r="C1036">
            <v>0</v>
          </cell>
          <cell r="D1036">
            <v>0</v>
          </cell>
          <cell r="E1036">
            <v>0</v>
          </cell>
          <cell r="F1036">
            <v>0</v>
          </cell>
          <cell r="G1036">
            <v>0</v>
          </cell>
          <cell r="H1036">
            <v>0</v>
          </cell>
          <cell r="I1036">
            <v>0</v>
          </cell>
          <cell r="J1036">
            <v>0</v>
          </cell>
          <cell r="K1036">
            <v>0</v>
          </cell>
          <cell r="L1036">
            <v>0</v>
          </cell>
          <cell r="M1036">
            <v>0</v>
          </cell>
          <cell r="N1036">
            <v>0</v>
          </cell>
          <cell r="O1036">
            <v>0</v>
          </cell>
          <cell r="P1036">
            <v>0</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cell r="AE1036">
            <v>0</v>
          </cell>
          <cell r="AF1036">
            <v>0</v>
          </cell>
          <cell r="AG1036">
            <v>0</v>
          </cell>
          <cell r="AH1036">
            <v>0</v>
          </cell>
          <cell r="AI1036">
            <v>0</v>
          </cell>
          <cell r="AJ1036">
            <v>0</v>
          </cell>
          <cell r="AK1036">
            <v>0</v>
          </cell>
          <cell r="AL1036">
            <v>0</v>
          </cell>
          <cell r="AM1036">
            <v>0</v>
          </cell>
          <cell r="AN1036">
            <v>0</v>
          </cell>
          <cell r="AO1036">
            <v>0</v>
          </cell>
          <cell r="AP1036">
            <v>0</v>
          </cell>
          <cell r="AQ1036">
            <v>0</v>
          </cell>
          <cell r="AR1036">
            <v>0</v>
          </cell>
          <cell r="AS1036">
            <v>0</v>
          </cell>
          <cell r="AT1036">
            <v>0</v>
          </cell>
          <cell r="AU1036">
            <v>0</v>
          </cell>
          <cell r="AV1036">
            <v>0</v>
          </cell>
          <cell r="AW1036">
            <v>0</v>
          </cell>
          <cell r="AX1036">
            <v>0</v>
          </cell>
          <cell r="AY1036">
            <v>0</v>
          </cell>
          <cell r="AZ1036">
            <v>0</v>
          </cell>
          <cell r="BA1036">
            <v>0</v>
          </cell>
          <cell r="BB1036">
            <v>0</v>
          </cell>
          <cell r="BC1036">
            <v>0</v>
          </cell>
          <cell r="BD1036">
            <v>0</v>
          </cell>
          <cell r="BE1036">
            <v>0</v>
          </cell>
          <cell r="BF1036">
            <v>0</v>
          </cell>
          <cell r="BG1036">
            <v>0</v>
          </cell>
          <cell r="BH1036">
            <v>0</v>
          </cell>
          <cell r="BI1036">
            <v>0</v>
          </cell>
          <cell r="BJ1036">
            <v>0</v>
          </cell>
          <cell r="BK1036">
            <v>0</v>
          </cell>
          <cell r="BL1036">
            <v>0</v>
          </cell>
          <cell r="BM1036">
            <v>0</v>
          </cell>
          <cell r="BN1036">
            <v>0</v>
          </cell>
          <cell r="BO1036">
            <v>0</v>
          </cell>
          <cell r="BP1036">
            <v>0</v>
          </cell>
          <cell r="BQ1036">
            <v>0</v>
          </cell>
          <cell r="BR1036">
            <v>0</v>
          </cell>
          <cell r="BS1036">
            <v>0</v>
          </cell>
          <cell r="BT1036">
            <v>0</v>
          </cell>
          <cell r="BU1036">
            <v>0</v>
          </cell>
          <cell r="BV1036">
            <v>0</v>
          </cell>
          <cell r="BW1036">
            <v>0</v>
          </cell>
          <cell r="BX1036">
            <v>0</v>
          </cell>
          <cell r="BY1036">
            <v>0</v>
          </cell>
          <cell r="BZ1036">
            <v>0</v>
          </cell>
          <cell r="CA1036">
            <v>0</v>
          </cell>
          <cell r="CB1036">
            <v>0</v>
          </cell>
          <cell r="CC1036">
            <v>0</v>
          </cell>
          <cell r="CD1036">
            <v>0</v>
          </cell>
          <cell r="CE1036">
            <v>0</v>
          </cell>
          <cell r="CF1036">
            <v>0</v>
          </cell>
          <cell r="CG1036">
            <v>0</v>
          </cell>
          <cell r="CH1036">
            <v>0</v>
          </cell>
        </row>
        <row r="1037">
          <cell r="A1037" t="str">
            <v xml:space="preserve">  EQ_J2_PITT</v>
          </cell>
          <cell r="B1037">
            <v>0</v>
          </cell>
          <cell r="C1037">
            <v>0</v>
          </cell>
          <cell r="D1037">
            <v>0</v>
          </cell>
          <cell r="E1037">
            <v>0</v>
          </cell>
          <cell r="F1037">
            <v>0</v>
          </cell>
          <cell r="G1037">
            <v>0</v>
          </cell>
          <cell r="H1037">
            <v>0</v>
          </cell>
          <cell r="I1037">
            <v>0</v>
          </cell>
          <cell r="J1037">
            <v>0</v>
          </cell>
          <cell r="K1037">
            <v>0</v>
          </cell>
          <cell r="L1037">
            <v>0</v>
          </cell>
          <cell r="M1037">
            <v>0</v>
          </cell>
          <cell r="N1037">
            <v>0</v>
          </cell>
          <cell r="O1037">
            <v>0</v>
          </cell>
          <cell r="P1037">
            <v>0</v>
          </cell>
          <cell r="Q1037">
            <v>0</v>
          </cell>
          <cell r="R1037">
            <v>0</v>
          </cell>
          <cell r="S1037">
            <v>0</v>
          </cell>
          <cell r="T1037">
            <v>0</v>
          </cell>
          <cell r="U1037">
            <v>0</v>
          </cell>
          <cell r="V1037">
            <v>0</v>
          </cell>
          <cell r="W1037">
            <v>0</v>
          </cell>
          <cell r="X1037">
            <v>0</v>
          </cell>
          <cell r="Y1037">
            <v>0</v>
          </cell>
          <cell r="Z1037">
            <v>0</v>
          </cell>
          <cell r="AA1037">
            <v>0</v>
          </cell>
          <cell r="AB1037">
            <v>0</v>
          </cell>
          <cell r="AC1037">
            <v>0</v>
          </cell>
          <cell r="AD1037">
            <v>0</v>
          </cell>
          <cell r="AE1037">
            <v>0</v>
          </cell>
          <cell r="AF1037">
            <v>0</v>
          </cell>
          <cell r="AG1037">
            <v>0</v>
          </cell>
          <cell r="AH1037">
            <v>0</v>
          </cell>
          <cell r="AI1037">
            <v>0</v>
          </cell>
          <cell r="AJ1037">
            <v>0</v>
          </cell>
          <cell r="AK1037">
            <v>0</v>
          </cell>
          <cell r="AL1037">
            <v>0</v>
          </cell>
          <cell r="AM1037">
            <v>0</v>
          </cell>
          <cell r="AN1037">
            <v>0</v>
          </cell>
          <cell r="AO1037">
            <v>0</v>
          </cell>
          <cell r="AP1037">
            <v>0</v>
          </cell>
          <cell r="AQ1037">
            <v>0</v>
          </cell>
          <cell r="AR1037">
            <v>0</v>
          </cell>
          <cell r="AS1037">
            <v>0</v>
          </cell>
          <cell r="AT1037">
            <v>0</v>
          </cell>
          <cell r="AU1037">
            <v>0</v>
          </cell>
          <cell r="AV1037">
            <v>0</v>
          </cell>
          <cell r="AW1037">
            <v>0</v>
          </cell>
          <cell r="AX1037">
            <v>0</v>
          </cell>
          <cell r="AY1037">
            <v>0</v>
          </cell>
          <cell r="AZ1037">
            <v>0</v>
          </cell>
          <cell r="BA1037">
            <v>0</v>
          </cell>
          <cell r="BB1037">
            <v>0</v>
          </cell>
          <cell r="BC1037">
            <v>0</v>
          </cell>
          <cell r="BD1037">
            <v>0</v>
          </cell>
          <cell r="BE1037">
            <v>0</v>
          </cell>
          <cell r="BF1037">
            <v>0</v>
          </cell>
          <cell r="BG1037">
            <v>0</v>
          </cell>
          <cell r="BH1037">
            <v>0</v>
          </cell>
          <cell r="BI1037">
            <v>0</v>
          </cell>
          <cell r="BJ1037">
            <v>0</v>
          </cell>
          <cell r="BK1037">
            <v>0</v>
          </cell>
          <cell r="BL1037">
            <v>0</v>
          </cell>
          <cell r="BM1037">
            <v>0</v>
          </cell>
          <cell r="BN1037">
            <v>0</v>
          </cell>
          <cell r="BO1037">
            <v>0</v>
          </cell>
          <cell r="BP1037">
            <v>0</v>
          </cell>
          <cell r="BQ1037">
            <v>0</v>
          </cell>
          <cell r="BR1037">
            <v>0</v>
          </cell>
          <cell r="BS1037">
            <v>0</v>
          </cell>
          <cell r="BT1037">
            <v>0</v>
          </cell>
          <cell r="BU1037">
            <v>0</v>
          </cell>
          <cell r="BV1037">
            <v>0</v>
          </cell>
          <cell r="BW1037">
            <v>0</v>
          </cell>
          <cell r="BX1037">
            <v>0</v>
          </cell>
          <cell r="BY1037">
            <v>0</v>
          </cell>
          <cell r="BZ1037">
            <v>0</v>
          </cell>
          <cell r="CA1037">
            <v>0</v>
          </cell>
          <cell r="CB1037">
            <v>0</v>
          </cell>
          <cell r="CC1037">
            <v>0</v>
          </cell>
          <cell r="CD1037">
            <v>0</v>
          </cell>
          <cell r="CE1037">
            <v>0</v>
          </cell>
          <cell r="CF1037">
            <v>0</v>
          </cell>
          <cell r="CG1037">
            <v>0</v>
          </cell>
          <cell r="CH1037">
            <v>0</v>
          </cell>
        </row>
        <row r="1038">
          <cell r="A1038" t="str">
            <v xml:space="preserve">  FALTIM_EQ_J1</v>
          </cell>
          <cell r="B1038">
            <v>0</v>
          </cell>
          <cell r="C1038">
            <v>0</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cell r="AE1038">
            <v>0</v>
          </cell>
          <cell r="AF1038">
            <v>0</v>
          </cell>
          <cell r="AG1038">
            <v>0</v>
          </cell>
          <cell r="AH1038">
            <v>0</v>
          </cell>
          <cell r="AI1038">
            <v>0</v>
          </cell>
          <cell r="AJ1038">
            <v>0</v>
          </cell>
          <cell r="AK1038">
            <v>0</v>
          </cell>
          <cell r="AL1038">
            <v>0</v>
          </cell>
          <cell r="AM1038">
            <v>0</v>
          </cell>
          <cell r="AN1038">
            <v>0</v>
          </cell>
          <cell r="AO1038">
            <v>0</v>
          </cell>
          <cell r="AP1038">
            <v>0</v>
          </cell>
          <cell r="AQ1038">
            <v>0</v>
          </cell>
          <cell r="AR1038">
            <v>0</v>
          </cell>
          <cell r="AS1038">
            <v>0</v>
          </cell>
          <cell r="AT1038">
            <v>0</v>
          </cell>
          <cell r="AU1038">
            <v>0</v>
          </cell>
          <cell r="AV1038">
            <v>0</v>
          </cell>
          <cell r="AW1038">
            <v>0</v>
          </cell>
          <cell r="AX1038">
            <v>0</v>
          </cell>
          <cell r="AY1038">
            <v>0</v>
          </cell>
          <cell r="AZ1038">
            <v>0</v>
          </cell>
          <cell r="BA1038">
            <v>0</v>
          </cell>
          <cell r="BB1038">
            <v>0</v>
          </cell>
          <cell r="BC1038">
            <v>0</v>
          </cell>
          <cell r="BD1038">
            <v>0</v>
          </cell>
          <cell r="BE1038">
            <v>0</v>
          </cell>
          <cell r="BF1038">
            <v>0</v>
          </cell>
          <cell r="BG1038">
            <v>0</v>
          </cell>
          <cell r="BH1038">
            <v>0</v>
          </cell>
          <cell r="BI1038">
            <v>0</v>
          </cell>
          <cell r="BJ1038">
            <v>0</v>
          </cell>
          <cell r="BK1038">
            <v>0</v>
          </cell>
          <cell r="BL1038">
            <v>0</v>
          </cell>
          <cell r="BM1038">
            <v>0</v>
          </cell>
          <cell r="BN1038">
            <v>0</v>
          </cell>
          <cell r="BO1038">
            <v>0</v>
          </cell>
          <cell r="BP1038">
            <v>0</v>
          </cell>
          <cell r="BQ1038">
            <v>0</v>
          </cell>
          <cell r="BR1038">
            <v>0</v>
          </cell>
          <cell r="BS1038">
            <v>0</v>
          </cell>
          <cell r="BT1038">
            <v>0</v>
          </cell>
          <cell r="BU1038">
            <v>0</v>
          </cell>
          <cell r="BV1038">
            <v>0</v>
          </cell>
          <cell r="BW1038">
            <v>0</v>
          </cell>
          <cell r="BX1038">
            <v>0</v>
          </cell>
          <cell r="BY1038">
            <v>0</v>
          </cell>
          <cell r="BZ1038">
            <v>0</v>
          </cell>
          <cell r="CA1038">
            <v>0</v>
          </cell>
          <cell r="CB1038">
            <v>0</v>
          </cell>
          <cell r="CC1038">
            <v>0</v>
          </cell>
          <cell r="CD1038">
            <v>0</v>
          </cell>
          <cell r="CE1038">
            <v>0</v>
          </cell>
          <cell r="CF1038">
            <v>0</v>
          </cell>
          <cell r="CG1038">
            <v>0</v>
          </cell>
          <cell r="CH1038">
            <v>0</v>
          </cell>
        </row>
        <row r="1039">
          <cell r="A1039" t="str">
            <v xml:space="preserve">  FAL_TIM_CNG</v>
          </cell>
          <cell r="B1039">
            <v>0</v>
          </cell>
          <cell r="C1039">
            <v>0</v>
          </cell>
          <cell r="D1039">
            <v>0</v>
          </cell>
          <cell r="E1039">
            <v>0</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K1039">
            <v>0</v>
          </cell>
          <cell r="AL1039">
            <v>0</v>
          </cell>
          <cell r="AM1039">
            <v>0</v>
          </cell>
          <cell r="AN1039">
            <v>0</v>
          </cell>
          <cell r="AO1039">
            <v>0</v>
          </cell>
          <cell r="AP1039">
            <v>0</v>
          </cell>
          <cell r="AQ1039">
            <v>0</v>
          </cell>
          <cell r="AR1039">
            <v>0</v>
          </cell>
          <cell r="AS1039">
            <v>0</v>
          </cell>
          <cell r="AT1039">
            <v>0</v>
          </cell>
          <cell r="AU1039">
            <v>0</v>
          </cell>
          <cell r="AV1039">
            <v>0</v>
          </cell>
          <cell r="AW1039">
            <v>0</v>
          </cell>
          <cell r="AX1039">
            <v>0</v>
          </cell>
          <cell r="AY1039">
            <v>0</v>
          </cell>
          <cell r="AZ1039">
            <v>0</v>
          </cell>
          <cell r="BA1039">
            <v>0</v>
          </cell>
          <cell r="BB1039">
            <v>0</v>
          </cell>
          <cell r="BC1039">
            <v>0</v>
          </cell>
          <cell r="BD1039">
            <v>0</v>
          </cell>
          <cell r="BE1039">
            <v>0</v>
          </cell>
          <cell r="BF1039">
            <v>0</v>
          </cell>
          <cell r="BG1039">
            <v>0</v>
          </cell>
          <cell r="BH1039">
            <v>0</v>
          </cell>
          <cell r="BI1039">
            <v>0</v>
          </cell>
          <cell r="BJ1039">
            <v>0</v>
          </cell>
          <cell r="BK1039">
            <v>0</v>
          </cell>
          <cell r="BL1039">
            <v>0</v>
          </cell>
          <cell r="BM1039">
            <v>0</v>
          </cell>
          <cell r="BN1039">
            <v>0</v>
          </cell>
          <cell r="BO1039">
            <v>0</v>
          </cell>
          <cell r="BP1039">
            <v>0</v>
          </cell>
          <cell r="BQ1039">
            <v>0</v>
          </cell>
          <cell r="BR1039">
            <v>0</v>
          </cell>
          <cell r="BS1039">
            <v>0</v>
          </cell>
          <cell r="BT1039">
            <v>0</v>
          </cell>
          <cell r="BU1039">
            <v>0</v>
          </cell>
          <cell r="BV1039">
            <v>0</v>
          </cell>
          <cell r="BW1039">
            <v>0</v>
          </cell>
          <cell r="BX1039">
            <v>0</v>
          </cell>
          <cell r="BY1039">
            <v>0</v>
          </cell>
          <cell r="BZ1039">
            <v>0</v>
          </cell>
          <cell r="CA1039">
            <v>0</v>
          </cell>
          <cell r="CB1039">
            <v>0</v>
          </cell>
          <cell r="CC1039">
            <v>0</v>
          </cell>
          <cell r="CD1039">
            <v>0</v>
          </cell>
          <cell r="CE1039">
            <v>0</v>
          </cell>
          <cell r="CF1039">
            <v>0</v>
          </cell>
          <cell r="CG1039">
            <v>0</v>
          </cell>
          <cell r="CH1039">
            <v>0</v>
          </cell>
        </row>
        <row r="1040">
          <cell r="A1040" t="str">
            <v xml:space="preserve">  FSS_SST</v>
          </cell>
          <cell r="B1040">
            <v>0</v>
          </cell>
          <cell r="C1040">
            <v>0</v>
          </cell>
          <cell r="D1040">
            <v>0</v>
          </cell>
          <cell r="E1040">
            <v>0</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cell r="AF1040">
            <v>0</v>
          </cell>
          <cell r="AG1040">
            <v>0</v>
          </cell>
          <cell r="AH1040">
            <v>0</v>
          </cell>
          <cell r="AI1040">
            <v>0</v>
          </cell>
          <cell r="AJ1040">
            <v>0</v>
          </cell>
          <cell r="AK1040">
            <v>0</v>
          </cell>
          <cell r="AL1040">
            <v>0</v>
          </cell>
          <cell r="AM1040">
            <v>0</v>
          </cell>
          <cell r="AN1040">
            <v>0</v>
          </cell>
          <cell r="AO1040">
            <v>0</v>
          </cell>
          <cell r="AP1040">
            <v>0</v>
          </cell>
          <cell r="AQ1040">
            <v>0</v>
          </cell>
          <cell r="AR1040">
            <v>0</v>
          </cell>
          <cell r="AS1040">
            <v>0</v>
          </cell>
          <cell r="AT1040">
            <v>0</v>
          </cell>
          <cell r="AU1040">
            <v>0</v>
          </cell>
          <cell r="AV1040">
            <v>0</v>
          </cell>
          <cell r="AW1040">
            <v>0</v>
          </cell>
          <cell r="AX1040">
            <v>0</v>
          </cell>
          <cell r="AY1040">
            <v>0</v>
          </cell>
          <cell r="AZ1040">
            <v>0</v>
          </cell>
          <cell r="BA1040">
            <v>0</v>
          </cell>
          <cell r="BB1040">
            <v>0</v>
          </cell>
          <cell r="BC1040">
            <v>0</v>
          </cell>
          <cell r="BD1040">
            <v>0</v>
          </cell>
          <cell r="BE1040">
            <v>0</v>
          </cell>
          <cell r="BF1040">
            <v>0</v>
          </cell>
          <cell r="BG1040">
            <v>0</v>
          </cell>
          <cell r="BH1040">
            <v>0</v>
          </cell>
          <cell r="BI1040">
            <v>0</v>
          </cell>
          <cell r="BJ1040">
            <v>0</v>
          </cell>
          <cell r="BK1040">
            <v>0</v>
          </cell>
          <cell r="BL1040">
            <v>0</v>
          </cell>
          <cell r="BM1040">
            <v>0</v>
          </cell>
          <cell r="BN1040">
            <v>0</v>
          </cell>
          <cell r="BO1040">
            <v>0</v>
          </cell>
          <cell r="BP1040">
            <v>0</v>
          </cell>
          <cell r="BQ1040">
            <v>0</v>
          </cell>
          <cell r="BR1040">
            <v>0</v>
          </cell>
          <cell r="BS1040">
            <v>0</v>
          </cell>
          <cell r="BT1040">
            <v>0</v>
          </cell>
          <cell r="BU1040">
            <v>0</v>
          </cell>
          <cell r="BV1040">
            <v>0</v>
          </cell>
          <cell r="BW1040">
            <v>0</v>
          </cell>
          <cell r="BX1040">
            <v>0</v>
          </cell>
          <cell r="BY1040">
            <v>0</v>
          </cell>
          <cell r="BZ1040">
            <v>0</v>
          </cell>
          <cell r="CA1040">
            <v>0</v>
          </cell>
          <cell r="CB1040">
            <v>0</v>
          </cell>
          <cell r="CC1040">
            <v>0</v>
          </cell>
          <cell r="CD1040">
            <v>0</v>
          </cell>
          <cell r="CE1040">
            <v>0</v>
          </cell>
          <cell r="CF1040">
            <v>0</v>
          </cell>
          <cell r="CG1040">
            <v>0</v>
          </cell>
          <cell r="CH1040">
            <v>0</v>
          </cell>
        </row>
        <row r="1041">
          <cell r="A1041" t="str">
            <v xml:space="preserve">  FTS_FSS</v>
          </cell>
          <cell r="B1041">
            <v>0</v>
          </cell>
          <cell r="C1041">
            <v>0</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cell r="AK1041">
            <v>0</v>
          </cell>
          <cell r="AL1041">
            <v>0</v>
          </cell>
          <cell r="AM1041">
            <v>0</v>
          </cell>
          <cell r="AN1041">
            <v>0</v>
          </cell>
          <cell r="AO1041">
            <v>0</v>
          </cell>
          <cell r="AP1041">
            <v>0</v>
          </cell>
          <cell r="AQ1041">
            <v>0</v>
          </cell>
          <cell r="AR1041">
            <v>0</v>
          </cell>
          <cell r="AS1041">
            <v>0</v>
          </cell>
          <cell r="AT1041">
            <v>0</v>
          </cell>
          <cell r="AU1041">
            <v>0</v>
          </cell>
          <cell r="AV1041">
            <v>0</v>
          </cell>
          <cell r="AW1041">
            <v>0</v>
          </cell>
          <cell r="AX1041">
            <v>0</v>
          </cell>
          <cell r="AY1041">
            <v>0</v>
          </cell>
          <cell r="AZ1041">
            <v>0</v>
          </cell>
          <cell r="BA1041">
            <v>0</v>
          </cell>
          <cell r="BB1041">
            <v>0</v>
          </cell>
          <cell r="BC1041">
            <v>0</v>
          </cell>
          <cell r="BD1041">
            <v>0</v>
          </cell>
          <cell r="BE1041">
            <v>0</v>
          </cell>
          <cell r="BF1041">
            <v>0</v>
          </cell>
          <cell r="BG1041">
            <v>0</v>
          </cell>
          <cell r="BH1041">
            <v>0</v>
          </cell>
          <cell r="BI1041">
            <v>0</v>
          </cell>
          <cell r="BJ1041">
            <v>0</v>
          </cell>
          <cell r="BK1041">
            <v>0</v>
          </cell>
          <cell r="BL1041">
            <v>0</v>
          </cell>
          <cell r="BM1041">
            <v>0</v>
          </cell>
          <cell r="BN1041">
            <v>0</v>
          </cell>
          <cell r="BO1041">
            <v>0</v>
          </cell>
          <cell r="BP1041">
            <v>0</v>
          </cell>
          <cell r="BQ1041">
            <v>0</v>
          </cell>
          <cell r="BR1041">
            <v>0</v>
          </cell>
          <cell r="BS1041">
            <v>0</v>
          </cell>
          <cell r="BT1041">
            <v>0</v>
          </cell>
          <cell r="BU1041">
            <v>0</v>
          </cell>
          <cell r="BV1041">
            <v>0</v>
          </cell>
          <cell r="BW1041">
            <v>0</v>
          </cell>
          <cell r="BX1041">
            <v>0</v>
          </cell>
          <cell r="BY1041">
            <v>0</v>
          </cell>
          <cell r="BZ1041">
            <v>0</v>
          </cell>
          <cell r="CA1041">
            <v>0</v>
          </cell>
          <cell r="CB1041">
            <v>0</v>
          </cell>
          <cell r="CC1041">
            <v>0</v>
          </cell>
          <cell r="CD1041">
            <v>0</v>
          </cell>
          <cell r="CE1041">
            <v>0</v>
          </cell>
          <cell r="CF1041">
            <v>0</v>
          </cell>
          <cell r="CG1041">
            <v>0</v>
          </cell>
          <cell r="CH1041">
            <v>0</v>
          </cell>
        </row>
        <row r="1042">
          <cell r="A1042" t="str">
            <v xml:space="preserve">  FTS_MKT</v>
          </cell>
          <cell r="B1042">
            <v>0</v>
          </cell>
          <cell r="C1042">
            <v>0</v>
          </cell>
          <cell r="D1042">
            <v>0</v>
          </cell>
          <cell r="E1042">
            <v>0</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cell r="AK1042">
            <v>0</v>
          </cell>
          <cell r="AL1042">
            <v>0</v>
          </cell>
          <cell r="AM1042">
            <v>0</v>
          </cell>
          <cell r="AN1042">
            <v>0</v>
          </cell>
          <cell r="AO1042">
            <v>0</v>
          </cell>
          <cell r="AP1042">
            <v>0</v>
          </cell>
          <cell r="AQ1042">
            <v>0</v>
          </cell>
          <cell r="AR1042">
            <v>0</v>
          </cell>
          <cell r="AS1042">
            <v>0</v>
          </cell>
          <cell r="AT1042">
            <v>0</v>
          </cell>
          <cell r="AU1042">
            <v>0</v>
          </cell>
          <cell r="AV1042">
            <v>0</v>
          </cell>
          <cell r="AW1042">
            <v>0</v>
          </cell>
          <cell r="AX1042">
            <v>0</v>
          </cell>
          <cell r="AY1042">
            <v>0</v>
          </cell>
          <cell r="AZ1042">
            <v>0</v>
          </cell>
          <cell r="BA1042">
            <v>0</v>
          </cell>
          <cell r="BB1042">
            <v>0</v>
          </cell>
          <cell r="BC1042">
            <v>0</v>
          </cell>
          <cell r="BD1042">
            <v>0</v>
          </cell>
          <cell r="BE1042">
            <v>0</v>
          </cell>
          <cell r="BF1042">
            <v>0</v>
          </cell>
          <cell r="BG1042">
            <v>0</v>
          </cell>
          <cell r="BH1042">
            <v>0</v>
          </cell>
          <cell r="BI1042">
            <v>0</v>
          </cell>
          <cell r="BJ1042">
            <v>0</v>
          </cell>
          <cell r="BK1042">
            <v>0</v>
          </cell>
          <cell r="BL1042">
            <v>0</v>
          </cell>
          <cell r="BM1042">
            <v>0</v>
          </cell>
          <cell r="BN1042">
            <v>0</v>
          </cell>
          <cell r="BO1042">
            <v>0</v>
          </cell>
          <cell r="BP1042">
            <v>0</v>
          </cell>
          <cell r="BQ1042">
            <v>0</v>
          </cell>
          <cell r="BR1042">
            <v>0</v>
          </cell>
          <cell r="BS1042">
            <v>0</v>
          </cell>
          <cell r="BT1042">
            <v>0</v>
          </cell>
          <cell r="BU1042">
            <v>0</v>
          </cell>
          <cell r="BV1042">
            <v>0</v>
          </cell>
          <cell r="BW1042">
            <v>0</v>
          </cell>
          <cell r="BX1042">
            <v>0</v>
          </cell>
          <cell r="BY1042">
            <v>0</v>
          </cell>
          <cell r="BZ1042">
            <v>0</v>
          </cell>
          <cell r="CA1042">
            <v>0</v>
          </cell>
          <cell r="CB1042">
            <v>0</v>
          </cell>
          <cell r="CC1042">
            <v>0</v>
          </cell>
          <cell r="CD1042">
            <v>0</v>
          </cell>
          <cell r="CE1042">
            <v>0</v>
          </cell>
          <cell r="CF1042">
            <v>0</v>
          </cell>
          <cell r="CG1042">
            <v>0</v>
          </cell>
          <cell r="CH1042">
            <v>0</v>
          </cell>
        </row>
        <row r="1043">
          <cell r="A1043" t="str">
            <v xml:space="preserve">  GATE_AGG1</v>
          </cell>
          <cell r="B1043">
            <v>0</v>
          </cell>
          <cell r="C1043">
            <v>0</v>
          </cell>
          <cell r="D1043">
            <v>0</v>
          </cell>
          <cell r="E1043">
            <v>0</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K1043">
            <v>0</v>
          </cell>
          <cell r="AL1043">
            <v>0</v>
          </cell>
          <cell r="AM1043">
            <v>0</v>
          </cell>
          <cell r="AN1043">
            <v>0</v>
          </cell>
          <cell r="AO1043">
            <v>0</v>
          </cell>
          <cell r="AP1043">
            <v>0</v>
          </cell>
          <cell r="AQ1043">
            <v>0</v>
          </cell>
          <cell r="AR1043">
            <v>0</v>
          </cell>
          <cell r="AS1043">
            <v>0</v>
          </cell>
          <cell r="AT1043">
            <v>0</v>
          </cell>
          <cell r="AU1043">
            <v>0</v>
          </cell>
          <cell r="AV1043">
            <v>0</v>
          </cell>
          <cell r="AW1043">
            <v>0</v>
          </cell>
          <cell r="AX1043">
            <v>0</v>
          </cell>
          <cell r="AY1043">
            <v>0</v>
          </cell>
          <cell r="AZ1043">
            <v>0</v>
          </cell>
          <cell r="BA1043">
            <v>0</v>
          </cell>
          <cell r="BB1043">
            <v>0</v>
          </cell>
          <cell r="BC1043">
            <v>0</v>
          </cell>
          <cell r="BD1043">
            <v>0</v>
          </cell>
          <cell r="BE1043">
            <v>0</v>
          </cell>
          <cell r="BF1043">
            <v>0</v>
          </cell>
          <cell r="BG1043">
            <v>0</v>
          </cell>
          <cell r="BH1043">
            <v>0</v>
          </cell>
          <cell r="BI1043">
            <v>0</v>
          </cell>
          <cell r="BJ1043">
            <v>0</v>
          </cell>
          <cell r="BK1043">
            <v>0</v>
          </cell>
          <cell r="BL1043">
            <v>0</v>
          </cell>
          <cell r="BM1043">
            <v>0</v>
          </cell>
          <cell r="BN1043">
            <v>0</v>
          </cell>
          <cell r="BO1043">
            <v>0</v>
          </cell>
          <cell r="BP1043">
            <v>0</v>
          </cell>
          <cell r="BQ1043">
            <v>0</v>
          </cell>
          <cell r="BR1043">
            <v>0</v>
          </cell>
          <cell r="BS1043">
            <v>0</v>
          </cell>
          <cell r="BT1043">
            <v>0</v>
          </cell>
          <cell r="BU1043">
            <v>0</v>
          </cell>
          <cell r="BV1043">
            <v>0</v>
          </cell>
          <cell r="BW1043">
            <v>0</v>
          </cell>
          <cell r="BX1043">
            <v>0</v>
          </cell>
          <cell r="BY1043">
            <v>0</v>
          </cell>
          <cell r="BZ1043">
            <v>0</v>
          </cell>
          <cell r="CA1043">
            <v>0</v>
          </cell>
          <cell r="CB1043">
            <v>0</v>
          </cell>
          <cell r="CC1043">
            <v>0</v>
          </cell>
          <cell r="CD1043">
            <v>0</v>
          </cell>
          <cell r="CE1043">
            <v>0</v>
          </cell>
          <cell r="CF1043">
            <v>0</v>
          </cell>
          <cell r="CG1043">
            <v>0</v>
          </cell>
          <cell r="CH1043">
            <v>0</v>
          </cell>
        </row>
        <row r="1044">
          <cell r="A1044" t="str">
            <v xml:space="preserve">  GATE_DAR</v>
          </cell>
          <cell r="B1044">
            <v>0</v>
          </cell>
          <cell r="C1044">
            <v>0</v>
          </cell>
          <cell r="D1044">
            <v>0</v>
          </cell>
          <cell r="E1044">
            <v>0</v>
          </cell>
          <cell r="F1044">
            <v>0</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cell r="AG1044">
            <v>0</v>
          </cell>
          <cell r="AH1044">
            <v>0</v>
          </cell>
          <cell r="AI1044">
            <v>0</v>
          </cell>
          <cell r="AJ1044">
            <v>0</v>
          </cell>
          <cell r="AK1044">
            <v>0</v>
          </cell>
          <cell r="AL1044">
            <v>0</v>
          </cell>
          <cell r="AM1044">
            <v>0</v>
          </cell>
          <cell r="AN1044">
            <v>0</v>
          </cell>
          <cell r="AO1044">
            <v>0</v>
          </cell>
          <cell r="AP1044">
            <v>0</v>
          </cell>
          <cell r="AQ1044">
            <v>0</v>
          </cell>
          <cell r="AR1044">
            <v>0</v>
          </cell>
          <cell r="AS1044">
            <v>0</v>
          </cell>
          <cell r="AT1044">
            <v>0</v>
          </cell>
          <cell r="AU1044">
            <v>0</v>
          </cell>
          <cell r="AV1044">
            <v>0</v>
          </cell>
          <cell r="AW1044">
            <v>0</v>
          </cell>
          <cell r="AX1044">
            <v>0</v>
          </cell>
          <cell r="AY1044">
            <v>0</v>
          </cell>
          <cell r="AZ1044">
            <v>0</v>
          </cell>
          <cell r="BA1044">
            <v>0</v>
          </cell>
          <cell r="BB1044">
            <v>0</v>
          </cell>
          <cell r="BC1044">
            <v>0</v>
          </cell>
          <cell r="BD1044">
            <v>0</v>
          </cell>
          <cell r="BE1044">
            <v>0</v>
          </cell>
          <cell r="BF1044">
            <v>0</v>
          </cell>
          <cell r="BG1044">
            <v>0</v>
          </cell>
          <cell r="BH1044">
            <v>0</v>
          </cell>
          <cell r="BI1044">
            <v>0</v>
          </cell>
          <cell r="BJ1044">
            <v>0</v>
          </cell>
          <cell r="BK1044">
            <v>0</v>
          </cell>
          <cell r="BL1044">
            <v>0</v>
          </cell>
          <cell r="BM1044">
            <v>0</v>
          </cell>
          <cell r="BN1044">
            <v>0</v>
          </cell>
          <cell r="BO1044">
            <v>0</v>
          </cell>
          <cell r="BP1044">
            <v>0</v>
          </cell>
          <cell r="BQ1044">
            <v>0</v>
          </cell>
          <cell r="BR1044">
            <v>0</v>
          </cell>
          <cell r="BS1044">
            <v>0</v>
          </cell>
          <cell r="BT1044">
            <v>0</v>
          </cell>
          <cell r="BU1044">
            <v>0</v>
          </cell>
          <cell r="BV1044">
            <v>0</v>
          </cell>
          <cell r="BW1044">
            <v>0</v>
          </cell>
          <cell r="BX1044">
            <v>0</v>
          </cell>
          <cell r="BY1044">
            <v>0</v>
          </cell>
          <cell r="BZ1044">
            <v>0</v>
          </cell>
          <cell r="CA1044">
            <v>0</v>
          </cell>
          <cell r="CB1044">
            <v>0</v>
          </cell>
          <cell r="CC1044">
            <v>0</v>
          </cell>
          <cell r="CD1044">
            <v>0</v>
          </cell>
          <cell r="CE1044">
            <v>0</v>
          </cell>
          <cell r="CF1044">
            <v>0</v>
          </cell>
          <cell r="CG1044">
            <v>0</v>
          </cell>
          <cell r="CH1044">
            <v>0</v>
          </cell>
        </row>
        <row r="1045">
          <cell r="A1045" t="str">
            <v xml:space="preserve">  GATE_EXCHGE</v>
          </cell>
          <cell r="B1045">
            <v>0</v>
          </cell>
          <cell r="C1045">
            <v>0</v>
          </cell>
          <cell r="D1045">
            <v>0</v>
          </cell>
          <cell r="E1045">
            <v>0</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0</v>
          </cell>
          <cell r="AF1045">
            <v>0</v>
          </cell>
          <cell r="AG1045">
            <v>0</v>
          </cell>
          <cell r="AH1045">
            <v>0</v>
          </cell>
          <cell r="AI1045">
            <v>0</v>
          </cell>
          <cell r="AJ1045">
            <v>0</v>
          </cell>
          <cell r="AK1045">
            <v>0</v>
          </cell>
          <cell r="AL1045">
            <v>0</v>
          </cell>
          <cell r="AM1045">
            <v>0</v>
          </cell>
          <cell r="AN1045">
            <v>0</v>
          </cell>
          <cell r="AO1045">
            <v>0</v>
          </cell>
          <cell r="AP1045">
            <v>0</v>
          </cell>
          <cell r="AQ1045">
            <v>0</v>
          </cell>
          <cell r="AR1045">
            <v>0</v>
          </cell>
          <cell r="AS1045">
            <v>0</v>
          </cell>
          <cell r="AT1045">
            <v>0</v>
          </cell>
          <cell r="AU1045">
            <v>0</v>
          </cell>
          <cell r="AV1045">
            <v>0</v>
          </cell>
          <cell r="AW1045">
            <v>0</v>
          </cell>
          <cell r="AX1045">
            <v>0</v>
          </cell>
          <cell r="AY1045">
            <v>0</v>
          </cell>
          <cell r="AZ1045">
            <v>0</v>
          </cell>
          <cell r="BA1045">
            <v>0</v>
          </cell>
          <cell r="BB1045">
            <v>0</v>
          </cell>
          <cell r="BC1045">
            <v>0</v>
          </cell>
          <cell r="BD1045">
            <v>0</v>
          </cell>
          <cell r="BE1045">
            <v>0</v>
          </cell>
          <cell r="BF1045">
            <v>0</v>
          </cell>
          <cell r="BG1045">
            <v>0</v>
          </cell>
          <cell r="BH1045">
            <v>0</v>
          </cell>
          <cell r="BI1045">
            <v>0</v>
          </cell>
          <cell r="BJ1045">
            <v>0</v>
          </cell>
          <cell r="BK1045">
            <v>0</v>
          </cell>
          <cell r="BL1045">
            <v>0</v>
          </cell>
          <cell r="BM1045">
            <v>0</v>
          </cell>
          <cell r="BN1045">
            <v>0</v>
          </cell>
          <cell r="BO1045">
            <v>0</v>
          </cell>
          <cell r="BP1045">
            <v>0</v>
          </cell>
          <cell r="BQ1045">
            <v>0</v>
          </cell>
          <cell r="BR1045">
            <v>0</v>
          </cell>
          <cell r="BS1045">
            <v>0</v>
          </cell>
          <cell r="BT1045">
            <v>0</v>
          </cell>
          <cell r="BU1045">
            <v>0</v>
          </cell>
          <cell r="BV1045">
            <v>0</v>
          </cell>
          <cell r="BW1045">
            <v>0</v>
          </cell>
          <cell r="BX1045">
            <v>0</v>
          </cell>
          <cell r="BY1045">
            <v>0</v>
          </cell>
          <cell r="BZ1045">
            <v>0</v>
          </cell>
          <cell r="CA1045">
            <v>0</v>
          </cell>
          <cell r="CB1045">
            <v>0</v>
          </cell>
          <cell r="CC1045">
            <v>0</v>
          </cell>
          <cell r="CD1045">
            <v>0</v>
          </cell>
          <cell r="CE1045">
            <v>0</v>
          </cell>
          <cell r="CF1045">
            <v>0</v>
          </cell>
          <cell r="CG1045">
            <v>0</v>
          </cell>
          <cell r="CH1045">
            <v>0</v>
          </cell>
        </row>
        <row r="1046">
          <cell r="A1046" t="str">
            <v xml:space="preserve">  GATE_EXCONS</v>
          </cell>
          <cell r="B1046">
            <v>0</v>
          </cell>
          <cell r="C1046">
            <v>0</v>
          </cell>
          <cell r="D1046">
            <v>0</v>
          </cell>
          <cell r="E1046">
            <v>0</v>
          </cell>
          <cell r="F1046">
            <v>0</v>
          </cell>
          <cell r="G1046">
            <v>0</v>
          </cell>
          <cell r="H1046">
            <v>0</v>
          </cell>
          <cell r="I1046">
            <v>0</v>
          </cell>
          <cell r="J1046">
            <v>0</v>
          </cell>
          <cell r="K1046">
            <v>0</v>
          </cell>
          <cell r="L1046">
            <v>0</v>
          </cell>
          <cell r="M1046">
            <v>0</v>
          </cell>
          <cell r="N1046">
            <v>0</v>
          </cell>
          <cell r="O1046">
            <v>0</v>
          </cell>
          <cell r="P1046">
            <v>0</v>
          </cell>
          <cell r="Q1046">
            <v>0</v>
          </cell>
          <cell r="R1046">
            <v>0</v>
          </cell>
          <cell r="S1046">
            <v>0</v>
          </cell>
          <cell r="T1046">
            <v>0</v>
          </cell>
          <cell r="U1046">
            <v>0</v>
          </cell>
          <cell r="V1046">
            <v>0</v>
          </cell>
          <cell r="W1046">
            <v>0</v>
          </cell>
          <cell r="X1046">
            <v>0</v>
          </cell>
          <cell r="Y1046">
            <v>0</v>
          </cell>
          <cell r="Z1046">
            <v>0</v>
          </cell>
          <cell r="AA1046">
            <v>0</v>
          </cell>
          <cell r="AB1046">
            <v>0</v>
          </cell>
          <cell r="AC1046">
            <v>0</v>
          </cell>
          <cell r="AD1046">
            <v>0</v>
          </cell>
          <cell r="AE1046">
            <v>0</v>
          </cell>
          <cell r="AF1046">
            <v>0</v>
          </cell>
          <cell r="AG1046">
            <v>0</v>
          </cell>
          <cell r="AH1046">
            <v>0</v>
          </cell>
          <cell r="AI1046">
            <v>0</v>
          </cell>
          <cell r="AJ1046">
            <v>0</v>
          </cell>
          <cell r="AK1046">
            <v>0</v>
          </cell>
          <cell r="AL1046">
            <v>0</v>
          </cell>
          <cell r="AM1046">
            <v>0</v>
          </cell>
          <cell r="AN1046">
            <v>0</v>
          </cell>
          <cell r="AO1046">
            <v>0</v>
          </cell>
          <cell r="AP1046">
            <v>0</v>
          </cell>
          <cell r="AQ1046">
            <v>0</v>
          </cell>
          <cell r="AR1046">
            <v>0</v>
          </cell>
          <cell r="AS1046">
            <v>0</v>
          </cell>
          <cell r="AT1046">
            <v>0</v>
          </cell>
          <cell r="AU1046">
            <v>0</v>
          </cell>
          <cell r="AV1046">
            <v>0</v>
          </cell>
          <cell r="AW1046">
            <v>0</v>
          </cell>
          <cell r="AX1046">
            <v>0</v>
          </cell>
          <cell r="AY1046">
            <v>0</v>
          </cell>
          <cell r="AZ1046">
            <v>0</v>
          </cell>
          <cell r="BA1046">
            <v>0</v>
          </cell>
          <cell r="BB1046">
            <v>0</v>
          </cell>
          <cell r="BC1046">
            <v>0</v>
          </cell>
          <cell r="BD1046">
            <v>0</v>
          </cell>
          <cell r="BE1046">
            <v>0</v>
          </cell>
          <cell r="BF1046">
            <v>0</v>
          </cell>
          <cell r="BG1046">
            <v>0</v>
          </cell>
          <cell r="BH1046">
            <v>0</v>
          </cell>
          <cell r="BI1046">
            <v>0</v>
          </cell>
          <cell r="BJ1046">
            <v>0</v>
          </cell>
          <cell r="BK1046">
            <v>0</v>
          </cell>
          <cell r="BL1046">
            <v>0</v>
          </cell>
          <cell r="BM1046">
            <v>0</v>
          </cell>
          <cell r="BN1046">
            <v>0</v>
          </cell>
          <cell r="BO1046">
            <v>0</v>
          </cell>
          <cell r="BP1046">
            <v>0</v>
          </cell>
          <cell r="BQ1046">
            <v>0</v>
          </cell>
          <cell r="BR1046">
            <v>0</v>
          </cell>
          <cell r="BS1046">
            <v>0</v>
          </cell>
          <cell r="BT1046">
            <v>0</v>
          </cell>
          <cell r="BU1046">
            <v>0</v>
          </cell>
          <cell r="BV1046">
            <v>0</v>
          </cell>
          <cell r="BW1046">
            <v>0</v>
          </cell>
          <cell r="BX1046">
            <v>0</v>
          </cell>
          <cell r="BY1046">
            <v>0</v>
          </cell>
          <cell r="BZ1046">
            <v>0</v>
          </cell>
          <cell r="CA1046">
            <v>0</v>
          </cell>
          <cell r="CB1046">
            <v>0</v>
          </cell>
          <cell r="CC1046">
            <v>0</v>
          </cell>
          <cell r="CD1046">
            <v>0</v>
          </cell>
          <cell r="CE1046">
            <v>0</v>
          </cell>
          <cell r="CF1046">
            <v>0</v>
          </cell>
          <cell r="CG1046">
            <v>0</v>
          </cell>
          <cell r="CH1046">
            <v>0</v>
          </cell>
        </row>
        <row r="1047">
          <cell r="A1047" t="str">
            <v xml:space="preserve">  GATE_LACOCK</v>
          </cell>
          <cell r="B1047">
            <v>0</v>
          </cell>
          <cell r="C1047">
            <v>0</v>
          </cell>
          <cell r="D1047">
            <v>0</v>
          </cell>
          <cell r="E1047">
            <v>0</v>
          </cell>
          <cell r="F1047">
            <v>0</v>
          </cell>
          <cell r="G1047">
            <v>0</v>
          </cell>
          <cell r="H1047">
            <v>0</v>
          </cell>
          <cell r="I1047">
            <v>0</v>
          </cell>
          <cell r="J1047">
            <v>0</v>
          </cell>
          <cell r="K1047">
            <v>0</v>
          </cell>
          <cell r="L1047">
            <v>0</v>
          </cell>
          <cell r="M1047">
            <v>0</v>
          </cell>
          <cell r="N1047">
            <v>0</v>
          </cell>
          <cell r="O1047">
            <v>0</v>
          </cell>
          <cell r="P1047">
            <v>0</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cell r="AE1047">
            <v>0</v>
          </cell>
          <cell r="AF1047">
            <v>0</v>
          </cell>
          <cell r="AG1047">
            <v>0</v>
          </cell>
          <cell r="AH1047">
            <v>0</v>
          </cell>
          <cell r="AI1047">
            <v>0</v>
          </cell>
          <cell r="AJ1047">
            <v>0</v>
          </cell>
          <cell r="AK1047">
            <v>0</v>
          </cell>
          <cell r="AL1047">
            <v>0</v>
          </cell>
          <cell r="AM1047">
            <v>0</v>
          </cell>
          <cell r="AN1047">
            <v>0</v>
          </cell>
          <cell r="AO1047">
            <v>0</v>
          </cell>
          <cell r="AP1047">
            <v>0</v>
          </cell>
          <cell r="AQ1047">
            <v>0</v>
          </cell>
          <cell r="AR1047">
            <v>0</v>
          </cell>
          <cell r="AS1047">
            <v>0</v>
          </cell>
          <cell r="AT1047">
            <v>0</v>
          </cell>
          <cell r="AU1047">
            <v>0</v>
          </cell>
          <cell r="AV1047">
            <v>0</v>
          </cell>
          <cell r="AW1047">
            <v>0</v>
          </cell>
          <cell r="AX1047">
            <v>0</v>
          </cell>
          <cell r="AY1047">
            <v>0</v>
          </cell>
          <cell r="AZ1047">
            <v>0</v>
          </cell>
          <cell r="BA1047">
            <v>0</v>
          </cell>
          <cell r="BB1047">
            <v>0</v>
          </cell>
          <cell r="BC1047">
            <v>0</v>
          </cell>
          <cell r="BD1047">
            <v>0</v>
          </cell>
          <cell r="BE1047">
            <v>0</v>
          </cell>
          <cell r="BF1047">
            <v>0</v>
          </cell>
          <cell r="BG1047">
            <v>0</v>
          </cell>
          <cell r="BH1047">
            <v>0</v>
          </cell>
          <cell r="BI1047">
            <v>0</v>
          </cell>
          <cell r="BJ1047">
            <v>0</v>
          </cell>
          <cell r="BK1047">
            <v>0</v>
          </cell>
          <cell r="BL1047">
            <v>0</v>
          </cell>
          <cell r="BM1047">
            <v>0</v>
          </cell>
          <cell r="BN1047">
            <v>0</v>
          </cell>
          <cell r="BO1047">
            <v>0</v>
          </cell>
          <cell r="BP1047">
            <v>0</v>
          </cell>
          <cell r="BQ1047">
            <v>0</v>
          </cell>
          <cell r="BR1047">
            <v>0</v>
          </cell>
          <cell r="BS1047">
            <v>0</v>
          </cell>
          <cell r="BT1047">
            <v>0</v>
          </cell>
          <cell r="BU1047">
            <v>0</v>
          </cell>
          <cell r="BV1047">
            <v>0</v>
          </cell>
          <cell r="BW1047">
            <v>0</v>
          </cell>
          <cell r="BX1047">
            <v>0</v>
          </cell>
          <cell r="BY1047">
            <v>0</v>
          </cell>
          <cell r="BZ1047">
            <v>0</v>
          </cell>
          <cell r="CA1047">
            <v>0</v>
          </cell>
          <cell r="CB1047">
            <v>0</v>
          </cell>
          <cell r="CC1047">
            <v>0</v>
          </cell>
          <cell r="CD1047">
            <v>0</v>
          </cell>
          <cell r="CE1047">
            <v>0</v>
          </cell>
          <cell r="CF1047">
            <v>0</v>
          </cell>
          <cell r="CG1047">
            <v>0</v>
          </cell>
          <cell r="CH1047">
            <v>0</v>
          </cell>
        </row>
        <row r="1048">
          <cell r="A1048" t="str">
            <v xml:space="preserve">  GATE_PITT</v>
          </cell>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0</v>
          </cell>
          <cell r="AI1048">
            <v>0</v>
          </cell>
          <cell r="AJ1048">
            <v>0</v>
          </cell>
          <cell r="AK1048">
            <v>0</v>
          </cell>
          <cell r="AL1048">
            <v>0</v>
          </cell>
          <cell r="AM1048">
            <v>0</v>
          </cell>
          <cell r="AN1048">
            <v>0</v>
          </cell>
          <cell r="AO1048">
            <v>0</v>
          </cell>
          <cell r="AP1048">
            <v>0</v>
          </cell>
          <cell r="AQ1048">
            <v>0</v>
          </cell>
          <cell r="AR1048">
            <v>0</v>
          </cell>
          <cell r="AS1048">
            <v>0</v>
          </cell>
          <cell r="AT1048">
            <v>0</v>
          </cell>
          <cell r="AU1048">
            <v>0</v>
          </cell>
          <cell r="AV1048">
            <v>0</v>
          </cell>
          <cell r="AW1048">
            <v>0</v>
          </cell>
          <cell r="AX1048">
            <v>0</v>
          </cell>
          <cell r="AY1048">
            <v>0</v>
          </cell>
          <cell r="AZ1048">
            <v>0</v>
          </cell>
          <cell r="BA1048">
            <v>0</v>
          </cell>
          <cell r="BB1048">
            <v>0</v>
          </cell>
          <cell r="BC1048">
            <v>0</v>
          </cell>
          <cell r="BD1048">
            <v>0</v>
          </cell>
          <cell r="BE1048">
            <v>0</v>
          </cell>
          <cell r="BF1048">
            <v>0</v>
          </cell>
          <cell r="BG1048">
            <v>0</v>
          </cell>
          <cell r="BH1048">
            <v>0</v>
          </cell>
          <cell r="BI1048">
            <v>0</v>
          </cell>
          <cell r="BJ1048">
            <v>0</v>
          </cell>
          <cell r="BK1048">
            <v>0</v>
          </cell>
          <cell r="BL1048">
            <v>0</v>
          </cell>
          <cell r="BM1048">
            <v>0</v>
          </cell>
          <cell r="BN1048">
            <v>0</v>
          </cell>
          <cell r="BO1048">
            <v>0</v>
          </cell>
          <cell r="BP1048">
            <v>0</v>
          </cell>
          <cell r="BQ1048">
            <v>0</v>
          </cell>
          <cell r="BR1048">
            <v>0</v>
          </cell>
          <cell r="BS1048">
            <v>0</v>
          </cell>
          <cell r="BT1048">
            <v>0</v>
          </cell>
          <cell r="BU1048">
            <v>0</v>
          </cell>
          <cell r="BV1048">
            <v>0</v>
          </cell>
          <cell r="BW1048">
            <v>0</v>
          </cell>
          <cell r="BX1048">
            <v>0</v>
          </cell>
          <cell r="BY1048">
            <v>0</v>
          </cell>
          <cell r="BZ1048">
            <v>0</v>
          </cell>
          <cell r="CA1048">
            <v>0</v>
          </cell>
          <cell r="CB1048">
            <v>0</v>
          </cell>
          <cell r="CC1048">
            <v>0</v>
          </cell>
          <cell r="CD1048">
            <v>0</v>
          </cell>
          <cell r="CE1048">
            <v>0</v>
          </cell>
          <cell r="CF1048">
            <v>0</v>
          </cell>
          <cell r="CG1048">
            <v>0</v>
          </cell>
          <cell r="CH1048">
            <v>0</v>
          </cell>
        </row>
        <row r="1049">
          <cell r="A1049" t="str">
            <v xml:space="preserve">  GATE_SOMER</v>
          </cell>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0</v>
          </cell>
          <cell r="AI1049">
            <v>0</v>
          </cell>
          <cell r="AJ1049">
            <v>0</v>
          </cell>
          <cell r="AK1049">
            <v>0</v>
          </cell>
          <cell r="AL1049">
            <v>0</v>
          </cell>
          <cell r="AM1049">
            <v>0</v>
          </cell>
          <cell r="AN1049">
            <v>0</v>
          </cell>
          <cell r="AO1049">
            <v>0</v>
          </cell>
          <cell r="AP1049">
            <v>0</v>
          </cell>
          <cell r="AQ1049">
            <v>0</v>
          </cell>
          <cell r="AR1049">
            <v>0</v>
          </cell>
          <cell r="AS1049">
            <v>0</v>
          </cell>
          <cell r="AT1049">
            <v>0</v>
          </cell>
          <cell r="AU1049">
            <v>0</v>
          </cell>
          <cell r="AV1049">
            <v>0</v>
          </cell>
          <cell r="AW1049">
            <v>0</v>
          </cell>
          <cell r="AX1049">
            <v>0</v>
          </cell>
          <cell r="AY1049">
            <v>0</v>
          </cell>
          <cell r="AZ1049">
            <v>0</v>
          </cell>
          <cell r="BA1049">
            <v>0</v>
          </cell>
          <cell r="BB1049">
            <v>0</v>
          </cell>
          <cell r="BC1049">
            <v>0</v>
          </cell>
          <cell r="BD1049">
            <v>0</v>
          </cell>
          <cell r="BE1049">
            <v>0</v>
          </cell>
          <cell r="BF1049">
            <v>0</v>
          </cell>
          <cell r="BG1049">
            <v>0</v>
          </cell>
          <cell r="BH1049">
            <v>0</v>
          </cell>
          <cell r="BI1049">
            <v>0</v>
          </cell>
          <cell r="BJ1049">
            <v>0</v>
          </cell>
          <cell r="BK1049">
            <v>0</v>
          </cell>
          <cell r="BL1049">
            <v>0</v>
          </cell>
          <cell r="BM1049">
            <v>0</v>
          </cell>
          <cell r="BN1049">
            <v>0</v>
          </cell>
          <cell r="BO1049">
            <v>0</v>
          </cell>
          <cell r="BP1049">
            <v>0</v>
          </cell>
          <cell r="BQ1049">
            <v>0</v>
          </cell>
          <cell r="BR1049">
            <v>0</v>
          </cell>
          <cell r="BS1049">
            <v>0</v>
          </cell>
          <cell r="BT1049">
            <v>0</v>
          </cell>
          <cell r="BU1049">
            <v>0</v>
          </cell>
          <cell r="BV1049">
            <v>0</v>
          </cell>
          <cell r="BW1049">
            <v>0</v>
          </cell>
          <cell r="BX1049">
            <v>0</v>
          </cell>
          <cell r="BY1049">
            <v>0</v>
          </cell>
          <cell r="BZ1049">
            <v>0</v>
          </cell>
          <cell r="CA1049">
            <v>0</v>
          </cell>
          <cell r="CB1049">
            <v>0</v>
          </cell>
          <cell r="CC1049">
            <v>0</v>
          </cell>
          <cell r="CD1049">
            <v>0</v>
          </cell>
          <cell r="CE1049">
            <v>0</v>
          </cell>
          <cell r="CF1049">
            <v>0</v>
          </cell>
          <cell r="CG1049">
            <v>0</v>
          </cell>
          <cell r="CH1049">
            <v>0</v>
          </cell>
        </row>
        <row r="1050">
          <cell r="A1050" t="str">
            <v xml:space="preserve">  GATE_STCOLL</v>
          </cell>
          <cell r="B1050">
            <v>0</v>
          </cell>
          <cell r="C1050">
            <v>0</v>
          </cell>
          <cell r="D1050">
            <v>0</v>
          </cell>
          <cell r="E1050">
            <v>0</v>
          </cell>
          <cell r="F1050">
            <v>0</v>
          </cell>
          <cell r="G1050">
            <v>0</v>
          </cell>
          <cell r="H1050">
            <v>0</v>
          </cell>
          <cell r="I1050">
            <v>0</v>
          </cell>
          <cell r="J1050">
            <v>0</v>
          </cell>
          <cell r="K1050">
            <v>0</v>
          </cell>
          <cell r="L1050">
            <v>0</v>
          </cell>
          <cell r="M1050">
            <v>0</v>
          </cell>
          <cell r="N1050">
            <v>0</v>
          </cell>
          <cell r="O1050">
            <v>0</v>
          </cell>
          <cell r="P1050">
            <v>0</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0</v>
          </cell>
          <cell r="AG1050">
            <v>0</v>
          </cell>
          <cell r="AH1050">
            <v>0</v>
          </cell>
          <cell r="AI1050">
            <v>0</v>
          </cell>
          <cell r="AJ1050">
            <v>0</v>
          </cell>
          <cell r="AK1050">
            <v>0</v>
          </cell>
          <cell r="AL1050">
            <v>0</v>
          </cell>
          <cell r="AM1050">
            <v>0</v>
          </cell>
          <cell r="AN1050">
            <v>0</v>
          </cell>
          <cell r="AO1050">
            <v>0</v>
          </cell>
          <cell r="AP1050">
            <v>0</v>
          </cell>
          <cell r="AQ1050">
            <v>0</v>
          </cell>
          <cell r="AR1050">
            <v>0</v>
          </cell>
          <cell r="AS1050">
            <v>0</v>
          </cell>
          <cell r="AT1050">
            <v>0</v>
          </cell>
          <cell r="AU1050">
            <v>0</v>
          </cell>
          <cell r="AV1050">
            <v>0</v>
          </cell>
          <cell r="AW1050">
            <v>0</v>
          </cell>
          <cell r="AX1050">
            <v>0</v>
          </cell>
          <cell r="AY1050">
            <v>0</v>
          </cell>
          <cell r="AZ1050">
            <v>0</v>
          </cell>
          <cell r="BA1050">
            <v>0</v>
          </cell>
          <cell r="BB1050">
            <v>0</v>
          </cell>
          <cell r="BC1050">
            <v>0</v>
          </cell>
          <cell r="BD1050">
            <v>0</v>
          </cell>
          <cell r="BE1050">
            <v>0</v>
          </cell>
          <cell r="BF1050">
            <v>0</v>
          </cell>
          <cell r="BG1050">
            <v>0</v>
          </cell>
          <cell r="BH1050">
            <v>0</v>
          </cell>
          <cell r="BI1050">
            <v>0</v>
          </cell>
          <cell r="BJ1050">
            <v>0</v>
          </cell>
          <cell r="BK1050">
            <v>0</v>
          </cell>
          <cell r="BL1050">
            <v>0</v>
          </cell>
          <cell r="BM1050">
            <v>0</v>
          </cell>
          <cell r="BN1050">
            <v>0</v>
          </cell>
          <cell r="BO1050">
            <v>0</v>
          </cell>
          <cell r="BP1050">
            <v>0</v>
          </cell>
          <cell r="BQ1050">
            <v>0</v>
          </cell>
          <cell r="BR1050">
            <v>0</v>
          </cell>
          <cell r="BS1050">
            <v>0</v>
          </cell>
          <cell r="BT1050">
            <v>0</v>
          </cell>
          <cell r="BU1050">
            <v>0</v>
          </cell>
          <cell r="BV1050">
            <v>0</v>
          </cell>
          <cell r="BW1050">
            <v>0</v>
          </cell>
          <cell r="BX1050">
            <v>0</v>
          </cell>
          <cell r="BY1050">
            <v>0</v>
          </cell>
          <cell r="BZ1050">
            <v>0</v>
          </cell>
          <cell r="CA1050">
            <v>0</v>
          </cell>
          <cell r="CB1050">
            <v>0</v>
          </cell>
          <cell r="CC1050">
            <v>0</v>
          </cell>
          <cell r="CD1050">
            <v>0</v>
          </cell>
          <cell r="CE1050">
            <v>0</v>
          </cell>
          <cell r="CF1050">
            <v>0</v>
          </cell>
          <cell r="CG1050">
            <v>0</v>
          </cell>
          <cell r="CH1050">
            <v>0</v>
          </cell>
        </row>
        <row r="1051">
          <cell r="A1051" t="str">
            <v xml:space="preserve">  GATE_UNION</v>
          </cell>
          <cell r="B1051">
            <v>0</v>
          </cell>
          <cell r="C1051">
            <v>0</v>
          </cell>
          <cell r="D1051">
            <v>0</v>
          </cell>
          <cell r="E1051">
            <v>0</v>
          </cell>
          <cell r="F1051">
            <v>0</v>
          </cell>
          <cell r="G1051">
            <v>0</v>
          </cell>
          <cell r="H1051">
            <v>0</v>
          </cell>
          <cell r="I1051">
            <v>0</v>
          </cell>
          <cell r="J1051">
            <v>0</v>
          </cell>
          <cell r="K1051">
            <v>0</v>
          </cell>
          <cell r="L1051">
            <v>0</v>
          </cell>
          <cell r="M1051">
            <v>0</v>
          </cell>
          <cell r="N1051">
            <v>0</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0</v>
          </cell>
          <cell r="AG1051">
            <v>0</v>
          </cell>
          <cell r="AH1051">
            <v>0</v>
          </cell>
          <cell r="AI1051">
            <v>0</v>
          </cell>
          <cell r="AJ1051">
            <v>0</v>
          </cell>
          <cell r="AK1051">
            <v>0</v>
          </cell>
          <cell r="AL1051">
            <v>0</v>
          </cell>
          <cell r="AM1051">
            <v>0</v>
          </cell>
          <cell r="AN1051">
            <v>0</v>
          </cell>
          <cell r="AO1051">
            <v>0</v>
          </cell>
          <cell r="AP1051">
            <v>0</v>
          </cell>
          <cell r="AQ1051">
            <v>0</v>
          </cell>
          <cell r="AR1051">
            <v>0</v>
          </cell>
          <cell r="AS1051">
            <v>0</v>
          </cell>
          <cell r="AT1051">
            <v>0</v>
          </cell>
          <cell r="AU1051">
            <v>0</v>
          </cell>
          <cell r="AV1051">
            <v>0</v>
          </cell>
          <cell r="AW1051">
            <v>0</v>
          </cell>
          <cell r="AX1051">
            <v>0</v>
          </cell>
          <cell r="AY1051">
            <v>0</v>
          </cell>
          <cell r="AZ1051">
            <v>0</v>
          </cell>
          <cell r="BA1051">
            <v>0</v>
          </cell>
          <cell r="BB1051">
            <v>0</v>
          </cell>
          <cell r="BC1051">
            <v>0</v>
          </cell>
          <cell r="BD1051">
            <v>0</v>
          </cell>
          <cell r="BE1051">
            <v>0</v>
          </cell>
          <cell r="BF1051">
            <v>0</v>
          </cell>
          <cell r="BG1051">
            <v>0</v>
          </cell>
          <cell r="BH1051">
            <v>0</v>
          </cell>
          <cell r="BI1051">
            <v>0</v>
          </cell>
          <cell r="BJ1051">
            <v>0</v>
          </cell>
          <cell r="BK1051">
            <v>0</v>
          </cell>
          <cell r="BL1051">
            <v>0</v>
          </cell>
          <cell r="BM1051">
            <v>0</v>
          </cell>
          <cell r="BN1051">
            <v>0</v>
          </cell>
          <cell r="BO1051">
            <v>0</v>
          </cell>
          <cell r="BP1051">
            <v>0</v>
          </cell>
          <cell r="BQ1051">
            <v>0</v>
          </cell>
          <cell r="BR1051">
            <v>0</v>
          </cell>
          <cell r="BS1051">
            <v>0</v>
          </cell>
          <cell r="BT1051">
            <v>0</v>
          </cell>
          <cell r="BU1051">
            <v>0</v>
          </cell>
          <cell r="BV1051">
            <v>0</v>
          </cell>
          <cell r="BW1051">
            <v>0</v>
          </cell>
          <cell r="BX1051">
            <v>0</v>
          </cell>
          <cell r="BY1051">
            <v>0</v>
          </cell>
          <cell r="BZ1051">
            <v>0</v>
          </cell>
          <cell r="CA1051">
            <v>0</v>
          </cell>
          <cell r="CB1051">
            <v>0</v>
          </cell>
          <cell r="CC1051">
            <v>0</v>
          </cell>
          <cell r="CD1051">
            <v>0</v>
          </cell>
          <cell r="CE1051">
            <v>0</v>
          </cell>
          <cell r="CF1051">
            <v>0</v>
          </cell>
          <cell r="CG1051">
            <v>0</v>
          </cell>
          <cell r="CH1051">
            <v>0</v>
          </cell>
        </row>
        <row r="1052">
          <cell r="A1052" t="str">
            <v xml:space="preserve">  GATE_WARREN</v>
          </cell>
          <cell r="B1052">
            <v>0</v>
          </cell>
          <cell r="C1052">
            <v>0</v>
          </cell>
          <cell r="D1052">
            <v>0</v>
          </cell>
          <cell r="E1052">
            <v>0</v>
          </cell>
          <cell r="F1052">
            <v>0</v>
          </cell>
          <cell r="G1052">
            <v>0</v>
          </cell>
          <cell r="H1052">
            <v>0</v>
          </cell>
          <cell r="I1052">
            <v>0</v>
          </cell>
          <cell r="J1052">
            <v>0</v>
          </cell>
          <cell r="K1052">
            <v>0</v>
          </cell>
          <cell r="L1052">
            <v>0</v>
          </cell>
          <cell r="M1052">
            <v>0</v>
          </cell>
          <cell r="N1052">
            <v>0</v>
          </cell>
          <cell r="O1052">
            <v>0</v>
          </cell>
          <cell r="P1052">
            <v>0</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cell r="AE1052">
            <v>0</v>
          </cell>
          <cell r="AF1052">
            <v>0</v>
          </cell>
          <cell r="AG1052">
            <v>0</v>
          </cell>
          <cell r="AH1052">
            <v>0</v>
          </cell>
          <cell r="AI1052">
            <v>0</v>
          </cell>
          <cell r="AJ1052">
            <v>0</v>
          </cell>
          <cell r="AK1052">
            <v>0</v>
          </cell>
          <cell r="AL1052">
            <v>0</v>
          </cell>
          <cell r="AM1052">
            <v>0</v>
          </cell>
          <cell r="AN1052">
            <v>0</v>
          </cell>
          <cell r="AO1052">
            <v>0</v>
          </cell>
          <cell r="AP1052">
            <v>0</v>
          </cell>
          <cell r="AQ1052">
            <v>0</v>
          </cell>
          <cell r="AR1052">
            <v>0</v>
          </cell>
          <cell r="AS1052">
            <v>0</v>
          </cell>
          <cell r="AT1052">
            <v>0</v>
          </cell>
          <cell r="AU1052">
            <v>0</v>
          </cell>
          <cell r="AV1052">
            <v>0</v>
          </cell>
          <cell r="AW1052">
            <v>0</v>
          </cell>
          <cell r="AX1052">
            <v>0</v>
          </cell>
          <cell r="AY1052">
            <v>0</v>
          </cell>
          <cell r="AZ1052">
            <v>0</v>
          </cell>
          <cell r="BA1052">
            <v>0</v>
          </cell>
          <cell r="BB1052">
            <v>0</v>
          </cell>
          <cell r="BC1052">
            <v>0</v>
          </cell>
          <cell r="BD1052">
            <v>0</v>
          </cell>
          <cell r="BE1052">
            <v>0</v>
          </cell>
          <cell r="BF1052">
            <v>0</v>
          </cell>
          <cell r="BG1052">
            <v>0</v>
          </cell>
          <cell r="BH1052">
            <v>0</v>
          </cell>
          <cell r="BI1052">
            <v>0</v>
          </cell>
          <cell r="BJ1052">
            <v>0</v>
          </cell>
          <cell r="BK1052">
            <v>0</v>
          </cell>
          <cell r="BL1052">
            <v>0</v>
          </cell>
          <cell r="BM1052">
            <v>0</v>
          </cell>
          <cell r="BN1052">
            <v>0</v>
          </cell>
          <cell r="BO1052">
            <v>0</v>
          </cell>
          <cell r="BP1052">
            <v>0</v>
          </cell>
          <cell r="BQ1052">
            <v>0</v>
          </cell>
          <cell r="BR1052">
            <v>0</v>
          </cell>
          <cell r="BS1052">
            <v>0</v>
          </cell>
          <cell r="BT1052">
            <v>0</v>
          </cell>
          <cell r="BU1052">
            <v>0</v>
          </cell>
          <cell r="BV1052">
            <v>0</v>
          </cell>
          <cell r="BW1052">
            <v>0</v>
          </cell>
          <cell r="BX1052">
            <v>0</v>
          </cell>
          <cell r="BY1052">
            <v>0</v>
          </cell>
          <cell r="BZ1052">
            <v>0</v>
          </cell>
          <cell r="CA1052">
            <v>0</v>
          </cell>
          <cell r="CB1052">
            <v>0</v>
          </cell>
          <cell r="CC1052">
            <v>0</v>
          </cell>
          <cell r="CD1052">
            <v>0</v>
          </cell>
          <cell r="CE1052">
            <v>0</v>
          </cell>
          <cell r="CF1052">
            <v>0</v>
          </cell>
          <cell r="CG1052">
            <v>0</v>
          </cell>
          <cell r="CH1052">
            <v>0</v>
          </cell>
        </row>
        <row r="1053">
          <cell r="A1053" t="str">
            <v xml:space="preserve">  GSS1_DAR</v>
          </cell>
          <cell r="B1053">
            <v>0</v>
          </cell>
          <cell r="C1053">
            <v>0</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cell r="AE1053">
            <v>0</v>
          </cell>
          <cell r="AF1053">
            <v>0</v>
          </cell>
          <cell r="AG1053">
            <v>0</v>
          </cell>
          <cell r="AH1053">
            <v>0</v>
          </cell>
          <cell r="AI1053">
            <v>0</v>
          </cell>
          <cell r="AJ1053">
            <v>0</v>
          </cell>
          <cell r="AK1053">
            <v>0</v>
          </cell>
          <cell r="AL1053">
            <v>0</v>
          </cell>
          <cell r="AM1053">
            <v>0</v>
          </cell>
          <cell r="AN1053">
            <v>0</v>
          </cell>
          <cell r="AO1053">
            <v>0</v>
          </cell>
          <cell r="AP1053">
            <v>0</v>
          </cell>
          <cell r="AQ1053">
            <v>0</v>
          </cell>
          <cell r="AR1053">
            <v>0</v>
          </cell>
          <cell r="AS1053">
            <v>0</v>
          </cell>
          <cell r="AT1053">
            <v>0</v>
          </cell>
          <cell r="AU1053">
            <v>0</v>
          </cell>
          <cell r="AV1053">
            <v>0</v>
          </cell>
          <cell r="AW1053">
            <v>0</v>
          </cell>
          <cell r="AX1053">
            <v>0</v>
          </cell>
          <cell r="AY1053">
            <v>0</v>
          </cell>
          <cell r="AZ1053">
            <v>0</v>
          </cell>
          <cell r="BA1053">
            <v>0</v>
          </cell>
          <cell r="BB1053">
            <v>0</v>
          </cell>
          <cell r="BC1053">
            <v>0</v>
          </cell>
          <cell r="BD1053">
            <v>0</v>
          </cell>
          <cell r="BE1053">
            <v>0</v>
          </cell>
          <cell r="BF1053">
            <v>0</v>
          </cell>
          <cell r="BG1053">
            <v>0</v>
          </cell>
          <cell r="BH1053">
            <v>0</v>
          </cell>
          <cell r="BI1053">
            <v>0</v>
          </cell>
          <cell r="BJ1053">
            <v>0</v>
          </cell>
          <cell r="BK1053">
            <v>0</v>
          </cell>
          <cell r="BL1053">
            <v>0</v>
          </cell>
          <cell r="BM1053">
            <v>0</v>
          </cell>
          <cell r="BN1053">
            <v>0</v>
          </cell>
          <cell r="BO1053">
            <v>0</v>
          </cell>
          <cell r="BP1053">
            <v>0</v>
          </cell>
          <cell r="BQ1053">
            <v>0</v>
          </cell>
          <cell r="BR1053">
            <v>0</v>
          </cell>
          <cell r="BS1053">
            <v>0</v>
          </cell>
          <cell r="BT1053">
            <v>0</v>
          </cell>
          <cell r="BU1053">
            <v>0</v>
          </cell>
          <cell r="BV1053">
            <v>0</v>
          </cell>
          <cell r="BW1053">
            <v>0</v>
          </cell>
          <cell r="BX1053">
            <v>0</v>
          </cell>
          <cell r="BY1053">
            <v>0</v>
          </cell>
          <cell r="BZ1053">
            <v>0</v>
          </cell>
          <cell r="CA1053">
            <v>0</v>
          </cell>
          <cell r="CB1053">
            <v>0</v>
          </cell>
          <cell r="CC1053">
            <v>0</v>
          </cell>
          <cell r="CD1053">
            <v>0</v>
          </cell>
          <cell r="CE1053">
            <v>0</v>
          </cell>
          <cell r="CF1053">
            <v>0</v>
          </cell>
          <cell r="CG1053">
            <v>0</v>
          </cell>
          <cell r="CH1053">
            <v>0</v>
          </cell>
        </row>
        <row r="1054">
          <cell r="A1054" t="str">
            <v xml:space="preserve">  LEACH_TCO</v>
          </cell>
          <cell r="B1054">
            <v>0</v>
          </cell>
          <cell r="C1054">
            <v>0</v>
          </cell>
          <cell r="D1054">
            <v>0</v>
          </cell>
          <cell r="E1054">
            <v>0</v>
          </cell>
          <cell r="F1054">
            <v>0</v>
          </cell>
          <cell r="G1054">
            <v>0</v>
          </cell>
          <cell r="H1054">
            <v>0</v>
          </cell>
          <cell r="I1054">
            <v>0</v>
          </cell>
          <cell r="J1054">
            <v>0</v>
          </cell>
          <cell r="K1054">
            <v>0</v>
          </cell>
          <cell r="L1054">
            <v>0</v>
          </cell>
          <cell r="M1054">
            <v>0</v>
          </cell>
          <cell r="N1054">
            <v>0</v>
          </cell>
          <cell r="O1054">
            <v>0</v>
          </cell>
          <cell r="P1054">
            <v>0</v>
          </cell>
          <cell r="Q1054">
            <v>0</v>
          </cell>
          <cell r="R1054">
            <v>0</v>
          </cell>
          <cell r="S1054">
            <v>0</v>
          </cell>
          <cell r="T1054">
            <v>0</v>
          </cell>
          <cell r="U1054">
            <v>0</v>
          </cell>
          <cell r="V1054">
            <v>0</v>
          </cell>
          <cell r="W1054">
            <v>0</v>
          </cell>
          <cell r="X1054">
            <v>0</v>
          </cell>
          <cell r="Y1054">
            <v>0</v>
          </cell>
          <cell r="Z1054">
            <v>0</v>
          </cell>
          <cell r="AA1054">
            <v>0</v>
          </cell>
          <cell r="AB1054">
            <v>0</v>
          </cell>
          <cell r="AC1054">
            <v>0</v>
          </cell>
          <cell r="AD1054">
            <v>0</v>
          </cell>
          <cell r="AE1054">
            <v>0</v>
          </cell>
          <cell r="AF1054">
            <v>0</v>
          </cell>
          <cell r="AG1054">
            <v>0</v>
          </cell>
          <cell r="AH1054">
            <v>0</v>
          </cell>
          <cell r="AI1054">
            <v>0</v>
          </cell>
          <cell r="AJ1054">
            <v>0</v>
          </cell>
          <cell r="AK1054">
            <v>0</v>
          </cell>
          <cell r="AL1054">
            <v>0</v>
          </cell>
          <cell r="AM1054">
            <v>0</v>
          </cell>
          <cell r="AN1054">
            <v>0</v>
          </cell>
          <cell r="AO1054">
            <v>0</v>
          </cell>
          <cell r="AP1054">
            <v>0</v>
          </cell>
          <cell r="AQ1054">
            <v>0</v>
          </cell>
          <cell r="AR1054">
            <v>0</v>
          </cell>
          <cell r="AS1054">
            <v>0</v>
          </cell>
          <cell r="AT1054">
            <v>0</v>
          </cell>
          <cell r="AU1054">
            <v>0</v>
          </cell>
          <cell r="AV1054">
            <v>0</v>
          </cell>
          <cell r="AW1054">
            <v>0</v>
          </cell>
          <cell r="AX1054">
            <v>0</v>
          </cell>
          <cell r="AY1054">
            <v>0</v>
          </cell>
          <cell r="AZ1054">
            <v>0</v>
          </cell>
          <cell r="BA1054">
            <v>0</v>
          </cell>
          <cell r="BB1054">
            <v>0</v>
          </cell>
          <cell r="BC1054">
            <v>0</v>
          </cell>
          <cell r="BD1054">
            <v>0</v>
          </cell>
          <cell r="BE1054">
            <v>0</v>
          </cell>
          <cell r="BF1054">
            <v>0</v>
          </cell>
          <cell r="BG1054">
            <v>0</v>
          </cell>
          <cell r="BH1054">
            <v>0</v>
          </cell>
          <cell r="BI1054">
            <v>0</v>
          </cell>
          <cell r="BJ1054">
            <v>0</v>
          </cell>
          <cell r="BK1054">
            <v>0</v>
          </cell>
          <cell r="BL1054">
            <v>0</v>
          </cell>
          <cell r="BM1054">
            <v>0</v>
          </cell>
          <cell r="BN1054">
            <v>0</v>
          </cell>
          <cell r="BO1054">
            <v>0</v>
          </cell>
          <cell r="BP1054">
            <v>0</v>
          </cell>
          <cell r="BQ1054">
            <v>0</v>
          </cell>
          <cell r="BR1054">
            <v>0</v>
          </cell>
          <cell r="BS1054">
            <v>0</v>
          </cell>
          <cell r="BT1054">
            <v>0</v>
          </cell>
          <cell r="BU1054">
            <v>0</v>
          </cell>
          <cell r="BV1054">
            <v>0</v>
          </cell>
          <cell r="BW1054">
            <v>0</v>
          </cell>
          <cell r="BX1054">
            <v>0</v>
          </cell>
          <cell r="BY1054">
            <v>0</v>
          </cell>
          <cell r="BZ1054">
            <v>0</v>
          </cell>
          <cell r="CA1054">
            <v>0</v>
          </cell>
          <cell r="CB1054">
            <v>0</v>
          </cell>
          <cell r="CC1054">
            <v>0</v>
          </cell>
          <cell r="CD1054">
            <v>0</v>
          </cell>
          <cell r="CE1054">
            <v>0</v>
          </cell>
          <cell r="CF1054">
            <v>0</v>
          </cell>
          <cell r="CG1054">
            <v>0</v>
          </cell>
          <cell r="CH1054">
            <v>0</v>
          </cell>
        </row>
        <row r="1055">
          <cell r="A1055" t="str">
            <v xml:space="preserve">  NAT_TGPKOP</v>
          </cell>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0</v>
          </cell>
          <cell r="T1055">
            <v>0</v>
          </cell>
          <cell r="U1055">
            <v>0</v>
          </cell>
          <cell r="V1055">
            <v>0</v>
          </cell>
          <cell r="W1055">
            <v>0</v>
          </cell>
          <cell r="X1055">
            <v>0</v>
          </cell>
          <cell r="Y1055">
            <v>0</v>
          </cell>
          <cell r="Z1055">
            <v>0</v>
          </cell>
          <cell r="AA1055">
            <v>0</v>
          </cell>
          <cell r="AB1055">
            <v>0</v>
          </cell>
          <cell r="AC1055">
            <v>0</v>
          </cell>
          <cell r="AD1055">
            <v>0</v>
          </cell>
          <cell r="AE1055">
            <v>0</v>
          </cell>
          <cell r="AF1055">
            <v>0</v>
          </cell>
          <cell r="AG1055">
            <v>0</v>
          </cell>
          <cell r="AH1055">
            <v>0</v>
          </cell>
          <cell r="AI1055">
            <v>0</v>
          </cell>
          <cell r="AJ1055">
            <v>0</v>
          </cell>
          <cell r="AK1055">
            <v>0</v>
          </cell>
          <cell r="AL1055">
            <v>0</v>
          </cell>
          <cell r="AM1055">
            <v>0</v>
          </cell>
          <cell r="AN1055">
            <v>0</v>
          </cell>
          <cell r="AO1055">
            <v>0</v>
          </cell>
          <cell r="AP1055">
            <v>0</v>
          </cell>
          <cell r="AQ1055">
            <v>0</v>
          </cell>
          <cell r="AR1055">
            <v>0</v>
          </cell>
          <cell r="AS1055">
            <v>0</v>
          </cell>
          <cell r="AT1055">
            <v>0</v>
          </cell>
          <cell r="AU1055">
            <v>0</v>
          </cell>
          <cell r="AV1055">
            <v>0</v>
          </cell>
          <cell r="AW1055">
            <v>0</v>
          </cell>
          <cell r="AX1055">
            <v>0</v>
          </cell>
          <cell r="AY1055">
            <v>0</v>
          </cell>
          <cell r="AZ1055">
            <v>0</v>
          </cell>
          <cell r="BA1055">
            <v>0</v>
          </cell>
          <cell r="BB1055">
            <v>0</v>
          </cell>
          <cell r="BC1055">
            <v>0</v>
          </cell>
          <cell r="BD1055">
            <v>0</v>
          </cell>
          <cell r="BE1055">
            <v>0</v>
          </cell>
          <cell r="BF1055">
            <v>0</v>
          </cell>
          <cell r="BG1055">
            <v>0</v>
          </cell>
          <cell r="BH1055">
            <v>0</v>
          </cell>
          <cell r="BI1055">
            <v>0</v>
          </cell>
          <cell r="BJ1055">
            <v>0</v>
          </cell>
          <cell r="BK1055">
            <v>0</v>
          </cell>
          <cell r="BL1055">
            <v>0</v>
          </cell>
          <cell r="BM1055">
            <v>0</v>
          </cell>
          <cell r="BN1055">
            <v>0</v>
          </cell>
          <cell r="BO1055">
            <v>0</v>
          </cell>
          <cell r="BP1055">
            <v>0</v>
          </cell>
          <cell r="BQ1055">
            <v>0</v>
          </cell>
          <cell r="BR1055">
            <v>0</v>
          </cell>
          <cell r="BS1055">
            <v>0</v>
          </cell>
          <cell r="BT1055">
            <v>0</v>
          </cell>
          <cell r="BU1055">
            <v>0</v>
          </cell>
          <cell r="BV1055">
            <v>0</v>
          </cell>
          <cell r="BW1055">
            <v>0</v>
          </cell>
          <cell r="BX1055">
            <v>0</v>
          </cell>
          <cell r="BY1055">
            <v>0</v>
          </cell>
          <cell r="BZ1055">
            <v>0</v>
          </cell>
          <cell r="CA1055">
            <v>0</v>
          </cell>
          <cell r="CB1055">
            <v>0</v>
          </cell>
          <cell r="CC1055">
            <v>0</v>
          </cell>
          <cell r="CD1055">
            <v>0</v>
          </cell>
          <cell r="CE1055">
            <v>0</v>
          </cell>
          <cell r="CF1055">
            <v>0</v>
          </cell>
          <cell r="CG1055">
            <v>0</v>
          </cell>
          <cell r="CH1055">
            <v>0</v>
          </cell>
        </row>
        <row r="1056">
          <cell r="A1056" t="str">
            <v xml:space="preserve">  NF_WARREN</v>
          </cell>
          <cell r="B1056">
            <v>0</v>
          </cell>
          <cell r="C1056">
            <v>0</v>
          </cell>
          <cell r="D1056">
            <v>0</v>
          </cell>
          <cell r="E1056">
            <v>0</v>
          </cell>
          <cell r="F1056">
            <v>0</v>
          </cell>
          <cell r="G1056">
            <v>0</v>
          </cell>
          <cell r="H1056">
            <v>0</v>
          </cell>
          <cell r="I1056">
            <v>0</v>
          </cell>
          <cell r="J1056">
            <v>0</v>
          </cell>
          <cell r="K1056">
            <v>0</v>
          </cell>
          <cell r="L1056">
            <v>0</v>
          </cell>
          <cell r="M1056">
            <v>0</v>
          </cell>
          <cell r="N1056">
            <v>0</v>
          </cell>
          <cell r="O1056">
            <v>0</v>
          </cell>
          <cell r="P1056">
            <v>0</v>
          </cell>
          <cell r="Q1056">
            <v>0</v>
          </cell>
          <cell r="R1056">
            <v>0</v>
          </cell>
          <cell r="S1056">
            <v>0</v>
          </cell>
          <cell r="T1056">
            <v>0</v>
          </cell>
          <cell r="U1056">
            <v>0</v>
          </cell>
          <cell r="V1056">
            <v>0</v>
          </cell>
          <cell r="W1056">
            <v>0</v>
          </cell>
          <cell r="X1056">
            <v>0</v>
          </cell>
          <cell r="Y1056">
            <v>0</v>
          </cell>
          <cell r="Z1056">
            <v>0</v>
          </cell>
          <cell r="AA1056">
            <v>0</v>
          </cell>
          <cell r="AB1056">
            <v>0</v>
          </cell>
          <cell r="AC1056">
            <v>0</v>
          </cell>
          <cell r="AD1056">
            <v>0</v>
          </cell>
          <cell r="AE1056">
            <v>0</v>
          </cell>
          <cell r="AF1056">
            <v>0</v>
          </cell>
          <cell r="AG1056">
            <v>0</v>
          </cell>
          <cell r="AH1056">
            <v>0</v>
          </cell>
          <cell r="AI1056">
            <v>0</v>
          </cell>
          <cell r="AJ1056">
            <v>0</v>
          </cell>
          <cell r="AK1056">
            <v>0</v>
          </cell>
          <cell r="AL1056">
            <v>0</v>
          </cell>
          <cell r="AM1056">
            <v>0</v>
          </cell>
          <cell r="AN1056">
            <v>0</v>
          </cell>
          <cell r="AO1056">
            <v>0</v>
          </cell>
          <cell r="AP1056">
            <v>0</v>
          </cell>
          <cell r="AQ1056">
            <v>0</v>
          </cell>
          <cell r="AR1056">
            <v>0</v>
          </cell>
          <cell r="AS1056">
            <v>0</v>
          </cell>
          <cell r="AT1056">
            <v>0</v>
          </cell>
          <cell r="AU1056">
            <v>0</v>
          </cell>
          <cell r="AV1056">
            <v>0</v>
          </cell>
          <cell r="AW1056">
            <v>0</v>
          </cell>
          <cell r="AX1056">
            <v>0</v>
          </cell>
          <cell r="AY1056">
            <v>0</v>
          </cell>
          <cell r="AZ1056">
            <v>0</v>
          </cell>
          <cell r="BA1056">
            <v>0</v>
          </cell>
          <cell r="BB1056">
            <v>0</v>
          </cell>
          <cell r="BC1056">
            <v>0</v>
          </cell>
          <cell r="BD1056">
            <v>0</v>
          </cell>
          <cell r="BE1056">
            <v>0</v>
          </cell>
          <cell r="BF1056">
            <v>0</v>
          </cell>
          <cell r="BG1056">
            <v>0</v>
          </cell>
          <cell r="BH1056">
            <v>0</v>
          </cell>
          <cell r="BI1056">
            <v>0</v>
          </cell>
          <cell r="BJ1056">
            <v>0</v>
          </cell>
          <cell r="BK1056">
            <v>0</v>
          </cell>
          <cell r="BL1056">
            <v>0</v>
          </cell>
          <cell r="BM1056">
            <v>0</v>
          </cell>
          <cell r="BN1056">
            <v>0</v>
          </cell>
          <cell r="BO1056">
            <v>0</v>
          </cell>
          <cell r="BP1056">
            <v>0</v>
          </cell>
          <cell r="BQ1056">
            <v>0</v>
          </cell>
          <cell r="BR1056">
            <v>0</v>
          </cell>
          <cell r="BS1056">
            <v>0</v>
          </cell>
          <cell r="BT1056">
            <v>0</v>
          </cell>
          <cell r="BU1056">
            <v>0</v>
          </cell>
          <cell r="BV1056">
            <v>0</v>
          </cell>
          <cell r="BW1056">
            <v>0</v>
          </cell>
          <cell r="BX1056">
            <v>0</v>
          </cell>
          <cell r="BY1056">
            <v>0</v>
          </cell>
          <cell r="BZ1056">
            <v>0</v>
          </cell>
          <cell r="CA1056">
            <v>0</v>
          </cell>
          <cell r="CB1056">
            <v>0</v>
          </cell>
          <cell r="CC1056">
            <v>0</v>
          </cell>
          <cell r="CD1056">
            <v>0</v>
          </cell>
          <cell r="CE1056">
            <v>0</v>
          </cell>
          <cell r="CF1056">
            <v>0</v>
          </cell>
          <cell r="CG1056">
            <v>0</v>
          </cell>
          <cell r="CH1056">
            <v>0</v>
          </cell>
        </row>
        <row r="1057">
          <cell r="A1057" t="str">
            <v xml:space="preserve">  PLGAP_STCOLL</v>
          </cell>
          <cell r="B1057">
            <v>0</v>
          </cell>
          <cell r="C1057">
            <v>0</v>
          </cell>
          <cell r="D1057">
            <v>0</v>
          </cell>
          <cell r="E1057">
            <v>0</v>
          </cell>
          <cell r="F1057">
            <v>0</v>
          </cell>
          <cell r="G1057">
            <v>0</v>
          </cell>
          <cell r="H1057">
            <v>0</v>
          </cell>
          <cell r="I1057">
            <v>0</v>
          </cell>
          <cell r="J1057">
            <v>0</v>
          </cell>
          <cell r="K1057">
            <v>0</v>
          </cell>
          <cell r="L1057">
            <v>0</v>
          </cell>
          <cell r="M1057">
            <v>0</v>
          </cell>
          <cell r="N1057">
            <v>0</v>
          </cell>
          <cell r="O1057">
            <v>0</v>
          </cell>
          <cell r="P1057">
            <v>0</v>
          </cell>
          <cell r="Q1057">
            <v>0</v>
          </cell>
          <cell r="R1057">
            <v>0</v>
          </cell>
          <cell r="S1057">
            <v>0</v>
          </cell>
          <cell r="T1057">
            <v>0</v>
          </cell>
          <cell r="U1057">
            <v>0</v>
          </cell>
          <cell r="V1057">
            <v>0</v>
          </cell>
          <cell r="W1057">
            <v>0</v>
          </cell>
          <cell r="X1057">
            <v>0</v>
          </cell>
          <cell r="Y1057">
            <v>0</v>
          </cell>
          <cell r="Z1057">
            <v>0</v>
          </cell>
          <cell r="AA1057">
            <v>0</v>
          </cell>
          <cell r="AB1057">
            <v>0</v>
          </cell>
          <cell r="AC1057">
            <v>0</v>
          </cell>
          <cell r="AD1057">
            <v>0</v>
          </cell>
          <cell r="AE1057">
            <v>0</v>
          </cell>
          <cell r="AF1057">
            <v>0</v>
          </cell>
          <cell r="AG1057">
            <v>0</v>
          </cell>
          <cell r="AH1057">
            <v>0</v>
          </cell>
          <cell r="AI1057">
            <v>0</v>
          </cell>
          <cell r="AJ1057">
            <v>0</v>
          </cell>
          <cell r="AK1057">
            <v>0</v>
          </cell>
          <cell r="AL1057">
            <v>0</v>
          </cell>
          <cell r="AM1057">
            <v>0</v>
          </cell>
          <cell r="AN1057">
            <v>0</v>
          </cell>
          <cell r="AO1057">
            <v>0</v>
          </cell>
          <cell r="AP1057">
            <v>0</v>
          </cell>
          <cell r="AQ1057">
            <v>0</v>
          </cell>
          <cell r="AR1057">
            <v>0</v>
          </cell>
          <cell r="AS1057">
            <v>0</v>
          </cell>
          <cell r="AT1057">
            <v>0</v>
          </cell>
          <cell r="AU1057">
            <v>0</v>
          </cell>
          <cell r="AV1057">
            <v>0</v>
          </cell>
          <cell r="AW1057">
            <v>0</v>
          </cell>
          <cell r="AX1057">
            <v>0</v>
          </cell>
          <cell r="AY1057">
            <v>0</v>
          </cell>
          <cell r="AZ1057">
            <v>0</v>
          </cell>
          <cell r="BA1057">
            <v>0</v>
          </cell>
          <cell r="BB1057">
            <v>0</v>
          </cell>
          <cell r="BC1057">
            <v>0</v>
          </cell>
          <cell r="BD1057">
            <v>0</v>
          </cell>
          <cell r="BE1057">
            <v>0</v>
          </cell>
          <cell r="BF1057">
            <v>0</v>
          </cell>
          <cell r="BG1057">
            <v>0</v>
          </cell>
          <cell r="BH1057">
            <v>0</v>
          </cell>
          <cell r="BI1057">
            <v>0</v>
          </cell>
          <cell r="BJ1057">
            <v>0</v>
          </cell>
          <cell r="BK1057">
            <v>0</v>
          </cell>
          <cell r="BL1057">
            <v>0</v>
          </cell>
          <cell r="BM1057">
            <v>0</v>
          </cell>
          <cell r="BN1057">
            <v>0</v>
          </cell>
          <cell r="BO1057">
            <v>0</v>
          </cell>
          <cell r="BP1057">
            <v>0</v>
          </cell>
          <cell r="BQ1057">
            <v>0</v>
          </cell>
          <cell r="BR1057">
            <v>0</v>
          </cell>
          <cell r="BS1057">
            <v>0</v>
          </cell>
          <cell r="BT1057">
            <v>0</v>
          </cell>
          <cell r="BU1057">
            <v>0</v>
          </cell>
          <cell r="BV1057">
            <v>0</v>
          </cell>
          <cell r="BW1057">
            <v>0</v>
          </cell>
          <cell r="BX1057">
            <v>0</v>
          </cell>
          <cell r="BY1057">
            <v>0</v>
          </cell>
          <cell r="BZ1057">
            <v>0</v>
          </cell>
          <cell r="CA1057">
            <v>0</v>
          </cell>
          <cell r="CB1057">
            <v>0</v>
          </cell>
          <cell r="CC1057">
            <v>0</v>
          </cell>
          <cell r="CD1057">
            <v>0</v>
          </cell>
          <cell r="CE1057">
            <v>0</v>
          </cell>
          <cell r="CF1057">
            <v>0</v>
          </cell>
          <cell r="CG1057">
            <v>0</v>
          </cell>
          <cell r="CH1057">
            <v>0</v>
          </cell>
        </row>
        <row r="1058">
          <cell r="A1058" t="str">
            <v xml:space="preserve">  ROCK_EMIGS</v>
          </cell>
          <cell r="B1058">
            <v>0</v>
          </cell>
          <cell r="C1058">
            <v>0</v>
          </cell>
          <cell r="D1058">
            <v>0</v>
          </cell>
          <cell r="E1058">
            <v>0</v>
          </cell>
          <cell r="F1058">
            <v>0</v>
          </cell>
          <cell r="G1058">
            <v>0</v>
          </cell>
          <cell r="H1058">
            <v>0</v>
          </cell>
          <cell r="I1058">
            <v>0</v>
          </cell>
          <cell r="J1058">
            <v>0</v>
          </cell>
          <cell r="K1058">
            <v>0</v>
          </cell>
          <cell r="L1058">
            <v>0</v>
          </cell>
          <cell r="M1058">
            <v>0</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cell r="AA1058">
            <v>0</v>
          </cell>
          <cell r="AB1058">
            <v>0</v>
          </cell>
          <cell r="AC1058">
            <v>0</v>
          </cell>
          <cell r="AD1058">
            <v>0</v>
          </cell>
          <cell r="AE1058">
            <v>0</v>
          </cell>
          <cell r="AF1058">
            <v>0</v>
          </cell>
          <cell r="AG1058">
            <v>0</v>
          </cell>
          <cell r="AH1058">
            <v>0</v>
          </cell>
          <cell r="AI1058">
            <v>0</v>
          </cell>
          <cell r="AJ1058">
            <v>0</v>
          </cell>
          <cell r="AK1058">
            <v>0</v>
          </cell>
          <cell r="AL1058">
            <v>0</v>
          </cell>
          <cell r="AM1058">
            <v>0</v>
          </cell>
          <cell r="AN1058">
            <v>0</v>
          </cell>
          <cell r="AO1058">
            <v>0</v>
          </cell>
          <cell r="AP1058">
            <v>0</v>
          </cell>
          <cell r="AQ1058">
            <v>0</v>
          </cell>
          <cell r="AR1058">
            <v>0</v>
          </cell>
          <cell r="AS1058">
            <v>0</v>
          </cell>
          <cell r="AT1058">
            <v>0</v>
          </cell>
          <cell r="AU1058">
            <v>0</v>
          </cell>
          <cell r="AV1058">
            <v>0</v>
          </cell>
          <cell r="AW1058">
            <v>0</v>
          </cell>
          <cell r="AX1058">
            <v>0</v>
          </cell>
          <cell r="AY1058">
            <v>0</v>
          </cell>
          <cell r="AZ1058">
            <v>0</v>
          </cell>
          <cell r="BA1058">
            <v>0</v>
          </cell>
          <cell r="BB1058">
            <v>0</v>
          </cell>
          <cell r="BC1058">
            <v>0</v>
          </cell>
          <cell r="BD1058">
            <v>0</v>
          </cell>
          <cell r="BE1058">
            <v>0</v>
          </cell>
          <cell r="BF1058">
            <v>0</v>
          </cell>
          <cell r="BG1058">
            <v>0</v>
          </cell>
          <cell r="BH1058">
            <v>0</v>
          </cell>
          <cell r="BI1058">
            <v>0</v>
          </cell>
          <cell r="BJ1058">
            <v>0</v>
          </cell>
          <cell r="BK1058">
            <v>0</v>
          </cell>
          <cell r="BL1058">
            <v>0</v>
          </cell>
          <cell r="BM1058">
            <v>0</v>
          </cell>
          <cell r="BN1058">
            <v>0</v>
          </cell>
          <cell r="BO1058">
            <v>0</v>
          </cell>
          <cell r="BP1058">
            <v>0</v>
          </cell>
          <cell r="BQ1058">
            <v>0</v>
          </cell>
          <cell r="BR1058">
            <v>0</v>
          </cell>
          <cell r="BS1058">
            <v>0</v>
          </cell>
          <cell r="BT1058">
            <v>0</v>
          </cell>
          <cell r="BU1058">
            <v>0</v>
          </cell>
          <cell r="BV1058">
            <v>0</v>
          </cell>
          <cell r="BW1058">
            <v>0</v>
          </cell>
          <cell r="BX1058">
            <v>0</v>
          </cell>
          <cell r="BY1058">
            <v>0</v>
          </cell>
          <cell r="BZ1058">
            <v>0</v>
          </cell>
          <cell r="CA1058">
            <v>0</v>
          </cell>
          <cell r="CB1058">
            <v>0</v>
          </cell>
          <cell r="CC1058">
            <v>0</v>
          </cell>
          <cell r="CD1058">
            <v>0</v>
          </cell>
          <cell r="CE1058">
            <v>0</v>
          </cell>
          <cell r="CF1058">
            <v>0</v>
          </cell>
          <cell r="CG1058">
            <v>0</v>
          </cell>
          <cell r="CH1058">
            <v>0</v>
          </cell>
        </row>
        <row r="1059">
          <cell r="A1059" t="str">
            <v xml:space="preserve">  ROCK_PLGAP</v>
          </cell>
          <cell r="B1059">
            <v>0</v>
          </cell>
          <cell r="C1059">
            <v>0</v>
          </cell>
          <cell r="D1059">
            <v>0</v>
          </cell>
          <cell r="E1059">
            <v>0</v>
          </cell>
          <cell r="F1059">
            <v>0</v>
          </cell>
          <cell r="G1059">
            <v>0</v>
          </cell>
          <cell r="H1059">
            <v>0</v>
          </cell>
          <cell r="I1059">
            <v>0</v>
          </cell>
          <cell r="J1059">
            <v>0</v>
          </cell>
          <cell r="K1059">
            <v>0</v>
          </cell>
          <cell r="L1059">
            <v>0</v>
          </cell>
          <cell r="M1059">
            <v>0</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cell r="AA1059">
            <v>0</v>
          </cell>
          <cell r="AB1059">
            <v>0</v>
          </cell>
          <cell r="AC1059">
            <v>0</v>
          </cell>
          <cell r="AD1059">
            <v>0</v>
          </cell>
          <cell r="AE1059">
            <v>0</v>
          </cell>
          <cell r="AF1059">
            <v>0</v>
          </cell>
          <cell r="AG1059">
            <v>0</v>
          </cell>
          <cell r="AH1059">
            <v>0</v>
          </cell>
          <cell r="AI1059">
            <v>0</v>
          </cell>
          <cell r="AJ1059">
            <v>0</v>
          </cell>
          <cell r="AK1059">
            <v>0</v>
          </cell>
          <cell r="AL1059">
            <v>0</v>
          </cell>
          <cell r="AM1059">
            <v>0</v>
          </cell>
          <cell r="AN1059">
            <v>0</v>
          </cell>
          <cell r="AO1059">
            <v>0</v>
          </cell>
          <cell r="AP1059">
            <v>0</v>
          </cell>
          <cell r="AQ1059">
            <v>0</v>
          </cell>
          <cell r="AR1059">
            <v>0</v>
          </cell>
          <cell r="AS1059">
            <v>0</v>
          </cell>
          <cell r="AT1059">
            <v>0</v>
          </cell>
          <cell r="AU1059">
            <v>0</v>
          </cell>
          <cell r="AV1059">
            <v>0</v>
          </cell>
          <cell r="AW1059">
            <v>0</v>
          </cell>
          <cell r="AX1059">
            <v>0</v>
          </cell>
          <cell r="AY1059">
            <v>0</v>
          </cell>
          <cell r="AZ1059">
            <v>0</v>
          </cell>
          <cell r="BA1059">
            <v>0</v>
          </cell>
          <cell r="BB1059">
            <v>0</v>
          </cell>
          <cell r="BC1059">
            <v>0</v>
          </cell>
          <cell r="BD1059">
            <v>0</v>
          </cell>
          <cell r="BE1059">
            <v>0</v>
          </cell>
          <cell r="BF1059">
            <v>0</v>
          </cell>
          <cell r="BG1059">
            <v>0</v>
          </cell>
          <cell r="BH1059">
            <v>0</v>
          </cell>
          <cell r="BI1059">
            <v>0</v>
          </cell>
          <cell r="BJ1059">
            <v>0</v>
          </cell>
          <cell r="BK1059">
            <v>0</v>
          </cell>
          <cell r="BL1059">
            <v>0</v>
          </cell>
          <cell r="BM1059">
            <v>0</v>
          </cell>
          <cell r="BN1059">
            <v>0</v>
          </cell>
          <cell r="BO1059">
            <v>0</v>
          </cell>
          <cell r="BP1059">
            <v>0</v>
          </cell>
          <cell r="BQ1059">
            <v>0</v>
          </cell>
          <cell r="BR1059">
            <v>0</v>
          </cell>
          <cell r="BS1059">
            <v>0</v>
          </cell>
          <cell r="BT1059">
            <v>0</v>
          </cell>
          <cell r="BU1059">
            <v>0</v>
          </cell>
          <cell r="BV1059">
            <v>0</v>
          </cell>
          <cell r="BW1059">
            <v>0</v>
          </cell>
          <cell r="BX1059">
            <v>0</v>
          </cell>
          <cell r="BY1059">
            <v>0</v>
          </cell>
          <cell r="BZ1059">
            <v>0</v>
          </cell>
          <cell r="CA1059">
            <v>0</v>
          </cell>
          <cell r="CB1059">
            <v>0</v>
          </cell>
          <cell r="CC1059">
            <v>0</v>
          </cell>
          <cell r="CD1059">
            <v>0</v>
          </cell>
          <cell r="CE1059">
            <v>0</v>
          </cell>
          <cell r="CF1059">
            <v>0</v>
          </cell>
          <cell r="CG1059">
            <v>0</v>
          </cell>
          <cell r="CH1059">
            <v>0</v>
          </cell>
        </row>
        <row r="1060">
          <cell r="A1060" t="str">
            <v xml:space="preserve">  ROCK_SOMER</v>
          </cell>
          <cell r="B1060">
            <v>0</v>
          </cell>
          <cell r="C1060">
            <v>0</v>
          </cell>
          <cell r="D1060">
            <v>0</v>
          </cell>
          <cell r="E1060">
            <v>0</v>
          </cell>
          <cell r="F1060">
            <v>0</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0</v>
          </cell>
          <cell r="AG1060">
            <v>0</v>
          </cell>
          <cell r="AH1060">
            <v>0</v>
          </cell>
          <cell r="AI1060">
            <v>0</v>
          </cell>
          <cell r="AJ1060">
            <v>0</v>
          </cell>
          <cell r="AK1060">
            <v>0</v>
          </cell>
          <cell r="AL1060">
            <v>0</v>
          </cell>
          <cell r="AM1060">
            <v>0</v>
          </cell>
          <cell r="AN1060">
            <v>0</v>
          </cell>
          <cell r="AO1060">
            <v>0</v>
          </cell>
          <cell r="AP1060">
            <v>0</v>
          </cell>
          <cell r="AQ1060">
            <v>0</v>
          </cell>
          <cell r="AR1060">
            <v>0</v>
          </cell>
          <cell r="AS1060">
            <v>0</v>
          </cell>
          <cell r="AT1060">
            <v>0</v>
          </cell>
          <cell r="AU1060">
            <v>0</v>
          </cell>
          <cell r="AV1060">
            <v>0</v>
          </cell>
          <cell r="AW1060">
            <v>0</v>
          </cell>
          <cell r="AX1060">
            <v>0</v>
          </cell>
          <cell r="AY1060">
            <v>0</v>
          </cell>
          <cell r="AZ1060">
            <v>0</v>
          </cell>
          <cell r="BA1060">
            <v>0</v>
          </cell>
          <cell r="BB1060">
            <v>0</v>
          </cell>
          <cell r="BC1060">
            <v>0</v>
          </cell>
          <cell r="BD1060">
            <v>0</v>
          </cell>
          <cell r="BE1060">
            <v>0</v>
          </cell>
          <cell r="BF1060">
            <v>0</v>
          </cell>
          <cell r="BG1060">
            <v>0</v>
          </cell>
          <cell r="BH1060">
            <v>0</v>
          </cell>
          <cell r="BI1060">
            <v>0</v>
          </cell>
          <cell r="BJ1060">
            <v>0</v>
          </cell>
          <cell r="BK1060">
            <v>0</v>
          </cell>
          <cell r="BL1060">
            <v>0</v>
          </cell>
          <cell r="BM1060">
            <v>0</v>
          </cell>
          <cell r="BN1060">
            <v>0</v>
          </cell>
          <cell r="BO1060">
            <v>0</v>
          </cell>
          <cell r="BP1060">
            <v>0</v>
          </cell>
          <cell r="BQ1060">
            <v>0</v>
          </cell>
          <cell r="BR1060">
            <v>0</v>
          </cell>
          <cell r="BS1060">
            <v>0</v>
          </cell>
          <cell r="BT1060">
            <v>0</v>
          </cell>
          <cell r="BU1060">
            <v>0</v>
          </cell>
          <cell r="BV1060">
            <v>0</v>
          </cell>
          <cell r="BW1060">
            <v>0</v>
          </cell>
          <cell r="BX1060">
            <v>0</v>
          </cell>
          <cell r="BY1060">
            <v>0</v>
          </cell>
          <cell r="BZ1060">
            <v>0</v>
          </cell>
          <cell r="CA1060">
            <v>0</v>
          </cell>
          <cell r="CB1060">
            <v>0</v>
          </cell>
          <cell r="CC1060">
            <v>0</v>
          </cell>
          <cell r="CD1060">
            <v>0</v>
          </cell>
          <cell r="CE1060">
            <v>0</v>
          </cell>
          <cell r="CF1060">
            <v>0</v>
          </cell>
          <cell r="CG1060">
            <v>0</v>
          </cell>
          <cell r="CH1060">
            <v>0</v>
          </cell>
        </row>
        <row r="1061">
          <cell r="A1061" t="str">
            <v xml:space="preserve">  SST_FSS</v>
          </cell>
          <cell r="B1061">
            <v>0</v>
          </cell>
          <cell r="C1061">
            <v>0</v>
          </cell>
          <cell r="D1061">
            <v>0</v>
          </cell>
          <cell r="E1061">
            <v>0</v>
          </cell>
          <cell r="F1061">
            <v>0</v>
          </cell>
          <cell r="G1061">
            <v>0</v>
          </cell>
          <cell r="H1061">
            <v>0</v>
          </cell>
          <cell r="I1061">
            <v>0</v>
          </cell>
          <cell r="J1061">
            <v>0</v>
          </cell>
          <cell r="K1061">
            <v>0</v>
          </cell>
          <cell r="L1061">
            <v>0</v>
          </cell>
          <cell r="M1061">
            <v>0</v>
          </cell>
          <cell r="N1061">
            <v>0</v>
          </cell>
          <cell r="O1061">
            <v>0</v>
          </cell>
          <cell r="P1061">
            <v>0</v>
          </cell>
          <cell r="Q1061">
            <v>0</v>
          </cell>
          <cell r="R1061">
            <v>0</v>
          </cell>
          <cell r="S1061">
            <v>0</v>
          </cell>
          <cell r="T1061">
            <v>0</v>
          </cell>
          <cell r="U1061">
            <v>0</v>
          </cell>
          <cell r="V1061">
            <v>0</v>
          </cell>
          <cell r="W1061">
            <v>0</v>
          </cell>
          <cell r="X1061">
            <v>0</v>
          </cell>
          <cell r="Y1061">
            <v>0</v>
          </cell>
          <cell r="Z1061">
            <v>0</v>
          </cell>
          <cell r="AA1061">
            <v>0</v>
          </cell>
          <cell r="AB1061">
            <v>0</v>
          </cell>
          <cell r="AC1061">
            <v>0</v>
          </cell>
          <cell r="AD1061">
            <v>0</v>
          </cell>
          <cell r="AE1061">
            <v>0</v>
          </cell>
          <cell r="AF1061">
            <v>0</v>
          </cell>
          <cell r="AG1061">
            <v>0</v>
          </cell>
          <cell r="AH1061">
            <v>0</v>
          </cell>
          <cell r="AI1061">
            <v>0</v>
          </cell>
          <cell r="AJ1061">
            <v>0</v>
          </cell>
          <cell r="AK1061">
            <v>0</v>
          </cell>
          <cell r="AL1061">
            <v>0</v>
          </cell>
          <cell r="AM1061">
            <v>0</v>
          </cell>
          <cell r="AN1061">
            <v>0</v>
          </cell>
          <cell r="AO1061">
            <v>0</v>
          </cell>
          <cell r="AP1061">
            <v>0</v>
          </cell>
          <cell r="AQ1061">
            <v>0</v>
          </cell>
          <cell r="AR1061">
            <v>0</v>
          </cell>
          <cell r="AS1061">
            <v>0</v>
          </cell>
          <cell r="AT1061">
            <v>0</v>
          </cell>
          <cell r="AU1061">
            <v>0</v>
          </cell>
          <cell r="AV1061">
            <v>0</v>
          </cell>
          <cell r="AW1061">
            <v>0</v>
          </cell>
          <cell r="AX1061">
            <v>0</v>
          </cell>
          <cell r="AY1061">
            <v>0</v>
          </cell>
          <cell r="AZ1061">
            <v>0</v>
          </cell>
          <cell r="BA1061">
            <v>0</v>
          </cell>
          <cell r="BB1061">
            <v>0</v>
          </cell>
          <cell r="BC1061">
            <v>0</v>
          </cell>
          <cell r="BD1061">
            <v>0</v>
          </cell>
          <cell r="BE1061">
            <v>0</v>
          </cell>
          <cell r="BF1061">
            <v>0</v>
          </cell>
          <cell r="BG1061">
            <v>0</v>
          </cell>
          <cell r="BH1061">
            <v>0</v>
          </cell>
          <cell r="BI1061">
            <v>0</v>
          </cell>
          <cell r="BJ1061">
            <v>0</v>
          </cell>
          <cell r="BK1061">
            <v>0</v>
          </cell>
          <cell r="BL1061">
            <v>0</v>
          </cell>
          <cell r="BM1061">
            <v>0</v>
          </cell>
          <cell r="BN1061">
            <v>0</v>
          </cell>
          <cell r="BO1061">
            <v>0</v>
          </cell>
          <cell r="BP1061">
            <v>0</v>
          </cell>
          <cell r="BQ1061">
            <v>0</v>
          </cell>
          <cell r="BR1061">
            <v>0</v>
          </cell>
          <cell r="BS1061">
            <v>0</v>
          </cell>
          <cell r="BT1061">
            <v>0</v>
          </cell>
          <cell r="BU1061">
            <v>0</v>
          </cell>
          <cell r="BV1061">
            <v>0</v>
          </cell>
          <cell r="BW1061">
            <v>0</v>
          </cell>
          <cell r="BX1061">
            <v>0</v>
          </cell>
          <cell r="BY1061">
            <v>0</v>
          </cell>
          <cell r="BZ1061">
            <v>0</v>
          </cell>
          <cell r="CA1061">
            <v>0</v>
          </cell>
          <cell r="CB1061">
            <v>0</v>
          </cell>
          <cell r="CC1061">
            <v>0</v>
          </cell>
          <cell r="CD1061">
            <v>0</v>
          </cell>
          <cell r="CE1061">
            <v>0</v>
          </cell>
          <cell r="CF1061">
            <v>0</v>
          </cell>
          <cell r="CG1061">
            <v>0</v>
          </cell>
          <cell r="CH1061">
            <v>0</v>
          </cell>
        </row>
        <row r="1062">
          <cell r="A1062" t="str">
            <v xml:space="preserve">  SST_MKT</v>
          </cell>
          <cell r="B1062">
            <v>0</v>
          </cell>
          <cell r="C1062">
            <v>0</v>
          </cell>
          <cell r="D1062">
            <v>0</v>
          </cell>
          <cell r="E1062">
            <v>0</v>
          </cell>
          <cell r="F1062">
            <v>0</v>
          </cell>
          <cell r="G1062">
            <v>0</v>
          </cell>
          <cell r="H1062">
            <v>0</v>
          </cell>
          <cell r="I1062">
            <v>0</v>
          </cell>
          <cell r="J1062">
            <v>0</v>
          </cell>
          <cell r="K1062">
            <v>0</v>
          </cell>
          <cell r="L1062">
            <v>0</v>
          </cell>
          <cell r="M1062">
            <v>0</v>
          </cell>
          <cell r="N1062">
            <v>0</v>
          </cell>
          <cell r="O1062">
            <v>0</v>
          </cell>
          <cell r="P1062">
            <v>0</v>
          </cell>
          <cell r="Q1062">
            <v>0</v>
          </cell>
          <cell r="R1062">
            <v>0</v>
          </cell>
          <cell r="S1062">
            <v>0</v>
          </cell>
          <cell r="T1062">
            <v>0</v>
          </cell>
          <cell r="U1062">
            <v>0</v>
          </cell>
          <cell r="V1062">
            <v>0</v>
          </cell>
          <cell r="W1062">
            <v>0</v>
          </cell>
          <cell r="X1062">
            <v>0</v>
          </cell>
          <cell r="Y1062">
            <v>0</v>
          </cell>
          <cell r="Z1062">
            <v>0</v>
          </cell>
          <cell r="AA1062">
            <v>0</v>
          </cell>
          <cell r="AB1062">
            <v>0</v>
          </cell>
          <cell r="AC1062">
            <v>0</v>
          </cell>
          <cell r="AD1062">
            <v>0</v>
          </cell>
          <cell r="AE1062">
            <v>0</v>
          </cell>
          <cell r="AF1062">
            <v>0</v>
          </cell>
          <cell r="AG1062">
            <v>0</v>
          </cell>
          <cell r="AH1062">
            <v>0</v>
          </cell>
          <cell r="AI1062">
            <v>0</v>
          </cell>
          <cell r="AJ1062">
            <v>0</v>
          </cell>
          <cell r="AK1062">
            <v>0</v>
          </cell>
          <cell r="AL1062">
            <v>0</v>
          </cell>
          <cell r="AM1062">
            <v>0</v>
          </cell>
          <cell r="AN1062">
            <v>0</v>
          </cell>
          <cell r="AO1062">
            <v>0</v>
          </cell>
          <cell r="AP1062">
            <v>0</v>
          </cell>
          <cell r="AQ1062">
            <v>0</v>
          </cell>
          <cell r="AR1062">
            <v>0</v>
          </cell>
          <cell r="AS1062">
            <v>0</v>
          </cell>
          <cell r="AT1062">
            <v>0</v>
          </cell>
          <cell r="AU1062">
            <v>0</v>
          </cell>
          <cell r="AV1062">
            <v>0</v>
          </cell>
          <cell r="AW1062">
            <v>0</v>
          </cell>
          <cell r="AX1062">
            <v>0</v>
          </cell>
          <cell r="AY1062">
            <v>0</v>
          </cell>
          <cell r="AZ1062">
            <v>0</v>
          </cell>
          <cell r="BA1062">
            <v>0</v>
          </cell>
          <cell r="BB1062">
            <v>0</v>
          </cell>
          <cell r="BC1062">
            <v>0</v>
          </cell>
          <cell r="BD1062">
            <v>0</v>
          </cell>
          <cell r="BE1062">
            <v>0</v>
          </cell>
          <cell r="BF1062">
            <v>0</v>
          </cell>
          <cell r="BG1062">
            <v>0</v>
          </cell>
          <cell r="BH1062">
            <v>0</v>
          </cell>
          <cell r="BI1062">
            <v>0</v>
          </cell>
          <cell r="BJ1062">
            <v>0</v>
          </cell>
          <cell r="BK1062">
            <v>0</v>
          </cell>
          <cell r="BL1062">
            <v>0</v>
          </cell>
          <cell r="BM1062">
            <v>0</v>
          </cell>
          <cell r="BN1062">
            <v>0</v>
          </cell>
          <cell r="BO1062">
            <v>0</v>
          </cell>
          <cell r="BP1062">
            <v>0</v>
          </cell>
          <cell r="BQ1062">
            <v>0</v>
          </cell>
          <cell r="BR1062">
            <v>0</v>
          </cell>
          <cell r="BS1062">
            <v>0</v>
          </cell>
          <cell r="BT1062">
            <v>0</v>
          </cell>
          <cell r="BU1062">
            <v>0</v>
          </cell>
          <cell r="BV1062">
            <v>0</v>
          </cell>
          <cell r="BW1062">
            <v>0</v>
          </cell>
          <cell r="BX1062">
            <v>0</v>
          </cell>
          <cell r="BY1062">
            <v>0</v>
          </cell>
          <cell r="BZ1062">
            <v>0</v>
          </cell>
          <cell r="CA1062">
            <v>0</v>
          </cell>
          <cell r="CB1062">
            <v>0</v>
          </cell>
          <cell r="CC1062">
            <v>0</v>
          </cell>
          <cell r="CD1062">
            <v>0</v>
          </cell>
          <cell r="CE1062">
            <v>0</v>
          </cell>
          <cell r="CF1062">
            <v>0</v>
          </cell>
          <cell r="CG1062">
            <v>0</v>
          </cell>
          <cell r="CH1062">
            <v>0</v>
          </cell>
        </row>
        <row r="1063">
          <cell r="A1063" t="str">
            <v xml:space="preserve">  SST_SST_2</v>
          </cell>
          <cell r="B1063">
            <v>0</v>
          </cell>
          <cell r="C1063">
            <v>0</v>
          </cell>
          <cell r="D1063">
            <v>0</v>
          </cell>
          <cell r="E1063">
            <v>0</v>
          </cell>
          <cell r="F1063">
            <v>0</v>
          </cell>
          <cell r="G1063">
            <v>0</v>
          </cell>
          <cell r="H1063">
            <v>0</v>
          </cell>
          <cell r="I1063">
            <v>0</v>
          </cell>
          <cell r="J1063">
            <v>0</v>
          </cell>
          <cell r="K1063">
            <v>0</v>
          </cell>
          <cell r="L1063">
            <v>0</v>
          </cell>
          <cell r="M1063">
            <v>0</v>
          </cell>
          <cell r="N1063">
            <v>0</v>
          </cell>
          <cell r="O1063">
            <v>0</v>
          </cell>
          <cell r="P1063">
            <v>0</v>
          </cell>
          <cell r="Q1063">
            <v>0</v>
          </cell>
          <cell r="R1063">
            <v>0</v>
          </cell>
          <cell r="S1063">
            <v>0</v>
          </cell>
          <cell r="T1063">
            <v>0</v>
          </cell>
          <cell r="U1063">
            <v>0</v>
          </cell>
          <cell r="V1063">
            <v>0</v>
          </cell>
          <cell r="W1063">
            <v>0</v>
          </cell>
          <cell r="X1063">
            <v>0</v>
          </cell>
          <cell r="Y1063">
            <v>0</v>
          </cell>
          <cell r="Z1063">
            <v>0</v>
          </cell>
          <cell r="AA1063">
            <v>0</v>
          </cell>
          <cell r="AB1063">
            <v>0</v>
          </cell>
          <cell r="AC1063">
            <v>0</v>
          </cell>
          <cell r="AD1063">
            <v>0</v>
          </cell>
          <cell r="AE1063">
            <v>0</v>
          </cell>
          <cell r="AF1063">
            <v>0</v>
          </cell>
          <cell r="AG1063">
            <v>0</v>
          </cell>
          <cell r="AH1063">
            <v>0</v>
          </cell>
          <cell r="AI1063">
            <v>0</v>
          </cell>
          <cell r="AJ1063">
            <v>0</v>
          </cell>
          <cell r="AK1063">
            <v>0</v>
          </cell>
          <cell r="AL1063">
            <v>0</v>
          </cell>
          <cell r="AM1063">
            <v>0</v>
          </cell>
          <cell r="AN1063">
            <v>0</v>
          </cell>
          <cell r="AO1063">
            <v>0</v>
          </cell>
          <cell r="AP1063">
            <v>0</v>
          </cell>
          <cell r="AQ1063">
            <v>0</v>
          </cell>
          <cell r="AR1063">
            <v>0</v>
          </cell>
          <cell r="AS1063">
            <v>0</v>
          </cell>
          <cell r="AT1063">
            <v>0</v>
          </cell>
          <cell r="AU1063">
            <v>0</v>
          </cell>
          <cell r="AV1063">
            <v>0</v>
          </cell>
          <cell r="AW1063">
            <v>0</v>
          </cell>
          <cell r="AX1063">
            <v>0</v>
          </cell>
          <cell r="AY1063">
            <v>0</v>
          </cell>
          <cell r="AZ1063">
            <v>0</v>
          </cell>
          <cell r="BA1063">
            <v>0</v>
          </cell>
          <cell r="BB1063">
            <v>0</v>
          </cell>
          <cell r="BC1063">
            <v>0</v>
          </cell>
          <cell r="BD1063">
            <v>0</v>
          </cell>
          <cell r="BE1063">
            <v>0</v>
          </cell>
          <cell r="BF1063">
            <v>0</v>
          </cell>
          <cell r="BG1063">
            <v>0</v>
          </cell>
          <cell r="BH1063">
            <v>0</v>
          </cell>
          <cell r="BI1063">
            <v>0</v>
          </cell>
          <cell r="BJ1063">
            <v>0</v>
          </cell>
          <cell r="BK1063">
            <v>0</v>
          </cell>
          <cell r="BL1063">
            <v>0</v>
          </cell>
          <cell r="BM1063">
            <v>0</v>
          </cell>
          <cell r="BN1063">
            <v>0</v>
          </cell>
          <cell r="BO1063">
            <v>0</v>
          </cell>
          <cell r="BP1063">
            <v>0</v>
          </cell>
          <cell r="BQ1063">
            <v>0</v>
          </cell>
          <cell r="BR1063">
            <v>0</v>
          </cell>
          <cell r="BS1063">
            <v>0</v>
          </cell>
          <cell r="BT1063">
            <v>0</v>
          </cell>
          <cell r="BU1063">
            <v>0</v>
          </cell>
          <cell r="BV1063">
            <v>0</v>
          </cell>
          <cell r="BW1063">
            <v>0</v>
          </cell>
          <cell r="BX1063">
            <v>0</v>
          </cell>
          <cell r="BY1063">
            <v>0</v>
          </cell>
          <cell r="BZ1063">
            <v>0</v>
          </cell>
          <cell r="CA1063">
            <v>0</v>
          </cell>
          <cell r="CB1063">
            <v>0</v>
          </cell>
          <cell r="CC1063">
            <v>0</v>
          </cell>
          <cell r="CD1063">
            <v>0</v>
          </cell>
          <cell r="CE1063">
            <v>0</v>
          </cell>
          <cell r="CF1063">
            <v>0</v>
          </cell>
          <cell r="CG1063">
            <v>0</v>
          </cell>
          <cell r="CH1063">
            <v>0</v>
          </cell>
        </row>
        <row r="1064">
          <cell r="A1064" t="str">
            <v xml:space="preserve">  TCO_FTS</v>
          </cell>
          <cell r="B1064">
            <v>0</v>
          </cell>
          <cell r="C1064">
            <v>0</v>
          </cell>
          <cell r="D1064">
            <v>0</v>
          </cell>
          <cell r="E1064">
            <v>0</v>
          </cell>
          <cell r="F1064">
            <v>0</v>
          </cell>
          <cell r="G1064">
            <v>0</v>
          </cell>
          <cell r="H1064">
            <v>0</v>
          </cell>
          <cell r="I1064">
            <v>0</v>
          </cell>
          <cell r="J1064">
            <v>0</v>
          </cell>
          <cell r="K1064">
            <v>0</v>
          </cell>
          <cell r="L1064">
            <v>0</v>
          </cell>
          <cell r="M1064">
            <v>0</v>
          </cell>
          <cell r="N1064">
            <v>0</v>
          </cell>
          <cell r="O1064">
            <v>0</v>
          </cell>
          <cell r="P1064">
            <v>0</v>
          </cell>
          <cell r="Q1064">
            <v>0</v>
          </cell>
          <cell r="R1064">
            <v>0</v>
          </cell>
          <cell r="S1064">
            <v>0</v>
          </cell>
          <cell r="T1064">
            <v>0</v>
          </cell>
          <cell r="U1064">
            <v>0</v>
          </cell>
          <cell r="V1064">
            <v>0</v>
          </cell>
          <cell r="W1064">
            <v>0</v>
          </cell>
          <cell r="X1064">
            <v>0</v>
          </cell>
          <cell r="Y1064">
            <v>0</v>
          </cell>
          <cell r="Z1064">
            <v>0</v>
          </cell>
          <cell r="AA1064">
            <v>0</v>
          </cell>
          <cell r="AB1064">
            <v>0</v>
          </cell>
          <cell r="AC1064">
            <v>0</v>
          </cell>
          <cell r="AD1064">
            <v>0</v>
          </cell>
          <cell r="AE1064">
            <v>0</v>
          </cell>
          <cell r="AF1064">
            <v>0</v>
          </cell>
          <cell r="AG1064">
            <v>0</v>
          </cell>
          <cell r="AH1064">
            <v>0</v>
          </cell>
          <cell r="AI1064">
            <v>0</v>
          </cell>
          <cell r="AJ1064">
            <v>0</v>
          </cell>
          <cell r="AK1064">
            <v>0</v>
          </cell>
          <cell r="AL1064">
            <v>0</v>
          </cell>
          <cell r="AM1064">
            <v>0</v>
          </cell>
          <cell r="AN1064">
            <v>0</v>
          </cell>
          <cell r="AO1064">
            <v>0</v>
          </cell>
          <cell r="AP1064">
            <v>0</v>
          </cell>
          <cell r="AQ1064">
            <v>0</v>
          </cell>
          <cell r="AR1064">
            <v>0</v>
          </cell>
          <cell r="AS1064">
            <v>0</v>
          </cell>
          <cell r="AT1064">
            <v>0</v>
          </cell>
          <cell r="AU1064">
            <v>0</v>
          </cell>
          <cell r="AV1064">
            <v>0</v>
          </cell>
          <cell r="AW1064">
            <v>0</v>
          </cell>
          <cell r="AX1064">
            <v>0</v>
          </cell>
          <cell r="AY1064">
            <v>0</v>
          </cell>
          <cell r="AZ1064">
            <v>0</v>
          </cell>
          <cell r="BA1064">
            <v>0</v>
          </cell>
          <cell r="BB1064">
            <v>0</v>
          </cell>
          <cell r="BC1064">
            <v>0</v>
          </cell>
          <cell r="BD1064">
            <v>0</v>
          </cell>
          <cell r="BE1064">
            <v>0</v>
          </cell>
          <cell r="BF1064">
            <v>0</v>
          </cell>
          <cell r="BG1064">
            <v>0</v>
          </cell>
          <cell r="BH1064">
            <v>0</v>
          </cell>
          <cell r="BI1064">
            <v>0</v>
          </cell>
          <cell r="BJ1064">
            <v>0</v>
          </cell>
          <cell r="BK1064">
            <v>0</v>
          </cell>
          <cell r="BL1064">
            <v>0</v>
          </cell>
          <cell r="BM1064">
            <v>0</v>
          </cell>
          <cell r="BN1064">
            <v>0</v>
          </cell>
          <cell r="BO1064">
            <v>0</v>
          </cell>
          <cell r="BP1064">
            <v>0</v>
          </cell>
          <cell r="BQ1064">
            <v>0</v>
          </cell>
          <cell r="BR1064">
            <v>0</v>
          </cell>
          <cell r="BS1064">
            <v>0</v>
          </cell>
          <cell r="BT1064">
            <v>0</v>
          </cell>
          <cell r="BU1064">
            <v>0</v>
          </cell>
          <cell r="BV1064">
            <v>0</v>
          </cell>
          <cell r="BW1064">
            <v>0</v>
          </cell>
          <cell r="BX1064">
            <v>0</v>
          </cell>
          <cell r="BY1064">
            <v>0</v>
          </cell>
          <cell r="BZ1064">
            <v>0</v>
          </cell>
          <cell r="CA1064">
            <v>0</v>
          </cell>
          <cell r="CB1064">
            <v>0</v>
          </cell>
          <cell r="CC1064">
            <v>0</v>
          </cell>
          <cell r="CD1064">
            <v>0</v>
          </cell>
          <cell r="CE1064">
            <v>0</v>
          </cell>
          <cell r="CF1064">
            <v>0</v>
          </cell>
          <cell r="CG1064">
            <v>0</v>
          </cell>
          <cell r="CH1064">
            <v>0</v>
          </cell>
        </row>
        <row r="1065">
          <cell r="A1065" t="str">
            <v xml:space="preserve">  TCO_SST</v>
          </cell>
          <cell r="B1065">
            <v>0</v>
          </cell>
          <cell r="C1065">
            <v>0</v>
          </cell>
          <cell r="D1065">
            <v>0</v>
          </cell>
          <cell r="E1065">
            <v>0</v>
          </cell>
          <cell r="F1065">
            <v>0</v>
          </cell>
          <cell r="G1065">
            <v>0</v>
          </cell>
          <cell r="H1065">
            <v>0</v>
          </cell>
          <cell r="I1065">
            <v>0</v>
          </cell>
          <cell r="J1065">
            <v>0</v>
          </cell>
          <cell r="K1065">
            <v>0</v>
          </cell>
          <cell r="L1065">
            <v>0</v>
          </cell>
          <cell r="M1065">
            <v>0</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cell r="AA1065">
            <v>0</v>
          </cell>
          <cell r="AB1065">
            <v>0</v>
          </cell>
          <cell r="AC1065">
            <v>0</v>
          </cell>
          <cell r="AD1065">
            <v>0</v>
          </cell>
          <cell r="AE1065">
            <v>0</v>
          </cell>
          <cell r="AF1065">
            <v>0</v>
          </cell>
          <cell r="AG1065">
            <v>0</v>
          </cell>
          <cell r="AH1065">
            <v>0</v>
          </cell>
          <cell r="AI1065">
            <v>0</v>
          </cell>
          <cell r="AJ1065">
            <v>0</v>
          </cell>
          <cell r="AK1065">
            <v>0</v>
          </cell>
          <cell r="AL1065">
            <v>0</v>
          </cell>
          <cell r="AM1065">
            <v>0</v>
          </cell>
          <cell r="AN1065">
            <v>0</v>
          </cell>
          <cell r="AO1065">
            <v>0</v>
          </cell>
          <cell r="AP1065">
            <v>0</v>
          </cell>
          <cell r="AQ1065">
            <v>0</v>
          </cell>
          <cell r="AR1065">
            <v>0</v>
          </cell>
          <cell r="AS1065">
            <v>0</v>
          </cell>
          <cell r="AT1065">
            <v>0</v>
          </cell>
          <cell r="AU1065">
            <v>0</v>
          </cell>
          <cell r="AV1065">
            <v>0</v>
          </cell>
          <cell r="AW1065">
            <v>0</v>
          </cell>
          <cell r="AX1065">
            <v>0</v>
          </cell>
          <cell r="AY1065">
            <v>0</v>
          </cell>
          <cell r="AZ1065">
            <v>0</v>
          </cell>
          <cell r="BA1065">
            <v>0</v>
          </cell>
          <cell r="BB1065">
            <v>0</v>
          </cell>
          <cell r="BC1065">
            <v>0</v>
          </cell>
          <cell r="BD1065">
            <v>0</v>
          </cell>
          <cell r="BE1065">
            <v>0</v>
          </cell>
          <cell r="BF1065">
            <v>0</v>
          </cell>
          <cell r="BG1065">
            <v>0</v>
          </cell>
          <cell r="BH1065">
            <v>0</v>
          </cell>
          <cell r="BI1065">
            <v>0</v>
          </cell>
          <cell r="BJ1065">
            <v>0</v>
          </cell>
          <cell r="BK1065">
            <v>0</v>
          </cell>
          <cell r="BL1065">
            <v>0</v>
          </cell>
          <cell r="BM1065">
            <v>0</v>
          </cell>
          <cell r="BN1065">
            <v>0</v>
          </cell>
          <cell r="BO1065">
            <v>0</v>
          </cell>
          <cell r="BP1065">
            <v>0</v>
          </cell>
          <cell r="BQ1065">
            <v>0</v>
          </cell>
          <cell r="BR1065">
            <v>0</v>
          </cell>
          <cell r="BS1065">
            <v>0</v>
          </cell>
          <cell r="BT1065">
            <v>0</v>
          </cell>
          <cell r="BU1065">
            <v>0</v>
          </cell>
          <cell r="BV1065">
            <v>0</v>
          </cell>
          <cell r="BW1065">
            <v>0</v>
          </cell>
          <cell r="BX1065">
            <v>0</v>
          </cell>
          <cell r="BY1065">
            <v>0</v>
          </cell>
          <cell r="BZ1065">
            <v>0</v>
          </cell>
          <cell r="CA1065">
            <v>0</v>
          </cell>
          <cell r="CB1065">
            <v>0</v>
          </cell>
          <cell r="CC1065">
            <v>0</v>
          </cell>
          <cell r="CD1065">
            <v>0</v>
          </cell>
          <cell r="CE1065">
            <v>0</v>
          </cell>
          <cell r="CF1065">
            <v>0</v>
          </cell>
          <cell r="CG1065">
            <v>0</v>
          </cell>
          <cell r="CH1065">
            <v>0</v>
          </cell>
        </row>
        <row r="1066">
          <cell r="A1066" t="str">
            <v xml:space="preserve">  TET_BACK</v>
          </cell>
          <cell r="B1066">
            <v>0</v>
          </cell>
          <cell r="C1066">
            <v>0</v>
          </cell>
          <cell r="D1066">
            <v>0</v>
          </cell>
          <cell r="E1066">
            <v>0</v>
          </cell>
          <cell r="F1066">
            <v>0</v>
          </cell>
          <cell r="G1066">
            <v>0</v>
          </cell>
          <cell r="H1066">
            <v>0</v>
          </cell>
          <cell r="I1066">
            <v>0</v>
          </cell>
          <cell r="J1066">
            <v>0</v>
          </cell>
          <cell r="K1066">
            <v>0</v>
          </cell>
          <cell r="L1066">
            <v>0</v>
          </cell>
          <cell r="M1066">
            <v>0</v>
          </cell>
          <cell r="N1066">
            <v>0</v>
          </cell>
          <cell r="O1066">
            <v>0</v>
          </cell>
          <cell r="P1066">
            <v>0</v>
          </cell>
          <cell r="Q1066">
            <v>0</v>
          </cell>
          <cell r="R1066">
            <v>0</v>
          </cell>
          <cell r="S1066">
            <v>0</v>
          </cell>
          <cell r="T1066">
            <v>0</v>
          </cell>
          <cell r="U1066">
            <v>0</v>
          </cell>
          <cell r="V1066">
            <v>0</v>
          </cell>
          <cell r="W1066">
            <v>0</v>
          </cell>
          <cell r="X1066">
            <v>0</v>
          </cell>
          <cell r="Y1066">
            <v>0</v>
          </cell>
          <cell r="Z1066">
            <v>0</v>
          </cell>
          <cell r="AA1066">
            <v>0</v>
          </cell>
          <cell r="AB1066">
            <v>0</v>
          </cell>
          <cell r="AC1066">
            <v>0</v>
          </cell>
          <cell r="AD1066">
            <v>0</v>
          </cell>
          <cell r="AE1066">
            <v>0</v>
          </cell>
          <cell r="AF1066">
            <v>0</v>
          </cell>
          <cell r="AG1066">
            <v>0</v>
          </cell>
          <cell r="AH1066">
            <v>0</v>
          </cell>
          <cell r="AI1066">
            <v>0</v>
          </cell>
          <cell r="AJ1066">
            <v>0</v>
          </cell>
          <cell r="AK1066">
            <v>0</v>
          </cell>
          <cell r="AL1066">
            <v>0</v>
          </cell>
          <cell r="AM1066">
            <v>0</v>
          </cell>
          <cell r="AN1066">
            <v>0</v>
          </cell>
          <cell r="AO1066">
            <v>0</v>
          </cell>
          <cell r="AP1066">
            <v>0</v>
          </cell>
          <cell r="AQ1066">
            <v>0</v>
          </cell>
          <cell r="AR1066">
            <v>0</v>
          </cell>
          <cell r="AS1066">
            <v>0</v>
          </cell>
          <cell r="AT1066">
            <v>0</v>
          </cell>
          <cell r="AU1066">
            <v>0</v>
          </cell>
          <cell r="AV1066">
            <v>0</v>
          </cell>
          <cell r="AW1066">
            <v>0</v>
          </cell>
          <cell r="AX1066">
            <v>0</v>
          </cell>
          <cell r="AY1066">
            <v>0</v>
          </cell>
          <cell r="AZ1066">
            <v>0</v>
          </cell>
          <cell r="BA1066">
            <v>0</v>
          </cell>
          <cell r="BB1066">
            <v>0</v>
          </cell>
          <cell r="BC1066">
            <v>0</v>
          </cell>
          <cell r="BD1066">
            <v>0</v>
          </cell>
          <cell r="BE1066">
            <v>0</v>
          </cell>
          <cell r="BF1066">
            <v>0</v>
          </cell>
          <cell r="BG1066">
            <v>0</v>
          </cell>
          <cell r="BH1066">
            <v>0</v>
          </cell>
          <cell r="BI1066">
            <v>0</v>
          </cell>
          <cell r="BJ1066">
            <v>0</v>
          </cell>
          <cell r="BK1066">
            <v>0</v>
          </cell>
          <cell r="BL1066">
            <v>0</v>
          </cell>
          <cell r="BM1066">
            <v>0</v>
          </cell>
          <cell r="BN1066">
            <v>0</v>
          </cell>
          <cell r="BO1066">
            <v>0</v>
          </cell>
          <cell r="BP1066">
            <v>0</v>
          </cell>
          <cell r="BQ1066">
            <v>0</v>
          </cell>
          <cell r="BR1066">
            <v>0</v>
          </cell>
          <cell r="BS1066">
            <v>0</v>
          </cell>
          <cell r="BT1066">
            <v>0</v>
          </cell>
          <cell r="BU1066">
            <v>0</v>
          </cell>
          <cell r="BV1066">
            <v>0</v>
          </cell>
          <cell r="BW1066">
            <v>0</v>
          </cell>
          <cell r="BX1066">
            <v>0</v>
          </cell>
          <cell r="BY1066">
            <v>0</v>
          </cell>
          <cell r="BZ1066">
            <v>0</v>
          </cell>
          <cell r="CA1066">
            <v>0</v>
          </cell>
          <cell r="CB1066">
            <v>0</v>
          </cell>
          <cell r="CC1066">
            <v>0</v>
          </cell>
          <cell r="CD1066">
            <v>0</v>
          </cell>
          <cell r="CE1066">
            <v>0</v>
          </cell>
          <cell r="CF1066">
            <v>0</v>
          </cell>
          <cell r="CG1066">
            <v>0</v>
          </cell>
          <cell r="CH1066">
            <v>0</v>
          </cell>
        </row>
        <row r="1067">
          <cell r="A1067" t="str">
            <v xml:space="preserve">  TET_FIRM</v>
          </cell>
          <cell r="B1067">
            <v>0</v>
          </cell>
          <cell r="C1067">
            <v>0</v>
          </cell>
          <cell r="D1067">
            <v>0</v>
          </cell>
          <cell r="E1067">
            <v>0</v>
          </cell>
          <cell r="F1067">
            <v>0</v>
          </cell>
          <cell r="G1067">
            <v>0</v>
          </cell>
          <cell r="H1067">
            <v>0</v>
          </cell>
          <cell r="I1067">
            <v>0</v>
          </cell>
          <cell r="J1067">
            <v>0</v>
          </cell>
          <cell r="K1067">
            <v>0</v>
          </cell>
          <cell r="L1067">
            <v>0</v>
          </cell>
          <cell r="M1067">
            <v>0</v>
          </cell>
          <cell r="N1067">
            <v>0</v>
          </cell>
          <cell r="O1067">
            <v>0</v>
          </cell>
          <cell r="P1067">
            <v>0</v>
          </cell>
          <cell r="Q1067">
            <v>0</v>
          </cell>
          <cell r="R1067">
            <v>0</v>
          </cell>
          <cell r="S1067">
            <v>0</v>
          </cell>
          <cell r="T1067">
            <v>0</v>
          </cell>
          <cell r="U1067">
            <v>0</v>
          </cell>
          <cell r="V1067">
            <v>0</v>
          </cell>
          <cell r="W1067">
            <v>0</v>
          </cell>
          <cell r="X1067">
            <v>0</v>
          </cell>
          <cell r="Y1067">
            <v>0</v>
          </cell>
          <cell r="Z1067">
            <v>0</v>
          </cell>
          <cell r="AA1067">
            <v>0</v>
          </cell>
          <cell r="AB1067">
            <v>0</v>
          </cell>
          <cell r="AC1067">
            <v>0</v>
          </cell>
          <cell r="AD1067">
            <v>0</v>
          </cell>
          <cell r="AE1067">
            <v>0</v>
          </cell>
          <cell r="AF1067">
            <v>0</v>
          </cell>
          <cell r="AG1067">
            <v>0</v>
          </cell>
          <cell r="AH1067">
            <v>0</v>
          </cell>
          <cell r="AI1067">
            <v>0</v>
          </cell>
          <cell r="AJ1067">
            <v>0</v>
          </cell>
          <cell r="AK1067">
            <v>0</v>
          </cell>
          <cell r="AL1067">
            <v>0</v>
          </cell>
          <cell r="AM1067">
            <v>0</v>
          </cell>
          <cell r="AN1067">
            <v>0</v>
          </cell>
          <cell r="AO1067">
            <v>0</v>
          </cell>
          <cell r="AP1067">
            <v>0</v>
          </cell>
          <cell r="AQ1067">
            <v>0</v>
          </cell>
          <cell r="AR1067">
            <v>0</v>
          </cell>
          <cell r="AS1067">
            <v>0</v>
          </cell>
          <cell r="AT1067">
            <v>0</v>
          </cell>
          <cell r="AU1067">
            <v>0</v>
          </cell>
          <cell r="AV1067">
            <v>0</v>
          </cell>
          <cell r="AW1067">
            <v>0</v>
          </cell>
          <cell r="AX1067">
            <v>0</v>
          </cell>
          <cell r="AY1067">
            <v>0</v>
          </cell>
          <cell r="AZ1067">
            <v>0</v>
          </cell>
          <cell r="BA1067">
            <v>0</v>
          </cell>
          <cell r="BB1067">
            <v>0</v>
          </cell>
          <cell r="BC1067">
            <v>0</v>
          </cell>
          <cell r="BD1067">
            <v>0</v>
          </cell>
          <cell r="BE1067">
            <v>0</v>
          </cell>
          <cell r="BF1067">
            <v>0</v>
          </cell>
          <cell r="BG1067">
            <v>0</v>
          </cell>
          <cell r="BH1067">
            <v>0</v>
          </cell>
          <cell r="BI1067">
            <v>0</v>
          </cell>
          <cell r="BJ1067">
            <v>0</v>
          </cell>
          <cell r="BK1067">
            <v>0</v>
          </cell>
          <cell r="BL1067">
            <v>0</v>
          </cell>
          <cell r="BM1067">
            <v>0</v>
          </cell>
          <cell r="BN1067">
            <v>0</v>
          </cell>
          <cell r="BO1067">
            <v>0</v>
          </cell>
          <cell r="BP1067">
            <v>0</v>
          </cell>
          <cell r="BQ1067">
            <v>0</v>
          </cell>
          <cell r="BR1067">
            <v>0</v>
          </cell>
          <cell r="BS1067">
            <v>0</v>
          </cell>
          <cell r="BT1067">
            <v>0</v>
          </cell>
          <cell r="BU1067">
            <v>0</v>
          </cell>
          <cell r="BV1067">
            <v>0</v>
          </cell>
          <cell r="BW1067">
            <v>0</v>
          </cell>
          <cell r="BX1067">
            <v>0</v>
          </cell>
          <cell r="BY1067">
            <v>0</v>
          </cell>
          <cell r="BZ1067">
            <v>0</v>
          </cell>
          <cell r="CA1067">
            <v>0</v>
          </cell>
          <cell r="CB1067">
            <v>0</v>
          </cell>
          <cell r="CC1067">
            <v>0</v>
          </cell>
          <cell r="CD1067">
            <v>0</v>
          </cell>
          <cell r="CE1067">
            <v>0</v>
          </cell>
          <cell r="CF1067">
            <v>0</v>
          </cell>
          <cell r="CG1067">
            <v>0</v>
          </cell>
          <cell r="CH1067">
            <v>0</v>
          </cell>
        </row>
        <row r="1068">
          <cell r="A1068" t="str">
            <v xml:space="preserve">  TET_F_HOOK</v>
          </cell>
          <cell r="B1068">
            <v>0</v>
          </cell>
          <cell r="C1068">
            <v>0</v>
          </cell>
          <cell r="D1068">
            <v>0</v>
          </cell>
          <cell r="E1068">
            <v>0</v>
          </cell>
          <cell r="F1068">
            <v>0</v>
          </cell>
          <cell r="G1068">
            <v>0</v>
          </cell>
          <cell r="H1068">
            <v>0</v>
          </cell>
          <cell r="I1068">
            <v>0</v>
          </cell>
          <cell r="J1068">
            <v>0</v>
          </cell>
          <cell r="K1068">
            <v>0</v>
          </cell>
          <cell r="L1068">
            <v>0</v>
          </cell>
          <cell r="M1068">
            <v>0</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cell r="AA1068">
            <v>0</v>
          </cell>
          <cell r="AB1068">
            <v>0</v>
          </cell>
          <cell r="AC1068">
            <v>0</v>
          </cell>
          <cell r="AD1068">
            <v>0</v>
          </cell>
          <cell r="AE1068">
            <v>0</v>
          </cell>
          <cell r="AF1068">
            <v>0</v>
          </cell>
          <cell r="AG1068">
            <v>0</v>
          </cell>
          <cell r="AH1068">
            <v>0</v>
          </cell>
          <cell r="AI1068">
            <v>0</v>
          </cell>
          <cell r="AJ1068">
            <v>0</v>
          </cell>
          <cell r="AK1068">
            <v>0</v>
          </cell>
          <cell r="AL1068">
            <v>0</v>
          </cell>
          <cell r="AM1068">
            <v>0</v>
          </cell>
          <cell r="AN1068">
            <v>0</v>
          </cell>
          <cell r="AO1068">
            <v>0</v>
          </cell>
          <cell r="AP1068">
            <v>0</v>
          </cell>
          <cell r="AQ1068">
            <v>0</v>
          </cell>
          <cell r="AR1068">
            <v>0</v>
          </cell>
          <cell r="AS1068">
            <v>0</v>
          </cell>
          <cell r="AT1068">
            <v>0</v>
          </cell>
          <cell r="AU1068">
            <v>0</v>
          </cell>
          <cell r="AV1068">
            <v>0</v>
          </cell>
          <cell r="AW1068">
            <v>0</v>
          </cell>
          <cell r="AX1068">
            <v>0</v>
          </cell>
          <cell r="AY1068">
            <v>0</v>
          </cell>
          <cell r="AZ1068">
            <v>0</v>
          </cell>
          <cell r="BA1068">
            <v>0</v>
          </cell>
          <cell r="BB1068">
            <v>0</v>
          </cell>
          <cell r="BC1068">
            <v>0</v>
          </cell>
          <cell r="BD1068">
            <v>0</v>
          </cell>
          <cell r="BE1068">
            <v>0</v>
          </cell>
          <cell r="BF1068">
            <v>0</v>
          </cell>
          <cell r="BG1068">
            <v>0</v>
          </cell>
          <cell r="BH1068">
            <v>0</v>
          </cell>
          <cell r="BI1068">
            <v>0</v>
          </cell>
          <cell r="BJ1068">
            <v>0</v>
          </cell>
          <cell r="BK1068">
            <v>0</v>
          </cell>
          <cell r="BL1068">
            <v>0</v>
          </cell>
          <cell r="BM1068">
            <v>0</v>
          </cell>
          <cell r="BN1068">
            <v>0</v>
          </cell>
          <cell r="BO1068">
            <v>0</v>
          </cell>
          <cell r="BP1068">
            <v>0</v>
          </cell>
          <cell r="BQ1068">
            <v>0</v>
          </cell>
          <cell r="BR1068">
            <v>0</v>
          </cell>
          <cell r="BS1068">
            <v>0</v>
          </cell>
          <cell r="BT1068">
            <v>0</v>
          </cell>
          <cell r="BU1068">
            <v>0</v>
          </cell>
          <cell r="BV1068">
            <v>0</v>
          </cell>
          <cell r="BW1068">
            <v>0</v>
          </cell>
          <cell r="BX1068">
            <v>0</v>
          </cell>
          <cell r="BY1068">
            <v>0</v>
          </cell>
          <cell r="BZ1068">
            <v>0</v>
          </cell>
          <cell r="CA1068">
            <v>0</v>
          </cell>
          <cell r="CB1068">
            <v>0</v>
          </cell>
          <cell r="CC1068">
            <v>0</v>
          </cell>
          <cell r="CD1068">
            <v>0</v>
          </cell>
          <cell r="CE1068">
            <v>0</v>
          </cell>
          <cell r="CF1068">
            <v>0</v>
          </cell>
          <cell r="CG1068">
            <v>0</v>
          </cell>
          <cell r="CH1068">
            <v>0</v>
          </cell>
        </row>
        <row r="1069">
          <cell r="A1069" t="str">
            <v xml:space="preserve">  TET_F_ROCK</v>
          </cell>
          <cell r="B1069">
            <v>0</v>
          </cell>
          <cell r="C1069">
            <v>0</v>
          </cell>
          <cell r="D1069">
            <v>0</v>
          </cell>
          <cell r="E1069">
            <v>0</v>
          </cell>
          <cell r="F1069">
            <v>0</v>
          </cell>
          <cell r="G1069">
            <v>0</v>
          </cell>
          <cell r="H1069">
            <v>0</v>
          </cell>
          <cell r="I1069">
            <v>0</v>
          </cell>
          <cell r="J1069">
            <v>0</v>
          </cell>
          <cell r="K1069">
            <v>0</v>
          </cell>
          <cell r="L1069">
            <v>0</v>
          </cell>
          <cell r="M1069">
            <v>0</v>
          </cell>
          <cell r="N1069">
            <v>0</v>
          </cell>
          <cell r="O1069">
            <v>0</v>
          </cell>
          <cell r="P1069">
            <v>0</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cell r="AE1069">
            <v>0</v>
          </cell>
          <cell r="AF1069">
            <v>0</v>
          </cell>
          <cell r="AG1069">
            <v>0</v>
          </cell>
          <cell r="AH1069">
            <v>0</v>
          </cell>
          <cell r="AI1069">
            <v>0</v>
          </cell>
          <cell r="AJ1069">
            <v>0</v>
          </cell>
          <cell r="AK1069">
            <v>0</v>
          </cell>
          <cell r="AL1069">
            <v>0</v>
          </cell>
          <cell r="AM1069">
            <v>0</v>
          </cell>
          <cell r="AN1069">
            <v>0</v>
          </cell>
          <cell r="AO1069">
            <v>0</v>
          </cell>
          <cell r="AP1069">
            <v>0</v>
          </cell>
          <cell r="AQ1069">
            <v>0</v>
          </cell>
          <cell r="AR1069">
            <v>0</v>
          </cell>
          <cell r="AS1069">
            <v>0</v>
          </cell>
          <cell r="AT1069">
            <v>0</v>
          </cell>
          <cell r="AU1069">
            <v>0</v>
          </cell>
          <cell r="AV1069">
            <v>0</v>
          </cell>
          <cell r="AW1069">
            <v>0</v>
          </cell>
          <cell r="AX1069">
            <v>0</v>
          </cell>
          <cell r="AY1069">
            <v>0</v>
          </cell>
          <cell r="AZ1069">
            <v>0</v>
          </cell>
          <cell r="BA1069">
            <v>0</v>
          </cell>
          <cell r="BB1069">
            <v>0</v>
          </cell>
          <cell r="BC1069">
            <v>0</v>
          </cell>
          <cell r="BD1069">
            <v>0</v>
          </cell>
          <cell r="BE1069">
            <v>0</v>
          </cell>
          <cell r="BF1069">
            <v>0</v>
          </cell>
          <cell r="BG1069">
            <v>0</v>
          </cell>
          <cell r="BH1069">
            <v>0</v>
          </cell>
          <cell r="BI1069">
            <v>0</v>
          </cell>
          <cell r="BJ1069">
            <v>0</v>
          </cell>
          <cell r="BK1069">
            <v>0</v>
          </cell>
          <cell r="BL1069">
            <v>0</v>
          </cell>
          <cell r="BM1069">
            <v>0</v>
          </cell>
          <cell r="BN1069">
            <v>0</v>
          </cell>
          <cell r="BO1069">
            <v>0</v>
          </cell>
          <cell r="BP1069">
            <v>0</v>
          </cell>
          <cell r="BQ1069">
            <v>0</v>
          </cell>
          <cell r="BR1069">
            <v>0</v>
          </cell>
          <cell r="BS1069">
            <v>0</v>
          </cell>
          <cell r="BT1069">
            <v>0</v>
          </cell>
          <cell r="BU1069">
            <v>0</v>
          </cell>
          <cell r="BV1069">
            <v>0</v>
          </cell>
          <cell r="BW1069">
            <v>0</v>
          </cell>
          <cell r="BX1069">
            <v>0</v>
          </cell>
          <cell r="BY1069">
            <v>0</v>
          </cell>
          <cell r="BZ1069">
            <v>0</v>
          </cell>
          <cell r="CA1069">
            <v>0</v>
          </cell>
          <cell r="CB1069">
            <v>0</v>
          </cell>
          <cell r="CC1069">
            <v>0</v>
          </cell>
          <cell r="CD1069">
            <v>0</v>
          </cell>
          <cell r="CE1069">
            <v>0</v>
          </cell>
          <cell r="CF1069">
            <v>0</v>
          </cell>
          <cell r="CG1069">
            <v>0</v>
          </cell>
          <cell r="CH1069">
            <v>0</v>
          </cell>
        </row>
        <row r="1070">
          <cell r="A1070" t="str">
            <v xml:space="preserve">  TET_F_TCO</v>
          </cell>
          <cell r="B1070">
            <v>0</v>
          </cell>
          <cell r="C1070">
            <v>0</v>
          </cell>
          <cell r="D1070">
            <v>0</v>
          </cell>
          <cell r="E1070">
            <v>0</v>
          </cell>
          <cell r="F1070">
            <v>0</v>
          </cell>
          <cell r="G1070">
            <v>0</v>
          </cell>
          <cell r="H1070">
            <v>0</v>
          </cell>
          <cell r="I1070">
            <v>0</v>
          </cell>
          <cell r="J1070">
            <v>0</v>
          </cell>
          <cell r="K1070">
            <v>0</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0</v>
          </cell>
          <cell r="AM1070">
            <v>0</v>
          </cell>
          <cell r="AN1070">
            <v>0</v>
          </cell>
          <cell r="AO1070">
            <v>0</v>
          </cell>
          <cell r="AP1070">
            <v>0</v>
          </cell>
          <cell r="AQ1070">
            <v>0</v>
          </cell>
          <cell r="AR1070">
            <v>0</v>
          </cell>
          <cell r="AS1070">
            <v>0</v>
          </cell>
          <cell r="AT1070">
            <v>0</v>
          </cell>
          <cell r="AU1070">
            <v>0</v>
          </cell>
          <cell r="AV1070">
            <v>0</v>
          </cell>
          <cell r="AW1070">
            <v>0</v>
          </cell>
          <cell r="AX1070">
            <v>0</v>
          </cell>
          <cell r="AY1070">
            <v>0</v>
          </cell>
          <cell r="AZ1070">
            <v>0</v>
          </cell>
          <cell r="BA1070">
            <v>0</v>
          </cell>
          <cell r="BB1070">
            <v>0</v>
          </cell>
          <cell r="BC1070">
            <v>0</v>
          </cell>
          <cell r="BD1070">
            <v>0</v>
          </cell>
          <cell r="BE1070">
            <v>0</v>
          </cell>
          <cell r="BF1070">
            <v>0</v>
          </cell>
          <cell r="BG1070">
            <v>0</v>
          </cell>
          <cell r="BH1070">
            <v>0</v>
          </cell>
          <cell r="BI1070">
            <v>0</v>
          </cell>
          <cell r="BJ1070">
            <v>0</v>
          </cell>
          <cell r="BK1070">
            <v>0</v>
          </cell>
          <cell r="BL1070">
            <v>0</v>
          </cell>
          <cell r="BM1070">
            <v>0</v>
          </cell>
          <cell r="BN1070">
            <v>0</v>
          </cell>
          <cell r="BO1070">
            <v>0</v>
          </cell>
          <cell r="BP1070">
            <v>0</v>
          </cell>
          <cell r="BQ1070">
            <v>0</v>
          </cell>
          <cell r="BR1070">
            <v>0</v>
          </cell>
          <cell r="BS1070">
            <v>0</v>
          </cell>
          <cell r="BT1070">
            <v>0</v>
          </cell>
          <cell r="BU1070">
            <v>0</v>
          </cell>
          <cell r="BV1070">
            <v>0</v>
          </cell>
          <cell r="BW1070">
            <v>0</v>
          </cell>
          <cell r="BX1070">
            <v>0</v>
          </cell>
          <cell r="BY1070">
            <v>0</v>
          </cell>
          <cell r="BZ1070">
            <v>0</v>
          </cell>
          <cell r="CA1070">
            <v>0</v>
          </cell>
          <cell r="CB1070">
            <v>0</v>
          </cell>
          <cell r="CC1070">
            <v>0</v>
          </cell>
          <cell r="CD1070">
            <v>0</v>
          </cell>
          <cell r="CE1070">
            <v>0</v>
          </cell>
          <cell r="CF1070">
            <v>0</v>
          </cell>
          <cell r="CG1070">
            <v>0</v>
          </cell>
          <cell r="CH1070">
            <v>0</v>
          </cell>
        </row>
        <row r="1071">
          <cell r="A1071" t="str">
            <v xml:space="preserve">  TET_F_UNION</v>
          </cell>
          <cell r="B1071">
            <v>0</v>
          </cell>
          <cell r="C1071">
            <v>0</v>
          </cell>
          <cell r="D1071">
            <v>0</v>
          </cell>
          <cell r="E1071">
            <v>0</v>
          </cell>
          <cell r="F1071">
            <v>0</v>
          </cell>
          <cell r="G1071">
            <v>0</v>
          </cell>
          <cell r="H1071">
            <v>0</v>
          </cell>
          <cell r="I1071">
            <v>0</v>
          </cell>
          <cell r="J1071">
            <v>0</v>
          </cell>
          <cell r="K1071">
            <v>0</v>
          </cell>
          <cell r="L1071">
            <v>0</v>
          </cell>
          <cell r="M1071">
            <v>0</v>
          </cell>
          <cell r="N1071">
            <v>0</v>
          </cell>
          <cell r="O1071">
            <v>0</v>
          </cell>
          <cell r="P1071">
            <v>0</v>
          </cell>
          <cell r="Q1071">
            <v>0</v>
          </cell>
          <cell r="R1071">
            <v>0</v>
          </cell>
          <cell r="S1071">
            <v>0</v>
          </cell>
          <cell r="T1071">
            <v>0</v>
          </cell>
          <cell r="U1071">
            <v>0</v>
          </cell>
          <cell r="V1071">
            <v>0</v>
          </cell>
          <cell r="W1071">
            <v>0</v>
          </cell>
          <cell r="X1071">
            <v>0</v>
          </cell>
          <cell r="Y1071">
            <v>0</v>
          </cell>
          <cell r="Z1071">
            <v>0</v>
          </cell>
          <cell r="AA1071">
            <v>0</v>
          </cell>
          <cell r="AB1071">
            <v>0</v>
          </cell>
          <cell r="AC1071">
            <v>0</v>
          </cell>
          <cell r="AD1071">
            <v>0</v>
          </cell>
          <cell r="AE1071">
            <v>0</v>
          </cell>
          <cell r="AF1071">
            <v>0</v>
          </cell>
          <cell r="AG1071">
            <v>0</v>
          </cell>
          <cell r="AH1071">
            <v>0</v>
          </cell>
          <cell r="AI1071">
            <v>0</v>
          </cell>
          <cell r="AJ1071">
            <v>0</v>
          </cell>
          <cell r="AK1071">
            <v>0</v>
          </cell>
          <cell r="AL1071">
            <v>0</v>
          </cell>
          <cell r="AM1071">
            <v>0</v>
          </cell>
          <cell r="AN1071">
            <v>0</v>
          </cell>
          <cell r="AO1071">
            <v>0</v>
          </cell>
          <cell r="AP1071">
            <v>0</v>
          </cell>
          <cell r="AQ1071">
            <v>0</v>
          </cell>
          <cell r="AR1071">
            <v>0</v>
          </cell>
          <cell r="AS1071">
            <v>0</v>
          </cell>
          <cell r="AT1071">
            <v>0</v>
          </cell>
          <cell r="AU1071">
            <v>0</v>
          </cell>
          <cell r="AV1071">
            <v>0</v>
          </cell>
          <cell r="AW1071">
            <v>0</v>
          </cell>
          <cell r="AX1071">
            <v>0</v>
          </cell>
          <cell r="AY1071">
            <v>0</v>
          </cell>
          <cell r="AZ1071">
            <v>0</v>
          </cell>
          <cell r="BA1071">
            <v>0</v>
          </cell>
          <cell r="BB1071">
            <v>0</v>
          </cell>
          <cell r="BC1071">
            <v>0</v>
          </cell>
          <cell r="BD1071">
            <v>0</v>
          </cell>
          <cell r="BE1071">
            <v>0</v>
          </cell>
          <cell r="BF1071">
            <v>0</v>
          </cell>
          <cell r="BG1071">
            <v>0</v>
          </cell>
          <cell r="BH1071">
            <v>0</v>
          </cell>
          <cell r="BI1071">
            <v>0</v>
          </cell>
          <cell r="BJ1071">
            <v>0</v>
          </cell>
          <cell r="BK1071">
            <v>0</v>
          </cell>
          <cell r="BL1071">
            <v>0</v>
          </cell>
          <cell r="BM1071">
            <v>0</v>
          </cell>
          <cell r="BN1071">
            <v>0</v>
          </cell>
          <cell r="BO1071">
            <v>0</v>
          </cell>
          <cell r="BP1071">
            <v>0</v>
          </cell>
          <cell r="BQ1071">
            <v>0</v>
          </cell>
          <cell r="BR1071">
            <v>0</v>
          </cell>
          <cell r="BS1071">
            <v>0</v>
          </cell>
          <cell r="BT1071">
            <v>0</v>
          </cell>
          <cell r="BU1071">
            <v>0</v>
          </cell>
          <cell r="BV1071">
            <v>0</v>
          </cell>
          <cell r="BW1071">
            <v>0</v>
          </cell>
          <cell r="BX1071">
            <v>0</v>
          </cell>
          <cell r="BY1071">
            <v>0</v>
          </cell>
          <cell r="BZ1071">
            <v>0</v>
          </cell>
          <cell r="CA1071">
            <v>0</v>
          </cell>
          <cell r="CB1071">
            <v>0</v>
          </cell>
          <cell r="CC1071">
            <v>0</v>
          </cell>
          <cell r="CD1071">
            <v>0</v>
          </cell>
          <cell r="CE1071">
            <v>0</v>
          </cell>
          <cell r="CF1071">
            <v>0</v>
          </cell>
          <cell r="CG1071">
            <v>0</v>
          </cell>
          <cell r="CH1071">
            <v>0</v>
          </cell>
        </row>
        <row r="1072">
          <cell r="A1072" t="str">
            <v xml:space="preserve">  TET_RCK_FTIM</v>
          </cell>
          <cell r="B1072">
            <v>0</v>
          </cell>
          <cell r="C1072">
            <v>0</v>
          </cell>
          <cell r="D1072">
            <v>0</v>
          </cell>
          <cell r="E1072">
            <v>0</v>
          </cell>
          <cell r="F1072">
            <v>0</v>
          </cell>
          <cell r="G1072">
            <v>0</v>
          </cell>
          <cell r="H1072">
            <v>0</v>
          </cell>
          <cell r="I1072">
            <v>0</v>
          </cell>
          <cell r="J1072">
            <v>0</v>
          </cell>
          <cell r="K1072">
            <v>0</v>
          </cell>
          <cell r="L1072">
            <v>0</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0</v>
          </cell>
          <cell r="AM1072">
            <v>0</v>
          </cell>
          <cell r="AN1072">
            <v>0</v>
          </cell>
          <cell r="AO1072">
            <v>0</v>
          </cell>
          <cell r="AP1072">
            <v>0</v>
          </cell>
          <cell r="AQ1072">
            <v>0</v>
          </cell>
          <cell r="AR1072">
            <v>0</v>
          </cell>
          <cell r="AS1072">
            <v>0</v>
          </cell>
          <cell r="AT1072">
            <v>0</v>
          </cell>
          <cell r="AU1072">
            <v>0</v>
          </cell>
          <cell r="AV1072">
            <v>0</v>
          </cell>
          <cell r="AW1072">
            <v>0</v>
          </cell>
          <cell r="AX1072">
            <v>0</v>
          </cell>
          <cell r="AY1072">
            <v>0</v>
          </cell>
          <cell r="AZ1072">
            <v>0</v>
          </cell>
          <cell r="BA1072">
            <v>0</v>
          </cell>
          <cell r="BB1072">
            <v>0</v>
          </cell>
          <cell r="BC1072">
            <v>0</v>
          </cell>
          <cell r="BD1072">
            <v>0</v>
          </cell>
          <cell r="BE1072">
            <v>0</v>
          </cell>
          <cell r="BF1072">
            <v>0</v>
          </cell>
          <cell r="BG1072">
            <v>0</v>
          </cell>
          <cell r="BH1072">
            <v>0</v>
          </cell>
          <cell r="BI1072">
            <v>0</v>
          </cell>
          <cell r="BJ1072">
            <v>0</v>
          </cell>
          <cell r="BK1072">
            <v>0</v>
          </cell>
          <cell r="BL1072">
            <v>0</v>
          </cell>
          <cell r="BM1072">
            <v>0</v>
          </cell>
          <cell r="BN1072">
            <v>0</v>
          </cell>
          <cell r="BO1072">
            <v>0</v>
          </cell>
          <cell r="BP1072">
            <v>0</v>
          </cell>
          <cell r="BQ1072">
            <v>0</v>
          </cell>
          <cell r="BR1072">
            <v>0</v>
          </cell>
          <cell r="BS1072">
            <v>0</v>
          </cell>
          <cell r="BT1072">
            <v>0</v>
          </cell>
          <cell r="BU1072">
            <v>0</v>
          </cell>
          <cell r="BV1072">
            <v>0</v>
          </cell>
          <cell r="BW1072">
            <v>0</v>
          </cell>
          <cell r="BX1072">
            <v>0</v>
          </cell>
          <cell r="BY1072">
            <v>0</v>
          </cell>
          <cell r="BZ1072">
            <v>0</v>
          </cell>
          <cell r="CA1072">
            <v>0</v>
          </cell>
          <cell r="CB1072">
            <v>0</v>
          </cell>
          <cell r="CC1072">
            <v>0</v>
          </cell>
          <cell r="CD1072">
            <v>0</v>
          </cell>
          <cell r="CE1072">
            <v>0</v>
          </cell>
          <cell r="CF1072">
            <v>0</v>
          </cell>
          <cell r="CG1072">
            <v>0</v>
          </cell>
          <cell r="CH1072">
            <v>0</v>
          </cell>
        </row>
        <row r="1073">
          <cell r="A1073" t="str">
            <v xml:space="preserve">  TET_SOMER</v>
          </cell>
          <cell r="B1073">
            <v>0</v>
          </cell>
          <cell r="C1073">
            <v>0</v>
          </cell>
          <cell r="D1073">
            <v>0</v>
          </cell>
          <cell r="E1073">
            <v>0</v>
          </cell>
          <cell r="F1073">
            <v>0</v>
          </cell>
          <cell r="G1073">
            <v>0</v>
          </cell>
          <cell r="H1073">
            <v>0</v>
          </cell>
          <cell r="I1073">
            <v>0</v>
          </cell>
          <cell r="J1073">
            <v>0</v>
          </cell>
          <cell r="K1073">
            <v>0</v>
          </cell>
          <cell r="L1073">
            <v>0</v>
          </cell>
          <cell r="M1073">
            <v>0</v>
          </cell>
          <cell r="N1073">
            <v>0</v>
          </cell>
          <cell r="O1073">
            <v>0</v>
          </cell>
          <cell r="P1073">
            <v>0</v>
          </cell>
          <cell r="Q1073">
            <v>0</v>
          </cell>
          <cell r="R1073">
            <v>0</v>
          </cell>
          <cell r="S1073">
            <v>0</v>
          </cell>
          <cell r="T1073">
            <v>0</v>
          </cell>
          <cell r="U1073">
            <v>0</v>
          </cell>
          <cell r="V1073">
            <v>0</v>
          </cell>
          <cell r="W1073">
            <v>0</v>
          </cell>
          <cell r="X1073">
            <v>0</v>
          </cell>
          <cell r="Y1073">
            <v>0</v>
          </cell>
          <cell r="Z1073">
            <v>0</v>
          </cell>
          <cell r="AA1073">
            <v>0</v>
          </cell>
          <cell r="AB1073">
            <v>0</v>
          </cell>
          <cell r="AC1073">
            <v>0</v>
          </cell>
          <cell r="AD1073">
            <v>0</v>
          </cell>
          <cell r="AE1073">
            <v>0</v>
          </cell>
          <cell r="AF1073">
            <v>0</v>
          </cell>
          <cell r="AG1073">
            <v>0</v>
          </cell>
          <cell r="AH1073">
            <v>0</v>
          </cell>
          <cell r="AI1073">
            <v>0</v>
          </cell>
          <cell r="AJ1073">
            <v>0</v>
          </cell>
          <cell r="AK1073">
            <v>0</v>
          </cell>
          <cell r="AL1073">
            <v>0</v>
          </cell>
          <cell r="AM1073">
            <v>0</v>
          </cell>
          <cell r="AN1073">
            <v>0</v>
          </cell>
          <cell r="AO1073">
            <v>0</v>
          </cell>
          <cell r="AP1073">
            <v>0</v>
          </cell>
          <cell r="AQ1073">
            <v>0</v>
          </cell>
          <cell r="AR1073">
            <v>0</v>
          </cell>
          <cell r="AS1073">
            <v>0</v>
          </cell>
          <cell r="AT1073">
            <v>0</v>
          </cell>
          <cell r="AU1073">
            <v>0</v>
          </cell>
          <cell r="AV1073">
            <v>0</v>
          </cell>
          <cell r="AW1073">
            <v>0</v>
          </cell>
          <cell r="AX1073">
            <v>0</v>
          </cell>
          <cell r="AY1073">
            <v>0</v>
          </cell>
          <cell r="AZ1073">
            <v>0</v>
          </cell>
          <cell r="BA1073">
            <v>0</v>
          </cell>
          <cell r="BB1073">
            <v>0</v>
          </cell>
          <cell r="BC1073">
            <v>0</v>
          </cell>
          <cell r="BD1073">
            <v>0</v>
          </cell>
          <cell r="BE1073">
            <v>0</v>
          </cell>
          <cell r="BF1073">
            <v>0</v>
          </cell>
          <cell r="BG1073">
            <v>0</v>
          </cell>
          <cell r="BH1073">
            <v>0</v>
          </cell>
          <cell r="BI1073">
            <v>0</v>
          </cell>
          <cell r="BJ1073">
            <v>0</v>
          </cell>
          <cell r="BK1073">
            <v>0</v>
          </cell>
          <cell r="BL1073">
            <v>0</v>
          </cell>
          <cell r="BM1073">
            <v>0</v>
          </cell>
          <cell r="BN1073">
            <v>0</v>
          </cell>
          <cell r="BO1073">
            <v>0</v>
          </cell>
          <cell r="BP1073">
            <v>0</v>
          </cell>
          <cell r="BQ1073">
            <v>0</v>
          </cell>
          <cell r="BR1073">
            <v>0</v>
          </cell>
          <cell r="BS1073">
            <v>0</v>
          </cell>
          <cell r="BT1073">
            <v>0</v>
          </cell>
          <cell r="BU1073">
            <v>0</v>
          </cell>
          <cell r="BV1073">
            <v>0</v>
          </cell>
          <cell r="BW1073">
            <v>0</v>
          </cell>
          <cell r="BX1073">
            <v>0</v>
          </cell>
          <cell r="BY1073">
            <v>0</v>
          </cell>
          <cell r="BZ1073">
            <v>0</v>
          </cell>
          <cell r="CA1073">
            <v>0</v>
          </cell>
          <cell r="CB1073">
            <v>0</v>
          </cell>
          <cell r="CC1073">
            <v>0</v>
          </cell>
          <cell r="CD1073">
            <v>0</v>
          </cell>
          <cell r="CE1073">
            <v>0</v>
          </cell>
          <cell r="CF1073">
            <v>0</v>
          </cell>
          <cell r="CG1073">
            <v>0</v>
          </cell>
          <cell r="CH1073">
            <v>0</v>
          </cell>
        </row>
        <row r="1074">
          <cell r="A1074" t="str">
            <v xml:space="preserve">  TET_SST</v>
          </cell>
          <cell r="B1074">
            <v>0</v>
          </cell>
          <cell r="C1074">
            <v>0</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0</v>
          </cell>
          <cell r="AG1074">
            <v>0</v>
          </cell>
          <cell r="AH1074">
            <v>0</v>
          </cell>
          <cell r="AI1074">
            <v>0</v>
          </cell>
          <cell r="AJ1074">
            <v>0</v>
          </cell>
          <cell r="AK1074">
            <v>0</v>
          </cell>
          <cell r="AL1074">
            <v>0</v>
          </cell>
          <cell r="AM1074">
            <v>0</v>
          </cell>
          <cell r="AN1074">
            <v>0</v>
          </cell>
          <cell r="AO1074">
            <v>0</v>
          </cell>
          <cell r="AP1074">
            <v>0</v>
          </cell>
          <cell r="AQ1074">
            <v>0</v>
          </cell>
          <cell r="AR1074">
            <v>0</v>
          </cell>
          <cell r="AS1074">
            <v>0</v>
          </cell>
          <cell r="AT1074">
            <v>0</v>
          </cell>
          <cell r="AU1074">
            <v>0</v>
          </cell>
          <cell r="AV1074">
            <v>0</v>
          </cell>
          <cell r="AW1074">
            <v>0</v>
          </cell>
          <cell r="AX1074">
            <v>0</v>
          </cell>
          <cell r="AY1074">
            <v>0</v>
          </cell>
          <cell r="AZ1074">
            <v>0</v>
          </cell>
          <cell r="BA1074">
            <v>0</v>
          </cell>
          <cell r="BB1074">
            <v>0</v>
          </cell>
          <cell r="BC1074">
            <v>0</v>
          </cell>
          <cell r="BD1074">
            <v>0</v>
          </cell>
          <cell r="BE1074">
            <v>0</v>
          </cell>
          <cell r="BF1074">
            <v>0</v>
          </cell>
          <cell r="BG1074">
            <v>0</v>
          </cell>
          <cell r="BH1074">
            <v>0</v>
          </cell>
          <cell r="BI1074">
            <v>0</v>
          </cell>
          <cell r="BJ1074">
            <v>0</v>
          </cell>
          <cell r="BK1074">
            <v>0</v>
          </cell>
          <cell r="BL1074">
            <v>0</v>
          </cell>
          <cell r="BM1074">
            <v>0</v>
          </cell>
          <cell r="BN1074">
            <v>0</v>
          </cell>
          <cell r="BO1074">
            <v>0</v>
          </cell>
          <cell r="BP1074">
            <v>0</v>
          </cell>
          <cell r="BQ1074">
            <v>0</v>
          </cell>
          <cell r="BR1074">
            <v>0</v>
          </cell>
          <cell r="BS1074">
            <v>0</v>
          </cell>
          <cell r="BT1074">
            <v>0</v>
          </cell>
          <cell r="BU1074">
            <v>0</v>
          </cell>
          <cell r="BV1074">
            <v>0</v>
          </cell>
          <cell r="BW1074">
            <v>0</v>
          </cell>
          <cell r="BX1074">
            <v>0</v>
          </cell>
          <cell r="BY1074">
            <v>0</v>
          </cell>
          <cell r="BZ1074">
            <v>0</v>
          </cell>
          <cell r="CA1074">
            <v>0</v>
          </cell>
          <cell r="CB1074">
            <v>0</v>
          </cell>
          <cell r="CC1074">
            <v>0</v>
          </cell>
          <cell r="CD1074">
            <v>0</v>
          </cell>
          <cell r="CE1074">
            <v>0</v>
          </cell>
          <cell r="CF1074">
            <v>0</v>
          </cell>
          <cell r="CG1074">
            <v>0</v>
          </cell>
          <cell r="CH1074">
            <v>0</v>
          </cell>
        </row>
        <row r="1075">
          <cell r="A1075" t="str">
            <v xml:space="preserve">  TET_STCOLL</v>
          </cell>
          <cell r="B1075">
            <v>0</v>
          </cell>
          <cell r="C1075">
            <v>0</v>
          </cell>
          <cell r="D1075">
            <v>0</v>
          </cell>
          <cell r="E1075">
            <v>0</v>
          </cell>
          <cell r="F1075">
            <v>0</v>
          </cell>
          <cell r="G1075">
            <v>0</v>
          </cell>
          <cell r="H1075">
            <v>0</v>
          </cell>
          <cell r="I1075">
            <v>0</v>
          </cell>
          <cell r="J1075">
            <v>0</v>
          </cell>
          <cell r="K1075">
            <v>0</v>
          </cell>
          <cell r="L1075">
            <v>0</v>
          </cell>
          <cell r="M1075">
            <v>0</v>
          </cell>
          <cell r="N1075">
            <v>0</v>
          </cell>
          <cell r="O1075">
            <v>0</v>
          </cell>
          <cell r="P1075">
            <v>0</v>
          </cell>
          <cell r="Q1075">
            <v>0</v>
          </cell>
          <cell r="R1075">
            <v>0</v>
          </cell>
          <cell r="S1075">
            <v>0</v>
          </cell>
          <cell r="T1075">
            <v>0</v>
          </cell>
          <cell r="U1075">
            <v>0</v>
          </cell>
          <cell r="V1075">
            <v>0</v>
          </cell>
          <cell r="W1075">
            <v>0</v>
          </cell>
          <cell r="X1075">
            <v>0</v>
          </cell>
          <cell r="Y1075">
            <v>0</v>
          </cell>
          <cell r="Z1075">
            <v>0</v>
          </cell>
          <cell r="AA1075">
            <v>0</v>
          </cell>
          <cell r="AB1075">
            <v>0</v>
          </cell>
          <cell r="AC1075">
            <v>0</v>
          </cell>
          <cell r="AD1075">
            <v>0</v>
          </cell>
          <cell r="AE1075">
            <v>0</v>
          </cell>
          <cell r="AF1075">
            <v>0</v>
          </cell>
          <cell r="AG1075">
            <v>0</v>
          </cell>
          <cell r="AH1075">
            <v>0</v>
          </cell>
          <cell r="AI1075">
            <v>0</v>
          </cell>
          <cell r="AJ1075">
            <v>0</v>
          </cell>
          <cell r="AK1075">
            <v>0</v>
          </cell>
          <cell r="AL1075">
            <v>0</v>
          </cell>
          <cell r="AM1075">
            <v>0</v>
          </cell>
          <cell r="AN1075">
            <v>0</v>
          </cell>
          <cell r="AO1075">
            <v>0</v>
          </cell>
          <cell r="AP1075">
            <v>0</v>
          </cell>
          <cell r="AQ1075">
            <v>0</v>
          </cell>
          <cell r="AR1075">
            <v>0</v>
          </cell>
          <cell r="AS1075">
            <v>0</v>
          </cell>
          <cell r="AT1075">
            <v>0</v>
          </cell>
          <cell r="AU1075">
            <v>0</v>
          </cell>
          <cell r="AV1075">
            <v>0</v>
          </cell>
          <cell r="AW1075">
            <v>0</v>
          </cell>
          <cell r="AX1075">
            <v>0</v>
          </cell>
          <cell r="AY1075">
            <v>0</v>
          </cell>
          <cell r="AZ1075">
            <v>0</v>
          </cell>
          <cell r="BA1075">
            <v>0</v>
          </cell>
          <cell r="BB1075">
            <v>0</v>
          </cell>
          <cell r="BC1075">
            <v>0</v>
          </cell>
          <cell r="BD1075">
            <v>0</v>
          </cell>
          <cell r="BE1075">
            <v>0</v>
          </cell>
          <cell r="BF1075">
            <v>0</v>
          </cell>
          <cell r="BG1075">
            <v>0</v>
          </cell>
          <cell r="BH1075">
            <v>0</v>
          </cell>
          <cell r="BI1075">
            <v>0</v>
          </cell>
          <cell r="BJ1075">
            <v>0</v>
          </cell>
          <cell r="BK1075">
            <v>0</v>
          </cell>
          <cell r="BL1075">
            <v>0</v>
          </cell>
          <cell r="BM1075">
            <v>0</v>
          </cell>
          <cell r="BN1075">
            <v>0</v>
          </cell>
          <cell r="BO1075">
            <v>0</v>
          </cell>
          <cell r="BP1075">
            <v>0</v>
          </cell>
          <cell r="BQ1075">
            <v>0</v>
          </cell>
          <cell r="BR1075">
            <v>0</v>
          </cell>
          <cell r="BS1075">
            <v>0</v>
          </cell>
          <cell r="BT1075">
            <v>0</v>
          </cell>
          <cell r="BU1075">
            <v>0</v>
          </cell>
          <cell r="BV1075">
            <v>0</v>
          </cell>
          <cell r="BW1075">
            <v>0</v>
          </cell>
          <cell r="BX1075">
            <v>0</v>
          </cell>
          <cell r="BY1075">
            <v>0</v>
          </cell>
          <cell r="BZ1075">
            <v>0</v>
          </cell>
          <cell r="CA1075">
            <v>0</v>
          </cell>
          <cell r="CB1075">
            <v>0</v>
          </cell>
          <cell r="CC1075">
            <v>0</v>
          </cell>
          <cell r="CD1075">
            <v>0</v>
          </cell>
          <cell r="CE1075">
            <v>0</v>
          </cell>
          <cell r="CF1075">
            <v>0</v>
          </cell>
          <cell r="CG1075">
            <v>0</v>
          </cell>
          <cell r="CH1075">
            <v>0</v>
          </cell>
        </row>
        <row r="1076">
          <cell r="A1076" t="str">
            <v xml:space="preserve">  TET_TCO_UN</v>
          </cell>
          <cell r="B1076">
            <v>0</v>
          </cell>
          <cell r="C1076">
            <v>0</v>
          </cell>
          <cell r="D1076">
            <v>0</v>
          </cell>
          <cell r="E1076">
            <v>0</v>
          </cell>
          <cell r="F1076">
            <v>0</v>
          </cell>
          <cell r="G1076">
            <v>0</v>
          </cell>
          <cell r="H1076">
            <v>0</v>
          </cell>
          <cell r="I1076">
            <v>0</v>
          </cell>
          <cell r="J1076">
            <v>0</v>
          </cell>
          <cell r="K1076">
            <v>0</v>
          </cell>
          <cell r="L1076">
            <v>0</v>
          </cell>
          <cell r="M1076">
            <v>0</v>
          </cell>
          <cell r="N1076">
            <v>0</v>
          </cell>
          <cell r="O1076">
            <v>0</v>
          </cell>
          <cell r="P1076">
            <v>0</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cell r="AE1076">
            <v>0</v>
          </cell>
          <cell r="AF1076">
            <v>0</v>
          </cell>
          <cell r="AG1076">
            <v>0</v>
          </cell>
          <cell r="AH1076">
            <v>0</v>
          </cell>
          <cell r="AI1076">
            <v>0</v>
          </cell>
          <cell r="AJ1076">
            <v>0</v>
          </cell>
          <cell r="AK1076">
            <v>0</v>
          </cell>
          <cell r="AL1076">
            <v>0</v>
          </cell>
          <cell r="AM1076">
            <v>0</v>
          </cell>
          <cell r="AN1076">
            <v>0</v>
          </cell>
          <cell r="AO1076">
            <v>0</v>
          </cell>
          <cell r="AP1076">
            <v>0</v>
          </cell>
          <cell r="AQ1076">
            <v>0</v>
          </cell>
          <cell r="AR1076">
            <v>0</v>
          </cell>
          <cell r="AS1076">
            <v>0</v>
          </cell>
          <cell r="AT1076">
            <v>0</v>
          </cell>
          <cell r="AU1076">
            <v>0</v>
          </cell>
          <cell r="AV1076">
            <v>0</v>
          </cell>
          <cell r="AW1076">
            <v>0</v>
          </cell>
          <cell r="AX1076">
            <v>0</v>
          </cell>
          <cell r="AY1076">
            <v>0</v>
          </cell>
          <cell r="AZ1076">
            <v>0</v>
          </cell>
          <cell r="BA1076">
            <v>0</v>
          </cell>
          <cell r="BB1076">
            <v>0</v>
          </cell>
          <cell r="BC1076">
            <v>0</v>
          </cell>
          <cell r="BD1076">
            <v>0</v>
          </cell>
          <cell r="BE1076">
            <v>0</v>
          </cell>
          <cell r="BF1076">
            <v>0</v>
          </cell>
          <cell r="BG1076">
            <v>0</v>
          </cell>
          <cell r="BH1076">
            <v>0</v>
          </cell>
          <cell r="BI1076">
            <v>0</v>
          </cell>
          <cell r="BJ1076">
            <v>0</v>
          </cell>
          <cell r="BK1076">
            <v>0</v>
          </cell>
          <cell r="BL1076">
            <v>0</v>
          </cell>
          <cell r="BM1076">
            <v>0</v>
          </cell>
          <cell r="BN1076">
            <v>0</v>
          </cell>
          <cell r="BO1076">
            <v>0</v>
          </cell>
          <cell r="BP1076">
            <v>0</v>
          </cell>
          <cell r="BQ1076">
            <v>0</v>
          </cell>
          <cell r="BR1076">
            <v>0</v>
          </cell>
          <cell r="BS1076">
            <v>0</v>
          </cell>
          <cell r="BT1076">
            <v>0</v>
          </cell>
          <cell r="BU1076">
            <v>0</v>
          </cell>
          <cell r="BV1076">
            <v>0</v>
          </cell>
          <cell r="BW1076">
            <v>0</v>
          </cell>
          <cell r="BX1076">
            <v>0</v>
          </cell>
          <cell r="BY1076">
            <v>0</v>
          </cell>
          <cell r="BZ1076">
            <v>0</v>
          </cell>
          <cell r="CA1076">
            <v>0</v>
          </cell>
          <cell r="CB1076">
            <v>0</v>
          </cell>
          <cell r="CC1076">
            <v>0</v>
          </cell>
          <cell r="CD1076">
            <v>0</v>
          </cell>
          <cell r="CE1076">
            <v>0</v>
          </cell>
          <cell r="CF1076">
            <v>0</v>
          </cell>
          <cell r="CG1076">
            <v>0</v>
          </cell>
          <cell r="CH1076">
            <v>0</v>
          </cell>
        </row>
        <row r="1077">
          <cell r="A1077" t="str">
            <v xml:space="preserve">  TET_UN_UNION</v>
          </cell>
          <cell r="B1077">
            <v>0</v>
          </cell>
          <cell r="C1077">
            <v>0</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cell r="AG1077">
            <v>0</v>
          </cell>
          <cell r="AH1077">
            <v>0</v>
          </cell>
          <cell r="AI1077">
            <v>0</v>
          </cell>
          <cell r="AJ1077">
            <v>0</v>
          </cell>
          <cell r="AK1077">
            <v>0</v>
          </cell>
          <cell r="AL1077">
            <v>0</v>
          </cell>
          <cell r="AM1077">
            <v>0</v>
          </cell>
          <cell r="AN1077">
            <v>0</v>
          </cell>
          <cell r="AO1077">
            <v>0</v>
          </cell>
          <cell r="AP1077">
            <v>0</v>
          </cell>
          <cell r="AQ1077">
            <v>0</v>
          </cell>
          <cell r="AR1077">
            <v>0</v>
          </cell>
          <cell r="AS1077">
            <v>0</v>
          </cell>
          <cell r="AT1077">
            <v>0</v>
          </cell>
          <cell r="AU1077">
            <v>0</v>
          </cell>
          <cell r="AV1077">
            <v>0</v>
          </cell>
          <cell r="AW1077">
            <v>0</v>
          </cell>
          <cell r="AX1077">
            <v>0</v>
          </cell>
          <cell r="AY1077">
            <v>0</v>
          </cell>
          <cell r="AZ1077">
            <v>0</v>
          </cell>
          <cell r="BA1077">
            <v>0</v>
          </cell>
          <cell r="BB1077">
            <v>0</v>
          </cell>
          <cell r="BC1077">
            <v>0</v>
          </cell>
          <cell r="BD1077">
            <v>0</v>
          </cell>
          <cell r="BE1077">
            <v>0</v>
          </cell>
          <cell r="BF1077">
            <v>0</v>
          </cell>
          <cell r="BG1077">
            <v>0</v>
          </cell>
          <cell r="BH1077">
            <v>0</v>
          </cell>
          <cell r="BI1077">
            <v>0</v>
          </cell>
          <cell r="BJ1077">
            <v>0</v>
          </cell>
          <cell r="BK1077">
            <v>0</v>
          </cell>
          <cell r="BL1077">
            <v>0</v>
          </cell>
          <cell r="BM1077">
            <v>0</v>
          </cell>
          <cell r="BN1077">
            <v>0</v>
          </cell>
          <cell r="BO1077">
            <v>0</v>
          </cell>
          <cell r="BP1077">
            <v>0</v>
          </cell>
          <cell r="BQ1077">
            <v>0</v>
          </cell>
          <cell r="BR1077">
            <v>0</v>
          </cell>
          <cell r="BS1077">
            <v>0</v>
          </cell>
          <cell r="BT1077">
            <v>0</v>
          </cell>
          <cell r="BU1077">
            <v>0</v>
          </cell>
          <cell r="BV1077">
            <v>0</v>
          </cell>
          <cell r="BW1077">
            <v>0</v>
          </cell>
          <cell r="BX1077">
            <v>0</v>
          </cell>
          <cell r="BY1077">
            <v>0</v>
          </cell>
          <cell r="BZ1077">
            <v>0</v>
          </cell>
          <cell r="CA1077">
            <v>0</v>
          </cell>
          <cell r="CB1077">
            <v>0</v>
          </cell>
          <cell r="CC1077">
            <v>0</v>
          </cell>
          <cell r="CD1077">
            <v>0</v>
          </cell>
          <cell r="CE1077">
            <v>0</v>
          </cell>
          <cell r="CF1077">
            <v>0</v>
          </cell>
          <cell r="CG1077">
            <v>0</v>
          </cell>
          <cell r="CH1077">
            <v>0</v>
          </cell>
        </row>
        <row r="1078">
          <cell r="A1078" t="str">
            <v xml:space="preserve">  TGP_FIRM</v>
          </cell>
          <cell r="B1078">
            <v>0</v>
          </cell>
          <cell r="C1078">
            <v>0</v>
          </cell>
          <cell r="D1078">
            <v>0</v>
          </cell>
          <cell r="E1078">
            <v>0</v>
          </cell>
          <cell r="F1078">
            <v>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cell r="AE1078">
            <v>0</v>
          </cell>
          <cell r="AF1078">
            <v>0</v>
          </cell>
          <cell r="AG1078">
            <v>0</v>
          </cell>
          <cell r="AH1078">
            <v>0</v>
          </cell>
          <cell r="AI1078">
            <v>0</v>
          </cell>
          <cell r="AJ1078">
            <v>0</v>
          </cell>
          <cell r="AK1078">
            <v>0</v>
          </cell>
          <cell r="AL1078">
            <v>0</v>
          </cell>
          <cell r="AM1078">
            <v>0</v>
          </cell>
          <cell r="AN1078">
            <v>0</v>
          </cell>
          <cell r="AO1078">
            <v>0</v>
          </cell>
          <cell r="AP1078">
            <v>0</v>
          </cell>
          <cell r="AQ1078">
            <v>0</v>
          </cell>
          <cell r="AR1078">
            <v>0</v>
          </cell>
          <cell r="AS1078">
            <v>0</v>
          </cell>
          <cell r="AT1078">
            <v>0</v>
          </cell>
          <cell r="AU1078">
            <v>0</v>
          </cell>
          <cell r="AV1078">
            <v>0</v>
          </cell>
          <cell r="AW1078">
            <v>0</v>
          </cell>
          <cell r="AX1078">
            <v>0</v>
          </cell>
          <cell r="AY1078">
            <v>0</v>
          </cell>
          <cell r="AZ1078">
            <v>0</v>
          </cell>
          <cell r="BA1078">
            <v>0</v>
          </cell>
          <cell r="BB1078">
            <v>0</v>
          </cell>
          <cell r="BC1078">
            <v>0</v>
          </cell>
          <cell r="BD1078">
            <v>0</v>
          </cell>
          <cell r="BE1078">
            <v>0</v>
          </cell>
          <cell r="BF1078">
            <v>0</v>
          </cell>
          <cell r="BG1078">
            <v>0</v>
          </cell>
          <cell r="BH1078">
            <v>0</v>
          </cell>
          <cell r="BI1078">
            <v>0</v>
          </cell>
          <cell r="BJ1078">
            <v>0</v>
          </cell>
          <cell r="BK1078">
            <v>0</v>
          </cell>
          <cell r="BL1078">
            <v>0</v>
          </cell>
          <cell r="BM1078">
            <v>0</v>
          </cell>
          <cell r="BN1078">
            <v>0</v>
          </cell>
          <cell r="BO1078">
            <v>0</v>
          </cell>
          <cell r="BP1078">
            <v>0</v>
          </cell>
          <cell r="BQ1078">
            <v>0</v>
          </cell>
          <cell r="BR1078">
            <v>0</v>
          </cell>
          <cell r="BS1078">
            <v>0</v>
          </cell>
          <cell r="BT1078">
            <v>0</v>
          </cell>
          <cell r="BU1078">
            <v>0</v>
          </cell>
          <cell r="BV1078">
            <v>0</v>
          </cell>
          <cell r="BW1078">
            <v>0</v>
          </cell>
          <cell r="BX1078">
            <v>0</v>
          </cell>
          <cell r="BY1078">
            <v>0</v>
          </cell>
          <cell r="BZ1078">
            <v>0</v>
          </cell>
          <cell r="CA1078">
            <v>0</v>
          </cell>
          <cell r="CB1078">
            <v>0</v>
          </cell>
          <cell r="CC1078">
            <v>0</v>
          </cell>
          <cell r="CD1078">
            <v>0</v>
          </cell>
          <cell r="CE1078">
            <v>0</v>
          </cell>
          <cell r="CF1078">
            <v>0</v>
          </cell>
          <cell r="CG1078">
            <v>0</v>
          </cell>
          <cell r="CH1078">
            <v>0</v>
          </cell>
        </row>
        <row r="1079">
          <cell r="A1079" t="str">
            <v xml:space="preserve">  TGP_F_BESS</v>
          </cell>
          <cell r="B1079">
            <v>0</v>
          </cell>
          <cell r="C1079">
            <v>0</v>
          </cell>
          <cell r="D1079">
            <v>0</v>
          </cell>
          <cell r="E1079">
            <v>0</v>
          </cell>
          <cell r="F1079">
            <v>0</v>
          </cell>
          <cell r="G1079">
            <v>0</v>
          </cell>
          <cell r="H1079">
            <v>0</v>
          </cell>
          <cell r="I1079">
            <v>0</v>
          </cell>
          <cell r="J1079">
            <v>0</v>
          </cell>
          <cell r="K1079">
            <v>0</v>
          </cell>
          <cell r="L1079">
            <v>0</v>
          </cell>
          <cell r="M1079">
            <v>0</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0</v>
          </cell>
          <cell r="AG1079">
            <v>0</v>
          </cell>
          <cell r="AH1079">
            <v>0</v>
          </cell>
          <cell r="AI1079">
            <v>0</v>
          </cell>
          <cell r="AJ1079">
            <v>0</v>
          </cell>
          <cell r="AK1079">
            <v>0</v>
          </cell>
          <cell r="AL1079">
            <v>0</v>
          </cell>
          <cell r="AM1079">
            <v>0</v>
          </cell>
          <cell r="AN1079">
            <v>0</v>
          </cell>
          <cell r="AO1079">
            <v>0</v>
          </cell>
          <cell r="AP1079">
            <v>0</v>
          </cell>
          <cell r="AQ1079">
            <v>0</v>
          </cell>
          <cell r="AR1079">
            <v>0</v>
          </cell>
          <cell r="AS1079">
            <v>0</v>
          </cell>
          <cell r="AT1079">
            <v>0</v>
          </cell>
          <cell r="AU1079">
            <v>0</v>
          </cell>
          <cell r="AV1079">
            <v>0</v>
          </cell>
          <cell r="AW1079">
            <v>0</v>
          </cell>
          <cell r="AX1079">
            <v>0</v>
          </cell>
          <cell r="AY1079">
            <v>0</v>
          </cell>
          <cell r="AZ1079">
            <v>0</v>
          </cell>
          <cell r="BA1079">
            <v>0</v>
          </cell>
          <cell r="BB1079">
            <v>0</v>
          </cell>
          <cell r="BC1079">
            <v>0</v>
          </cell>
          <cell r="BD1079">
            <v>0</v>
          </cell>
          <cell r="BE1079">
            <v>0</v>
          </cell>
          <cell r="BF1079">
            <v>0</v>
          </cell>
          <cell r="BG1079">
            <v>0</v>
          </cell>
          <cell r="BH1079">
            <v>0</v>
          </cell>
          <cell r="BI1079">
            <v>0</v>
          </cell>
          <cell r="BJ1079">
            <v>0</v>
          </cell>
          <cell r="BK1079">
            <v>0</v>
          </cell>
          <cell r="BL1079">
            <v>0</v>
          </cell>
          <cell r="BM1079">
            <v>0</v>
          </cell>
          <cell r="BN1079">
            <v>0</v>
          </cell>
          <cell r="BO1079">
            <v>0</v>
          </cell>
          <cell r="BP1079">
            <v>0</v>
          </cell>
          <cell r="BQ1079">
            <v>0</v>
          </cell>
          <cell r="BR1079">
            <v>0</v>
          </cell>
          <cell r="BS1079">
            <v>0</v>
          </cell>
          <cell r="BT1079">
            <v>0</v>
          </cell>
          <cell r="BU1079">
            <v>0</v>
          </cell>
          <cell r="BV1079">
            <v>0</v>
          </cell>
          <cell r="BW1079">
            <v>0</v>
          </cell>
          <cell r="BX1079">
            <v>0</v>
          </cell>
          <cell r="BY1079">
            <v>0</v>
          </cell>
          <cell r="BZ1079">
            <v>0</v>
          </cell>
          <cell r="CA1079">
            <v>0</v>
          </cell>
          <cell r="CB1079">
            <v>0</v>
          </cell>
          <cell r="CC1079">
            <v>0</v>
          </cell>
          <cell r="CD1079">
            <v>0</v>
          </cell>
          <cell r="CE1079">
            <v>0</v>
          </cell>
          <cell r="CF1079">
            <v>0</v>
          </cell>
          <cell r="CG1079">
            <v>0</v>
          </cell>
          <cell r="CH1079">
            <v>0</v>
          </cell>
        </row>
        <row r="1080">
          <cell r="A1080" t="str">
            <v xml:space="preserve">  TGP_F_KOPPEL</v>
          </cell>
          <cell r="B1080">
            <v>0</v>
          </cell>
          <cell r="C1080">
            <v>0</v>
          </cell>
          <cell r="D1080">
            <v>0</v>
          </cell>
          <cell r="E1080">
            <v>0</v>
          </cell>
          <cell r="F1080">
            <v>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cell r="AE1080">
            <v>0</v>
          </cell>
          <cell r="AF1080">
            <v>0</v>
          </cell>
          <cell r="AG1080">
            <v>0</v>
          </cell>
          <cell r="AH1080">
            <v>0</v>
          </cell>
          <cell r="AI1080">
            <v>0</v>
          </cell>
          <cell r="AJ1080">
            <v>0</v>
          </cell>
          <cell r="AK1080">
            <v>0</v>
          </cell>
          <cell r="AL1080">
            <v>0</v>
          </cell>
          <cell r="AM1080">
            <v>0</v>
          </cell>
          <cell r="AN1080">
            <v>0</v>
          </cell>
          <cell r="AO1080">
            <v>0</v>
          </cell>
          <cell r="AP1080">
            <v>0</v>
          </cell>
          <cell r="AQ1080">
            <v>0</v>
          </cell>
          <cell r="AR1080">
            <v>0</v>
          </cell>
          <cell r="AS1080">
            <v>0</v>
          </cell>
          <cell r="AT1080">
            <v>0</v>
          </cell>
          <cell r="AU1080">
            <v>0</v>
          </cell>
          <cell r="AV1080">
            <v>0</v>
          </cell>
          <cell r="AW1080">
            <v>0</v>
          </cell>
          <cell r="AX1080">
            <v>0</v>
          </cell>
          <cell r="AY1080">
            <v>0</v>
          </cell>
          <cell r="AZ1080">
            <v>0</v>
          </cell>
          <cell r="BA1080">
            <v>0</v>
          </cell>
          <cell r="BB1080">
            <v>0</v>
          </cell>
          <cell r="BC1080">
            <v>0</v>
          </cell>
          <cell r="BD1080">
            <v>0</v>
          </cell>
          <cell r="BE1080">
            <v>0</v>
          </cell>
          <cell r="BF1080">
            <v>0</v>
          </cell>
          <cell r="BG1080">
            <v>0</v>
          </cell>
          <cell r="BH1080">
            <v>0</v>
          </cell>
          <cell r="BI1080">
            <v>0</v>
          </cell>
          <cell r="BJ1080">
            <v>0</v>
          </cell>
          <cell r="BK1080">
            <v>0</v>
          </cell>
          <cell r="BL1080">
            <v>0</v>
          </cell>
          <cell r="BM1080">
            <v>0</v>
          </cell>
          <cell r="BN1080">
            <v>0</v>
          </cell>
          <cell r="BO1080">
            <v>0</v>
          </cell>
          <cell r="BP1080">
            <v>0</v>
          </cell>
          <cell r="BQ1080">
            <v>0</v>
          </cell>
          <cell r="BR1080">
            <v>0</v>
          </cell>
          <cell r="BS1080">
            <v>0</v>
          </cell>
          <cell r="BT1080">
            <v>0</v>
          </cell>
          <cell r="BU1080">
            <v>0</v>
          </cell>
          <cell r="BV1080">
            <v>0</v>
          </cell>
          <cell r="BW1080">
            <v>0</v>
          </cell>
          <cell r="BX1080">
            <v>0</v>
          </cell>
          <cell r="BY1080">
            <v>0</v>
          </cell>
          <cell r="BZ1080">
            <v>0</v>
          </cell>
          <cell r="CA1080">
            <v>0</v>
          </cell>
          <cell r="CB1080">
            <v>0</v>
          </cell>
          <cell r="CC1080">
            <v>0</v>
          </cell>
          <cell r="CD1080">
            <v>0</v>
          </cell>
          <cell r="CE1080">
            <v>0</v>
          </cell>
          <cell r="CF1080">
            <v>0</v>
          </cell>
          <cell r="CG1080">
            <v>0</v>
          </cell>
          <cell r="CH1080">
            <v>0</v>
          </cell>
        </row>
        <row r="1081">
          <cell r="A1081" t="str">
            <v xml:space="preserve">  TGP_F_PT</v>
          </cell>
          <cell r="B1081">
            <v>0</v>
          </cell>
          <cell r="C1081">
            <v>0</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cell r="AG1081">
            <v>0</v>
          </cell>
          <cell r="AH1081">
            <v>0</v>
          </cell>
          <cell r="AI1081">
            <v>0</v>
          </cell>
          <cell r="AJ1081">
            <v>0</v>
          </cell>
          <cell r="AK1081">
            <v>0</v>
          </cell>
          <cell r="AL1081">
            <v>0</v>
          </cell>
          <cell r="AM1081">
            <v>0</v>
          </cell>
          <cell r="AN1081">
            <v>0</v>
          </cell>
          <cell r="AO1081">
            <v>0</v>
          </cell>
          <cell r="AP1081">
            <v>0</v>
          </cell>
          <cell r="AQ1081">
            <v>0</v>
          </cell>
          <cell r="AR1081">
            <v>0</v>
          </cell>
          <cell r="AS1081">
            <v>0</v>
          </cell>
          <cell r="AT1081">
            <v>0</v>
          </cell>
          <cell r="AU1081">
            <v>0</v>
          </cell>
          <cell r="AV1081">
            <v>0</v>
          </cell>
          <cell r="AW1081">
            <v>0</v>
          </cell>
          <cell r="AX1081">
            <v>0</v>
          </cell>
          <cell r="AY1081">
            <v>0</v>
          </cell>
          <cell r="AZ1081">
            <v>0</v>
          </cell>
          <cell r="BA1081">
            <v>0</v>
          </cell>
          <cell r="BB1081">
            <v>0</v>
          </cell>
          <cell r="BC1081">
            <v>0</v>
          </cell>
          <cell r="BD1081">
            <v>0</v>
          </cell>
          <cell r="BE1081">
            <v>0</v>
          </cell>
          <cell r="BF1081">
            <v>0</v>
          </cell>
          <cell r="BG1081">
            <v>0</v>
          </cell>
          <cell r="BH1081">
            <v>0</v>
          </cell>
          <cell r="BI1081">
            <v>0</v>
          </cell>
          <cell r="BJ1081">
            <v>0</v>
          </cell>
          <cell r="BK1081">
            <v>0</v>
          </cell>
          <cell r="BL1081">
            <v>0</v>
          </cell>
          <cell r="BM1081">
            <v>0</v>
          </cell>
          <cell r="BN1081">
            <v>0</v>
          </cell>
          <cell r="BO1081">
            <v>0</v>
          </cell>
          <cell r="BP1081">
            <v>0</v>
          </cell>
          <cell r="BQ1081">
            <v>0</v>
          </cell>
          <cell r="BR1081">
            <v>0</v>
          </cell>
          <cell r="BS1081">
            <v>0</v>
          </cell>
          <cell r="BT1081">
            <v>0</v>
          </cell>
          <cell r="BU1081">
            <v>0</v>
          </cell>
          <cell r="BV1081">
            <v>0</v>
          </cell>
          <cell r="BW1081">
            <v>0</v>
          </cell>
          <cell r="BX1081">
            <v>0</v>
          </cell>
          <cell r="BY1081">
            <v>0</v>
          </cell>
          <cell r="BZ1081">
            <v>0</v>
          </cell>
          <cell r="CA1081">
            <v>0</v>
          </cell>
          <cell r="CB1081">
            <v>0</v>
          </cell>
          <cell r="CC1081">
            <v>0</v>
          </cell>
          <cell r="CD1081">
            <v>0</v>
          </cell>
          <cell r="CE1081">
            <v>0</v>
          </cell>
          <cell r="CF1081">
            <v>0</v>
          </cell>
          <cell r="CG1081">
            <v>0</v>
          </cell>
          <cell r="CH1081">
            <v>0</v>
          </cell>
        </row>
        <row r="1082">
          <cell r="A1082" t="str">
            <v xml:space="preserve">  TGP_F_TCO</v>
          </cell>
          <cell r="B1082">
            <v>0</v>
          </cell>
          <cell r="C1082">
            <v>0</v>
          </cell>
          <cell r="D1082">
            <v>0</v>
          </cell>
          <cell r="E1082">
            <v>0</v>
          </cell>
          <cell r="F1082">
            <v>0</v>
          </cell>
          <cell r="G1082">
            <v>0</v>
          </cell>
          <cell r="H1082">
            <v>0</v>
          </cell>
          <cell r="I1082">
            <v>0</v>
          </cell>
          <cell r="J1082">
            <v>0</v>
          </cell>
          <cell r="K1082">
            <v>0</v>
          </cell>
          <cell r="L1082">
            <v>0</v>
          </cell>
          <cell r="M1082">
            <v>0</v>
          </cell>
          <cell r="N1082">
            <v>0</v>
          </cell>
          <cell r="O1082">
            <v>0</v>
          </cell>
          <cell r="P1082">
            <v>0</v>
          </cell>
          <cell r="Q1082">
            <v>0</v>
          </cell>
          <cell r="R1082">
            <v>0</v>
          </cell>
          <cell r="S1082">
            <v>0</v>
          </cell>
          <cell r="T1082">
            <v>0</v>
          </cell>
          <cell r="U1082">
            <v>0</v>
          </cell>
          <cell r="V1082">
            <v>0</v>
          </cell>
          <cell r="W1082">
            <v>0</v>
          </cell>
          <cell r="X1082">
            <v>0</v>
          </cell>
          <cell r="Y1082">
            <v>0</v>
          </cell>
          <cell r="Z1082">
            <v>0</v>
          </cell>
          <cell r="AA1082">
            <v>0</v>
          </cell>
          <cell r="AB1082">
            <v>0</v>
          </cell>
          <cell r="AC1082">
            <v>0</v>
          </cell>
          <cell r="AD1082">
            <v>0</v>
          </cell>
          <cell r="AE1082">
            <v>0</v>
          </cell>
          <cell r="AF1082">
            <v>0</v>
          </cell>
          <cell r="AG1082">
            <v>0</v>
          </cell>
          <cell r="AH1082">
            <v>0</v>
          </cell>
          <cell r="AI1082">
            <v>0</v>
          </cell>
          <cell r="AJ1082">
            <v>0</v>
          </cell>
          <cell r="AK1082">
            <v>0</v>
          </cell>
          <cell r="AL1082">
            <v>0</v>
          </cell>
          <cell r="AM1082">
            <v>0</v>
          </cell>
          <cell r="AN1082">
            <v>0</v>
          </cell>
          <cell r="AO1082">
            <v>0</v>
          </cell>
          <cell r="AP1082">
            <v>0</v>
          </cell>
          <cell r="AQ1082">
            <v>0</v>
          </cell>
          <cell r="AR1082">
            <v>0</v>
          </cell>
          <cell r="AS1082">
            <v>0</v>
          </cell>
          <cell r="AT1082">
            <v>0</v>
          </cell>
          <cell r="AU1082">
            <v>0</v>
          </cell>
          <cell r="AV1082">
            <v>0</v>
          </cell>
          <cell r="AW1082">
            <v>0</v>
          </cell>
          <cell r="AX1082">
            <v>0</v>
          </cell>
          <cell r="AY1082">
            <v>0</v>
          </cell>
          <cell r="AZ1082">
            <v>0</v>
          </cell>
          <cell r="BA1082">
            <v>0</v>
          </cell>
          <cell r="BB1082">
            <v>0</v>
          </cell>
          <cell r="BC1082">
            <v>0</v>
          </cell>
          <cell r="BD1082">
            <v>0</v>
          </cell>
          <cell r="BE1082">
            <v>0</v>
          </cell>
          <cell r="BF1082">
            <v>0</v>
          </cell>
          <cell r="BG1082">
            <v>0</v>
          </cell>
          <cell r="BH1082">
            <v>0</v>
          </cell>
          <cell r="BI1082">
            <v>0</v>
          </cell>
          <cell r="BJ1082">
            <v>0</v>
          </cell>
          <cell r="BK1082">
            <v>0</v>
          </cell>
          <cell r="BL1082">
            <v>0</v>
          </cell>
          <cell r="BM1082">
            <v>0</v>
          </cell>
          <cell r="BN1082">
            <v>0</v>
          </cell>
          <cell r="BO1082">
            <v>0</v>
          </cell>
          <cell r="BP1082">
            <v>0</v>
          </cell>
          <cell r="BQ1082">
            <v>0</v>
          </cell>
          <cell r="BR1082">
            <v>0</v>
          </cell>
          <cell r="BS1082">
            <v>0</v>
          </cell>
          <cell r="BT1082">
            <v>0</v>
          </cell>
          <cell r="BU1082">
            <v>0</v>
          </cell>
          <cell r="BV1082">
            <v>0</v>
          </cell>
          <cell r="BW1082">
            <v>0</v>
          </cell>
          <cell r="BX1082">
            <v>0</v>
          </cell>
          <cell r="BY1082">
            <v>0</v>
          </cell>
          <cell r="BZ1082">
            <v>0</v>
          </cell>
          <cell r="CA1082">
            <v>0</v>
          </cell>
          <cell r="CB1082">
            <v>0</v>
          </cell>
          <cell r="CC1082">
            <v>0</v>
          </cell>
          <cell r="CD1082">
            <v>0</v>
          </cell>
          <cell r="CE1082">
            <v>0</v>
          </cell>
          <cell r="CF1082">
            <v>0</v>
          </cell>
          <cell r="CG1082">
            <v>0</v>
          </cell>
          <cell r="CH1082">
            <v>0</v>
          </cell>
        </row>
        <row r="1083">
          <cell r="A1083" t="str">
            <v xml:space="preserve">  TGP_F_Z4</v>
          </cell>
          <cell r="B1083">
            <v>0</v>
          </cell>
          <cell r="C1083">
            <v>0</v>
          </cell>
          <cell r="D1083">
            <v>0</v>
          </cell>
          <cell r="E1083">
            <v>0</v>
          </cell>
          <cell r="F1083">
            <v>0</v>
          </cell>
          <cell r="G1083">
            <v>0</v>
          </cell>
          <cell r="H1083">
            <v>0</v>
          </cell>
          <cell r="I1083">
            <v>0</v>
          </cell>
          <cell r="J1083">
            <v>0</v>
          </cell>
          <cell r="K1083">
            <v>0</v>
          </cell>
          <cell r="L1083">
            <v>0</v>
          </cell>
          <cell r="M1083">
            <v>0</v>
          </cell>
          <cell r="N1083">
            <v>0</v>
          </cell>
          <cell r="O1083">
            <v>0</v>
          </cell>
          <cell r="P1083">
            <v>0</v>
          </cell>
          <cell r="Q1083">
            <v>0</v>
          </cell>
          <cell r="R1083">
            <v>0</v>
          </cell>
          <cell r="S1083">
            <v>0</v>
          </cell>
          <cell r="T1083">
            <v>0</v>
          </cell>
          <cell r="U1083">
            <v>0</v>
          </cell>
          <cell r="V1083">
            <v>0</v>
          </cell>
          <cell r="W1083">
            <v>0</v>
          </cell>
          <cell r="X1083">
            <v>0</v>
          </cell>
          <cell r="Y1083">
            <v>0</v>
          </cell>
          <cell r="Z1083">
            <v>0</v>
          </cell>
          <cell r="AA1083">
            <v>0</v>
          </cell>
          <cell r="AB1083">
            <v>0</v>
          </cell>
          <cell r="AC1083">
            <v>0</v>
          </cell>
          <cell r="AD1083">
            <v>0</v>
          </cell>
          <cell r="AE1083">
            <v>0</v>
          </cell>
          <cell r="AF1083">
            <v>0</v>
          </cell>
          <cell r="AG1083">
            <v>0</v>
          </cell>
          <cell r="AH1083">
            <v>0</v>
          </cell>
          <cell r="AI1083">
            <v>0</v>
          </cell>
          <cell r="AJ1083">
            <v>0</v>
          </cell>
          <cell r="AK1083">
            <v>0</v>
          </cell>
          <cell r="AL1083">
            <v>0</v>
          </cell>
          <cell r="AM1083">
            <v>0</v>
          </cell>
          <cell r="AN1083">
            <v>0</v>
          </cell>
          <cell r="AO1083">
            <v>0</v>
          </cell>
          <cell r="AP1083">
            <v>0</v>
          </cell>
          <cell r="AQ1083">
            <v>0</v>
          </cell>
          <cell r="AR1083">
            <v>0</v>
          </cell>
          <cell r="AS1083">
            <v>0</v>
          </cell>
          <cell r="AT1083">
            <v>0</v>
          </cell>
          <cell r="AU1083">
            <v>0</v>
          </cell>
          <cell r="AV1083">
            <v>0</v>
          </cell>
          <cell r="AW1083">
            <v>0</v>
          </cell>
          <cell r="AX1083">
            <v>0</v>
          </cell>
          <cell r="AY1083">
            <v>0</v>
          </cell>
          <cell r="AZ1083">
            <v>0</v>
          </cell>
          <cell r="BA1083">
            <v>0</v>
          </cell>
          <cell r="BB1083">
            <v>0</v>
          </cell>
          <cell r="BC1083">
            <v>0</v>
          </cell>
          <cell r="BD1083">
            <v>0</v>
          </cell>
          <cell r="BE1083">
            <v>0</v>
          </cell>
          <cell r="BF1083">
            <v>0</v>
          </cell>
          <cell r="BG1083">
            <v>0</v>
          </cell>
          <cell r="BH1083">
            <v>0</v>
          </cell>
          <cell r="BI1083">
            <v>0</v>
          </cell>
          <cell r="BJ1083">
            <v>0</v>
          </cell>
          <cell r="BK1083">
            <v>0</v>
          </cell>
          <cell r="BL1083">
            <v>0</v>
          </cell>
          <cell r="BM1083">
            <v>0</v>
          </cell>
          <cell r="BN1083">
            <v>0</v>
          </cell>
          <cell r="BO1083">
            <v>0</v>
          </cell>
          <cell r="BP1083">
            <v>0</v>
          </cell>
          <cell r="BQ1083">
            <v>0</v>
          </cell>
          <cell r="BR1083">
            <v>0</v>
          </cell>
          <cell r="BS1083">
            <v>0</v>
          </cell>
          <cell r="BT1083">
            <v>0</v>
          </cell>
          <cell r="BU1083">
            <v>0</v>
          </cell>
          <cell r="BV1083">
            <v>0</v>
          </cell>
          <cell r="BW1083">
            <v>0</v>
          </cell>
          <cell r="BX1083">
            <v>0</v>
          </cell>
          <cell r="BY1083">
            <v>0</v>
          </cell>
          <cell r="BZ1083">
            <v>0</v>
          </cell>
          <cell r="CA1083">
            <v>0</v>
          </cell>
          <cell r="CB1083">
            <v>0</v>
          </cell>
          <cell r="CC1083">
            <v>0</v>
          </cell>
          <cell r="CD1083">
            <v>0</v>
          </cell>
          <cell r="CE1083">
            <v>0</v>
          </cell>
          <cell r="CF1083">
            <v>0</v>
          </cell>
          <cell r="CG1083">
            <v>0</v>
          </cell>
          <cell r="CH1083">
            <v>0</v>
          </cell>
        </row>
        <row r="1084">
          <cell r="A1084" t="str">
            <v xml:space="preserve">  TGP_KOP_DAR</v>
          </cell>
          <cell r="B1084">
            <v>0</v>
          </cell>
          <cell r="C1084">
            <v>0</v>
          </cell>
          <cell r="D1084">
            <v>0</v>
          </cell>
          <cell r="E1084">
            <v>0</v>
          </cell>
          <cell r="F1084">
            <v>0</v>
          </cell>
          <cell r="G1084">
            <v>0</v>
          </cell>
          <cell r="H1084">
            <v>0</v>
          </cell>
          <cell r="I1084">
            <v>0</v>
          </cell>
          <cell r="J1084">
            <v>0</v>
          </cell>
          <cell r="K1084">
            <v>0</v>
          </cell>
          <cell r="L1084">
            <v>0</v>
          </cell>
          <cell r="M1084">
            <v>0</v>
          </cell>
          <cell r="N1084">
            <v>0</v>
          </cell>
          <cell r="O1084">
            <v>0</v>
          </cell>
          <cell r="P1084">
            <v>0</v>
          </cell>
          <cell r="Q1084">
            <v>0</v>
          </cell>
          <cell r="R1084">
            <v>0</v>
          </cell>
          <cell r="S1084">
            <v>0</v>
          </cell>
          <cell r="T1084">
            <v>0</v>
          </cell>
          <cell r="U1084">
            <v>0</v>
          </cell>
          <cell r="V1084">
            <v>0</v>
          </cell>
          <cell r="W1084">
            <v>0</v>
          </cell>
          <cell r="X1084">
            <v>0</v>
          </cell>
          <cell r="Y1084">
            <v>0</v>
          </cell>
          <cell r="Z1084">
            <v>0</v>
          </cell>
          <cell r="AA1084">
            <v>0</v>
          </cell>
          <cell r="AB1084">
            <v>0</v>
          </cell>
          <cell r="AC1084">
            <v>0</v>
          </cell>
          <cell r="AD1084">
            <v>0</v>
          </cell>
          <cell r="AE1084">
            <v>0</v>
          </cell>
          <cell r="AF1084">
            <v>0</v>
          </cell>
          <cell r="AG1084">
            <v>0</v>
          </cell>
          <cell r="AH1084">
            <v>0</v>
          </cell>
          <cell r="AI1084">
            <v>0</v>
          </cell>
          <cell r="AJ1084">
            <v>0</v>
          </cell>
          <cell r="AK1084">
            <v>0</v>
          </cell>
          <cell r="AL1084">
            <v>0</v>
          </cell>
          <cell r="AM1084">
            <v>0</v>
          </cell>
          <cell r="AN1084">
            <v>0</v>
          </cell>
          <cell r="AO1084">
            <v>0</v>
          </cell>
          <cell r="AP1084">
            <v>0</v>
          </cell>
          <cell r="AQ1084">
            <v>0</v>
          </cell>
          <cell r="AR1084">
            <v>0</v>
          </cell>
          <cell r="AS1084">
            <v>0</v>
          </cell>
          <cell r="AT1084">
            <v>0</v>
          </cell>
          <cell r="AU1084">
            <v>0</v>
          </cell>
          <cell r="AV1084">
            <v>0</v>
          </cell>
          <cell r="AW1084">
            <v>0</v>
          </cell>
          <cell r="AX1084">
            <v>0</v>
          </cell>
          <cell r="AY1084">
            <v>0</v>
          </cell>
          <cell r="AZ1084">
            <v>0</v>
          </cell>
          <cell r="BA1084">
            <v>0</v>
          </cell>
          <cell r="BB1084">
            <v>0</v>
          </cell>
          <cell r="BC1084">
            <v>0</v>
          </cell>
          <cell r="BD1084">
            <v>0</v>
          </cell>
          <cell r="BE1084">
            <v>0</v>
          </cell>
          <cell r="BF1084">
            <v>0</v>
          </cell>
          <cell r="BG1084">
            <v>0</v>
          </cell>
          <cell r="BH1084">
            <v>0</v>
          </cell>
          <cell r="BI1084">
            <v>0</v>
          </cell>
          <cell r="BJ1084">
            <v>0</v>
          </cell>
          <cell r="BK1084">
            <v>0</v>
          </cell>
          <cell r="BL1084">
            <v>0</v>
          </cell>
          <cell r="BM1084">
            <v>0</v>
          </cell>
          <cell r="BN1084">
            <v>0</v>
          </cell>
          <cell r="BO1084">
            <v>0</v>
          </cell>
          <cell r="BP1084">
            <v>0</v>
          </cell>
          <cell r="BQ1084">
            <v>0</v>
          </cell>
          <cell r="BR1084">
            <v>0</v>
          </cell>
          <cell r="BS1084">
            <v>0</v>
          </cell>
          <cell r="BT1084">
            <v>0</v>
          </cell>
          <cell r="BU1084">
            <v>0</v>
          </cell>
          <cell r="BV1084">
            <v>0</v>
          </cell>
          <cell r="BW1084">
            <v>0</v>
          </cell>
          <cell r="BX1084">
            <v>0</v>
          </cell>
          <cell r="BY1084">
            <v>0</v>
          </cell>
          <cell r="BZ1084">
            <v>0</v>
          </cell>
          <cell r="CA1084">
            <v>0</v>
          </cell>
          <cell r="CB1084">
            <v>0</v>
          </cell>
          <cell r="CC1084">
            <v>0</v>
          </cell>
          <cell r="CD1084">
            <v>0</v>
          </cell>
          <cell r="CE1084">
            <v>0</v>
          </cell>
          <cell r="CF1084">
            <v>0</v>
          </cell>
          <cell r="CG1084">
            <v>0</v>
          </cell>
          <cell r="CH1084">
            <v>0</v>
          </cell>
        </row>
        <row r="1085">
          <cell r="A1085" t="str">
            <v xml:space="preserve">  TGP_PT_BRAD</v>
          </cell>
          <cell r="B1085">
            <v>0</v>
          </cell>
          <cell r="C1085">
            <v>0</v>
          </cell>
          <cell r="D1085">
            <v>0</v>
          </cell>
          <cell r="E1085">
            <v>0</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0</v>
          </cell>
          <cell r="AG1085">
            <v>0</v>
          </cell>
          <cell r="AH1085">
            <v>0</v>
          </cell>
          <cell r="AI1085">
            <v>0</v>
          </cell>
          <cell r="AJ1085">
            <v>0</v>
          </cell>
          <cell r="AK1085">
            <v>0</v>
          </cell>
          <cell r="AL1085">
            <v>0</v>
          </cell>
          <cell r="AM1085">
            <v>0</v>
          </cell>
          <cell r="AN1085">
            <v>0</v>
          </cell>
          <cell r="AO1085">
            <v>0</v>
          </cell>
          <cell r="AP1085">
            <v>0</v>
          </cell>
          <cell r="AQ1085">
            <v>0</v>
          </cell>
          <cell r="AR1085">
            <v>0</v>
          </cell>
          <cell r="AS1085">
            <v>0</v>
          </cell>
          <cell r="AT1085">
            <v>0</v>
          </cell>
          <cell r="AU1085">
            <v>0</v>
          </cell>
          <cell r="AV1085">
            <v>0</v>
          </cell>
          <cell r="AW1085">
            <v>0</v>
          </cell>
          <cell r="AX1085">
            <v>0</v>
          </cell>
          <cell r="AY1085">
            <v>0</v>
          </cell>
          <cell r="AZ1085">
            <v>0</v>
          </cell>
          <cell r="BA1085">
            <v>0</v>
          </cell>
          <cell r="BB1085">
            <v>0</v>
          </cell>
          <cell r="BC1085">
            <v>0</v>
          </cell>
          <cell r="BD1085">
            <v>0</v>
          </cell>
          <cell r="BE1085">
            <v>0</v>
          </cell>
          <cell r="BF1085">
            <v>0</v>
          </cell>
          <cell r="BG1085">
            <v>0</v>
          </cell>
          <cell r="BH1085">
            <v>0</v>
          </cell>
          <cell r="BI1085">
            <v>0</v>
          </cell>
          <cell r="BJ1085">
            <v>0</v>
          </cell>
          <cell r="BK1085">
            <v>0</v>
          </cell>
          <cell r="BL1085">
            <v>0</v>
          </cell>
          <cell r="BM1085">
            <v>0</v>
          </cell>
          <cell r="BN1085">
            <v>0</v>
          </cell>
          <cell r="BO1085">
            <v>0</v>
          </cell>
          <cell r="BP1085">
            <v>0</v>
          </cell>
          <cell r="BQ1085">
            <v>0</v>
          </cell>
          <cell r="BR1085">
            <v>0</v>
          </cell>
          <cell r="BS1085">
            <v>0</v>
          </cell>
          <cell r="BT1085">
            <v>0</v>
          </cell>
          <cell r="BU1085">
            <v>0</v>
          </cell>
          <cell r="BV1085">
            <v>0</v>
          </cell>
          <cell r="BW1085">
            <v>0</v>
          </cell>
          <cell r="BX1085">
            <v>0</v>
          </cell>
          <cell r="BY1085">
            <v>0</v>
          </cell>
          <cell r="BZ1085">
            <v>0</v>
          </cell>
          <cell r="CA1085">
            <v>0</v>
          </cell>
          <cell r="CB1085">
            <v>0</v>
          </cell>
          <cell r="CC1085">
            <v>0</v>
          </cell>
          <cell r="CD1085">
            <v>0</v>
          </cell>
          <cell r="CE1085">
            <v>0</v>
          </cell>
          <cell r="CF1085">
            <v>0</v>
          </cell>
          <cell r="CG1085">
            <v>0</v>
          </cell>
          <cell r="CH1085">
            <v>0</v>
          </cell>
        </row>
        <row r="1086">
          <cell r="A1086" t="str">
            <v xml:space="preserve">  TGP_PT_EQ_J1</v>
          </cell>
          <cell r="B1086">
            <v>0</v>
          </cell>
          <cell r="C1086">
            <v>0</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cell r="AE1086">
            <v>0</v>
          </cell>
          <cell r="AF1086">
            <v>0</v>
          </cell>
          <cell r="AG1086">
            <v>0</v>
          </cell>
          <cell r="AH1086">
            <v>0</v>
          </cell>
          <cell r="AI1086">
            <v>0</v>
          </cell>
          <cell r="AJ1086">
            <v>0</v>
          </cell>
          <cell r="AK1086">
            <v>0</v>
          </cell>
          <cell r="AL1086">
            <v>0</v>
          </cell>
          <cell r="AM1086">
            <v>0</v>
          </cell>
          <cell r="AN1086">
            <v>0</v>
          </cell>
          <cell r="AO1086">
            <v>0</v>
          </cell>
          <cell r="AP1086">
            <v>0</v>
          </cell>
          <cell r="AQ1086">
            <v>0</v>
          </cell>
          <cell r="AR1086">
            <v>0</v>
          </cell>
          <cell r="AS1086">
            <v>0</v>
          </cell>
          <cell r="AT1086">
            <v>0</v>
          </cell>
          <cell r="AU1086">
            <v>0</v>
          </cell>
          <cell r="AV1086">
            <v>0</v>
          </cell>
          <cell r="AW1086">
            <v>0</v>
          </cell>
          <cell r="AX1086">
            <v>0</v>
          </cell>
          <cell r="AY1086">
            <v>0</v>
          </cell>
          <cell r="AZ1086">
            <v>0</v>
          </cell>
          <cell r="BA1086">
            <v>0</v>
          </cell>
          <cell r="BB1086">
            <v>0</v>
          </cell>
          <cell r="BC1086">
            <v>0</v>
          </cell>
          <cell r="BD1086">
            <v>0</v>
          </cell>
          <cell r="BE1086">
            <v>0</v>
          </cell>
          <cell r="BF1086">
            <v>0</v>
          </cell>
          <cell r="BG1086">
            <v>0</v>
          </cell>
          <cell r="BH1086">
            <v>0</v>
          </cell>
          <cell r="BI1086">
            <v>0</v>
          </cell>
          <cell r="BJ1086">
            <v>0</v>
          </cell>
          <cell r="BK1086">
            <v>0</v>
          </cell>
          <cell r="BL1086">
            <v>0</v>
          </cell>
          <cell r="BM1086">
            <v>0</v>
          </cell>
          <cell r="BN1086">
            <v>0</v>
          </cell>
          <cell r="BO1086">
            <v>0</v>
          </cell>
          <cell r="BP1086">
            <v>0</v>
          </cell>
          <cell r="BQ1086">
            <v>0</v>
          </cell>
          <cell r="BR1086">
            <v>0</v>
          </cell>
          <cell r="BS1086">
            <v>0</v>
          </cell>
          <cell r="BT1086">
            <v>0</v>
          </cell>
          <cell r="BU1086">
            <v>0</v>
          </cell>
          <cell r="BV1086">
            <v>0</v>
          </cell>
          <cell r="BW1086">
            <v>0</v>
          </cell>
          <cell r="BX1086">
            <v>0</v>
          </cell>
          <cell r="BY1086">
            <v>0</v>
          </cell>
          <cell r="BZ1086">
            <v>0</v>
          </cell>
          <cell r="CA1086">
            <v>0</v>
          </cell>
          <cell r="CB1086">
            <v>0</v>
          </cell>
          <cell r="CC1086">
            <v>0</v>
          </cell>
          <cell r="CD1086">
            <v>0</v>
          </cell>
          <cell r="CE1086">
            <v>0</v>
          </cell>
          <cell r="CF1086">
            <v>0</v>
          </cell>
          <cell r="CG1086">
            <v>0</v>
          </cell>
          <cell r="CH1086">
            <v>0</v>
          </cell>
        </row>
        <row r="1087">
          <cell r="A1087" t="str">
            <v xml:space="preserve">  TGP_SST</v>
          </cell>
          <cell r="B1087">
            <v>0</v>
          </cell>
          <cell r="C1087">
            <v>0</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cell r="AE1087">
            <v>0</v>
          </cell>
          <cell r="AF1087">
            <v>0</v>
          </cell>
          <cell r="AG1087">
            <v>0</v>
          </cell>
          <cell r="AH1087">
            <v>0</v>
          </cell>
          <cell r="AI1087">
            <v>0</v>
          </cell>
          <cell r="AJ1087">
            <v>0</v>
          </cell>
          <cell r="AK1087">
            <v>0</v>
          </cell>
          <cell r="AL1087">
            <v>0</v>
          </cell>
          <cell r="AM1087">
            <v>0</v>
          </cell>
          <cell r="AN1087">
            <v>0</v>
          </cell>
          <cell r="AO1087">
            <v>0</v>
          </cell>
          <cell r="AP1087">
            <v>0</v>
          </cell>
          <cell r="AQ1087">
            <v>0</v>
          </cell>
          <cell r="AR1087">
            <v>0</v>
          </cell>
          <cell r="AS1087">
            <v>0</v>
          </cell>
          <cell r="AT1087">
            <v>0</v>
          </cell>
          <cell r="AU1087">
            <v>0</v>
          </cell>
          <cell r="AV1087">
            <v>0</v>
          </cell>
          <cell r="AW1087">
            <v>0</v>
          </cell>
          <cell r="AX1087">
            <v>0</v>
          </cell>
          <cell r="AY1087">
            <v>0</v>
          </cell>
          <cell r="AZ1087">
            <v>0</v>
          </cell>
          <cell r="BA1087">
            <v>0</v>
          </cell>
          <cell r="BB1087">
            <v>0</v>
          </cell>
          <cell r="BC1087">
            <v>0</v>
          </cell>
          <cell r="BD1087">
            <v>0</v>
          </cell>
          <cell r="BE1087">
            <v>0</v>
          </cell>
          <cell r="BF1087">
            <v>0</v>
          </cell>
          <cell r="BG1087">
            <v>0</v>
          </cell>
          <cell r="BH1087">
            <v>0</v>
          </cell>
          <cell r="BI1087">
            <v>0</v>
          </cell>
          <cell r="BJ1087">
            <v>0</v>
          </cell>
          <cell r="BK1087">
            <v>0</v>
          </cell>
          <cell r="BL1087">
            <v>0</v>
          </cell>
          <cell r="BM1087">
            <v>0</v>
          </cell>
          <cell r="BN1087">
            <v>0</v>
          </cell>
          <cell r="BO1087">
            <v>0</v>
          </cell>
          <cell r="BP1087">
            <v>0</v>
          </cell>
          <cell r="BQ1087">
            <v>0</v>
          </cell>
          <cell r="BR1087">
            <v>0</v>
          </cell>
          <cell r="BS1087">
            <v>0</v>
          </cell>
          <cell r="BT1087">
            <v>0</v>
          </cell>
          <cell r="BU1087">
            <v>0</v>
          </cell>
          <cell r="BV1087">
            <v>0</v>
          </cell>
          <cell r="BW1087">
            <v>0</v>
          </cell>
          <cell r="BX1087">
            <v>0</v>
          </cell>
          <cell r="BY1087">
            <v>0</v>
          </cell>
          <cell r="BZ1087">
            <v>0</v>
          </cell>
          <cell r="CA1087">
            <v>0</v>
          </cell>
          <cell r="CB1087">
            <v>0</v>
          </cell>
          <cell r="CC1087">
            <v>0</v>
          </cell>
          <cell r="CD1087">
            <v>0</v>
          </cell>
          <cell r="CE1087">
            <v>0</v>
          </cell>
          <cell r="CF1087">
            <v>0</v>
          </cell>
          <cell r="CG1087">
            <v>0</v>
          </cell>
          <cell r="CH1087">
            <v>0</v>
          </cell>
        </row>
        <row r="1088">
          <cell r="A1088" t="str">
            <v xml:space="preserve">  TGP_TGP_F</v>
          </cell>
          <cell r="B1088">
            <v>0</v>
          </cell>
          <cell r="C1088">
            <v>0</v>
          </cell>
          <cell r="D1088">
            <v>0</v>
          </cell>
          <cell r="E1088">
            <v>0</v>
          </cell>
          <cell r="F1088">
            <v>0</v>
          </cell>
          <cell r="G1088">
            <v>0</v>
          </cell>
          <cell r="H1088">
            <v>0</v>
          </cell>
          <cell r="I1088">
            <v>0</v>
          </cell>
          <cell r="J1088">
            <v>0</v>
          </cell>
          <cell r="K1088">
            <v>0</v>
          </cell>
          <cell r="L1088">
            <v>0</v>
          </cell>
          <cell r="M1088">
            <v>0</v>
          </cell>
          <cell r="N1088">
            <v>0</v>
          </cell>
          <cell r="O1088">
            <v>0</v>
          </cell>
          <cell r="P1088">
            <v>0</v>
          </cell>
          <cell r="Q1088">
            <v>0</v>
          </cell>
          <cell r="R1088">
            <v>0</v>
          </cell>
          <cell r="S1088">
            <v>0</v>
          </cell>
          <cell r="T1088">
            <v>0</v>
          </cell>
          <cell r="U1088">
            <v>0</v>
          </cell>
          <cell r="V1088">
            <v>0</v>
          </cell>
          <cell r="W1088">
            <v>0</v>
          </cell>
          <cell r="X1088">
            <v>0</v>
          </cell>
          <cell r="Y1088">
            <v>0</v>
          </cell>
          <cell r="Z1088">
            <v>0</v>
          </cell>
          <cell r="AA1088">
            <v>0</v>
          </cell>
          <cell r="AB1088">
            <v>0</v>
          </cell>
          <cell r="AC1088">
            <v>0</v>
          </cell>
          <cell r="AD1088">
            <v>0</v>
          </cell>
          <cell r="AE1088">
            <v>0</v>
          </cell>
          <cell r="AF1088">
            <v>0</v>
          </cell>
          <cell r="AG1088">
            <v>0</v>
          </cell>
          <cell r="AH1088">
            <v>0</v>
          </cell>
          <cell r="AI1088">
            <v>0</v>
          </cell>
          <cell r="AJ1088">
            <v>0</v>
          </cell>
          <cell r="AK1088">
            <v>0</v>
          </cell>
          <cell r="AL1088">
            <v>0</v>
          </cell>
          <cell r="AM1088">
            <v>0</v>
          </cell>
          <cell r="AN1088">
            <v>0</v>
          </cell>
          <cell r="AO1088">
            <v>0</v>
          </cell>
          <cell r="AP1088">
            <v>0</v>
          </cell>
          <cell r="AQ1088">
            <v>0</v>
          </cell>
          <cell r="AR1088">
            <v>0</v>
          </cell>
          <cell r="AS1088">
            <v>0</v>
          </cell>
          <cell r="AT1088">
            <v>0</v>
          </cell>
          <cell r="AU1088">
            <v>0</v>
          </cell>
          <cell r="AV1088">
            <v>0</v>
          </cell>
          <cell r="AW1088">
            <v>0</v>
          </cell>
          <cell r="AX1088">
            <v>0</v>
          </cell>
          <cell r="AY1088">
            <v>0</v>
          </cell>
          <cell r="AZ1088">
            <v>0</v>
          </cell>
          <cell r="BA1088">
            <v>0</v>
          </cell>
          <cell r="BB1088">
            <v>0</v>
          </cell>
          <cell r="BC1088">
            <v>0</v>
          </cell>
          <cell r="BD1088">
            <v>0</v>
          </cell>
          <cell r="BE1088">
            <v>0</v>
          </cell>
          <cell r="BF1088">
            <v>0</v>
          </cell>
          <cell r="BG1088">
            <v>0</v>
          </cell>
          <cell r="BH1088">
            <v>0</v>
          </cell>
          <cell r="BI1088">
            <v>0</v>
          </cell>
          <cell r="BJ1088">
            <v>0</v>
          </cell>
          <cell r="BK1088">
            <v>0</v>
          </cell>
          <cell r="BL1088">
            <v>0</v>
          </cell>
          <cell r="BM1088">
            <v>0</v>
          </cell>
          <cell r="BN1088">
            <v>0</v>
          </cell>
          <cell r="BO1088">
            <v>0</v>
          </cell>
          <cell r="BP1088">
            <v>0</v>
          </cell>
          <cell r="BQ1088">
            <v>0</v>
          </cell>
          <cell r="BR1088">
            <v>0</v>
          </cell>
          <cell r="BS1088">
            <v>0</v>
          </cell>
          <cell r="BT1088">
            <v>0</v>
          </cell>
          <cell r="BU1088">
            <v>0</v>
          </cell>
          <cell r="BV1088">
            <v>0</v>
          </cell>
          <cell r="BW1088">
            <v>0</v>
          </cell>
          <cell r="BX1088">
            <v>0</v>
          </cell>
          <cell r="BY1088">
            <v>0</v>
          </cell>
          <cell r="BZ1088">
            <v>0</v>
          </cell>
          <cell r="CA1088">
            <v>0</v>
          </cell>
          <cell r="CB1088">
            <v>0</v>
          </cell>
          <cell r="CC1088">
            <v>0</v>
          </cell>
          <cell r="CD1088">
            <v>0</v>
          </cell>
          <cell r="CE1088">
            <v>0</v>
          </cell>
          <cell r="CF1088">
            <v>0</v>
          </cell>
          <cell r="CG1088">
            <v>0</v>
          </cell>
          <cell r="CH1088">
            <v>0</v>
          </cell>
        </row>
        <row r="1089">
          <cell r="A1089" t="str">
            <v xml:space="preserve">  UNION_CAR</v>
          </cell>
          <cell r="B1089">
            <v>0</v>
          </cell>
          <cell r="C1089">
            <v>0</v>
          </cell>
          <cell r="D1089">
            <v>0</v>
          </cell>
          <cell r="E1089">
            <v>0</v>
          </cell>
          <cell r="F1089">
            <v>0</v>
          </cell>
          <cell r="G1089">
            <v>0</v>
          </cell>
          <cell r="H1089">
            <v>0</v>
          </cell>
          <cell r="I1089">
            <v>0</v>
          </cell>
          <cell r="J1089">
            <v>0</v>
          </cell>
          <cell r="K1089">
            <v>0</v>
          </cell>
          <cell r="L1089">
            <v>0</v>
          </cell>
          <cell r="M1089">
            <v>0</v>
          </cell>
          <cell r="N1089">
            <v>0</v>
          </cell>
          <cell r="O1089">
            <v>0</v>
          </cell>
          <cell r="P1089">
            <v>0</v>
          </cell>
          <cell r="Q1089">
            <v>0</v>
          </cell>
          <cell r="R1089">
            <v>0</v>
          </cell>
          <cell r="S1089">
            <v>0</v>
          </cell>
          <cell r="T1089">
            <v>0</v>
          </cell>
          <cell r="U1089">
            <v>0</v>
          </cell>
          <cell r="V1089">
            <v>0</v>
          </cell>
          <cell r="W1089">
            <v>0</v>
          </cell>
          <cell r="X1089">
            <v>0</v>
          </cell>
          <cell r="Y1089">
            <v>0</v>
          </cell>
          <cell r="Z1089">
            <v>0</v>
          </cell>
          <cell r="AA1089">
            <v>0</v>
          </cell>
          <cell r="AB1089">
            <v>0</v>
          </cell>
          <cell r="AC1089">
            <v>0</v>
          </cell>
          <cell r="AD1089">
            <v>0</v>
          </cell>
          <cell r="AE1089">
            <v>0</v>
          </cell>
          <cell r="AF1089">
            <v>0</v>
          </cell>
          <cell r="AG1089">
            <v>0</v>
          </cell>
          <cell r="AH1089">
            <v>0</v>
          </cell>
          <cell r="AI1089">
            <v>0</v>
          </cell>
          <cell r="AJ1089">
            <v>0</v>
          </cell>
          <cell r="AK1089">
            <v>0</v>
          </cell>
          <cell r="AL1089">
            <v>0</v>
          </cell>
          <cell r="AM1089">
            <v>0</v>
          </cell>
          <cell r="AN1089">
            <v>0</v>
          </cell>
          <cell r="AO1089">
            <v>0</v>
          </cell>
          <cell r="AP1089">
            <v>0</v>
          </cell>
          <cell r="AQ1089">
            <v>0</v>
          </cell>
          <cell r="AR1089">
            <v>0</v>
          </cell>
          <cell r="AS1089">
            <v>0</v>
          </cell>
          <cell r="AT1089">
            <v>0</v>
          </cell>
          <cell r="AU1089">
            <v>0</v>
          </cell>
          <cell r="AV1089">
            <v>0</v>
          </cell>
          <cell r="AW1089">
            <v>0</v>
          </cell>
          <cell r="AX1089">
            <v>0</v>
          </cell>
          <cell r="AY1089">
            <v>0</v>
          </cell>
          <cell r="AZ1089">
            <v>0</v>
          </cell>
          <cell r="BA1089">
            <v>0</v>
          </cell>
          <cell r="BB1089">
            <v>0</v>
          </cell>
          <cell r="BC1089">
            <v>0</v>
          </cell>
          <cell r="BD1089">
            <v>0</v>
          </cell>
          <cell r="BE1089">
            <v>0</v>
          </cell>
          <cell r="BF1089">
            <v>0</v>
          </cell>
          <cell r="BG1089">
            <v>0</v>
          </cell>
          <cell r="BH1089">
            <v>0</v>
          </cell>
          <cell r="BI1089">
            <v>0</v>
          </cell>
          <cell r="BJ1089">
            <v>0</v>
          </cell>
          <cell r="BK1089">
            <v>0</v>
          </cell>
          <cell r="BL1089">
            <v>0</v>
          </cell>
          <cell r="BM1089">
            <v>0</v>
          </cell>
          <cell r="BN1089">
            <v>0</v>
          </cell>
          <cell r="BO1089">
            <v>0</v>
          </cell>
          <cell r="BP1089">
            <v>0</v>
          </cell>
          <cell r="BQ1089">
            <v>0</v>
          </cell>
          <cell r="BR1089">
            <v>0</v>
          </cell>
          <cell r="BS1089">
            <v>0</v>
          </cell>
          <cell r="BT1089">
            <v>0</v>
          </cell>
          <cell r="BU1089">
            <v>0</v>
          </cell>
          <cell r="BV1089">
            <v>0</v>
          </cell>
          <cell r="BW1089">
            <v>0</v>
          </cell>
          <cell r="BX1089">
            <v>0</v>
          </cell>
          <cell r="BY1089">
            <v>0</v>
          </cell>
          <cell r="BZ1089">
            <v>0</v>
          </cell>
          <cell r="CA1089">
            <v>0</v>
          </cell>
          <cell r="CB1089">
            <v>0</v>
          </cell>
          <cell r="CC1089">
            <v>0</v>
          </cell>
          <cell r="CD1089">
            <v>0</v>
          </cell>
          <cell r="CE1089">
            <v>0</v>
          </cell>
          <cell r="CF1089">
            <v>0</v>
          </cell>
          <cell r="CG1089">
            <v>0</v>
          </cell>
          <cell r="CH1089">
            <v>0</v>
          </cell>
        </row>
        <row r="1090">
          <cell r="A1090" t="str">
            <v xml:space="preserve">  X1</v>
          </cell>
          <cell r="B1090">
            <v>0</v>
          </cell>
          <cell r="C1090">
            <v>0</v>
          </cell>
          <cell r="D1090">
            <v>0</v>
          </cell>
          <cell r="E1090">
            <v>0</v>
          </cell>
          <cell r="F1090">
            <v>0</v>
          </cell>
          <cell r="G1090">
            <v>0</v>
          </cell>
          <cell r="H1090">
            <v>0</v>
          </cell>
          <cell r="I1090">
            <v>0</v>
          </cell>
          <cell r="J1090">
            <v>0</v>
          </cell>
          <cell r="K1090">
            <v>0</v>
          </cell>
          <cell r="L1090">
            <v>0</v>
          </cell>
          <cell r="M1090">
            <v>0</v>
          </cell>
          <cell r="N1090">
            <v>0</v>
          </cell>
          <cell r="O1090">
            <v>0</v>
          </cell>
          <cell r="P1090">
            <v>0</v>
          </cell>
          <cell r="Q1090">
            <v>0</v>
          </cell>
          <cell r="R1090">
            <v>0</v>
          </cell>
          <cell r="S1090">
            <v>0</v>
          </cell>
          <cell r="T1090">
            <v>0</v>
          </cell>
          <cell r="U1090">
            <v>0</v>
          </cell>
          <cell r="V1090">
            <v>0</v>
          </cell>
          <cell r="W1090">
            <v>0</v>
          </cell>
          <cell r="X1090">
            <v>0</v>
          </cell>
          <cell r="Y1090">
            <v>0</v>
          </cell>
          <cell r="Z1090">
            <v>0</v>
          </cell>
          <cell r="AA1090">
            <v>0</v>
          </cell>
          <cell r="AB1090">
            <v>0</v>
          </cell>
          <cell r="AC1090">
            <v>0</v>
          </cell>
          <cell r="AD1090">
            <v>0</v>
          </cell>
          <cell r="AE1090">
            <v>0</v>
          </cell>
          <cell r="AF1090">
            <v>0</v>
          </cell>
          <cell r="AG1090">
            <v>0</v>
          </cell>
          <cell r="AH1090">
            <v>0</v>
          </cell>
          <cell r="AI1090">
            <v>0</v>
          </cell>
          <cell r="AJ1090">
            <v>0</v>
          </cell>
          <cell r="AK1090">
            <v>0</v>
          </cell>
          <cell r="AL1090">
            <v>0</v>
          </cell>
          <cell r="AM1090">
            <v>0</v>
          </cell>
          <cell r="AN1090">
            <v>0</v>
          </cell>
          <cell r="AO1090">
            <v>0</v>
          </cell>
          <cell r="AP1090">
            <v>0</v>
          </cell>
          <cell r="AQ1090">
            <v>0</v>
          </cell>
          <cell r="AR1090">
            <v>0</v>
          </cell>
          <cell r="AS1090">
            <v>0</v>
          </cell>
          <cell r="AT1090">
            <v>0</v>
          </cell>
          <cell r="AU1090">
            <v>0</v>
          </cell>
          <cell r="AV1090">
            <v>0</v>
          </cell>
          <cell r="AW1090">
            <v>0</v>
          </cell>
          <cell r="AX1090">
            <v>0</v>
          </cell>
          <cell r="AY1090">
            <v>0</v>
          </cell>
          <cell r="AZ1090">
            <v>0</v>
          </cell>
          <cell r="BA1090">
            <v>0</v>
          </cell>
          <cell r="BB1090">
            <v>0</v>
          </cell>
          <cell r="BC1090">
            <v>0</v>
          </cell>
          <cell r="BD1090">
            <v>0</v>
          </cell>
          <cell r="BE1090">
            <v>0</v>
          </cell>
          <cell r="BF1090">
            <v>0</v>
          </cell>
          <cell r="BG1090">
            <v>0</v>
          </cell>
          <cell r="BH1090">
            <v>0</v>
          </cell>
          <cell r="BI1090">
            <v>0</v>
          </cell>
          <cell r="BJ1090">
            <v>0</v>
          </cell>
          <cell r="BK1090">
            <v>0</v>
          </cell>
          <cell r="BL1090">
            <v>0</v>
          </cell>
          <cell r="BM1090">
            <v>0</v>
          </cell>
          <cell r="BN1090">
            <v>0</v>
          </cell>
          <cell r="BO1090">
            <v>0</v>
          </cell>
          <cell r="BP1090">
            <v>0</v>
          </cell>
          <cell r="BQ1090">
            <v>0</v>
          </cell>
          <cell r="BR1090">
            <v>0</v>
          </cell>
          <cell r="BS1090">
            <v>0</v>
          </cell>
          <cell r="BT1090">
            <v>0</v>
          </cell>
          <cell r="BU1090">
            <v>0</v>
          </cell>
          <cell r="BV1090">
            <v>0</v>
          </cell>
          <cell r="BW1090">
            <v>0</v>
          </cell>
          <cell r="BX1090">
            <v>0</v>
          </cell>
          <cell r="BY1090">
            <v>0</v>
          </cell>
          <cell r="BZ1090">
            <v>0</v>
          </cell>
          <cell r="CA1090">
            <v>0</v>
          </cell>
          <cell r="CB1090">
            <v>0</v>
          </cell>
          <cell r="CC1090">
            <v>0</v>
          </cell>
          <cell r="CD1090">
            <v>0</v>
          </cell>
          <cell r="CE1090">
            <v>0</v>
          </cell>
          <cell r="CF1090">
            <v>0</v>
          </cell>
          <cell r="CG1090">
            <v>0</v>
          </cell>
          <cell r="CH1090">
            <v>0</v>
          </cell>
        </row>
        <row r="1091">
          <cell r="A1091" t="str">
            <v xml:space="preserve">  X2</v>
          </cell>
          <cell r="B1091">
            <v>0</v>
          </cell>
          <cell r="C1091">
            <v>0</v>
          </cell>
          <cell r="D1091">
            <v>0</v>
          </cell>
          <cell r="E1091">
            <v>0</v>
          </cell>
          <cell r="F1091">
            <v>0</v>
          </cell>
          <cell r="G1091">
            <v>0</v>
          </cell>
          <cell r="H1091">
            <v>0</v>
          </cell>
          <cell r="I1091">
            <v>0</v>
          </cell>
          <cell r="J1091">
            <v>0</v>
          </cell>
          <cell r="K1091">
            <v>0</v>
          </cell>
          <cell r="L1091">
            <v>0</v>
          </cell>
          <cell r="M1091">
            <v>0</v>
          </cell>
          <cell r="N1091">
            <v>0</v>
          </cell>
          <cell r="O1091">
            <v>0</v>
          </cell>
          <cell r="P1091">
            <v>0</v>
          </cell>
          <cell r="Q1091">
            <v>0</v>
          </cell>
          <cell r="R1091">
            <v>0</v>
          </cell>
          <cell r="S1091">
            <v>0</v>
          </cell>
          <cell r="T1091">
            <v>0</v>
          </cell>
          <cell r="U1091">
            <v>0</v>
          </cell>
          <cell r="V1091">
            <v>0</v>
          </cell>
          <cell r="W1091">
            <v>0</v>
          </cell>
          <cell r="X1091">
            <v>0</v>
          </cell>
          <cell r="Y1091">
            <v>0</v>
          </cell>
          <cell r="Z1091">
            <v>0</v>
          </cell>
          <cell r="AA1091">
            <v>0</v>
          </cell>
          <cell r="AB1091">
            <v>0</v>
          </cell>
          <cell r="AC1091">
            <v>0</v>
          </cell>
          <cell r="AD1091">
            <v>0</v>
          </cell>
          <cell r="AE1091">
            <v>0</v>
          </cell>
          <cell r="AF1091">
            <v>0</v>
          </cell>
          <cell r="AG1091">
            <v>0</v>
          </cell>
          <cell r="AH1091">
            <v>0</v>
          </cell>
          <cell r="AI1091">
            <v>0</v>
          </cell>
          <cell r="AJ1091">
            <v>0</v>
          </cell>
          <cell r="AK1091">
            <v>0</v>
          </cell>
          <cell r="AL1091">
            <v>0</v>
          </cell>
          <cell r="AM1091">
            <v>0</v>
          </cell>
          <cell r="AN1091">
            <v>0</v>
          </cell>
          <cell r="AO1091">
            <v>0</v>
          </cell>
          <cell r="AP1091">
            <v>0</v>
          </cell>
          <cell r="AQ1091">
            <v>0</v>
          </cell>
          <cell r="AR1091">
            <v>0</v>
          </cell>
          <cell r="AS1091">
            <v>0</v>
          </cell>
          <cell r="AT1091">
            <v>0</v>
          </cell>
          <cell r="AU1091">
            <v>0</v>
          </cell>
          <cell r="AV1091">
            <v>0</v>
          </cell>
          <cell r="AW1091">
            <v>0</v>
          </cell>
          <cell r="AX1091">
            <v>0</v>
          </cell>
          <cell r="AY1091">
            <v>0</v>
          </cell>
          <cell r="AZ1091">
            <v>0</v>
          </cell>
          <cell r="BA1091">
            <v>0</v>
          </cell>
          <cell r="BB1091">
            <v>0</v>
          </cell>
          <cell r="BC1091">
            <v>0</v>
          </cell>
          <cell r="BD1091">
            <v>0</v>
          </cell>
          <cell r="BE1091">
            <v>0</v>
          </cell>
          <cell r="BF1091">
            <v>0</v>
          </cell>
          <cell r="BG1091">
            <v>0</v>
          </cell>
          <cell r="BH1091">
            <v>0</v>
          </cell>
          <cell r="BI1091">
            <v>0</v>
          </cell>
          <cell r="BJ1091">
            <v>0</v>
          </cell>
          <cell r="BK1091">
            <v>0</v>
          </cell>
          <cell r="BL1091">
            <v>0</v>
          </cell>
          <cell r="BM1091">
            <v>0</v>
          </cell>
          <cell r="BN1091">
            <v>0</v>
          </cell>
          <cell r="BO1091">
            <v>0</v>
          </cell>
          <cell r="BP1091">
            <v>0</v>
          </cell>
          <cell r="BQ1091">
            <v>0</v>
          </cell>
          <cell r="BR1091">
            <v>0</v>
          </cell>
          <cell r="BS1091">
            <v>0</v>
          </cell>
          <cell r="BT1091">
            <v>0</v>
          </cell>
          <cell r="BU1091">
            <v>0</v>
          </cell>
          <cell r="BV1091">
            <v>0</v>
          </cell>
          <cell r="BW1091">
            <v>0</v>
          </cell>
          <cell r="BX1091">
            <v>0</v>
          </cell>
          <cell r="BY1091">
            <v>0</v>
          </cell>
          <cell r="BZ1091">
            <v>0</v>
          </cell>
          <cell r="CA1091">
            <v>0</v>
          </cell>
          <cell r="CB1091">
            <v>0</v>
          </cell>
          <cell r="CC1091">
            <v>0</v>
          </cell>
          <cell r="CD1091">
            <v>0</v>
          </cell>
          <cell r="CE1091">
            <v>0</v>
          </cell>
          <cell r="CF1091">
            <v>0</v>
          </cell>
          <cell r="CG1091">
            <v>0</v>
          </cell>
          <cell r="CH1091">
            <v>0</v>
          </cell>
        </row>
        <row r="1092">
          <cell r="A1092" t="str">
            <v xml:space="preserve">  X3</v>
          </cell>
          <cell r="B1092">
            <v>0</v>
          </cell>
          <cell r="C1092">
            <v>0</v>
          </cell>
          <cell r="D1092">
            <v>0</v>
          </cell>
          <cell r="E1092">
            <v>0</v>
          </cell>
          <cell r="F1092">
            <v>0</v>
          </cell>
          <cell r="G1092">
            <v>0</v>
          </cell>
          <cell r="H1092">
            <v>0</v>
          </cell>
          <cell r="I1092">
            <v>0</v>
          </cell>
          <cell r="J1092">
            <v>0</v>
          </cell>
          <cell r="K1092">
            <v>0</v>
          </cell>
          <cell r="L1092">
            <v>0</v>
          </cell>
          <cell r="M1092">
            <v>0</v>
          </cell>
          <cell r="N1092">
            <v>0</v>
          </cell>
          <cell r="O1092">
            <v>0</v>
          </cell>
          <cell r="P1092">
            <v>0</v>
          </cell>
          <cell r="Q1092">
            <v>0</v>
          </cell>
          <cell r="R1092">
            <v>0</v>
          </cell>
          <cell r="S1092">
            <v>0</v>
          </cell>
          <cell r="T1092">
            <v>0</v>
          </cell>
          <cell r="U1092">
            <v>0</v>
          </cell>
          <cell r="V1092">
            <v>0</v>
          </cell>
          <cell r="W1092">
            <v>0</v>
          </cell>
          <cell r="X1092">
            <v>0</v>
          </cell>
          <cell r="Y1092">
            <v>0</v>
          </cell>
          <cell r="Z1092">
            <v>0</v>
          </cell>
          <cell r="AA1092">
            <v>0</v>
          </cell>
          <cell r="AB1092">
            <v>0</v>
          </cell>
          <cell r="AC1092">
            <v>0</v>
          </cell>
          <cell r="AD1092">
            <v>0</v>
          </cell>
          <cell r="AE1092">
            <v>0</v>
          </cell>
          <cell r="AF1092">
            <v>0</v>
          </cell>
          <cell r="AG1092">
            <v>0</v>
          </cell>
          <cell r="AH1092">
            <v>0</v>
          </cell>
          <cell r="AI1092">
            <v>0</v>
          </cell>
          <cell r="AJ1092">
            <v>0</v>
          </cell>
          <cell r="AK1092">
            <v>0</v>
          </cell>
          <cell r="AL1092">
            <v>0</v>
          </cell>
          <cell r="AM1092">
            <v>0</v>
          </cell>
          <cell r="AN1092">
            <v>0</v>
          </cell>
          <cell r="AO1092">
            <v>0</v>
          </cell>
          <cell r="AP1092">
            <v>0</v>
          </cell>
          <cell r="AQ1092">
            <v>0</v>
          </cell>
          <cell r="AR1092">
            <v>0</v>
          </cell>
          <cell r="AS1092">
            <v>0</v>
          </cell>
          <cell r="AT1092">
            <v>0</v>
          </cell>
          <cell r="AU1092">
            <v>0</v>
          </cell>
          <cell r="AV1092">
            <v>0</v>
          </cell>
          <cell r="AW1092">
            <v>0</v>
          </cell>
          <cell r="AX1092">
            <v>0</v>
          </cell>
          <cell r="AY1092">
            <v>0</v>
          </cell>
          <cell r="AZ1092">
            <v>0</v>
          </cell>
          <cell r="BA1092">
            <v>0</v>
          </cell>
          <cell r="BB1092">
            <v>0</v>
          </cell>
          <cell r="BC1092">
            <v>0</v>
          </cell>
          <cell r="BD1092">
            <v>0</v>
          </cell>
          <cell r="BE1092">
            <v>0</v>
          </cell>
          <cell r="BF1092">
            <v>0</v>
          </cell>
          <cell r="BG1092">
            <v>0</v>
          </cell>
          <cell r="BH1092">
            <v>0</v>
          </cell>
          <cell r="BI1092">
            <v>0</v>
          </cell>
          <cell r="BJ1092">
            <v>0</v>
          </cell>
          <cell r="BK1092">
            <v>0</v>
          </cell>
          <cell r="BL1092">
            <v>0</v>
          </cell>
          <cell r="BM1092">
            <v>0</v>
          </cell>
          <cell r="BN1092">
            <v>0</v>
          </cell>
          <cell r="BO1092">
            <v>0</v>
          </cell>
          <cell r="BP1092">
            <v>0</v>
          </cell>
          <cell r="BQ1092">
            <v>0</v>
          </cell>
          <cell r="BR1092">
            <v>0</v>
          </cell>
          <cell r="BS1092">
            <v>0</v>
          </cell>
          <cell r="BT1092">
            <v>0</v>
          </cell>
          <cell r="BU1092">
            <v>0</v>
          </cell>
          <cell r="BV1092">
            <v>0</v>
          </cell>
          <cell r="BW1092">
            <v>0</v>
          </cell>
          <cell r="BX1092">
            <v>0</v>
          </cell>
          <cell r="BY1092">
            <v>0</v>
          </cell>
          <cell r="BZ1092">
            <v>0</v>
          </cell>
          <cell r="CA1092">
            <v>0</v>
          </cell>
          <cell r="CB1092">
            <v>0</v>
          </cell>
          <cell r="CC1092">
            <v>0</v>
          </cell>
          <cell r="CD1092">
            <v>0</v>
          </cell>
          <cell r="CE1092">
            <v>0</v>
          </cell>
          <cell r="CF1092">
            <v>0</v>
          </cell>
          <cell r="CG1092">
            <v>0</v>
          </cell>
          <cell r="CH1092">
            <v>0</v>
          </cell>
        </row>
        <row r="1107">
          <cell r="A1107" t="str">
            <v>Injected Gross Vol</v>
          </cell>
        </row>
        <row r="1108">
          <cell r="A1108" t="str">
            <v xml:space="preserve">  BLACKHAWK</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v>0</v>
          </cell>
          <cell r="AO1108">
            <v>0</v>
          </cell>
          <cell r="AP1108">
            <v>0</v>
          </cell>
          <cell r="AQ1108">
            <v>0</v>
          </cell>
          <cell r="AR1108">
            <v>0</v>
          </cell>
          <cell r="AS1108">
            <v>0</v>
          </cell>
          <cell r="AT1108">
            <v>0</v>
          </cell>
          <cell r="AU1108">
            <v>0</v>
          </cell>
          <cell r="AV1108">
            <v>0</v>
          </cell>
          <cell r="AW1108">
            <v>0</v>
          </cell>
          <cell r="AX1108">
            <v>0</v>
          </cell>
          <cell r="AY1108">
            <v>0</v>
          </cell>
          <cell r="AZ1108">
            <v>0</v>
          </cell>
          <cell r="BA1108">
            <v>0</v>
          </cell>
          <cell r="BB1108">
            <v>0</v>
          </cell>
          <cell r="BC1108">
            <v>0</v>
          </cell>
          <cell r="BD1108">
            <v>0</v>
          </cell>
          <cell r="BE1108">
            <v>0</v>
          </cell>
          <cell r="BF1108">
            <v>0</v>
          </cell>
          <cell r="BG1108">
            <v>0</v>
          </cell>
          <cell r="BH1108">
            <v>0</v>
          </cell>
          <cell r="BI1108">
            <v>0</v>
          </cell>
          <cell r="BJ1108">
            <v>0</v>
          </cell>
          <cell r="BK1108">
            <v>0</v>
          </cell>
          <cell r="BL1108">
            <v>0</v>
          </cell>
          <cell r="BM1108">
            <v>0</v>
          </cell>
          <cell r="BN1108">
            <v>0</v>
          </cell>
          <cell r="BO1108">
            <v>0</v>
          </cell>
          <cell r="BP1108">
            <v>0</v>
          </cell>
          <cell r="BQ1108">
            <v>0</v>
          </cell>
          <cell r="BR1108">
            <v>0</v>
          </cell>
          <cell r="BS1108">
            <v>0</v>
          </cell>
          <cell r="BT1108">
            <v>0</v>
          </cell>
          <cell r="BU1108">
            <v>0</v>
          </cell>
          <cell r="BV1108">
            <v>0</v>
          </cell>
          <cell r="BW1108">
            <v>0</v>
          </cell>
          <cell r="BX1108">
            <v>0</v>
          </cell>
          <cell r="BY1108">
            <v>0</v>
          </cell>
          <cell r="BZ1108">
            <v>0</v>
          </cell>
          <cell r="CA1108">
            <v>0</v>
          </cell>
          <cell r="CB1108">
            <v>0</v>
          </cell>
          <cell r="CC1108">
            <v>0</v>
          </cell>
          <cell r="CD1108">
            <v>0</v>
          </cell>
          <cell r="CE1108">
            <v>0</v>
          </cell>
          <cell r="CF1108">
            <v>0</v>
          </cell>
          <cell r="CG1108">
            <v>0</v>
          </cell>
          <cell r="CH1108">
            <v>0</v>
          </cell>
        </row>
        <row r="1109">
          <cell r="A1109" t="str">
            <v xml:space="preserve">  CNG_GSS</v>
          </cell>
          <cell r="B1109">
            <v>0</v>
          </cell>
          <cell r="C1109">
            <v>0</v>
          </cell>
          <cell r="D1109">
            <v>0</v>
          </cell>
          <cell r="E1109">
            <v>0</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K1109">
            <v>0</v>
          </cell>
          <cell r="AL1109">
            <v>0</v>
          </cell>
          <cell r="AM1109">
            <v>0</v>
          </cell>
          <cell r="AN1109">
            <v>0</v>
          </cell>
          <cell r="AO1109">
            <v>0</v>
          </cell>
          <cell r="AP1109">
            <v>0</v>
          </cell>
          <cell r="AQ1109">
            <v>0</v>
          </cell>
          <cell r="AR1109">
            <v>0</v>
          </cell>
          <cell r="AS1109">
            <v>0</v>
          </cell>
          <cell r="AT1109">
            <v>0</v>
          </cell>
          <cell r="AU1109">
            <v>0</v>
          </cell>
          <cell r="AV1109">
            <v>0</v>
          </cell>
          <cell r="AW1109">
            <v>0</v>
          </cell>
          <cell r="AX1109">
            <v>0</v>
          </cell>
          <cell r="AY1109">
            <v>0</v>
          </cell>
          <cell r="AZ1109">
            <v>0</v>
          </cell>
          <cell r="BA1109">
            <v>0</v>
          </cell>
          <cell r="BB1109">
            <v>0</v>
          </cell>
          <cell r="BC1109">
            <v>0</v>
          </cell>
          <cell r="BD1109">
            <v>0</v>
          </cell>
          <cell r="BE1109">
            <v>0</v>
          </cell>
          <cell r="BF1109">
            <v>0</v>
          </cell>
          <cell r="BG1109">
            <v>0</v>
          </cell>
          <cell r="BH1109">
            <v>0</v>
          </cell>
          <cell r="BI1109">
            <v>0</v>
          </cell>
          <cell r="BJ1109">
            <v>0</v>
          </cell>
          <cell r="BK1109">
            <v>0</v>
          </cell>
          <cell r="BL1109">
            <v>0</v>
          </cell>
          <cell r="BM1109">
            <v>0</v>
          </cell>
          <cell r="BN1109">
            <v>0</v>
          </cell>
          <cell r="BO1109">
            <v>0</v>
          </cell>
          <cell r="BP1109">
            <v>0</v>
          </cell>
          <cell r="BQ1109">
            <v>0</v>
          </cell>
          <cell r="BR1109">
            <v>0</v>
          </cell>
          <cell r="BS1109">
            <v>0</v>
          </cell>
          <cell r="BT1109">
            <v>0</v>
          </cell>
          <cell r="BU1109">
            <v>0</v>
          </cell>
          <cell r="BV1109">
            <v>0</v>
          </cell>
          <cell r="BW1109">
            <v>0</v>
          </cell>
          <cell r="BX1109">
            <v>0</v>
          </cell>
          <cell r="BY1109">
            <v>0</v>
          </cell>
          <cell r="BZ1109">
            <v>0</v>
          </cell>
          <cell r="CA1109">
            <v>0</v>
          </cell>
          <cell r="CB1109">
            <v>0</v>
          </cell>
          <cell r="CC1109">
            <v>0</v>
          </cell>
          <cell r="CD1109">
            <v>0</v>
          </cell>
          <cell r="CE1109">
            <v>0</v>
          </cell>
          <cell r="CF1109">
            <v>0</v>
          </cell>
          <cell r="CG1109">
            <v>0</v>
          </cell>
          <cell r="CH1109">
            <v>0</v>
          </cell>
        </row>
        <row r="1110">
          <cell r="A1110" t="str">
            <v xml:space="preserve">  DOM_GSS</v>
          </cell>
          <cell r="B1110">
            <v>93.09</v>
          </cell>
          <cell r="C1110">
            <v>92.73</v>
          </cell>
          <cell r="D1110">
            <v>60.85</v>
          </cell>
          <cell r="E1110">
            <v>36.700000000000003</v>
          </cell>
          <cell r="F1110">
            <v>283.37</v>
          </cell>
          <cell r="G1110">
            <v>283.37</v>
          </cell>
          <cell r="H1110">
            <v>0</v>
          </cell>
          <cell r="I1110">
            <v>0</v>
          </cell>
          <cell r="J1110">
            <v>0</v>
          </cell>
          <cell r="K1110">
            <v>0</v>
          </cell>
          <cell r="L1110">
            <v>0</v>
          </cell>
          <cell r="M1110">
            <v>0</v>
          </cell>
          <cell r="N1110">
            <v>48.29</v>
          </cell>
          <cell r="O1110">
            <v>96.59</v>
          </cell>
          <cell r="P1110">
            <v>96.59</v>
          </cell>
          <cell r="Q1110">
            <v>96.59</v>
          </cell>
          <cell r="R1110">
            <v>96.59</v>
          </cell>
          <cell r="S1110">
            <v>96.59</v>
          </cell>
          <cell r="T1110">
            <v>96.59</v>
          </cell>
          <cell r="U1110">
            <v>627.83000000000004</v>
          </cell>
          <cell r="V1110">
            <v>627.83000000000004</v>
          </cell>
          <cell r="W1110">
            <v>0</v>
          </cell>
          <cell r="X1110">
            <v>0</v>
          </cell>
          <cell r="Y1110">
            <v>0</v>
          </cell>
          <cell r="Z1110">
            <v>0</v>
          </cell>
          <cell r="AA1110">
            <v>0</v>
          </cell>
          <cell r="AB1110">
            <v>0</v>
          </cell>
          <cell r="AC1110">
            <v>48.29</v>
          </cell>
          <cell r="AD1110">
            <v>96.59</v>
          </cell>
          <cell r="AE1110">
            <v>96.59</v>
          </cell>
          <cell r="AF1110">
            <v>96.59</v>
          </cell>
          <cell r="AG1110">
            <v>96.59</v>
          </cell>
          <cell r="AH1110">
            <v>96.59</v>
          </cell>
          <cell r="AI1110">
            <v>96.59</v>
          </cell>
          <cell r="AJ1110">
            <v>627.83000000000004</v>
          </cell>
          <cell r="AK1110">
            <v>627.83000000000004</v>
          </cell>
          <cell r="AL1110">
            <v>0</v>
          </cell>
          <cell r="AM1110">
            <v>0</v>
          </cell>
          <cell r="AN1110">
            <v>0</v>
          </cell>
          <cell r="AO1110">
            <v>0</v>
          </cell>
          <cell r="AP1110">
            <v>0</v>
          </cell>
          <cell r="AQ1110">
            <v>0</v>
          </cell>
          <cell r="AR1110">
            <v>48.29</v>
          </cell>
          <cell r="AS1110">
            <v>96.59</v>
          </cell>
          <cell r="AT1110">
            <v>96.59</v>
          </cell>
          <cell r="AU1110">
            <v>96.59</v>
          </cell>
          <cell r="AV1110">
            <v>96.59</v>
          </cell>
          <cell r="AW1110">
            <v>96.59</v>
          </cell>
          <cell r="AX1110">
            <v>96.59</v>
          </cell>
          <cell r="AY1110">
            <v>627.83000000000004</v>
          </cell>
          <cell r="AZ1110">
            <v>627.83000000000004</v>
          </cell>
          <cell r="BA1110">
            <v>0</v>
          </cell>
          <cell r="BB1110">
            <v>0</v>
          </cell>
          <cell r="BC1110">
            <v>0</v>
          </cell>
          <cell r="BD1110">
            <v>0</v>
          </cell>
          <cell r="BE1110">
            <v>0</v>
          </cell>
          <cell r="BF1110">
            <v>0</v>
          </cell>
          <cell r="BG1110">
            <v>48.29</v>
          </cell>
          <cell r="BH1110">
            <v>96.59</v>
          </cell>
          <cell r="BI1110">
            <v>96.59</v>
          </cell>
          <cell r="BJ1110">
            <v>96.59</v>
          </cell>
          <cell r="BK1110">
            <v>96.59</v>
          </cell>
          <cell r="BL1110">
            <v>96.59</v>
          </cell>
          <cell r="BM1110">
            <v>96.59</v>
          </cell>
          <cell r="BN1110">
            <v>627.83000000000004</v>
          </cell>
          <cell r="BO1110">
            <v>627.83000000000004</v>
          </cell>
          <cell r="BP1110">
            <v>0</v>
          </cell>
          <cell r="BQ1110">
            <v>0</v>
          </cell>
          <cell r="BR1110">
            <v>0</v>
          </cell>
          <cell r="BS1110">
            <v>0</v>
          </cell>
          <cell r="BT1110">
            <v>0</v>
          </cell>
          <cell r="BU1110">
            <v>0</v>
          </cell>
          <cell r="BV1110">
            <v>48.29</v>
          </cell>
          <cell r="BW1110">
            <v>96.59</v>
          </cell>
          <cell r="BX1110">
            <v>96.59</v>
          </cell>
          <cell r="BY1110">
            <v>96.59</v>
          </cell>
          <cell r="BZ1110">
            <v>96.59</v>
          </cell>
          <cell r="CA1110">
            <v>96.59</v>
          </cell>
          <cell r="CB1110">
            <v>96.59</v>
          </cell>
          <cell r="CC1110">
            <v>627.83000000000004</v>
          </cell>
          <cell r="CD1110">
            <v>627.83000000000004</v>
          </cell>
          <cell r="CE1110">
            <v>0</v>
          </cell>
          <cell r="CF1110">
            <v>0</v>
          </cell>
          <cell r="CG1110">
            <v>0</v>
          </cell>
          <cell r="CH1110">
            <v>0</v>
          </cell>
        </row>
        <row r="1111">
          <cell r="A1111" t="str">
            <v xml:space="preserve">  EQ_30SS</v>
          </cell>
          <cell r="B1111">
            <v>0</v>
          </cell>
          <cell r="C1111">
            <v>0</v>
          </cell>
          <cell r="D1111">
            <v>0</v>
          </cell>
          <cell r="E1111">
            <v>0</v>
          </cell>
          <cell r="F1111">
            <v>0</v>
          </cell>
          <cell r="G1111">
            <v>0</v>
          </cell>
          <cell r="H1111">
            <v>0</v>
          </cell>
          <cell r="I1111">
            <v>0</v>
          </cell>
          <cell r="J1111">
            <v>0</v>
          </cell>
          <cell r="K1111">
            <v>0</v>
          </cell>
          <cell r="L1111">
            <v>0</v>
          </cell>
          <cell r="M1111">
            <v>0</v>
          </cell>
          <cell r="N1111">
            <v>0</v>
          </cell>
          <cell r="O1111">
            <v>0</v>
          </cell>
          <cell r="P1111">
            <v>0</v>
          </cell>
          <cell r="Q1111">
            <v>0</v>
          </cell>
          <cell r="R1111">
            <v>0</v>
          </cell>
          <cell r="S1111">
            <v>0</v>
          </cell>
          <cell r="T1111">
            <v>0</v>
          </cell>
          <cell r="U1111">
            <v>0</v>
          </cell>
          <cell r="V1111">
            <v>0</v>
          </cell>
          <cell r="W1111">
            <v>0</v>
          </cell>
          <cell r="X1111">
            <v>0</v>
          </cell>
          <cell r="Y1111">
            <v>0</v>
          </cell>
          <cell r="Z1111">
            <v>0</v>
          </cell>
          <cell r="AA1111">
            <v>0</v>
          </cell>
          <cell r="AB1111">
            <v>0</v>
          </cell>
          <cell r="AC1111">
            <v>0</v>
          </cell>
          <cell r="AD1111">
            <v>0</v>
          </cell>
          <cell r="AE1111">
            <v>0</v>
          </cell>
          <cell r="AF1111">
            <v>0</v>
          </cell>
          <cell r="AG1111">
            <v>0</v>
          </cell>
          <cell r="AH1111">
            <v>0</v>
          </cell>
          <cell r="AI1111">
            <v>0</v>
          </cell>
          <cell r="AJ1111">
            <v>0</v>
          </cell>
          <cell r="AK1111">
            <v>0</v>
          </cell>
          <cell r="AL1111">
            <v>0</v>
          </cell>
          <cell r="AM1111">
            <v>0</v>
          </cell>
          <cell r="AN1111">
            <v>0</v>
          </cell>
          <cell r="AO1111">
            <v>0</v>
          </cell>
          <cell r="AP1111">
            <v>0</v>
          </cell>
          <cell r="AQ1111">
            <v>0</v>
          </cell>
          <cell r="AR1111">
            <v>0</v>
          </cell>
          <cell r="AS1111">
            <v>0</v>
          </cell>
          <cell r="AT1111">
            <v>0</v>
          </cell>
          <cell r="AU1111">
            <v>0</v>
          </cell>
          <cell r="AV1111">
            <v>0</v>
          </cell>
          <cell r="AW1111">
            <v>0</v>
          </cell>
          <cell r="AX1111">
            <v>0</v>
          </cell>
          <cell r="AY1111">
            <v>0</v>
          </cell>
          <cell r="AZ1111">
            <v>0</v>
          </cell>
          <cell r="BA1111">
            <v>0</v>
          </cell>
          <cell r="BB1111">
            <v>0</v>
          </cell>
          <cell r="BC1111">
            <v>0</v>
          </cell>
          <cell r="BD1111">
            <v>0</v>
          </cell>
          <cell r="BE1111">
            <v>0</v>
          </cell>
          <cell r="BF1111">
            <v>0</v>
          </cell>
          <cell r="BG1111">
            <v>0</v>
          </cell>
          <cell r="BH1111">
            <v>0</v>
          </cell>
          <cell r="BI1111">
            <v>0</v>
          </cell>
          <cell r="BJ1111">
            <v>0</v>
          </cell>
          <cell r="BK1111">
            <v>0</v>
          </cell>
          <cell r="BL1111">
            <v>0</v>
          </cell>
          <cell r="BM1111">
            <v>0</v>
          </cell>
          <cell r="BN1111">
            <v>0</v>
          </cell>
          <cell r="BO1111">
            <v>0</v>
          </cell>
          <cell r="BP1111">
            <v>0</v>
          </cell>
          <cell r="BQ1111">
            <v>0</v>
          </cell>
          <cell r="BR1111">
            <v>0</v>
          </cell>
          <cell r="BS1111">
            <v>0</v>
          </cell>
          <cell r="BT1111">
            <v>0</v>
          </cell>
          <cell r="BU1111">
            <v>0</v>
          </cell>
          <cell r="BV1111">
            <v>0</v>
          </cell>
          <cell r="BW1111">
            <v>0</v>
          </cell>
          <cell r="BX1111">
            <v>0</v>
          </cell>
          <cell r="BY1111">
            <v>0</v>
          </cell>
          <cell r="BZ1111">
            <v>0</v>
          </cell>
          <cell r="CA1111">
            <v>0</v>
          </cell>
          <cell r="CB1111">
            <v>0</v>
          </cell>
          <cell r="CC1111">
            <v>0</v>
          </cell>
          <cell r="CD1111">
            <v>0</v>
          </cell>
          <cell r="CE1111">
            <v>0</v>
          </cell>
          <cell r="CF1111">
            <v>0</v>
          </cell>
          <cell r="CG1111">
            <v>0</v>
          </cell>
          <cell r="CH1111">
            <v>0</v>
          </cell>
        </row>
        <row r="1112">
          <cell r="A1112" t="str">
            <v xml:space="preserve">  EQ_SS3</v>
          </cell>
          <cell r="B1112">
            <v>314.27</v>
          </cell>
          <cell r="C1112">
            <v>311.77</v>
          </cell>
          <cell r="D1112">
            <v>189.51</v>
          </cell>
          <cell r="E1112">
            <v>167.09</v>
          </cell>
          <cell r="F1112">
            <v>982.64</v>
          </cell>
          <cell r="G1112">
            <v>982.64</v>
          </cell>
          <cell r="H1112">
            <v>0</v>
          </cell>
          <cell r="I1112">
            <v>0</v>
          </cell>
          <cell r="J1112">
            <v>0</v>
          </cell>
          <cell r="K1112">
            <v>0</v>
          </cell>
          <cell r="L1112">
            <v>0</v>
          </cell>
          <cell r="M1112">
            <v>0</v>
          </cell>
          <cell r="N1112">
            <v>218.24</v>
          </cell>
          <cell r="O1112">
            <v>218.44</v>
          </cell>
          <cell r="P1112">
            <v>218.24</v>
          </cell>
          <cell r="Q1112">
            <v>218.44</v>
          </cell>
          <cell r="R1112">
            <v>218.24</v>
          </cell>
          <cell r="S1112">
            <v>218.44</v>
          </cell>
          <cell r="T1112">
            <v>218.24</v>
          </cell>
          <cell r="U1112">
            <v>1528.27</v>
          </cell>
          <cell r="V1112">
            <v>1528.27</v>
          </cell>
          <cell r="W1112">
            <v>0</v>
          </cell>
          <cell r="X1112">
            <v>0</v>
          </cell>
          <cell r="Y1112">
            <v>0</v>
          </cell>
          <cell r="Z1112">
            <v>0</v>
          </cell>
          <cell r="AA1112">
            <v>0</v>
          </cell>
          <cell r="AB1112">
            <v>0</v>
          </cell>
          <cell r="AC1112">
            <v>228.34</v>
          </cell>
          <cell r="AD1112">
            <v>218.44</v>
          </cell>
          <cell r="AE1112">
            <v>218.24</v>
          </cell>
          <cell r="AF1112">
            <v>218.44</v>
          </cell>
          <cell r="AG1112">
            <v>218.24</v>
          </cell>
          <cell r="AH1112">
            <v>218.44</v>
          </cell>
          <cell r="AI1112">
            <v>218.24</v>
          </cell>
          <cell r="AJ1112">
            <v>1538.38</v>
          </cell>
          <cell r="AK1112">
            <v>1538.38</v>
          </cell>
          <cell r="AL1112">
            <v>0</v>
          </cell>
          <cell r="AM1112">
            <v>0</v>
          </cell>
          <cell r="AN1112">
            <v>0</v>
          </cell>
          <cell r="AO1112">
            <v>0</v>
          </cell>
          <cell r="AP1112">
            <v>0</v>
          </cell>
          <cell r="AQ1112">
            <v>0</v>
          </cell>
          <cell r="AR1112">
            <v>243.81</v>
          </cell>
          <cell r="AS1112">
            <v>218.44</v>
          </cell>
          <cell r="AT1112">
            <v>218.24</v>
          </cell>
          <cell r="AU1112">
            <v>218.44</v>
          </cell>
          <cell r="AV1112">
            <v>218.24</v>
          </cell>
          <cell r="AW1112">
            <v>218.44</v>
          </cell>
          <cell r="AX1112">
            <v>218.24</v>
          </cell>
          <cell r="AY1112">
            <v>1553.85</v>
          </cell>
          <cell r="AZ1112">
            <v>1553.85</v>
          </cell>
          <cell r="BA1112">
            <v>0</v>
          </cell>
          <cell r="BB1112">
            <v>0</v>
          </cell>
          <cell r="BC1112">
            <v>0</v>
          </cell>
          <cell r="BD1112">
            <v>0</v>
          </cell>
          <cell r="BE1112">
            <v>0</v>
          </cell>
          <cell r="BF1112">
            <v>0</v>
          </cell>
          <cell r="BG1112">
            <v>292.3</v>
          </cell>
          <cell r="BH1112">
            <v>218.44</v>
          </cell>
          <cell r="BI1112">
            <v>218.24</v>
          </cell>
          <cell r="BJ1112">
            <v>218.44</v>
          </cell>
          <cell r="BK1112">
            <v>218.24</v>
          </cell>
          <cell r="BL1112">
            <v>218.44</v>
          </cell>
          <cell r="BM1112">
            <v>218.24</v>
          </cell>
          <cell r="BN1112">
            <v>1602.34</v>
          </cell>
          <cell r="BO1112">
            <v>1602.34</v>
          </cell>
          <cell r="BP1112">
            <v>0</v>
          </cell>
          <cell r="BQ1112">
            <v>0</v>
          </cell>
          <cell r="BR1112">
            <v>0</v>
          </cell>
          <cell r="BS1112">
            <v>0</v>
          </cell>
          <cell r="BT1112">
            <v>0</v>
          </cell>
          <cell r="BU1112">
            <v>0</v>
          </cell>
          <cell r="BV1112">
            <v>218.24</v>
          </cell>
          <cell r="BW1112">
            <v>218.44</v>
          </cell>
          <cell r="BX1112">
            <v>218.24</v>
          </cell>
          <cell r="BY1112">
            <v>218.44</v>
          </cell>
          <cell r="BZ1112">
            <v>218.24</v>
          </cell>
          <cell r="CA1112">
            <v>218.44</v>
          </cell>
          <cell r="CB1112">
            <v>218.24</v>
          </cell>
          <cell r="CC1112">
            <v>1528.27</v>
          </cell>
          <cell r="CD1112">
            <v>1528.27</v>
          </cell>
          <cell r="CE1112">
            <v>0</v>
          </cell>
          <cell r="CF1112">
            <v>0</v>
          </cell>
          <cell r="CG1112">
            <v>0</v>
          </cell>
          <cell r="CH1112">
            <v>0</v>
          </cell>
        </row>
        <row r="1113">
          <cell r="A1113" t="str">
            <v xml:space="preserve">  TCO_FSS</v>
          </cell>
          <cell r="B1113">
            <v>3139.93</v>
          </cell>
          <cell r="C1113">
            <v>3140.65</v>
          </cell>
          <cell r="D1113">
            <v>3135.57</v>
          </cell>
          <cell r="E1113">
            <v>888.62</v>
          </cell>
          <cell r="F1113">
            <v>10304.77</v>
          </cell>
          <cell r="G1113">
            <v>10304.77</v>
          </cell>
          <cell r="H1113">
            <v>0</v>
          </cell>
          <cell r="I1113">
            <v>0</v>
          </cell>
          <cell r="J1113">
            <v>0</v>
          </cell>
          <cell r="K1113">
            <v>0</v>
          </cell>
          <cell r="L1113">
            <v>0</v>
          </cell>
          <cell r="M1113">
            <v>0</v>
          </cell>
          <cell r="N1113">
            <v>1937.2</v>
          </cell>
          <cell r="O1113">
            <v>3270.13</v>
          </cell>
          <cell r="P1113">
            <v>3270.13</v>
          </cell>
          <cell r="Q1113">
            <v>3270.13</v>
          </cell>
          <cell r="R1113">
            <v>3270.13</v>
          </cell>
          <cell r="S1113">
            <v>3135.57</v>
          </cell>
          <cell r="T1113">
            <v>888.62</v>
          </cell>
          <cell r="U1113">
            <v>19041.93</v>
          </cell>
          <cell r="V1113">
            <v>19041.93</v>
          </cell>
          <cell r="W1113">
            <v>0</v>
          </cell>
          <cell r="X1113">
            <v>0</v>
          </cell>
          <cell r="Y1113">
            <v>0</v>
          </cell>
          <cell r="Z1113">
            <v>0</v>
          </cell>
          <cell r="AA1113">
            <v>0</v>
          </cell>
          <cell r="AB1113">
            <v>0</v>
          </cell>
          <cell r="AC1113">
            <v>1937.2</v>
          </cell>
          <cell r="AD1113">
            <v>3270.13</v>
          </cell>
          <cell r="AE1113">
            <v>3270.13</v>
          </cell>
          <cell r="AF1113">
            <v>3270.13</v>
          </cell>
          <cell r="AG1113">
            <v>3270.13</v>
          </cell>
          <cell r="AH1113">
            <v>3135.57</v>
          </cell>
          <cell r="AI1113">
            <v>888.62</v>
          </cell>
          <cell r="AJ1113">
            <v>19041.93</v>
          </cell>
          <cell r="AK1113">
            <v>19041.93</v>
          </cell>
          <cell r="AL1113">
            <v>0</v>
          </cell>
          <cell r="AM1113">
            <v>0</v>
          </cell>
          <cell r="AN1113">
            <v>0</v>
          </cell>
          <cell r="AO1113">
            <v>0</v>
          </cell>
          <cell r="AP1113">
            <v>0</v>
          </cell>
          <cell r="AQ1113">
            <v>0</v>
          </cell>
          <cell r="AR1113">
            <v>1937.2</v>
          </cell>
          <cell r="AS1113">
            <v>3270.13</v>
          </cell>
          <cell r="AT1113">
            <v>3270.13</v>
          </cell>
          <cell r="AU1113">
            <v>3270.13</v>
          </cell>
          <cell r="AV1113">
            <v>3270.13</v>
          </cell>
          <cell r="AW1113">
            <v>3135.57</v>
          </cell>
          <cell r="AX1113">
            <v>888.62</v>
          </cell>
          <cell r="AY1113">
            <v>19041.93</v>
          </cell>
          <cell r="AZ1113">
            <v>19041.93</v>
          </cell>
          <cell r="BA1113">
            <v>0</v>
          </cell>
          <cell r="BB1113">
            <v>0</v>
          </cell>
          <cell r="BC1113">
            <v>0</v>
          </cell>
          <cell r="BD1113">
            <v>0</v>
          </cell>
          <cell r="BE1113">
            <v>0</v>
          </cell>
          <cell r="BF1113">
            <v>0</v>
          </cell>
          <cell r="BG1113">
            <v>1937.2</v>
          </cell>
          <cell r="BH1113">
            <v>3270.13</v>
          </cell>
          <cell r="BI1113">
            <v>3270.13</v>
          </cell>
          <cell r="BJ1113">
            <v>3270.13</v>
          </cell>
          <cell r="BK1113">
            <v>3270.13</v>
          </cell>
          <cell r="BL1113">
            <v>3135.57</v>
          </cell>
          <cell r="BM1113">
            <v>888.62</v>
          </cell>
          <cell r="BN1113">
            <v>19041.93</v>
          </cell>
          <cell r="BO1113">
            <v>19041.93</v>
          </cell>
          <cell r="BP1113">
            <v>0</v>
          </cell>
          <cell r="BQ1113">
            <v>0</v>
          </cell>
          <cell r="BR1113">
            <v>0</v>
          </cell>
          <cell r="BS1113">
            <v>0</v>
          </cell>
          <cell r="BT1113">
            <v>0</v>
          </cell>
          <cell r="BU1113">
            <v>0</v>
          </cell>
          <cell r="BV1113">
            <v>1937.2</v>
          </cell>
          <cell r="BW1113">
            <v>3270.13</v>
          </cell>
          <cell r="BX1113">
            <v>3270.13</v>
          </cell>
          <cell r="BY1113">
            <v>3270.13</v>
          </cell>
          <cell r="BZ1113">
            <v>3270.13</v>
          </cell>
          <cell r="CA1113">
            <v>3135.57</v>
          </cell>
          <cell r="CB1113">
            <v>888.62</v>
          </cell>
          <cell r="CC1113">
            <v>19041.93</v>
          </cell>
          <cell r="CD1113">
            <v>19041.93</v>
          </cell>
          <cell r="CE1113">
            <v>0</v>
          </cell>
          <cell r="CF1113">
            <v>0</v>
          </cell>
          <cell r="CG1113">
            <v>0</v>
          </cell>
          <cell r="CH1113">
            <v>0</v>
          </cell>
        </row>
      </sheetData>
      <sheetData sheetId="7" refreshError="1">
        <row r="9">
          <cell r="C9">
            <v>39022</v>
          </cell>
        </row>
        <row r="43">
          <cell r="C43" t="str">
            <v xml:space="preserve">Winter 06-07 </v>
          </cell>
          <cell r="D43">
            <v>1</v>
          </cell>
          <cell r="F43" t="str">
            <v xml:space="preserve">Annual 06-07 </v>
          </cell>
          <cell r="G43">
            <v>1</v>
          </cell>
        </row>
        <row r="44">
          <cell r="C44" t="str">
            <v xml:space="preserve">Winter 07-08 </v>
          </cell>
          <cell r="D44">
            <v>1</v>
          </cell>
          <cell r="F44" t="str">
            <v xml:space="preserve">Annual 07-08 </v>
          </cell>
          <cell r="G44">
            <v>1</v>
          </cell>
        </row>
        <row r="45">
          <cell r="C45" t="str">
            <v xml:space="preserve">Winter 08-09 </v>
          </cell>
          <cell r="D45">
            <v>1</v>
          </cell>
          <cell r="F45" t="str">
            <v xml:space="preserve">Annual 08-09 </v>
          </cell>
          <cell r="G45">
            <v>1</v>
          </cell>
        </row>
        <row r="46">
          <cell r="C46" t="str">
            <v xml:space="preserve">Winter 09-10 </v>
          </cell>
          <cell r="D46">
            <v>1</v>
          </cell>
          <cell r="F46" t="str">
            <v xml:space="preserve">Annual 09-10 </v>
          </cell>
          <cell r="G46">
            <v>1</v>
          </cell>
        </row>
        <row r="47">
          <cell r="C47" t="str">
            <v xml:space="preserve">Winter 10-11 </v>
          </cell>
          <cell r="D47">
            <v>1</v>
          </cell>
          <cell r="F47" t="str">
            <v xml:space="preserve">Annual 10-11 </v>
          </cell>
          <cell r="G47">
            <v>1</v>
          </cell>
        </row>
        <row r="48">
          <cell r="C48" t="str">
            <v xml:space="preserve">Winter 11-12 </v>
          </cell>
          <cell r="D48">
            <v>1</v>
          </cell>
          <cell r="F48" t="str">
            <v xml:space="preserve">Annual 11-12 </v>
          </cell>
          <cell r="G48">
            <v>1</v>
          </cell>
        </row>
        <row r="49">
          <cell r="C49" t="str">
            <v xml:space="preserve">Winter 12-13 </v>
          </cell>
          <cell r="D49">
            <v>1</v>
          </cell>
          <cell r="F49" t="str">
            <v xml:space="preserve">Annual 12-13 </v>
          </cell>
          <cell r="G49">
            <v>1</v>
          </cell>
        </row>
        <row r="50">
          <cell r="C50" t="str">
            <v xml:space="preserve">Winter 13-14 </v>
          </cell>
          <cell r="D50">
            <v>1</v>
          </cell>
          <cell r="F50" t="str">
            <v xml:space="preserve">Annual 13-14 </v>
          </cell>
          <cell r="G50">
            <v>1</v>
          </cell>
        </row>
        <row r="51">
          <cell r="C51" t="str">
            <v xml:space="preserve">Winter 14-15 </v>
          </cell>
          <cell r="D51">
            <v>1</v>
          </cell>
          <cell r="F51" t="str">
            <v xml:space="preserve">Annual 14-15 </v>
          </cell>
          <cell r="G51">
            <v>1</v>
          </cell>
        </row>
      </sheetData>
      <sheetData sheetId="8"/>
      <sheetData sheetId="9"/>
      <sheetData sheetId="10">
        <row r="4">
          <cell r="A4">
            <v>36892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
      <sheetName val="Winter"/>
      <sheetName val="Volumes"/>
      <sheetName val="Cost"/>
      <sheetName val="DelVol"/>
      <sheetName val="Data"/>
      <sheetName val="cky summ"/>
      <sheetName val="Input"/>
      <sheetName val="KHALEX"/>
    </sheetNames>
    <sheetDataSet>
      <sheetData sheetId="0"/>
      <sheetData sheetId="1"/>
      <sheetData sheetId="2">
        <row r="111">
          <cell r="A111" t="str">
            <v xml:space="preserve"> </v>
          </cell>
          <cell r="B111" t="str">
            <v>Available FTS Capacity</v>
          </cell>
          <cell r="D111">
            <v>1173.04</v>
          </cell>
          <cell r="E111">
            <v>1137.3000000000002</v>
          </cell>
          <cell r="F111">
            <v>1175.52</v>
          </cell>
          <cell r="G111">
            <v>4053.1800000000003</v>
          </cell>
          <cell r="H111">
            <v>4053.1800000000003</v>
          </cell>
          <cell r="I111">
            <v>0</v>
          </cell>
          <cell r="J111" t="e">
            <v>#N/A</v>
          </cell>
          <cell r="K111" t="e">
            <v>#N/A</v>
          </cell>
          <cell r="L111" t="e">
            <v>#N/A</v>
          </cell>
          <cell r="M111" t="e">
            <v>#N/A</v>
          </cell>
          <cell r="N111" t="e">
            <v>#N/A</v>
          </cell>
          <cell r="O111">
            <v>0</v>
          </cell>
          <cell r="P111" t="e">
            <v>#N/A</v>
          </cell>
          <cell r="Q111" t="e">
            <v>#N/A</v>
          </cell>
          <cell r="R111" t="e">
            <v>#N/A</v>
          </cell>
          <cell r="S111" t="e">
            <v>#N/A</v>
          </cell>
          <cell r="T111" t="e">
            <v>#N/A</v>
          </cell>
          <cell r="U111" t="e">
            <v>#N/A</v>
          </cell>
          <cell r="V111" t="e">
            <v>#N/A</v>
          </cell>
          <cell r="W111" t="e">
            <v>#N/A</v>
          </cell>
          <cell r="X111">
            <v>0</v>
          </cell>
          <cell r="Y111">
            <v>0</v>
          </cell>
          <cell r="Z111" t="e">
            <v>#N/A</v>
          </cell>
          <cell r="AA111" t="e">
            <v>#N/A</v>
          </cell>
          <cell r="AB111" t="e">
            <v>#N/A</v>
          </cell>
          <cell r="AC111" t="e">
            <v>#N/A</v>
          </cell>
          <cell r="AD111" t="e">
            <v>#N/A</v>
          </cell>
          <cell r="AE111" t="e">
            <v>#N/A</v>
          </cell>
          <cell r="AF111" t="e">
            <v>#N/A</v>
          </cell>
          <cell r="AG111">
            <v>0</v>
          </cell>
          <cell r="AH111" t="e">
            <v>#N/A</v>
          </cell>
          <cell r="AI111" t="e">
            <v>#N/A</v>
          </cell>
          <cell r="AJ111" t="e">
            <v>#N/A</v>
          </cell>
          <cell r="AK111" t="e">
            <v>#N/A</v>
          </cell>
          <cell r="AL111" t="e">
            <v>#N/A</v>
          </cell>
          <cell r="AM111" t="e">
            <v>#N/A</v>
          </cell>
          <cell r="AN111" t="e">
            <v>#N/A</v>
          </cell>
          <cell r="AO111">
            <v>0</v>
          </cell>
          <cell r="AP111">
            <v>0</v>
          </cell>
          <cell r="AQ111" t="e">
            <v>#N/A</v>
          </cell>
          <cell r="AR111" t="e">
            <v>#N/A</v>
          </cell>
          <cell r="AS111" t="e">
            <v>#N/A</v>
          </cell>
          <cell r="AT111" t="e">
            <v>#N/A</v>
          </cell>
          <cell r="AU111" t="e">
            <v>#N/A</v>
          </cell>
          <cell r="AV111">
            <v>0</v>
          </cell>
          <cell r="AW111" t="e">
            <v>#N/A</v>
          </cell>
          <cell r="AX111" t="e">
            <v>#N/A</v>
          </cell>
          <cell r="AY111" t="e">
            <v>#N/A</v>
          </cell>
          <cell r="AZ111" t="e">
            <v>#N/A</v>
          </cell>
          <cell r="BA111" t="e">
            <v>#N/A</v>
          </cell>
          <cell r="BB111" t="e">
            <v>#N/A</v>
          </cell>
          <cell r="BC111" t="e">
            <v>#N/A</v>
          </cell>
          <cell r="BD111">
            <v>0</v>
          </cell>
          <cell r="BE111">
            <v>0</v>
          </cell>
          <cell r="BF111" t="e">
            <v>#N/A</v>
          </cell>
          <cell r="BG111" t="e">
            <v>#N/A</v>
          </cell>
          <cell r="BH111" t="e">
            <v>#N/A</v>
          </cell>
          <cell r="BI111" t="e">
            <v>#N/A</v>
          </cell>
          <cell r="BJ111" t="e">
            <v>#N/A</v>
          </cell>
          <cell r="BK111">
            <v>0</v>
          </cell>
          <cell r="BL111" t="e">
            <v>#N/A</v>
          </cell>
          <cell r="BM111" t="e">
            <v>#N/A</v>
          </cell>
          <cell r="BN111" t="e">
            <v>#N/A</v>
          </cell>
          <cell r="BO111" t="e">
            <v>#N/A</v>
          </cell>
          <cell r="BP111" t="e">
            <v>#N/A</v>
          </cell>
          <cell r="BQ111" t="e">
            <v>#N/A</v>
          </cell>
          <cell r="BR111" t="e">
            <v>#N/A</v>
          </cell>
          <cell r="BS111">
            <v>0</v>
          </cell>
          <cell r="BT111">
            <v>0</v>
          </cell>
          <cell r="BU111" t="e">
            <v>#N/A</v>
          </cell>
          <cell r="BV111" t="e">
            <v>#N/A</v>
          </cell>
          <cell r="BW111" t="e">
            <v>#N/A</v>
          </cell>
          <cell r="BX111" t="e">
            <v>#N/A</v>
          </cell>
          <cell r="BY111" t="e">
            <v>#N/A</v>
          </cell>
          <cell r="BZ111">
            <v>0</v>
          </cell>
          <cell r="CA111" t="e">
            <v>#N/A</v>
          </cell>
          <cell r="CB111" t="e">
            <v>#N/A</v>
          </cell>
          <cell r="CC111" t="e">
            <v>#N/A</v>
          </cell>
          <cell r="CD111" t="e">
            <v>#N/A</v>
          </cell>
          <cell r="CE111" t="e">
            <v>#N/A</v>
          </cell>
          <cell r="CF111" t="e">
            <v>#N/A</v>
          </cell>
          <cell r="CG111" t="e">
            <v>#N/A</v>
          </cell>
          <cell r="CH111">
            <v>0</v>
          </cell>
          <cell r="CI111">
            <v>0</v>
          </cell>
          <cell r="CJ111" t="e">
            <v>#N/A</v>
          </cell>
          <cell r="CK111" t="e">
            <v>#N/A</v>
          </cell>
          <cell r="CL111" t="e">
            <v>#N/A</v>
          </cell>
          <cell r="CM111" t="e">
            <v>#N/A</v>
          </cell>
          <cell r="CN111" t="e">
            <v>#N/A</v>
          </cell>
          <cell r="CO111">
            <v>0</v>
          </cell>
          <cell r="CP111">
            <v>0</v>
          </cell>
          <cell r="CQ111" t="e">
            <v>#N/A</v>
          </cell>
          <cell r="CR111" t="e">
            <v>#N/A</v>
          </cell>
          <cell r="CS111" t="e">
            <v>#N/A</v>
          </cell>
          <cell r="CT111" t="e">
            <v>#N/A</v>
          </cell>
          <cell r="CU111" t="e">
            <v>#N/A</v>
          </cell>
          <cell r="CV111" t="e">
            <v>#N/A</v>
          </cell>
          <cell r="CW111" t="e">
            <v>#N/A</v>
          </cell>
          <cell r="CX111" t="e">
            <v>#N/A</v>
          </cell>
          <cell r="CY111" t="e">
            <v>#N/A</v>
          </cell>
          <cell r="CZ111" t="e">
            <v>#N/A</v>
          </cell>
          <cell r="DA111" t="e">
            <v>#N/A</v>
          </cell>
          <cell r="DB111" t="e">
            <v>#N/A</v>
          </cell>
          <cell r="DC111" t="e">
            <v>#N/A</v>
          </cell>
          <cell r="DD111" t="e">
            <v>#N/A</v>
          </cell>
          <cell r="DE111" t="e">
            <v>#N/A</v>
          </cell>
          <cell r="DF111" t="e">
            <v>#N/A</v>
          </cell>
          <cell r="DG111" t="e">
            <v>#N/A</v>
          </cell>
          <cell r="DH111" t="e">
            <v>#N/A</v>
          </cell>
          <cell r="DI111" t="e">
            <v>#N/A</v>
          </cell>
          <cell r="DJ111" t="e">
            <v>#N/A</v>
          </cell>
          <cell r="DK111" t="e">
            <v>#N/A</v>
          </cell>
          <cell r="DL111" t="e">
            <v>#N/A</v>
          </cell>
          <cell r="DM111" t="e">
            <v>#N/A</v>
          </cell>
          <cell r="DN111" t="e">
            <v>#N/A</v>
          </cell>
          <cell r="DO111" t="e">
            <v>#N/A</v>
          </cell>
          <cell r="DP111" t="e">
            <v>#N/A</v>
          </cell>
          <cell r="DQ111" t="e">
            <v>#N/A</v>
          </cell>
          <cell r="DR111" t="e">
            <v>#N/A</v>
          </cell>
          <cell r="DS111" t="e">
            <v>#N/A</v>
          </cell>
          <cell r="DT111" t="e">
            <v>#N/A</v>
          </cell>
          <cell r="DU111" t="e">
            <v>#N/A</v>
          </cell>
          <cell r="DV111" t="e">
            <v>#N/A</v>
          </cell>
          <cell r="DW111" t="e">
            <v>#N/A</v>
          </cell>
          <cell r="DX111" t="e">
            <v>#N/A</v>
          </cell>
          <cell r="DY111" t="e">
            <v>#N/A</v>
          </cell>
        </row>
      </sheetData>
      <sheetData sheetId="3"/>
      <sheetData sheetId="4"/>
      <sheetData sheetId="5">
        <row r="5">
          <cell r="B5">
            <v>39295</v>
          </cell>
          <cell r="C5">
            <v>39326</v>
          </cell>
          <cell r="D5">
            <v>39356</v>
          </cell>
          <cell r="E5" t="str">
            <v xml:space="preserve">Summer 2007 </v>
          </cell>
          <cell r="F5" t="str">
            <v xml:space="preserve">Annual 06-07 </v>
          </cell>
        </row>
        <row r="18">
          <cell r="A18" t="str">
            <v>Injected Net Vol</v>
          </cell>
        </row>
        <row r="19">
          <cell r="A19" t="str">
            <v xml:space="preserve">  FSS</v>
          </cell>
          <cell r="B19">
            <v>653.29999999999995</v>
          </cell>
          <cell r="C19">
            <v>1396.85</v>
          </cell>
          <cell r="D19">
            <v>394.27</v>
          </cell>
          <cell r="E19">
            <v>2444.42</v>
          </cell>
          <cell r="F19">
            <v>2444.42</v>
          </cell>
        </row>
        <row r="20">
          <cell r="A20" t="str">
            <v xml:space="preserve">  COVE POINT</v>
          </cell>
          <cell r="B20">
            <v>0</v>
          </cell>
          <cell r="C20">
            <v>0</v>
          </cell>
          <cell r="D20">
            <v>0</v>
          </cell>
          <cell r="E20">
            <v>0</v>
          </cell>
          <cell r="F20">
            <v>0</v>
          </cell>
        </row>
        <row r="21">
          <cell r="A21" t="str">
            <v>Monthly Take - Individual</v>
          </cell>
        </row>
        <row r="22">
          <cell r="A22" t="str">
            <v xml:space="preserve">  sequent CGT3</v>
          </cell>
          <cell r="B22">
            <v>0</v>
          </cell>
          <cell r="C22">
            <v>0</v>
          </cell>
          <cell r="D22">
            <v>0</v>
          </cell>
          <cell r="E22">
            <v>0</v>
          </cell>
          <cell r="F22">
            <v>0</v>
          </cell>
        </row>
        <row r="23">
          <cell r="A23" t="str">
            <v xml:space="preserve">  chevron CGT3</v>
          </cell>
          <cell r="B23">
            <v>0</v>
          </cell>
          <cell r="C23">
            <v>0</v>
          </cell>
          <cell r="D23">
            <v>0</v>
          </cell>
          <cell r="E23">
            <v>0</v>
          </cell>
          <cell r="F23">
            <v>0</v>
          </cell>
        </row>
        <row r="24">
          <cell r="A24" t="str">
            <v xml:space="preserve">  BP CGT</v>
          </cell>
          <cell r="B24">
            <v>0</v>
          </cell>
          <cell r="C24">
            <v>0</v>
          </cell>
          <cell r="D24">
            <v>0</v>
          </cell>
          <cell r="E24">
            <v>0</v>
          </cell>
          <cell r="F24">
            <v>0</v>
          </cell>
        </row>
        <row r="25">
          <cell r="A25" t="str">
            <v xml:space="preserve">  TOTAL CGT</v>
          </cell>
          <cell r="B25">
            <v>0</v>
          </cell>
          <cell r="C25">
            <v>0</v>
          </cell>
          <cell r="D25">
            <v>0</v>
          </cell>
          <cell r="E25">
            <v>0</v>
          </cell>
          <cell r="F25">
            <v>0</v>
          </cell>
        </row>
        <row r="26">
          <cell r="A26" t="str">
            <v xml:space="preserve">  CORAL CGT</v>
          </cell>
          <cell r="B26">
            <v>0</v>
          </cell>
          <cell r="C26">
            <v>0</v>
          </cell>
          <cell r="D26">
            <v>0</v>
          </cell>
          <cell r="E26">
            <v>0</v>
          </cell>
          <cell r="F26">
            <v>0</v>
          </cell>
        </row>
        <row r="27">
          <cell r="A27" t="str">
            <v xml:space="preserve">  LOUIS D CGT</v>
          </cell>
          <cell r="B27">
            <v>0</v>
          </cell>
          <cell r="C27">
            <v>0</v>
          </cell>
          <cell r="D27">
            <v>0</v>
          </cell>
          <cell r="E27">
            <v>0</v>
          </cell>
          <cell r="F27">
            <v>0</v>
          </cell>
        </row>
        <row r="28">
          <cell r="A28" t="str">
            <v xml:space="preserve">  BG LNG CGT</v>
          </cell>
          <cell r="B28">
            <v>0</v>
          </cell>
          <cell r="C28">
            <v>0</v>
          </cell>
          <cell r="D28">
            <v>0</v>
          </cell>
          <cell r="E28">
            <v>0</v>
          </cell>
          <cell r="F28">
            <v>0</v>
          </cell>
        </row>
        <row r="29">
          <cell r="A29" t="str">
            <v xml:space="preserve">  Eagle CGT3</v>
          </cell>
          <cell r="B29">
            <v>0</v>
          </cell>
          <cell r="C29">
            <v>0</v>
          </cell>
          <cell r="D29">
            <v>0</v>
          </cell>
          <cell r="E29">
            <v>0</v>
          </cell>
          <cell r="F29">
            <v>0</v>
          </cell>
        </row>
        <row r="30">
          <cell r="A30" t="str">
            <v xml:space="preserve">  TERM CGT</v>
          </cell>
          <cell r="B30">
            <v>0</v>
          </cell>
          <cell r="C30">
            <v>0</v>
          </cell>
          <cell r="D30">
            <v>0</v>
          </cell>
          <cell r="E30">
            <v>0</v>
          </cell>
          <cell r="F30">
            <v>0</v>
          </cell>
        </row>
        <row r="31">
          <cell r="A31" t="str">
            <v xml:space="preserve">  BP TGP</v>
          </cell>
          <cell r="B31">
            <v>0</v>
          </cell>
          <cell r="C31">
            <v>0</v>
          </cell>
          <cell r="D31">
            <v>0</v>
          </cell>
          <cell r="E31">
            <v>0</v>
          </cell>
          <cell r="F31">
            <v>0</v>
          </cell>
        </row>
        <row r="32">
          <cell r="A32" t="str">
            <v xml:space="preserve">  TERM TGP</v>
          </cell>
          <cell r="B32">
            <v>0</v>
          </cell>
          <cell r="C32">
            <v>0</v>
          </cell>
          <cell r="D32">
            <v>0</v>
          </cell>
          <cell r="E32">
            <v>0</v>
          </cell>
          <cell r="F32">
            <v>0</v>
          </cell>
        </row>
        <row r="33">
          <cell r="A33" t="str">
            <v xml:space="preserve">  CNR</v>
          </cell>
          <cell r="B33">
            <v>5.25</v>
          </cell>
          <cell r="C33">
            <v>5.67</v>
          </cell>
          <cell r="D33">
            <v>9.7200000000000006</v>
          </cell>
          <cell r="E33">
            <v>20.64</v>
          </cell>
          <cell r="F33">
            <v>20.64</v>
          </cell>
        </row>
        <row r="34">
          <cell r="A34" t="str">
            <v xml:space="preserve">  GTS</v>
          </cell>
          <cell r="B34">
            <v>1352.64</v>
          </cell>
          <cell r="C34">
            <v>1409.79</v>
          </cell>
          <cell r="D34">
            <v>1606.65</v>
          </cell>
          <cell r="E34">
            <v>4369.08</v>
          </cell>
          <cell r="F34">
            <v>4369.08</v>
          </cell>
        </row>
        <row r="35">
          <cell r="A35" t="str">
            <v xml:space="preserve">  GTS CHOICE</v>
          </cell>
          <cell r="B35">
            <v>308.02</v>
          </cell>
          <cell r="C35">
            <v>296.82</v>
          </cell>
          <cell r="D35">
            <v>307.08999999999997</v>
          </cell>
          <cell r="E35">
            <v>911.92</v>
          </cell>
          <cell r="F35">
            <v>911.92</v>
          </cell>
        </row>
        <row r="36">
          <cell r="A36" t="str">
            <v xml:space="preserve">  SPOT BASE</v>
          </cell>
          <cell r="B36">
            <v>0</v>
          </cell>
          <cell r="C36">
            <v>0</v>
          </cell>
          <cell r="D36">
            <v>0</v>
          </cell>
          <cell r="E36">
            <v>0</v>
          </cell>
          <cell r="F36">
            <v>0</v>
          </cell>
        </row>
        <row r="37">
          <cell r="A37" t="str">
            <v xml:space="preserve">  SPOT SWING</v>
          </cell>
          <cell r="B37">
            <v>682.15</v>
          </cell>
          <cell r="C37">
            <v>1194.93</v>
          </cell>
          <cell r="D37">
            <v>1235.1099999999999</v>
          </cell>
          <cell r="E37">
            <v>3112.19</v>
          </cell>
          <cell r="F37">
            <v>3112.19</v>
          </cell>
        </row>
        <row r="38">
          <cell r="A38" t="str">
            <v xml:space="preserve">  LOCAL DIR</v>
          </cell>
          <cell r="B38">
            <v>13.64</v>
          </cell>
          <cell r="C38">
            <v>13.2</v>
          </cell>
          <cell r="D38">
            <v>13.64</v>
          </cell>
          <cell r="E38">
            <v>40.479999999999997</v>
          </cell>
          <cell r="F38">
            <v>40.479999999999997</v>
          </cell>
        </row>
        <row r="39">
          <cell r="A39" t="str">
            <v xml:space="preserve">  EXCHANGE CG</v>
          </cell>
          <cell r="B39">
            <v>0</v>
          </cell>
          <cell r="C39">
            <v>0</v>
          </cell>
          <cell r="D39">
            <v>0</v>
          </cell>
          <cell r="E39">
            <v>0</v>
          </cell>
          <cell r="F39">
            <v>0</v>
          </cell>
        </row>
        <row r="40">
          <cell r="A40" t="str">
            <v xml:space="preserve">  EXCHANGE TCO</v>
          </cell>
          <cell r="B40">
            <v>0</v>
          </cell>
          <cell r="C40">
            <v>0</v>
          </cell>
          <cell r="D40">
            <v>0</v>
          </cell>
          <cell r="E40">
            <v>0</v>
          </cell>
          <cell r="F40">
            <v>0</v>
          </cell>
        </row>
        <row r="41">
          <cell r="A41" t="str">
            <v xml:space="preserve">  APP SP BASE</v>
          </cell>
          <cell r="B41">
            <v>0</v>
          </cell>
          <cell r="C41">
            <v>0</v>
          </cell>
          <cell r="D41">
            <v>0</v>
          </cell>
          <cell r="E41">
            <v>0</v>
          </cell>
          <cell r="F41">
            <v>0</v>
          </cell>
        </row>
        <row r="42">
          <cell r="A42" t="str">
            <v xml:space="preserve">  APP SP SWING</v>
          </cell>
          <cell r="B42">
            <v>0</v>
          </cell>
          <cell r="C42">
            <v>316.14</v>
          </cell>
          <cell r="D42">
            <v>225.87</v>
          </cell>
          <cell r="E42">
            <v>542.01</v>
          </cell>
          <cell r="F42">
            <v>542.01</v>
          </cell>
        </row>
        <row r="43">
          <cell r="A43" t="str">
            <v xml:space="preserve">  term tco</v>
          </cell>
          <cell r="B43">
            <v>0</v>
          </cell>
          <cell r="C43">
            <v>0</v>
          </cell>
          <cell r="D43">
            <v>0</v>
          </cell>
          <cell r="E43">
            <v>0</v>
          </cell>
          <cell r="F43">
            <v>0</v>
          </cell>
        </row>
        <row r="44">
          <cell r="A44" t="str">
            <v xml:space="preserve">  CONOCO TGP</v>
          </cell>
          <cell r="B44">
            <v>0</v>
          </cell>
          <cell r="C44">
            <v>0</v>
          </cell>
          <cell r="D44">
            <v>0</v>
          </cell>
          <cell r="E44">
            <v>0</v>
          </cell>
          <cell r="F44">
            <v>0</v>
          </cell>
        </row>
        <row r="45">
          <cell r="A45" t="str">
            <v xml:space="preserve">  CONOCO CGT</v>
          </cell>
          <cell r="B45">
            <v>0</v>
          </cell>
          <cell r="C45">
            <v>0</v>
          </cell>
          <cell r="D45">
            <v>0</v>
          </cell>
          <cell r="E45">
            <v>0</v>
          </cell>
          <cell r="F45">
            <v>0</v>
          </cell>
        </row>
        <row r="46">
          <cell r="A46" t="str">
            <v xml:space="preserve">  cinergy TGP</v>
          </cell>
          <cell r="B46">
            <v>0</v>
          </cell>
          <cell r="C46">
            <v>0</v>
          </cell>
          <cell r="D46">
            <v>0</v>
          </cell>
          <cell r="E46">
            <v>0</v>
          </cell>
          <cell r="F46">
            <v>0</v>
          </cell>
        </row>
        <row r="47">
          <cell r="A47" t="str">
            <v xml:space="preserve">  Z1 CGT</v>
          </cell>
          <cell r="B47">
            <v>0</v>
          </cell>
          <cell r="C47">
            <v>0</v>
          </cell>
          <cell r="D47">
            <v>0</v>
          </cell>
          <cell r="E47">
            <v>0</v>
          </cell>
          <cell r="F47">
            <v>0</v>
          </cell>
        </row>
        <row r="48">
          <cell r="A48" t="str">
            <v xml:space="preserve">  AQUILA RAYNE</v>
          </cell>
          <cell r="B48">
            <v>0</v>
          </cell>
          <cell r="C48">
            <v>0</v>
          </cell>
          <cell r="D48">
            <v>0</v>
          </cell>
          <cell r="E48">
            <v>0</v>
          </cell>
          <cell r="F48">
            <v>0</v>
          </cell>
        </row>
        <row r="49">
          <cell r="A49" t="str">
            <v xml:space="preserve">  ASHLANDRAYNE</v>
          </cell>
          <cell r="B49">
            <v>0</v>
          </cell>
          <cell r="C49">
            <v>0</v>
          </cell>
          <cell r="D49">
            <v>0</v>
          </cell>
          <cell r="E49">
            <v>0</v>
          </cell>
          <cell r="F49">
            <v>0</v>
          </cell>
        </row>
        <row r="50">
          <cell r="A50" t="str">
            <v xml:space="preserve">  ELPASO RAYNE</v>
          </cell>
          <cell r="B50">
            <v>0</v>
          </cell>
          <cell r="C50">
            <v>0</v>
          </cell>
          <cell r="D50">
            <v>0</v>
          </cell>
          <cell r="E50">
            <v>0</v>
          </cell>
          <cell r="F50">
            <v>0</v>
          </cell>
        </row>
        <row r="51">
          <cell r="A51" t="str">
            <v xml:space="preserve">  MIRANTRAYNE3</v>
          </cell>
          <cell r="B51">
            <v>0</v>
          </cell>
          <cell r="C51">
            <v>0</v>
          </cell>
          <cell r="D51">
            <v>0</v>
          </cell>
          <cell r="E51">
            <v>0</v>
          </cell>
          <cell r="F51">
            <v>0</v>
          </cell>
        </row>
        <row r="52">
          <cell r="A52" t="str">
            <v xml:space="preserve">  MIRANTRAYNE5</v>
          </cell>
          <cell r="B52">
            <v>0</v>
          </cell>
          <cell r="C52">
            <v>0</v>
          </cell>
          <cell r="D52">
            <v>0</v>
          </cell>
          <cell r="E52">
            <v>0</v>
          </cell>
          <cell r="F52">
            <v>0</v>
          </cell>
        </row>
        <row r="53">
          <cell r="A53" t="str">
            <v xml:space="preserve">  RELIANTRAYNE</v>
          </cell>
          <cell r="B53">
            <v>0</v>
          </cell>
          <cell r="C53">
            <v>0</v>
          </cell>
          <cell r="D53">
            <v>0</v>
          </cell>
          <cell r="E53">
            <v>0</v>
          </cell>
          <cell r="F53">
            <v>0</v>
          </cell>
        </row>
        <row r="54">
          <cell r="A54" t="str">
            <v xml:space="preserve">  Z3 RAYNE</v>
          </cell>
          <cell r="B54">
            <v>0</v>
          </cell>
          <cell r="C54">
            <v>0</v>
          </cell>
          <cell r="D54">
            <v>0</v>
          </cell>
          <cell r="E54">
            <v>0</v>
          </cell>
          <cell r="F54">
            <v>0</v>
          </cell>
        </row>
        <row r="55">
          <cell r="A55" t="str">
            <v xml:space="preserve">  Z4 RAYNE</v>
          </cell>
          <cell r="B55">
            <v>0</v>
          </cell>
          <cell r="C55">
            <v>0</v>
          </cell>
          <cell r="D55">
            <v>0</v>
          </cell>
          <cell r="E55">
            <v>0</v>
          </cell>
          <cell r="F55">
            <v>0</v>
          </cell>
        </row>
        <row r="56">
          <cell r="A56" t="str">
            <v xml:space="preserve">  Z5 TGP</v>
          </cell>
          <cell r="B56">
            <v>0</v>
          </cell>
          <cell r="C56">
            <v>0</v>
          </cell>
          <cell r="D56">
            <v>0</v>
          </cell>
          <cell r="E56">
            <v>0</v>
          </cell>
          <cell r="F56">
            <v>0</v>
          </cell>
        </row>
        <row r="57">
          <cell r="A57" t="str">
            <v xml:space="preserve">  Z6 TGP</v>
          </cell>
          <cell r="B57">
            <v>0</v>
          </cell>
          <cell r="C57">
            <v>0</v>
          </cell>
          <cell r="D57">
            <v>0</v>
          </cell>
          <cell r="E57">
            <v>0</v>
          </cell>
          <cell r="F57">
            <v>0</v>
          </cell>
        </row>
        <row r="58">
          <cell r="A58" t="str">
            <v xml:space="preserve">  LOCAL TCO</v>
          </cell>
          <cell r="B58">
            <v>0</v>
          </cell>
          <cell r="C58">
            <v>0</v>
          </cell>
          <cell r="D58">
            <v>0</v>
          </cell>
          <cell r="E58">
            <v>0</v>
          </cell>
          <cell r="F58">
            <v>0</v>
          </cell>
        </row>
        <row r="59">
          <cell r="A59" t="str">
            <v xml:space="preserve">  PROPANE</v>
          </cell>
          <cell r="B59">
            <v>0</v>
          </cell>
          <cell r="C59">
            <v>0</v>
          </cell>
          <cell r="D59">
            <v>0</v>
          </cell>
          <cell r="E59">
            <v>0</v>
          </cell>
          <cell r="F59">
            <v>0</v>
          </cell>
        </row>
        <row r="60">
          <cell r="A60" t="str">
            <v xml:space="preserve">  SPOT ITS</v>
          </cell>
          <cell r="B60">
            <v>0</v>
          </cell>
          <cell r="C60">
            <v>0</v>
          </cell>
          <cell r="D60">
            <v>0</v>
          </cell>
          <cell r="E60">
            <v>0</v>
          </cell>
          <cell r="F60">
            <v>0</v>
          </cell>
        </row>
        <row r="61">
          <cell r="A61" t="str">
            <v xml:space="preserve">  TERM RAYNE</v>
          </cell>
          <cell r="B61">
            <v>0</v>
          </cell>
          <cell r="C61">
            <v>0</v>
          </cell>
          <cell r="D61">
            <v>0</v>
          </cell>
          <cell r="E61">
            <v>0</v>
          </cell>
          <cell r="F61">
            <v>0</v>
          </cell>
        </row>
        <row r="62">
          <cell r="A62" t="str">
            <v>Monthly Take - Group</v>
          </cell>
        </row>
        <row r="63">
          <cell r="A63" t="str">
            <v xml:space="preserve">  CGT</v>
          </cell>
          <cell r="B63">
            <v>0</v>
          </cell>
          <cell r="C63">
            <v>0</v>
          </cell>
          <cell r="D63">
            <v>0</v>
          </cell>
          <cell r="E63">
            <v>0</v>
          </cell>
          <cell r="F63">
            <v>0</v>
          </cell>
        </row>
        <row r="64">
          <cell r="A64" t="str">
            <v xml:space="preserve">  RAYNE</v>
          </cell>
          <cell r="B64">
            <v>0</v>
          </cell>
          <cell r="C64">
            <v>0</v>
          </cell>
          <cell r="D64">
            <v>0</v>
          </cell>
          <cell r="E64">
            <v>0</v>
          </cell>
          <cell r="F64">
            <v>0</v>
          </cell>
        </row>
        <row r="65">
          <cell r="A65" t="str">
            <v xml:space="preserve">  CNR</v>
          </cell>
          <cell r="B65">
            <v>5.25</v>
          </cell>
          <cell r="C65">
            <v>5.67</v>
          </cell>
          <cell r="D65">
            <v>9.7200000000000006</v>
          </cell>
          <cell r="E65">
            <v>20.64</v>
          </cell>
          <cell r="F65">
            <v>20.64</v>
          </cell>
        </row>
        <row r="66">
          <cell r="A66" t="str">
            <v xml:space="preserve">  ENDBANK</v>
          </cell>
          <cell r="B66">
            <v>0</v>
          </cell>
          <cell r="C66">
            <v>0</v>
          </cell>
          <cell r="D66">
            <v>0</v>
          </cell>
          <cell r="E66">
            <v>0</v>
          </cell>
          <cell r="F66">
            <v>0</v>
          </cell>
        </row>
        <row r="67">
          <cell r="A67" t="str">
            <v xml:space="preserve">  EXCHANGE</v>
          </cell>
          <cell r="B67">
            <v>0</v>
          </cell>
          <cell r="C67">
            <v>0</v>
          </cell>
          <cell r="D67">
            <v>0</v>
          </cell>
          <cell r="E67">
            <v>0</v>
          </cell>
          <cell r="F67">
            <v>0</v>
          </cell>
        </row>
        <row r="68">
          <cell r="A68" t="str">
            <v xml:space="preserve">  GTS</v>
          </cell>
          <cell r="B68">
            <v>1660.65</v>
          </cell>
          <cell r="C68">
            <v>1706.61</v>
          </cell>
          <cell r="D68">
            <v>1913.74</v>
          </cell>
          <cell r="E68">
            <v>5281</v>
          </cell>
          <cell r="F68">
            <v>5281</v>
          </cell>
        </row>
        <row r="69">
          <cell r="A69" t="str">
            <v xml:space="preserve">  LOCAL</v>
          </cell>
          <cell r="B69">
            <v>13.64</v>
          </cell>
          <cell r="C69">
            <v>13.2</v>
          </cell>
          <cell r="D69">
            <v>13.64</v>
          </cell>
          <cell r="E69">
            <v>40.479999999999997</v>
          </cell>
          <cell r="F69">
            <v>40.479999999999997</v>
          </cell>
        </row>
        <row r="70">
          <cell r="A70" t="str">
            <v xml:space="preserve">  PEAKING</v>
          </cell>
          <cell r="B70">
            <v>0</v>
          </cell>
          <cell r="C70">
            <v>0</v>
          </cell>
          <cell r="D70">
            <v>0</v>
          </cell>
          <cell r="E70">
            <v>0</v>
          </cell>
          <cell r="F70">
            <v>0</v>
          </cell>
        </row>
        <row r="71">
          <cell r="A71" t="str">
            <v xml:space="preserve">  PEPL</v>
          </cell>
          <cell r="B71">
            <v>0</v>
          </cell>
          <cell r="C71">
            <v>0</v>
          </cell>
          <cell r="D71">
            <v>0</v>
          </cell>
          <cell r="E71">
            <v>0</v>
          </cell>
          <cell r="F71">
            <v>0</v>
          </cell>
        </row>
        <row r="72">
          <cell r="A72" t="str">
            <v xml:space="preserve">  SPOT</v>
          </cell>
          <cell r="B72">
            <v>682.15</v>
          </cell>
          <cell r="C72">
            <v>1511.07</v>
          </cell>
          <cell r="D72">
            <v>1460.98</v>
          </cell>
          <cell r="E72">
            <v>3654.2</v>
          </cell>
          <cell r="F72">
            <v>3654.2</v>
          </cell>
        </row>
        <row r="73">
          <cell r="A73" t="str">
            <v xml:space="preserve">  TGP</v>
          </cell>
          <cell r="B73">
            <v>0</v>
          </cell>
          <cell r="C73">
            <v>0</v>
          </cell>
          <cell r="D73">
            <v>0</v>
          </cell>
          <cell r="E73">
            <v>0</v>
          </cell>
          <cell r="F73">
            <v>0</v>
          </cell>
        </row>
        <row r="74">
          <cell r="A74" t="str">
            <v xml:space="preserve">  TCO DIRECT</v>
          </cell>
          <cell r="B74">
            <v>0</v>
          </cell>
          <cell r="C74">
            <v>0</v>
          </cell>
          <cell r="D74">
            <v>0</v>
          </cell>
          <cell r="E74">
            <v>0</v>
          </cell>
          <cell r="F74">
            <v>0</v>
          </cell>
        </row>
        <row r="75">
          <cell r="A75" t="str">
            <v xml:space="preserve">  NE Other</v>
          </cell>
          <cell r="B75">
            <v>0</v>
          </cell>
          <cell r="C75">
            <v>0</v>
          </cell>
          <cell r="D75">
            <v>0</v>
          </cell>
          <cell r="E75">
            <v>0</v>
          </cell>
          <cell r="F75">
            <v>0</v>
          </cell>
        </row>
        <row r="117">
          <cell r="A117" t="str">
            <v>Withdrawn Gross Vol</v>
          </cell>
        </row>
        <row r="118">
          <cell r="A118" t="str">
            <v xml:space="preserve">  FSS</v>
          </cell>
          <cell r="B118">
            <v>0</v>
          </cell>
          <cell r="C118">
            <v>0</v>
          </cell>
          <cell r="D118">
            <v>0</v>
          </cell>
          <cell r="E118">
            <v>0</v>
          </cell>
          <cell r="F118">
            <v>0</v>
          </cell>
        </row>
        <row r="119">
          <cell r="A119" t="str">
            <v xml:space="preserve">  COVE POINT</v>
          </cell>
          <cell r="B119">
            <v>0</v>
          </cell>
          <cell r="C119">
            <v>0</v>
          </cell>
          <cell r="D119">
            <v>0</v>
          </cell>
          <cell r="E119">
            <v>0</v>
          </cell>
          <cell r="F119">
            <v>0</v>
          </cell>
        </row>
        <row r="126">
          <cell r="A126" t="str">
            <v>Monthly Take at Receipt Point</v>
          </cell>
        </row>
        <row r="127">
          <cell r="A127" t="str">
            <v xml:space="preserve">  SPOT BASE | TGP</v>
          </cell>
          <cell r="B127">
            <v>0</v>
          </cell>
          <cell r="C127">
            <v>0</v>
          </cell>
          <cell r="D127">
            <v>0</v>
          </cell>
          <cell r="E127">
            <v>0</v>
          </cell>
          <cell r="F127">
            <v>0</v>
          </cell>
        </row>
        <row r="128">
          <cell r="A128" t="str">
            <v xml:space="preserve">  SPOT BASE | CGT</v>
          </cell>
          <cell r="B128">
            <v>0</v>
          </cell>
          <cell r="C128">
            <v>0</v>
          </cell>
          <cell r="D128">
            <v>0</v>
          </cell>
          <cell r="E128">
            <v>0</v>
          </cell>
          <cell r="F128">
            <v>0</v>
          </cell>
        </row>
        <row r="129">
          <cell r="A129" t="str">
            <v xml:space="preserve">  GTS | CITYGATE</v>
          </cell>
          <cell r="B129">
            <v>933.83</v>
          </cell>
          <cell r="C129">
            <v>717.64</v>
          </cell>
          <cell r="D129">
            <v>1362.47</v>
          </cell>
          <cell r="E129">
            <v>3013.94</v>
          </cell>
          <cell r="F129">
            <v>3013.94</v>
          </cell>
        </row>
        <row r="130">
          <cell r="A130" t="str">
            <v xml:space="preserve">  CONOCO TGP | TGP</v>
          </cell>
          <cell r="B130">
            <v>0</v>
          </cell>
          <cell r="C130">
            <v>0</v>
          </cell>
          <cell r="D130">
            <v>0</v>
          </cell>
          <cell r="E130">
            <v>0</v>
          </cell>
          <cell r="F130">
            <v>0</v>
          </cell>
        </row>
        <row r="131">
          <cell r="A131" t="str">
            <v xml:space="preserve">  PROPANE | LEX INT</v>
          </cell>
          <cell r="B131">
            <v>0</v>
          </cell>
          <cell r="C131">
            <v>0</v>
          </cell>
          <cell r="D131">
            <v>0</v>
          </cell>
          <cell r="E131">
            <v>0</v>
          </cell>
          <cell r="F131">
            <v>0</v>
          </cell>
        </row>
        <row r="132">
          <cell r="A132" t="str">
            <v xml:space="preserve">  LOCAL DIR | ASH INT</v>
          </cell>
          <cell r="B132">
            <v>13.64</v>
          </cell>
          <cell r="C132">
            <v>13.2</v>
          </cell>
          <cell r="D132">
            <v>13.64</v>
          </cell>
          <cell r="E132">
            <v>40.479999999999997</v>
          </cell>
          <cell r="F132">
            <v>40.479999999999997</v>
          </cell>
        </row>
        <row r="133">
          <cell r="A133" t="str">
            <v xml:space="preserve">  SPOT SWING | TGP</v>
          </cell>
          <cell r="B133">
            <v>267.91000000000003</v>
          </cell>
          <cell r="C133">
            <v>508.03</v>
          </cell>
          <cell r="D133">
            <v>525.13</v>
          </cell>
          <cell r="E133">
            <v>1301.07</v>
          </cell>
          <cell r="F133">
            <v>1301.07</v>
          </cell>
        </row>
        <row r="134">
          <cell r="A134" t="str">
            <v xml:space="preserve">  SPOT SWING | CGT</v>
          </cell>
          <cell r="B134">
            <v>414.25</v>
          </cell>
          <cell r="C134">
            <v>686.89</v>
          </cell>
          <cell r="D134">
            <v>709.98</v>
          </cell>
          <cell r="E134">
            <v>1811.12</v>
          </cell>
          <cell r="F134">
            <v>1811.12</v>
          </cell>
        </row>
        <row r="135">
          <cell r="A135" t="str">
            <v xml:space="preserve">  CONOCO CGT | CGT</v>
          </cell>
          <cell r="B135">
            <v>0</v>
          </cell>
          <cell r="C135">
            <v>0</v>
          </cell>
          <cell r="D135">
            <v>0</v>
          </cell>
          <cell r="E135">
            <v>0</v>
          </cell>
          <cell r="F135">
            <v>0</v>
          </cell>
        </row>
        <row r="136">
          <cell r="A136" t="str">
            <v xml:space="preserve">  EXCHANGE CG | CGT</v>
          </cell>
          <cell r="B136">
            <v>0</v>
          </cell>
          <cell r="C136">
            <v>0</v>
          </cell>
          <cell r="D136">
            <v>0</v>
          </cell>
          <cell r="E136">
            <v>0</v>
          </cell>
          <cell r="F136">
            <v>0</v>
          </cell>
        </row>
        <row r="137">
          <cell r="A137" t="str">
            <v xml:space="preserve">  SPOT ITS | ITS</v>
          </cell>
          <cell r="B137">
            <v>0</v>
          </cell>
          <cell r="C137">
            <v>0</v>
          </cell>
          <cell r="D137">
            <v>0</v>
          </cell>
          <cell r="E137">
            <v>0</v>
          </cell>
          <cell r="F137">
            <v>0</v>
          </cell>
        </row>
        <row r="138">
          <cell r="A138" t="str">
            <v xml:space="preserve">  APP SP BASE | TCO</v>
          </cell>
          <cell r="B138">
            <v>0</v>
          </cell>
          <cell r="C138">
            <v>0</v>
          </cell>
          <cell r="D138">
            <v>0</v>
          </cell>
          <cell r="E138">
            <v>0</v>
          </cell>
          <cell r="F138">
            <v>0</v>
          </cell>
        </row>
        <row r="139">
          <cell r="A139" t="str">
            <v xml:space="preserve">  APP SP SWING | TCO</v>
          </cell>
          <cell r="B139">
            <v>0</v>
          </cell>
          <cell r="C139">
            <v>316.14</v>
          </cell>
          <cell r="D139">
            <v>225.87</v>
          </cell>
          <cell r="E139">
            <v>542.01</v>
          </cell>
          <cell r="F139">
            <v>542.01</v>
          </cell>
        </row>
        <row r="140">
          <cell r="A140" t="str">
            <v xml:space="preserve">  LOCAL TCO | SST2</v>
          </cell>
          <cell r="B140">
            <v>0</v>
          </cell>
          <cell r="C140">
            <v>0</v>
          </cell>
          <cell r="D140">
            <v>0</v>
          </cell>
          <cell r="E140">
            <v>0</v>
          </cell>
          <cell r="F140">
            <v>0</v>
          </cell>
        </row>
        <row r="141">
          <cell r="A141" t="str">
            <v xml:space="preserve">  EXCHANGE TCO | TCO</v>
          </cell>
          <cell r="B141">
            <v>0</v>
          </cell>
          <cell r="C141">
            <v>0</v>
          </cell>
          <cell r="D141">
            <v>0</v>
          </cell>
          <cell r="E141">
            <v>0</v>
          </cell>
          <cell r="F141">
            <v>0</v>
          </cell>
        </row>
        <row r="142">
          <cell r="A142" t="str">
            <v xml:space="preserve">  SPOT SWING | RAYNE</v>
          </cell>
          <cell r="B142">
            <v>0</v>
          </cell>
          <cell r="C142">
            <v>0</v>
          </cell>
          <cell r="D142">
            <v>0</v>
          </cell>
          <cell r="E142">
            <v>0</v>
          </cell>
          <cell r="F142">
            <v>0</v>
          </cell>
        </row>
        <row r="143">
          <cell r="A143" t="str">
            <v xml:space="preserve">  SPOT BASE | RAYNE</v>
          </cell>
          <cell r="B143">
            <v>0</v>
          </cell>
          <cell r="C143">
            <v>0</v>
          </cell>
          <cell r="D143">
            <v>0</v>
          </cell>
          <cell r="E143">
            <v>0</v>
          </cell>
          <cell r="F143">
            <v>0</v>
          </cell>
        </row>
        <row r="144">
          <cell r="A144" t="str">
            <v xml:space="preserve">  cinergy TGP | TGP</v>
          </cell>
          <cell r="B144">
            <v>0</v>
          </cell>
          <cell r="C144">
            <v>0</v>
          </cell>
          <cell r="D144">
            <v>0</v>
          </cell>
          <cell r="E144">
            <v>0</v>
          </cell>
          <cell r="F144">
            <v>0</v>
          </cell>
        </row>
        <row r="145">
          <cell r="A145" t="str">
            <v xml:space="preserve">  CNR | CNR</v>
          </cell>
          <cell r="B145">
            <v>5.25</v>
          </cell>
          <cell r="C145">
            <v>5.67</v>
          </cell>
          <cell r="D145">
            <v>9.7200000000000006</v>
          </cell>
          <cell r="E145">
            <v>20.64</v>
          </cell>
          <cell r="F145">
            <v>20.64</v>
          </cell>
        </row>
        <row r="146">
          <cell r="A146" t="str">
            <v xml:space="preserve">  sequent CGT3 | CGT</v>
          </cell>
          <cell r="B146">
            <v>0</v>
          </cell>
          <cell r="C146">
            <v>0</v>
          </cell>
          <cell r="D146">
            <v>0</v>
          </cell>
          <cell r="E146">
            <v>0</v>
          </cell>
          <cell r="F146">
            <v>0</v>
          </cell>
        </row>
        <row r="147">
          <cell r="A147" t="str">
            <v xml:space="preserve">  AQUILA RAYNE | RAYNE</v>
          </cell>
          <cell r="B147">
            <v>0</v>
          </cell>
          <cell r="C147">
            <v>0</v>
          </cell>
          <cell r="D147">
            <v>0</v>
          </cell>
          <cell r="E147">
            <v>0</v>
          </cell>
          <cell r="F147">
            <v>0</v>
          </cell>
        </row>
        <row r="148">
          <cell r="A148" t="str">
            <v xml:space="preserve">  MIRANTRAYNE5 | RAYNE</v>
          </cell>
          <cell r="B148">
            <v>0</v>
          </cell>
          <cell r="C148">
            <v>0</v>
          </cell>
          <cell r="D148">
            <v>0</v>
          </cell>
          <cell r="E148">
            <v>0</v>
          </cell>
          <cell r="F148">
            <v>0</v>
          </cell>
        </row>
        <row r="149">
          <cell r="A149" t="str">
            <v xml:space="preserve">  ELPASO RAYNE | RAYNE</v>
          </cell>
          <cell r="B149">
            <v>0</v>
          </cell>
          <cell r="C149">
            <v>0</v>
          </cell>
          <cell r="D149">
            <v>0</v>
          </cell>
          <cell r="E149">
            <v>0</v>
          </cell>
          <cell r="F149">
            <v>0</v>
          </cell>
        </row>
        <row r="150">
          <cell r="A150" t="str">
            <v xml:space="preserve">  ASHLANDRAYNE | RAYNE</v>
          </cell>
          <cell r="B150">
            <v>0</v>
          </cell>
          <cell r="C150">
            <v>0</v>
          </cell>
          <cell r="D150">
            <v>0</v>
          </cell>
          <cell r="E150">
            <v>0</v>
          </cell>
          <cell r="F150">
            <v>0</v>
          </cell>
        </row>
        <row r="151">
          <cell r="A151" t="str">
            <v xml:space="preserve">  RELIANTRAYNE | RAYNE</v>
          </cell>
          <cell r="B151">
            <v>0</v>
          </cell>
          <cell r="C151">
            <v>0</v>
          </cell>
          <cell r="D151">
            <v>0</v>
          </cell>
          <cell r="E151">
            <v>0</v>
          </cell>
          <cell r="F151">
            <v>0</v>
          </cell>
        </row>
        <row r="152">
          <cell r="A152" t="str">
            <v xml:space="preserve">  GTS CHOICE | CITYGATE</v>
          </cell>
          <cell r="B152">
            <v>308.02</v>
          </cell>
          <cell r="C152">
            <v>267.14</v>
          </cell>
          <cell r="D152">
            <v>258.5</v>
          </cell>
          <cell r="E152">
            <v>833.66</v>
          </cell>
          <cell r="F152">
            <v>833.66</v>
          </cell>
        </row>
        <row r="153">
          <cell r="A153" t="str">
            <v xml:space="preserve">  TERM CGT | CGT</v>
          </cell>
          <cell r="B153">
            <v>0</v>
          </cell>
          <cell r="C153">
            <v>0</v>
          </cell>
          <cell r="D153">
            <v>0</v>
          </cell>
          <cell r="E153">
            <v>0</v>
          </cell>
          <cell r="F153">
            <v>0</v>
          </cell>
        </row>
        <row r="154">
          <cell r="A154" t="str">
            <v xml:space="preserve">  TERM RAYNE | RAYNE</v>
          </cell>
          <cell r="B154">
            <v>0</v>
          </cell>
          <cell r="C154">
            <v>0</v>
          </cell>
          <cell r="D154">
            <v>0</v>
          </cell>
          <cell r="E154">
            <v>0</v>
          </cell>
          <cell r="F154">
            <v>0</v>
          </cell>
        </row>
        <row r="155">
          <cell r="A155" t="str">
            <v xml:space="preserve">  TERM TGP | TGP</v>
          </cell>
          <cell r="B155">
            <v>0</v>
          </cell>
          <cell r="C155">
            <v>0</v>
          </cell>
          <cell r="D155">
            <v>0</v>
          </cell>
          <cell r="E155">
            <v>0</v>
          </cell>
          <cell r="F155">
            <v>0</v>
          </cell>
        </row>
        <row r="156">
          <cell r="A156" t="str">
            <v xml:space="preserve">  LOUIS D CGT | CGT</v>
          </cell>
          <cell r="B156">
            <v>0</v>
          </cell>
          <cell r="C156">
            <v>0</v>
          </cell>
          <cell r="D156">
            <v>0</v>
          </cell>
          <cell r="E156">
            <v>0</v>
          </cell>
          <cell r="F156">
            <v>0</v>
          </cell>
        </row>
        <row r="157">
          <cell r="A157" t="str">
            <v xml:space="preserve">  CORAL CGT | CGT</v>
          </cell>
          <cell r="B157">
            <v>0</v>
          </cell>
          <cell r="C157">
            <v>0</v>
          </cell>
          <cell r="D157">
            <v>0</v>
          </cell>
          <cell r="E157">
            <v>0</v>
          </cell>
          <cell r="F157">
            <v>0</v>
          </cell>
        </row>
        <row r="158">
          <cell r="A158" t="str">
            <v xml:space="preserve">  TOTAL CGT | CGT</v>
          </cell>
          <cell r="B158">
            <v>0</v>
          </cell>
          <cell r="C158">
            <v>0</v>
          </cell>
          <cell r="D158">
            <v>0</v>
          </cell>
          <cell r="E158">
            <v>0</v>
          </cell>
          <cell r="F158">
            <v>0</v>
          </cell>
        </row>
        <row r="159">
          <cell r="A159" t="str">
            <v xml:space="preserve">  MIRANTRAYNE3 | RAYNE</v>
          </cell>
          <cell r="B159">
            <v>0</v>
          </cell>
          <cell r="C159">
            <v>0</v>
          </cell>
          <cell r="D159">
            <v>0</v>
          </cell>
          <cell r="E159">
            <v>0</v>
          </cell>
          <cell r="F159">
            <v>0</v>
          </cell>
        </row>
        <row r="160">
          <cell r="A160" t="str">
            <v xml:space="preserve">  chevron CGT3 | CGT</v>
          </cell>
          <cell r="B160">
            <v>0</v>
          </cell>
          <cell r="C160">
            <v>0</v>
          </cell>
          <cell r="D160">
            <v>0</v>
          </cell>
          <cell r="E160">
            <v>0</v>
          </cell>
          <cell r="F160">
            <v>0</v>
          </cell>
        </row>
        <row r="161">
          <cell r="A161" t="str">
            <v xml:space="preserve">  BG LNG CGT | CGT</v>
          </cell>
          <cell r="B161">
            <v>0</v>
          </cell>
          <cell r="C161">
            <v>0</v>
          </cell>
          <cell r="D161">
            <v>0</v>
          </cell>
          <cell r="E161">
            <v>0</v>
          </cell>
          <cell r="F161">
            <v>0</v>
          </cell>
        </row>
        <row r="162">
          <cell r="A162" t="str">
            <v xml:space="preserve">  BP CGT | CGT</v>
          </cell>
          <cell r="B162">
            <v>0</v>
          </cell>
          <cell r="C162">
            <v>0</v>
          </cell>
          <cell r="D162">
            <v>0</v>
          </cell>
          <cell r="E162">
            <v>0</v>
          </cell>
          <cell r="F162">
            <v>0</v>
          </cell>
        </row>
        <row r="163">
          <cell r="A163" t="str">
            <v xml:space="preserve">  Z1 CGT | CGT</v>
          </cell>
          <cell r="B163">
            <v>0</v>
          </cell>
          <cell r="C163">
            <v>0</v>
          </cell>
          <cell r="D163">
            <v>0</v>
          </cell>
          <cell r="E163">
            <v>0</v>
          </cell>
          <cell r="F163">
            <v>0</v>
          </cell>
        </row>
        <row r="164">
          <cell r="A164" t="str">
            <v xml:space="preserve">  Z3 RAYNE | RAYNE</v>
          </cell>
          <cell r="B164">
            <v>0</v>
          </cell>
          <cell r="C164">
            <v>0</v>
          </cell>
          <cell r="D164">
            <v>0</v>
          </cell>
          <cell r="E164">
            <v>0</v>
          </cell>
          <cell r="F164">
            <v>0</v>
          </cell>
        </row>
        <row r="165">
          <cell r="A165" t="str">
            <v xml:space="preserve">  Z4 RAYNE | RAYNE</v>
          </cell>
          <cell r="B165">
            <v>0</v>
          </cell>
          <cell r="C165">
            <v>0</v>
          </cell>
          <cell r="D165">
            <v>0</v>
          </cell>
          <cell r="E165">
            <v>0</v>
          </cell>
          <cell r="F165">
            <v>0</v>
          </cell>
        </row>
        <row r="166">
          <cell r="A166" t="str">
            <v xml:space="preserve">  BP TGP | TGP</v>
          </cell>
          <cell r="B166">
            <v>0</v>
          </cell>
          <cell r="C166">
            <v>0</v>
          </cell>
          <cell r="D166">
            <v>0</v>
          </cell>
          <cell r="E166">
            <v>0</v>
          </cell>
          <cell r="F166">
            <v>0</v>
          </cell>
        </row>
        <row r="167">
          <cell r="A167" t="str">
            <v xml:space="preserve">  Z5 TGP | TGP</v>
          </cell>
          <cell r="B167">
            <v>0</v>
          </cell>
          <cell r="C167">
            <v>0</v>
          </cell>
          <cell r="D167">
            <v>0</v>
          </cell>
          <cell r="E167">
            <v>0</v>
          </cell>
          <cell r="F167">
            <v>0</v>
          </cell>
        </row>
        <row r="168">
          <cell r="A168" t="str">
            <v xml:space="preserve">  Z6 TGP | TGP</v>
          </cell>
          <cell r="B168">
            <v>0</v>
          </cell>
          <cell r="C168">
            <v>0</v>
          </cell>
          <cell r="D168">
            <v>0</v>
          </cell>
          <cell r="E168">
            <v>0</v>
          </cell>
          <cell r="F168">
            <v>0</v>
          </cell>
        </row>
        <row r="169">
          <cell r="A169" t="str">
            <v xml:space="preserve">  term tco | LEACH</v>
          </cell>
          <cell r="B169">
            <v>0</v>
          </cell>
          <cell r="C169">
            <v>0</v>
          </cell>
          <cell r="D169">
            <v>0</v>
          </cell>
          <cell r="E169">
            <v>0</v>
          </cell>
          <cell r="F169">
            <v>0</v>
          </cell>
        </row>
        <row r="170">
          <cell r="A170" t="str">
            <v xml:space="preserve">  GTS CHOICE | TRANS I FSS</v>
          </cell>
          <cell r="B170">
            <v>0</v>
          </cell>
          <cell r="C170">
            <v>29.68</v>
          </cell>
          <cell r="D170">
            <v>48.58</v>
          </cell>
          <cell r="E170">
            <v>78.27</v>
          </cell>
          <cell r="F170">
            <v>78.27</v>
          </cell>
        </row>
        <row r="235">
          <cell r="A235" t="str">
            <v xml:space="preserve">  SPOT ITS</v>
          </cell>
          <cell r="B235">
            <v>0</v>
          </cell>
          <cell r="C235">
            <v>0</v>
          </cell>
          <cell r="D235">
            <v>0</v>
          </cell>
          <cell r="E235">
            <v>0</v>
          </cell>
          <cell r="F235">
            <v>0</v>
          </cell>
        </row>
        <row r="236">
          <cell r="A236" t="str">
            <v xml:space="preserve">  TERM RAYNE</v>
          </cell>
          <cell r="B236">
            <v>0</v>
          </cell>
          <cell r="C236">
            <v>0</v>
          </cell>
          <cell r="D236">
            <v>0</v>
          </cell>
          <cell r="E236">
            <v>0</v>
          </cell>
          <cell r="F236">
            <v>0</v>
          </cell>
        </row>
        <row r="237">
          <cell r="A237" t="str">
            <v>Total Supply Var Cost</v>
          </cell>
        </row>
        <row r="238">
          <cell r="A238" t="str">
            <v xml:space="preserve">  sequent CGT3</v>
          </cell>
          <cell r="B238">
            <v>0</v>
          </cell>
          <cell r="C238">
            <v>0</v>
          </cell>
          <cell r="D238">
            <v>0</v>
          </cell>
          <cell r="E238">
            <v>0</v>
          </cell>
          <cell r="F238">
            <v>0</v>
          </cell>
        </row>
        <row r="239">
          <cell r="A239" t="str">
            <v xml:space="preserve">  chevron CGT3</v>
          </cell>
          <cell r="B239">
            <v>0</v>
          </cell>
          <cell r="C239">
            <v>0</v>
          </cell>
          <cell r="D239">
            <v>0</v>
          </cell>
          <cell r="E239">
            <v>0</v>
          </cell>
          <cell r="F239">
            <v>0</v>
          </cell>
        </row>
        <row r="240">
          <cell r="A240" t="str">
            <v xml:space="preserve">  BP CGT</v>
          </cell>
          <cell r="B240">
            <v>0</v>
          </cell>
          <cell r="C240">
            <v>0</v>
          </cell>
          <cell r="D240">
            <v>0</v>
          </cell>
          <cell r="E240">
            <v>0</v>
          </cell>
          <cell r="F240">
            <v>0</v>
          </cell>
        </row>
        <row r="241">
          <cell r="A241" t="str">
            <v xml:space="preserve">  TOTAL CGT</v>
          </cell>
          <cell r="B241">
            <v>0</v>
          </cell>
          <cell r="C241">
            <v>0</v>
          </cell>
          <cell r="D241">
            <v>0</v>
          </cell>
          <cell r="E241">
            <v>0</v>
          </cell>
          <cell r="F241">
            <v>0</v>
          </cell>
        </row>
        <row r="242">
          <cell r="A242" t="str">
            <v xml:space="preserve">  CORAL CGT</v>
          </cell>
          <cell r="B242">
            <v>0</v>
          </cell>
          <cell r="C242">
            <v>0</v>
          </cell>
          <cell r="D242">
            <v>0</v>
          </cell>
          <cell r="E242">
            <v>0</v>
          </cell>
          <cell r="F242">
            <v>0</v>
          </cell>
        </row>
        <row r="243">
          <cell r="A243" t="str">
            <v xml:space="preserve">  LOUIS D CGT</v>
          </cell>
          <cell r="B243">
            <v>0</v>
          </cell>
          <cell r="C243">
            <v>0</v>
          </cell>
          <cell r="D243">
            <v>0</v>
          </cell>
          <cell r="E243">
            <v>0</v>
          </cell>
          <cell r="F243">
            <v>0</v>
          </cell>
        </row>
        <row r="244">
          <cell r="A244" t="str">
            <v xml:space="preserve">  BG LNG CGT</v>
          </cell>
          <cell r="B244">
            <v>0</v>
          </cell>
          <cell r="C244">
            <v>0</v>
          </cell>
          <cell r="D244">
            <v>0</v>
          </cell>
          <cell r="E244">
            <v>0</v>
          </cell>
          <cell r="F244">
            <v>0</v>
          </cell>
        </row>
        <row r="245">
          <cell r="A245" t="str">
            <v xml:space="preserve">  Eagle CGT3</v>
          </cell>
          <cell r="B245">
            <v>0</v>
          </cell>
          <cell r="C245">
            <v>0</v>
          </cell>
          <cell r="D245">
            <v>0</v>
          </cell>
          <cell r="E245">
            <v>0</v>
          </cell>
          <cell r="F245">
            <v>0</v>
          </cell>
        </row>
        <row r="246">
          <cell r="A246" t="str">
            <v xml:space="preserve">  TERM CGT</v>
          </cell>
          <cell r="B246">
            <v>0</v>
          </cell>
          <cell r="C246">
            <v>0</v>
          </cell>
          <cell r="D246">
            <v>0</v>
          </cell>
          <cell r="E246">
            <v>0</v>
          </cell>
          <cell r="F246">
            <v>0</v>
          </cell>
        </row>
        <row r="247">
          <cell r="A247" t="str">
            <v xml:space="preserve">  BP TGP</v>
          </cell>
          <cell r="B247">
            <v>0</v>
          </cell>
          <cell r="C247">
            <v>0</v>
          </cell>
          <cell r="D247">
            <v>0</v>
          </cell>
          <cell r="E247">
            <v>0</v>
          </cell>
          <cell r="F247">
            <v>0</v>
          </cell>
        </row>
        <row r="248">
          <cell r="A248" t="str">
            <v xml:space="preserve">  TERM TGP</v>
          </cell>
          <cell r="B248">
            <v>0</v>
          </cell>
          <cell r="C248">
            <v>0</v>
          </cell>
          <cell r="D248">
            <v>0</v>
          </cell>
          <cell r="E248">
            <v>0</v>
          </cell>
          <cell r="F248">
            <v>0</v>
          </cell>
        </row>
        <row r="249">
          <cell r="A249" t="str">
            <v xml:space="preserve">  CNR</v>
          </cell>
          <cell r="B249">
            <v>2059.15</v>
          </cell>
          <cell r="C249">
            <v>1991.34</v>
          </cell>
          <cell r="D249">
            <v>2046.68</v>
          </cell>
          <cell r="E249">
            <v>6097.17</v>
          </cell>
          <cell r="F249">
            <v>6097.17</v>
          </cell>
        </row>
        <row r="250">
          <cell r="A250" t="str">
            <v xml:space="preserve">  GTS</v>
          </cell>
          <cell r="B250">
            <v>0</v>
          </cell>
          <cell r="C250">
            <v>0</v>
          </cell>
          <cell r="D250">
            <v>0</v>
          </cell>
          <cell r="E250">
            <v>0</v>
          </cell>
          <cell r="F250">
            <v>0</v>
          </cell>
        </row>
        <row r="251">
          <cell r="A251" t="str">
            <v xml:space="preserve">  GTS CHOICE</v>
          </cell>
          <cell r="B251">
            <v>0</v>
          </cell>
          <cell r="C251">
            <v>0</v>
          </cell>
          <cell r="D251">
            <v>0</v>
          </cell>
          <cell r="E251">
            <v>0</v>
          </cell>
          <cell r="F251">
            <v>0</v>
          </cell>
        </row>
        <row r="252">
          <cell r="A252" t="str">
            <v xml:space="preserve">  SPOT BASE</v>
          </cell>
          <cell r="B252">
            <v>0</v>
          </cell>
          <cell r="C252">
            <v>0</v>
          </cell>
          <cell r="D252">
            <v>0</v>
          </cell>
          <cell r="E252">
            <v>0</v>
          </cell>
          <cell r="F252">
            <v>0</v>
          </cell>
        </row>
        <row r="253">
          <cell r="A253" t="str">
            <v xml:space="preserve">  SPOT SWING</v>
          </cell>
          <cell r="B253">
            <v>4462.99</v>
          </cell>
          <cell r="C253">
            <v>7946.55</v>
          </cell>
          <cell r="D253">
            <v>8423.76</v>
          </cell>
          <cell r="E253">
            <v>20833.310000000001</v>
          </cell>
          <cell r="F253">
            <v>20833.310000000001</v>
          </cell>
        </row>
        <row r="254">
          <cell r="A254" t="str">
            <v xml:space="preserve">  LOCAL DIR</v>
          </cell>
          <cell r="B254">
            <v>92.85</v>
          </cell>
          <cell r="C254">
            <v>91.31</v>
          </cell>
          <cell r="D254">
            <v>96.67</v>
          </cell>
          <cell r="E254">
            <v>280.83999999999997</v>
          </cell>
          <cell r="F254">
            <v>280.83999999999997</v>
          </cell>
        </row>
        <row r="255">
          <cell r="A255" t="str">
            <v xml:space="preserve">  EXCHANGE CG</v>
          </cell>
          <cell r="B255">
            <v>0</v>
          </cell>
          <cell r="C255">
            <v>0</v>
          </cell>
          <cell r="D255">
            <v>0</v>
          </cell>
          <cell r="E255">
            <v>0</v>
          </cell>
          <cell r="F255">
            <v>0</v>
          </cell>
        </row>
        <row r="256">
          <cell r="A256" t="str">
            <v xml:space="preserve">  EXCHANGE TCO</v>
          </cell>
          <cell r="B256">
            <v>0</v>
          </cell>
          <cell r="C256">
            <v>0</v>
          </cell>
          <cell r="D256">
            <v>0</v>
          </cell>
          <cell r="E256">
            <v>0</v>
          </cell>
          <cell r="F256">
            <v>0</v>
          </cell>
        </row>
        <row r="257">
          <cell r="A257" t="str">
            <v xml:space="preserve">  APP SP BASE</v>
          </cell>
          <cell r="B257">
            <v>0</v>
          </cell>
          <cell r="C257">
            <v>0</v>
          </cell>
          <cell r="D257">
            <v>0</v>
          </cell>
          <cell r="E257">
            <v>0</v>
          </cell>
          <cell r="F257">
            <v>0</v>
          </cell>
        </row>
        <row r="258">
          <cell r="A258" t="str">
            <v xml:space="preserve">  APP SP SWING</v>
          </cell>
          <cell r="B258">
            <v>0</v>
          </cell>
          <cell r="C258">
            <v>2212.9699999999998</v>
          </cell>
          <cell r="D258">
            <v>1619.49</v>
          </cell>
          <cell r="E258">
            <v>3832.46</v>
          </cell>
          <cell r="F258">
            <v>3832.46</v>
          </cell>
        </row>
        <row r="259">
          <cell r="A259" t="str">
            <v xml:space="preserve">  term tco</v>
          </cell>
          <cell r="B259">
            <v>0</v>
          </cell>
          <cell r="C259">
            <v>0</v>
          </cell>
          <cell r="D259">
            <v>0</v>
          </cell>
          <cell r="E259">
            <v>0</v>
          </cell>
          <cell r="F259">
            <v>0</v>
          </cell>
        </row>
        <row r="260">
          <cell r="A260" t="str">
            <v xml:space="preserve">  CONOCO TGP</v>
          </cell>
          <cell r="B260">
            <v>0</v>
          </cell>
          <cell r="C260">
            <v>0</v>
          </cell>
          <cell r="D260">
            <v>0</v>
          </cell>
          <cell r="E260">
            <v>0</v>
          </cell>
          <cell r="F260">
            <v>0</v>
          </cell>
        </row>
        <row r="261">
          <cell r="A261" t="str">
            <v xml:space="preserve">  CONOCO CGT</v>
          </cell>
          <cell r="B261">
            <v>0</v>
          </cell>
          <cell r="C261">
            <v>0</v>
          </cell>
          <cell r="D261">
            <v>0</v>
          </cell>
          <cell r="E261">
            <v>0</v>
          </cell>
          <cell r="F261">
            <v>0</v>
          </cell>
        </row>
        <row r="262">
          <cell r="A262" t="str">
            <v xml:space="preserve">  cinergy TGP</v>
          </cell>
          <cell r="B262">
            <v>0</v>
          </cell>
          <cell r="C262">
            <v>0</v>
          </cell>
          <cell r="D262">
            <v>0</v>
          </cell>
          <cell r="E262">
            <v>0</v>
          </cell>
          <cell r="F262">
            <v>0</v>
          </cell>
        </row>
        <row r="263">
          <cell r="A263" t="str">
            <v xml:space="preserve">  Z1 CGT</v>
          </cell>
          <cell r="B263">
            <v>0</v>
          </cell>
          <cell r="C263">
            <v>0</v>
          </cell>
          <cell r="D263">
            <v>0</v>
          </cell>
          <cell r="E263">
            <v>0</v>
          </cell>
          <cell r="F263">
            <v>0</v>
          </cell>
        </row>
        <row r="264">
          <cell r="A264" t="str">
            <v xml:space="preserve">  AQUILA RAYNE</v>
          </cell>
          <cell r="B264">
            <v>0</v>
          </cell>
          <cell r="C264">
            <v>0</v>
          </cell>
          <cell r="D264">
            <v>0</v>
          </cell>
          <cell r="E264">
            <v>0</v>
          </cell>
          <cell r="F264">
            <v>0</v>
          </cell>
        </row>
        <row r="265">
          <cell r="A265" t="str">
            <v xml:space="preserve">  ASHLANDRAYNE</v>
          </cell>
          <cell r="B265">
            <v>0</v>
          </cell>
          <cell r="C265">
            <v>0</v>
          </cell>
          <cell r="D265">
            <v>0</v>
          </cell>
          <cell r="E265">
            <v>0</v>
          </cell>
          <cell r="F265">
            <v>0</v>
          </cell>
        </row>
        <row r="266">
          <cell r="A266" t="str">
            <v xml:space="preserve">  ELPASO RAYNE</v>
          </cell>
          <cell r="B266">
            <v>0</v>
          </cell>
          <cell r="C266">
            <v>0</v>
          </cell>
          <cell r="D266">
            <v>0</v>
          </cell>
          <cell r="E266">
            <v>0</v>
          </cell>
          <cell r="F266">
            <v>0</v>
          </cell>
        </row>
        <row r="267">
          <cell r="A267" t="str">
            <v xml:space="preserve">  MIRANTRAYNE3</v>
          </cell>
          <cell r="B267">
            <v>0</v>
          </cell>
          <cell r="C267">
            <v>0</v>
          </cell>
          <cell r="D267">
            <v>0</v>
          </cell>
          <cell r="E267">
            <v>0</v>
          </cell>
          <cell r="F267">
            <v>0</v>
          </cell>
        </row>
        <row r="268">
          <cell r="A268" t="str">
            <v xml:space="preserve">  MIRANTRAYNE5</v>
          </cell>
          <cell r="B268">
            <v>0</v>
          </cell>
          <cell r="C268">
            <v>0</v>
          </cell>
          <cell r="D268">
            <v>0</v>
          </cell>
          <cell r="E268">
            <v>0</v>
          </cell>
          <cell r="F268">
            <v>0</v>
          </cell>
        </row>
        <row r="269">
          <cell r="A269" t="str">
            <v xml:space="preserve">  RELIANTRAYNE</v>
          </cell>
          <cell r="B269">
            <v>0</v>
          </cell>
          <cell r="C269">
            <v>0</v>
          </cell>
          <cell r="D269">
            <v>0</v>
          </cell>
          <cell r="E269">
            <v>0</v>
          </cell>
          <cell r="F269">
            <v>0</v>
          </cell>
        </row>
        <row r="270">
          <cell r="A270" t="str">
            <v xml:space="preserve">  Z3 RAYNE</v>
          </cell>
          <cell r="B270">
            <v>0</v>
          </cell>
          <cell r="C270">
            <v>0</v>
          </cell>
          <cell r="D270">
            <v>0</v>
          </cell>
          <cell r="E270">
            <v>0</v>
          </cell>
          <cell r="F270">
            <v>0</v>
          </cell>
        </row>
        <row r="271">
          <cell r="A271" t="str">
            <v xml:space="preserve">  Z4 RAYNE</v>
          </cell>
          <cell r="B271">
            <v>0</v>
          </cell>
          <cell r="C271">
            <v>0</v>
          </cell>
          <cell r="D271">
            <v>0</v>
          </cell>
          <cell r="E271">
            <v>0</v>
          </cell>
          <cell r="F271">
            <v>0</v>
          </cell>
        </row>
        <row r="272">
          <cell r="A272" t="str">
            <v xml:space="preserve">  Z5 TGP</v>
          </cell>
          <cell r="B272">
            <v>0</v>
          </cell>
          <cell r="C272">
            <v>0</v>
          </cell>
          <cell r="D272">
            <v>0</v>
          </cell>
          <cell r="E272">
            <v>0</v>
          </cell>
          <cell r="F272">
            <v>0</v>
          </cell>
        </row>
        <row r="273">
          <cell r="A273" t="str">
            <v xml:space="preserve">  Z6 TGP</v>
          </cell>
          <cell r="B273">
            <v>0</v>
          </cell>
          <cell r="C273">
            <v>0</v>
          </cell>
          <cell r="D273">
            <v>0</v>
          </cell>
          <cell r="E273">
            <v>0</v>
          </cell>
          <cell r="F273">
            <v>0</v>
          </cell>
        </row>
        <row r="274">
          <cell r="A274" t="str">
            <v xml:space="preserve">  LOCAL TCO</v>
          </cell>
          <cell r="B274">
            <v>0</v>
          </cell>
          <cell r="C274">
            <v>0</v>
          </cell>
          <cell r="D274">
            <v>0</v>
          </cell>
          <cell r="E274">
            <v>0</v>
          </cell>
          <cell r="F274">
            <v>0</v>
          </cell>
        </row>
        <row r="275">
          <cell r="A275" t="str">
            <v xml:space="preserve">  PROPANE</v>
          </cell>
          <cell r="B275">
            <v>0</v>
          </cell>
          <cell r="C275">
            <v>0</v>
          </cell>
          <cell r="D275">
            <v>0</v>
          </cell>
          <cell r="E275">
            <v>0</v>
          </cell>
          <cell r="F275">
            <v>0</v>
          </cell>
        </row>
        <row r="276">
          <cell r="A276" t="str">
            <v xml:space="preserve">  SPOT ITS</v>
          </cell>
          <cell r="B276">
            <v>0</v>
          </cell>
          <cell r="C276">
            <v>0</v>
          </cell>
          <cell r="D276">
            <v>0</v>
          </cell>
          <cell r="E276">
            <v>0</v>
          </cell>
          <cell r="F276">
            <v>0</v>
          </cell>
        </row>
        <row r="277">
          <cell r="A277" t="str">
            <v xml:space="preserve">  TERM RAYNE</v>
          </cell>
          <cell r="B277">
            <v>0</v>
          </cell>
          <cell r="C277">
            <v>0</v>
          </cell>
          <cell r="D277">
            <v>0</v>
          </cell>
          <cell r="E277">
            <v>0</v>
          </cell>
          <cell r="F277">
            <v>0</v>
          </cell>
        </row>
        <row r="278">
          <cell r="A278" t="str">
            <v>Total Supply Fix Cost</v>
          </cell>
        </row>
        <row r="279">
          <cell r="A279" t="str">
            <v xml:space="preserve">  sequent CGT3</v>
          </cell>
          <cell r="B279">
            <v>0</v>
          </cell>
          <cell r="C279">
            <v>0</v>
          </cell>
          <cell r="D279">
            <v>0</v>
          </cell>
          <cell r="E279">
            <v>0</v>
          </cell>
          <cell r="F279">
            <v>0</v>
          </cell>
        </row>
        <row r="280">
          <cell r="A280" t="str">
            <v xml:space="preserve">  chevron CGT3</v>
          </cell>
          <cell r="B280">
            <v>0</v>
          </cell>
          <cell r="C280">
            <v>0</v>
          </cell>
          <cell r="D280">
            <v>0</v>
          </cell>
          <cell r="E280">
            <v>0</v>
          </cell>
          <cell r="F280">
            <v>0</v>
          </cell>
        </row>
        <row r="281">
          <cell r="A281" t="str">
            <v xml:space="preserve">  BP CGT</v>
          </cell>
          <cell r="B281">
            <v>0</v>
          </cell>
          <cell r="C281">
            <v>0</v>
          </cell>
          <cell r="D281">
            <v>0</v>
          </cell>
          <cell r="E281">
            <v>0</v>
          </cell>
          <cell r="F281">
            <v>0</v>
          </cell>
        </row>
        <row r="282">
          <cell r="A282" t="str">
            <v xml:space="preserve">  TOTAL CGT</v>
          </cell>
          <cell r="B282">
            <v>0</v>
          </cell>
          <cell r="C282">
            <v>0</v>
          </cell>
          <cell r="D282">
            <v>0</v>
          </cell>
          <cell r="E282">
            <v>0</v>
          </cell>
          <cell r="F282">
            <v>0</v>
          </cell>
        </row>
        <row r="283">
          <cell r="A283" t="str">
            <v xml:space="preserve">  CORAL CGT</v>
          </cell>
          <cell r="B283">
            <v>0</v>
          </cell>
          <cell r="C283">
            <v>0</v>
          </cell>
          <cell r="D283">
            <v>0</v>
          </cell>
          <cell r="E283">
            <v>0</v>
          </cell>
          <cell r="F283">
            <v>0</v>
          </cell>
        </row>
        <row r="284">
          <cell r="A284" t="str">
            <v xml:space="preserve">  LOUIS D CGT</v>
          </cell>
          <cell r="B284">
            <v>0</v>
          </cell>
          <cell r="C284">
            <v>0</v>
          </cell>
          <cell r="D284">
            <v>0</v>
          </cell>
          <cell r="E284">
            <v>0</v>
          </cell>
          <cell r="F284">
            <v>0</v>
          </cell>
        </row>
        <row r="285">
          <cell r="A285" t="str">
            <v xml:space="preserve">  BG LNG CGT</v>
          </cell>
          <cell r="B285">
            <v>0</v>
          </cell>
          <cell r="C285">
            <v>0</v>
          </cell>
          <cell r="D285">
            <v>0</v>
          </cell>
          <cell r="E285">
            <v>0</v>
          </cell>
          <cell r="F285">
            <v>0</v>
          </cell>
        </row>
        <row r="286">
          <cell r="A286" t="str">
            <v xml:space="preserve">  Eagle CGT3</v>
          </cell>
          <cell r="B286">
            <v>0</v>
          </cell>
          <cell r="C286">
            <v>0</v>
          </cell>
          <cell r="D286">
            <v>0</v>
          </cell>
          <cell r="E286">
            <v>0</v>
          </cell>
          <cell r="F286">
            <v>0</v>
          </cell>
        </row>
        <row r="287">
          <cell r="A287" t="str">
            <v xml:space="preserve">  TERM CGT</v>
          </cell>
          <cell r="B287">
            <v>0</v>
          </cell>
          <cell r="C287">
            <v>0</v>
          </cell>
          <cell r="D287">
            <v>0</v>
          </cell>
          <cell r="E287">
            <v>0</v>
          </cell>
          <cell r="F287">
            <v>0</v>
          </cell>
        </row>
        <row r="288">
          <cell r="A288" t="str">
            <v xml:space="preserve">  BP TGP</v>
          </cell>
          <cell r="B288">
            <v>0</v>
          </cell>
          <cell r="C288">
            <v>0</v>
          </cell>
          <cell r="D288">
            <v>0</v>
          </cell>
          <cell r="E288">
            <v>0</v>
          </cell>
          <cell r="F288">
            <v>0</v>
          </cell>
        </row>
        <row r="289">
          <cell r="A289" t="str">
            <v xml:space="preserve">  TERM TGP</v>
          </cell>
          <cell r="B289">
            <v>0</v>
          </cell>
          <cell r="C289">
            <v>0</v>
          </cell>
          <cell r="D289">
            <v>0</v>
          </cell>
          <cell r="E289">
            <v>0</v>
          </cell>
          <cell r="F289">
            <v>0</v>
          </cell>
        </row>
        <row r="290">
          <cell r="A290" t="str">
            <v xml:space="preserve">  CNR</v>
          </cell>
          <cell r="B290">
            <v>0</v>
          </cell>
          <cell r="C290">
            <v>0</v>
          </cell>
          <cell r="D290">
            <v>0</v>
          </cell>
          <cell r="E290">
            <v>0</v>
          </cell>
          <cell r="F290">
            <v>0</v>
          </cell>
        </row>
        <row r="291">
          <cell r="A291" t="str">
            <v xml:space="preserve">  GTS</v>
          </cell>
          <cell r="B291">
            <v>0</v>
          </cell>
          <cell r="C291">
            <v>0</v>
          </cell>
          <cell r="D291">
            <v>0</v>
          </cell>
          <cell r="E291">
            <v>0</v>
          </cell>
          <cell r="F291">
            <v>0</v>
          </cell>
        </row>
        <row r="292">
          <cell r="A292" t="str">
            <v xml:space="preserve">  GTS CHOICE</v>
          </cell>
          <cell r="B292">
            <v>0</v>
          </cell>
          <cell r="C292">
            <v>0</v>
          </cell>
          <cell r="D292">
            <v>0</v>
          </cell>
          <cell r="E292">
            <v>0</v>
          </cell>
          <cell r="F292">
            <v>0</v>
          </cell>
        </row>
        <row r="293">
          <cell r="A293" t="str">
            <v xml:space="preserve">  SPOT BASE</v>
          </cell>
          <cell r="B293">
            <v>0</v>
          </cell>
          <cell r="C293">
            <v>0</v>
          </cell>
          <cell r="D293">
            <v>0</v>
          </cell>
          <cell r="E293">
            <v>0</v>
          </cell>
          <cell r="F293">
            <v>0</v>
          </cell>
        </row>
        <row r="294">
          <cell r="A294" t="str">
            <v xml:space="preserve">  SPOT SWING</v>
          </cell>
          <cell r="B294">
            <v>0</v>
          </cell>
          <cell r="C294">
            <v>0</v>
          </cell>
          <cell r="D294">
            <v>0</v>
          </cell>
          <cell r="E294">
            <v>0</v>
          </cell>
          <cell r="F294">
            <v>0</v>
          </cell>
        </row>
        <row r="295">
          <cell r="A295" t="str">
            <v xml:space="preserve">  LOCAL DIR</v>
          </cell>
          <cell r="B295">
            <v>0</v>
          </cell>
          <cell r="C295">
            <v>0</v>
          </cell>
          <cell r="D295">
            <v>0</v>
          </cell>
          <cell r="E295">
            <v>0</v>
          </cell>
          <cell r="F295">
            <v>0</v>
          </cell>
        </row>
        <row r="296">
          <cell r="A296" t="str">
            <v xml:space="preserve">  EXCHANGE CG</v>
          </cell>
          <cell r="B296">
            <v>0</v>
          </cell>
          <cell r="C296">
            <v>0</v>
          </cell>
          <cell r="D296">
            <v>0</v>
          </cell>
          <cell r="E296">
            <v>0</v>
          </cell>
          <cell r="F296">
            <v>0</v>
          </cell>
        </row>
        <row r="297">
          <cell r="A297" t="str">
            <v xml:space="preserve">  EXCHANGE TCO</v>
          </cell>
          <cell r="B297">
            <v>0</v>
          </cell>
          <cell r="C297">
            <v>0</v>
          </cell>
          <cell r="D297">
            <v>0</v>
          </cell>
          <cell r="E297">
            <v>0</v>
          </cell>
          <cell r="F297">
            <v>0</v>
          </cell>
        </row>
        <row r="298">
          <cell r="A298" t="str">
            <v xml:space="preserve">  APP SP BASE</v>
          </cell>
          <cell r="B298">
            <v>0</v>
          </cell>
          <cell r="C298">
            <v>0</v>
          </cell>
          <cell r="D298">
            <v>0</v>
          </cell>
          <cell r="E298">
            <v>0</v>
          </cell>
          <cell r="F298">
            <v>0</v>
          </cell>
        </row>
        <row r="299">
          <cell r="A299" t="str">
            <v xml:space="preserve">  APP SP SWING</v>
          </cell>
          <cell r="B299">
            <v>0</v>
          </cell>
          <cell r="C299">
            <v>0</v>
          </cell>
          <cell r="D299">
            <v>0</v>
          </cell>
          <cell r="E299">
            <v>0</v>
          </cell>
          <cell r="F299">
            <v>0</v>
          </cell>
        </row>
        <row r="300">
          <cell r="A300" t="str">
            <v xml:space="preserve">  term tco</v>
          </cell>
          <cell r="B300">
            <v>0</v>
          </cell>
          <cell r="C300">
            <v>0</v>
          </cell>
          <cell r="D300">
            <v>0</v>
          </cell>
          <cell r="E300">
            <v>0</v>
          </cell>
          <cell r="F300">
            <v>0</v>
          </cell>
        </row>
        <row r="301">
          <cell r="A301" t="str">
            <v xml:space="preserve">  CONOCO TGP</v>
          </cell>
          <cell r="B301">
            <v>0</v>
          </cell>
          <cell r="C301">
            <v>0</v>
          </cell>
          <cell r="D301">
            <v>0</v>
          </cell>
          <cell r="E301">
            <v>0</v>
          </cell>
          <cell r="F301">
            <v>0</v>
          </cell>
        </row>
        <row r="302">
          <cell r="A302" t="str">
            <v xml:space="preserve">  CONOCO CGT</v>
          </cell>
          <cell r="B302">
            <v>0</v>
          </cell>
          <cell r="C302">
            <v>0</v>
          </cell>
          <cell r="D302">
            <v>0</v>
          </cell>
          <cell r="E302">
            <v>0</v>
          </cell>
          <cell r="F302">
            <v>0</v>
          </cell>
        </row>
        <row r="303">
          <cell r="A303" t="str">
            <v xml:space="preserve">  cinergy TGP</v>
          </cell>
          <cell r="B303">
            <v>0</v>
          </cell>
          <cell r="C303">
            <v>0</v>
          </cell>
          <cell r="D303">
            <v>0</v>
          </cell>
          <cell r="E303">
            <v>0</v>
          </cell>
          <cell r="F303">
            <v>0</v>
          </cell>
        </row>
        <row r="304">
          <cell r="A304" t="str">
            <v xml:space="preserve">  Z1 CGT</v>
          </cell>
          <cell r="B304">
            <v>0</v>
          </cell>
          <cell r="C304">
            <v>0</v>
          </cell>
          <cell r="D304">
            <v>0</v>
          </cell>
          <cell r="E304">
            <v>0</v>
          </cell>
          <cell r="F304">
            <v>0</v>
          </cell>
        </row>
        <row r="305">
          <cell r="A305" t="str">
            <v xml:space="preserve">  AQUILA RAYNE</v>
          </cell>
          <cell r="B305">
            <v>0</v>
          </cell>
          <cell r="C305">
            <v>0</v>
          </cell>
          <cell r="D305">
            <v>0</v>
          </cell>
          <cell r="E305">
            <v>0</v>
          </cell>
          <cell r="F305">
            <v>0</v>
          </cell>
        </row>
        <row r="306">
          <cell r="A306" t="str">
            <v xml:space="preserve">  ASHLANDRAYNE</v>
          </cell>
          <cell r="B306">
            <v>0</v>
          </cell>
          <cell r="C306">
            <v>0</v>
          </cell>
          <cell r="D306">
            <v>0</v>
          </cell>
          <cell r="E306">
            <v>0</v>
          </cell>
          <cell r="F306">
            <v>0</v>
          </cell>
        </row>
        <row r="307">
          <cell r="A307" t="str">
            <v xml:space="preserve">  ELPASO RAYNE</v>
          </cell>
          <cell r="B307">
            <v>0</v>
          </cell>
          <cell r="C307">
            <v>0</v>
          </cell>
          <cell r="D307">
            <v>0</v>
          </cell>
          <cell r="E307">
            <v>0</v>
          </cell>
          <cell r="F307">
            <v>0</v>
          </cell>
        </row>
        <row r="308">
          <cell r="A308" t="str">
            <v xml:space="preserve">  MIRANTRAYNE3</v>
          </cell>
          <cell r="B308">
            <v>0</v>
          </cell>
          <cell r="C308">
            <v>0</v>
          </cell>
          <cell r="D308">
            <v>0</v>
          </cell>
          <cell r="E308">
            <v>0</v>
          </cell>
          <cell r="F308">
            <v>0</v>
          </cell>
        </row>
        <row r="309">
          <cell r="A309" t="str">
            <v xml:space="preserve">  MIRANTRAYNE5</v>
          </cell>
          <cell r="B309">
            <v>0</v>
          </cell>
          <cell r="C309">
            <v>0</v>
          </cell>
          <cell r="D309">
            <v>0</v>
          </cell>
          <cell r="E309">
            <v>0</v>
          </cell>
          <cell r="F309">
            <v>0</v>
          </cell>
        </row>
        <row r="310">
          <cell r="A310" t="str">
            <v xml:space="preserve">  RELIANTRAYNE</v>
          </cell>
          <cell r="B310">
            <v>0</v>
          </cell>
          <cell r="C310">
            <v>0</v>
          </cell>
          <cell r="D310">
            <v>0</v>
          </cell>
          <cell r="E310">
            <v>0</v>
          </cell>
          <cell r="F310">
            <v>0</v>
          </cell>
        </row>
        <row r="311">
          <cell r="A311" t="str">
            <v xml:space="preserve">  Z3 RAYNE</v>
          </cell>
          <cell r="B311">
            <v>0</v>
          </cell>
          <cell r="C311">
            <v>0</v>
          </cell>
          <cell r="D311">
            <v>0</v>
          </cell>
          <cell r="E311">
            <v>0</v>
          </cell>
          <cell r="F311">
            <v>0</v>
          </cell>
        </row>
        <row r="312">
          <cell r="A312" t="str">
            <v xml:space="preserve">  Z4 RAYNE</v>
          </cell>
          <cell r="B312">
            <v>0</v>
          </cell>
          <cell r="C312">
            <v>0</v>
          </cell>
          <cell r="D312">
            <v>0</v>
          </cell>
          <cell r="E312">
            <v>0</v>
          </cell>
          <cell r="F312">
            <v>0</v>
          </cell>
        </row>
        <row r="313">
          <cell r="A313" t="str">
            <v xml:space="preserve">  Z5 TGP</v>
          </cell>
          <cell r="B313">
            <v>0</v>
          </cell>
          <cell r="C313">
            <v>0</v>
          </cell>
          <cell r="D313">
            <v>0</v>
          </cell>
          <cell r="E313">
            <v>0</v>
          </cell>
          <cell r="F313">
            <v>0</v>
          </cell>
        </row>
        <row r="314">
          <cell r="A314" t="str">
            <v xml:space="preserve">  Z6 TGP</v>
          </cell>
          <cell r="B314">
            <v>0</v>
          </cell>
          <cell r="C314">
            <v>0</v>
          </cell>
          <cell r="D314">
            <v>0</v>
          </cell>
          <cell r="E314">
            <v>0</v>
          </cell>
          <cell r="F314">
            <v>0</v>
          </cell>
        </row>
        <row r="315">
          <cell r="A315" t="str">
            <v xml:space="preserve">  LOCAL TCO</v>
          </cell>
          <cell r="B315">
            <v>0</v>
          </cell>
          <cell r="C315">
            <v>0</v>
          </cell>
          <cell r="D315">
            <v>0</v>
          </cell>
          <cell r="E315">
            <v>0</v>
          </cell>
          <cell r="F315">
            <v>0</v>
          </cell>
        </row>
        <row r="316">
          <cell r="A316" t="str">
            <v xml:space="preserve">  PROPANE</v>
          </cell>
          <cell r="B316">
            <v>0</v>
          </cell>
          <cell r="C316">
            <v>0</v>
          </cell>
          <cell r="D316">
            <v>0</v>
          </cell>
          <cell r="E316">
            <v>0</v>
          </cell>
          <cell r="F316">
            <v>0</v>
          </cell>
        </row>
        <row r="317">
          <cell r="A317" t="str">
            <v xml:space="preserve">  SPOT ITS</v>
          </cell>
          <cell r="B317">
            <v>0</v>
          </cell>
          <cell r="C317">
            <v>0</v>
          </cell>
          <cell r="D317">
            <v>0</v>
          </cell>
          <cell r="E317">
            <v>0</v>
          </cell>
          <cell r="F317">
            <v>0</v>
          </cell>
        </row>
        <row r="318">
          <cell r="A318" t="str">
            <v xml:space="preserve">  TERM RAYNE</v>
          </cell>
          <cell r="B318">
            <v>0</v>
          </cell>
          <cell r="C318">
            <v>0</v>
          </cell>
          <cell r="D318">
            <v>0</v>
          </cell>
          <cell r="E318">
            <v>0</v>
          </cell>
          <cell r="F318">
            <v>0</v>
          </cell>
        </row>
        <row r="319">
          <cell r="A319" t="str">
            <v>Total Pen Cost</v>
          </cell>
        </row>
        <row r="320">
          <cell r="A320" t="str">
            <v xml:space="preserve">  sequent CGT3</v>
          </cell>
          <cell r="B320">
            <v>0</v>
          </cell>
          <cell r="C320">
            <v>0</v>
          </cell>
          <cell r="D320">
            <v>0</v>
          </cell>
          <cell r="E320">
            <v>0</v>
          </cell>
          <cell r="F320">
            <v>0</v>
          </cell>
        </row>
        <row r="321">
          <cell r="A321" t="str">
            <v xml:space="preserve">  chevron CGT3</v>
          </cell>
          <cell r="B321">
            <v>0</v>
          </cell>
          <cell r="C321">
            <v>0</v>
          </cell>
          <cell r="D321">
            <v>0</v>
          </cell>
          <cell r="E321">
            <v>0</v>
          </cell>
          <cell r="F321">
            <v>0</v>
          </cell>
        </row>
        <row r="322">
          <cell r="A322" t="str">
            <v xml:space="preserve">  BP CGT</v>
          </cell>
          <cell r="B322">
            <v>0</v>
          </cell>
          <cell r="C322">
            <v>0</v>
          </cell>
          <cell r="D322">
            <v>0</v>
          </cell>
          <cell r="E322">
            <v>0</v>
          </cell>
          <cell r="F322">
            <v>0</v>
          </cell>
        </row>
        <row r="323">
          <cell r="A323" t="str">
            <v xml:space="preserve">  TOTAL CGT</v>
          </cell>
          <cell r="B323">
            <v>0</v>
          </cell>
          <cell r="C323">
            <v>0</v>
          </cell>
          <cell r="D323">
            <v>0</v>
          </cell>
          <cell r="E323">
            <v>0</v>
          </cell>
          <cell r="F323">
            <v>0</v>
          </cell>
        </row>
        <row r="324">
          <cell r="A324" t="str">
            <v xml:space="preserve">  CORAL CGT</v>
          </cell>
          <cell r="B324">
            <v>0</v>
          </cell>
          <cell r="C324">
            <v>0</v>
          </cell>
          <cell r="D324">
            <v>0</v>
          </cell>
          <cell r="E324">
            <v>0</v>
          </cell>
          <cell r="F324">
            <v>0</v>
          </cell>
        </row>
        <row r="325">
          <cell r="A325" t="str">
            <v xml:space="preserve">  LOUIS D CGT</v>
          </cell>
          <cell r="B325">
            <v>0</v>
          </cell>
          <cell r="C325">
            <v>0</v>
          </cell>
          <cell r="D325">
            <v>0</v>
          </cell>
          <cell r="E325">
            <v>0</v>
          </cell>
          <cell r="F325">
            <v>0</v>
          </cell>
        </row>
        <row r="326">
          <cell r="A326" t="str">
            <v xml:space="preserve">  BG LNG CGT</v>
          </cell>
          <cell r="B326">
            <v>0</v>
          </cell>
          <cell r="C326">
            <v>0</v>
          </cell>
          <cell r="D326">
            <v>0</v>
          </cell>
          <cell r="E326">
            <v>0</v>
          </cell>
          <cell r="F326">
            <v>0</v>
          </cell>
        </row>
        <row r="327">
          <cell r="A327" t="str">
            <v xml:space="preserve">  Eagle CGT3</v>
          </cell>
          <cell r="B327">
            <v>0</v>
          </cell>
          <cell r="C327">
            <v>0</v>
          </cell>
          <cell r="D327">
            <v>0</v>
          </cell>
          <cell r="E327">
            <v>0</v>
          </cell>
          <cell r="F327">
            <v>0</v>
          </cell>
        </row>
        <row r="328">
          <cell r="A328" t="str">
            <v xml:space="preserve">  TERM CGT</v>
          </cell>
          <cell r="B328">
            <v>0</v>
          </cell>
          <cell r="C328">
            <v>0</v>
          </cell>
          <cell r="D328">
            <v>0</v>
          </cell>
          <cell r="E328">
            <v>0</v>
          </cell>
          <cell r="F328">
            <v>0</v>
          </cell>
        </row>
        <row r="329">
          <cell r="A329" t="str">
            <v xml:space="preserve">  BP TGP</v>
          </cell>
          <cell r="B329">
            <v>0</v>
          </cell>
          <cell r="C329">
            <v>0</v>
          </cell>
          <cell r="D329">
            <v>0</v>
          </cell>
          <cell r="E329">
            <v>0</v>
          </cell>
          <cell r="F329">
            <v>0</v>
          </cell>
        </row>
        <row r="330">
          <cell r="A330" t="str">
            <v xml:space="preserve">  TERM TGP</v>
          </cell>
          <cell r="B330">
            <v>0</v>
          </cell>
          <cell r="C330">
            <v>0</v>
          </cell>
          <cell r="D330">
            <v>0</v>
          </cell>
          <cell r="E330">
            <v>0</v>
          </cell>
          <cell r="F330">
            <v>0</v>
          </cell>
        </row>
        <row r="331">
          <cell r="A331" t="str">
            <v xml:space="preserve">  CNR</v>
          </cell>
          <cell r="B331">
            <v>2024.51</v>
          </cell>
          <cell r="C331">
            <v>1953.27</v>
          </cell>
          <cell r="D331">
            <v>1979.82</v>
          </cell>
          <cell r="E331">
            <v>5957.6</v>
          </cell>
          <cell r="F331">
            <v>5957.6</v>
          </cell>
        </row>
        <row r="332">
          <cell r="A332" t="str">
            <v xml:space="preserve">  GTS</v>
          </cell>
          <cell r="B332">
            <v>0</v>
          </cell>
          <cell r="C332">
            <v>0</v>
          </cell>
          <cell r="D332">
            <v>0</v>
          </cell>
          <cell r="E332">
            <v>0</v>
          </cell>
          <cell r="F332">
            <v>0</v>
          </cell>
        </row>
        <row r="333">
          <cell r="A333" t="str">
            <v xml:space="preserve">  GTS CHOICE</v>
          </cell>
          <cell r="B333">
            <v>0</v>
          </cell>
          <cell r="C333">
            <v>0</v>
          </cell>
          <cell r="D333">
            <v>0</v>
          </cell>
          <cell r="E333">
            <v>0</v>
          </cell>
          <cell r="F333">
            <v>0</v>
          </cell>
        </row>
        <row r="334">
          <cell r="A334" t="str">
            <v xml:space="preserve">  SPOT BASE</v>
          </cell>
          <cell r="B334">
            <v>0</v>
          </cell>
          <cell r="C334">
            <v>0</v>
          </cell>
          <cell r="D334">
            <v>0</v>
          </cell>
          <cell r="E334">
            <v>0</v>
          </cell>
          <cell r="F334">
            <v>0</v>
          </cell>
        </row>
        <row r="335">
          <cell r="A335" t="str">
            <v xml:space="preserve">  SPOT SWING</v>
          </cell>
          <cell r="B335">
            <v>0</v>
          </cell>
          <cell r="C335">
            <v>0</v>
          </cell>
          <cell r="D335">
            <v>0</v>
          </cell>
          <cell r="E335">
            <v>0</v>
          </cell>
          <cell r="F335">
            <v>0</v>
          </cell>
        </row>
        <row r="336">
          <cell r="A336" t="str">
            <v xml:space="preserve">  LOCAL DIR</v>
          </cell>
          <cell r="B336">
            <v>0</v>
          </cell>
          <cell r="C336">
            <v>0</v>
          </cell>
          <cell r="D336">
            <v>0</v>
          </cell>
          <cell r="E336">
            <v>0</v>
          </cell>
          <cell r="F336">
            <v>0</v>
          </cell>
        </row>
        <row r="337">
          <cell r="A337" t="str">
            <v xml:space="preserve">  EXCHANGE CG</v>
          </cell>
          <cell r="B337">
            <v>0</v>
          </cell>
          <cell r="C337">
            <v>0</v>
          </cell>
          <cell r="D337">
            <v>0</v>
          </cell>
          <cell r="E337">
            <v>0</v>
          </cell>
          <cell r="F337">
            <v>0</v>
          </cell>
        </row>
        <row r="338">
          <cell r="A338" t="str">
            <v xml:space="preserve">  EXCHANGE TCO</v>
          </cell>
          <cell r="B338">
            <v>0</v>
          </cell>
          <cell r="C338">
            <v>0</v>
          </cell>
          <cell r="D338">
            <v>0</v>
          </cell>
          <cell r="E338">
            <v>0</v>
          </cell>
          <cell r="F338">
            <v>0</v>
          </cell>
        </row>
        <row r="339">
          <cell r="A339" t="str">
            <v xml:space="preserve">  APP SP BASE</v>
          </cell>
          <cell r="B339">
            <v>0</v>
          </cell>
          <cell r="C339">
            <v>0</v>
          </cell>
          <cell r="D339">
            <v>0</v>
          </cell>
          <cell r="E339">
            <v>0</v>
          </cell>
          <cell r="F339">
            <v>0</v>
          </cell>
        </row>
        <row r="340">
          <cell r="A340" t="str">
            <v xml:space="preserve">  APP SP SWING</v>
          </cell>
          <cell r="B340">
            <v>0</v>
          </cell>
          <cell r="C340">
            <v>0</v>
          </cell>
          <cell r="D340">
            <v>0</v>
          </cell>
          <cell r="E340">
            <v>0</v>
          </cell>
          <cell r="F340">
            <v>0</v>
          </cell>
        </row>
        <row r="341">
          <cell r="A341" t="str">
            <v xml:space="preserve">  term tco</v>
          </cell>
          <cell r="B341">
            <v>0</v>
          </cell>
          <cell r="C341">
            <v>0</v>
          </cell>
          <cell r="D341">
            <v>0</v>
          </cell>
          <cell r="E341">
            <v>0</v>
          </cell>
          <cell r="F341">
            <v>0</v>
          </cell>
        </row>
        <row r="342">
          <cell r="A342" t="str">
            <v xml:space="preserve">  CONOCO TGP</v>
          </cell>
          <cell r="B342">
            <v>0</v>
          </cell>
          <cell r="C342">
            <v>0</v>
          </cell>
          <cell r="D342">
            <v>0</v>
          </cell>
          <cell r="E342">
            <v>0</v>
          </cell>
          <cell r="F342">
            <v>0</v>
          </cell>
        </row>
        <row r="343">
          <cell r="A343" t="str">
            <v xml:space="preserve">  CONOCO CGT</v>
          </cell>
          <cell r="B343">
            <v>0</v>
          </cell>
          <cell r="C343">
            <v>0</v>
          </cell>
          <cell r="D343">
            <v>0</v>
          </cell>
          <cell r="E343">
            <v>0</v>
          </cell>
          <cell r="F343">
            <v>0</v>
          </cell>
        </row>
        <row r="344">
          <cell r="A344" t="str">
            <v xml:space="preserve">  cinergy TGP</v>
          </cell>
          <cell r="B344">
            <v>0</v>
          </cell>
          <cell r="C344">
            <v>0</v>
          </cell>
          <cell r="D344">
            <v>0</v>
          </cell>
          <cell r="E344">
            <v>0</v>
          </cell>
          <cell r="F344">
            <v>0</v>
          </cell>
        </row>
        <row r="345">
          <cell r="A345" t="str">
            <v xml:space="preserve">  Z1 CGT</v>
          </cell>
          <cell r="B345">
            <v>0</v>
          </cell>
          <cell r="C345">
            <v>0</v>
          </cell>
          <cell r="D345">
            <v>0</v>
          </cell>
          <cell r="E345">
            <v>0</v>
          </cell>
          <cell r="F345">
            <v>0</v>
          </cell>
        </row>
        <row r="346">
          <cell r="A346" t="str">
            <v xml:space="preserve">  AQUILA RAYNE</v>
          </cell>
          <cell r="B346">
            <v>0</v>
          </cell>
          <cell r="C346">
            <v>0</v>
          </cell>
          <cell r="D346">
            <v>0</v>
          </cell>
          <cell r="E346">
            <v>0</v>
          </cell>
          <cell r="F346">
            <v>0</v>
          </cell>
        </row>
        <row r="347">
          <cell r="A347" t="str">
            <v xml:space="preserve">  ASHLANDRAYNE</v>
          </cell>
          <cell r="B347">
            <v>0</v>
          </cell>
          <cell r="C347">
            <v>0</v>
          </cell>
          <cell r="D347">
            <v>0</v>
          </cell>
          <cell r="E347">
            <v>0</v>
          </cell>
          <cell r="F347">
            <v>0</v>
          </cell>
        </row>
        <row r="348">
          <cell r="A348" t="str">
            <v xml:space="preserve">  ELPASO RAYNE</v>
          </cell>
          <cell r="B348">
            <v>0</v>
          </cell>
          <cell r="C348">
            <v>0</v>
          </cell>
          <cell r="D348">
            <v>0</v>
          </cell>
          <cell r="E348">
            <v>0</v>
          </cell>
          <cell r="F348">
            <v>0</v>
          </cell>
        </row>
        <row r="349">
          <cell r="A349" t="str">
            <v xml:space="preserve">  MIRANTRAYNE3</v>
          </cell>
          <cell r="B349">
            <v>0</v>
          </cell>
          <cell r="C349">
            <v>0</v>
          </cell>
          <cell r="D349">
            <v>0</v>
          </cell>
          <cell r="E349">
            <v>0</v>
          </cell>
          <cell r="F349">
            <v>0</v>
          </cell>
        </row>
        <row r="350">
          <cell r="A350" t="str">
            <v xml:space="preserve">  MIRANTRAYNE5</v>
          </cell>
          <cell r="B350">
            <v>0</v>
          </cell>
          <cell r="C350">
            <v>0</v>
          </cell>
          <cell r="D350">
            <v>0</v>
          </cell>
          <cell r="E350">
            <v>0</v>
          </cell>
          <cell r="F350">
            <v>0</v>
          </cell>
        </row>
        <row r="351">
          <cell r="A351" t="str">
            <v xml:space="preserve">  RELIANTRAYNE</v>
          </cell>
          <cell r="B351">
            <v>0</v>
          </cell>
          <cell r="C351">
            <v>0</v>
          </cell>
          <cell r="D351">
            <v>0</v>
          </cell>
          <cell r="E351">
            <v>0</v>
          </cell>
          <cell r="F351">
            <v>0</v>
          </cell>
        </row>
        <row r="352">
          <cell r="A352" t="str">
            <v xml:space="preserve">  Z3 RAYNE</v>
          </cell>
          <cell r="B352">
            <v>0</v>
          </cell>
          <cell r="C352">
            <v>0</v>
          </cell>
          <cell r="D352">
            <v>0</v>
          </cell>
          <cell r="E352">
            <v>0</v>
          </cell>
          <cell r="F352">
            <v>0</v>
          </cell>
        </row>
        <row r="353">
          <cell r="A353" t="str">
            <v xml:space="preserve">  Z4 RAYNE</v>
          </cell>
          <cell r="B353">
            <v>0</v>
          </cell>
          <cell r="C353">
            <v>0</v>
          </cell>
          <cell r="D353">
            <v>0</v>
          </cell>
          <cell r="E353">
            <v>0</v>
          </cell>
          <cell r="F353">
            <v>0</v>
          </cell>
        </row>
        <row r="354">
          <cell r="A354" t="str">
            <v xml:space="preserve">  Z5 TGP</v>
          </cell>
          <cell r="B354">
            <v>0</v>
          </cell>
          <cell r="C354">
            <v>0</v>
          </cell>
          <cell r="D354">
            <v>0</v>
          </cell>
          <cell r="E354">
            <v>0</v>
          </cell>
          <cell r="F354">
            <v>0</v>
          </cell>
        </row>
        <row r="355">
          <cell r="A355" t="str">
            <v xml:space="preserve">  Z6 TGP</v>
          </cell>
          <cell r="B355">
            <v>0</v>
          </cell>
          <cell r="C355">
            <v>0</v>
          </cell>
          <cell r="D355">
            <v>0</v>
          </cell>
          <cell r="E355">
            <v>0</v>
          </cell>
          <cell r="F355">
            <v>0</v>
          </cell>
        </row>
        <row r="356">
          <cell r="A356" t="str">
            <v xml:space="preserve">  LOCAL TCO</v>
          </cell>
          <cell r="B356">
            <v>0</v>
          </cell>
          <cell r="C356">
            <v>0</v>
          </cell>
          <cell r="D356">
            <v>0</v>
          </cell>
          <cell r="E356">
            <v>0</v>
          </cell>
          <cell r="F356">
            <v>0</v>
          </cell>
        </row>
        <row r="357">
          <cell r="A357" t="str">
            <v xml:space="preserve">  PROPANE</v>
          </cell>
          <cell r="B357">
            <v>0</v>
          </cell>
          <cell r="C357">
            <v>0</v>
          </cell>
          <cell r="D357">
            <v>0</v>
          </cell>
          <cell r="E357">
            <v>0</v>
          </cell>
          <cell r="F357">
            <v>0</v>
          </cell>
        </row>
        <row r="360">
          <cell r="A360" t="str">
            <v>Injection Cost</v>
          </cell>
        </row>
        <row r="361">
          <cell r="A361" t="str">
            <v xml:space="preserve">  FSS</v>
          </cell>
          <cell r="B361">
            <v>10</v>
          </cell>
          <cell r="C361">
            <v>21.37</v>
          </cell>
          <cell r="D361">
            <v>6.03</v>
          </cell>
          <cell r="E361">
            <v>37.4</v>
          </cell>
          <cell r="F361">
            <v>37.4</v>
          </cell>
        </row>
        <row r="362">
          <cell r="A362" t="str">
            <v xml:space="preserve">  COVE POINT</v>
          </cell>
          <cell r="B362">
            <v>0</v>
          </cell>
          <cell r="C362">
            <v>0</v>
          </cell>
          <cell r="D362">
            <v>0</v>
          </cell>
          <cell r="E362">
            <v>0</v>
          </cell>
          <cell r="F362">
            <v>0</v>
          </cell>
        </row>
        <row r="363">
          <cell r="A363" t="str">
            <v>Withdrawal Cost</v>
          </cell>
        </row>
        <row r="364">
          <cell r="A364" t="str">
            <v xml:space="preserve">  FSS</v>
          </cell>
          <cell r="B364">
            <v>0</v>
          </cell>
          <cell r="C364">
            <v>0</v>
          </cell>
          <cell r="D364">
            <v>0</v>
          </cell>
          <cell r="E364">
            <v>0</v>
          </cell>
          <cell r="F364">
            <v>0</v>
          </cell>
        </row>
        <row r="365">
          <cell r="A365" t="str">
            <v xml:space="preserve">  COVE POINT</v>
          </cell>
          <cell r="B365">
            <v>0</v>
          </cell>
          <cell r="C365">
            <v>0</v>
          </cell>
          <cell r="D365">
            <v>0</v>
          </cell>
          <cell r="E365">
            <v>0</v>
          </cell>
          <cell r="F365">
            <v>0</v>
          </cell>
        </row>
        <row r="366">
          <cell r="A366" t="str">
            <v>Carrying Cost</v>
          </cell>
        </row>
        <row r="369">
          <cell r="A369" t="str">
            <v>Total Storage Fix Cost</v>
          </cell>
        </row>
        <row r="370">
          <cell r="A370" t="str">
            <v xml:space="preserve">  FSS</v>
          </cell>
          <cell r="B370">
            <v>655.75</v>
          </cell>
          <cell r="C370">
            <v>655.75</v>
          </cell>
          <cell r="D370">
            <v>655.75</v>
          </cell>
          <cell r="E370">
            <v>1967.25</v>
          </cell>
          <cell r="F370">
            <v>1967.25</v>
          </cell>
        </row>
        <row r="371">
          <cell r="A371" t="str">
            <v xml:space="preserve">  COVE POINT</v>
          </cell>
          <cell r="B371">
            <v>0</v>
          </cell>
          <cell r="C371">
            <v>0</v>
          </cell>
          <cell r="D371">
            <v>0</v>
          </cell>
          <cell r="E371">
            <v>0</v>
          </cell>
          <cell r="F371">
            <v>0</v>
          </cell>
        </row>
        <row r="372">
          <cell r="A372" t="str">
            <v>Total Transport Var Cost</v>
          </cell>
        </row>
        <row r="373">
          <cell r="A373" t="str">
            <v xml:space="preserve">  TCO FTS</v>
          </cell>
          <cell r="B373">
            <v>4.12</v>
          </cell>
          <cell r="C373">
            <v>7.77</v>
          </cell>
          <cell r="D373">
            <v>2.59</v>
          </cell>
          <cell r="E373">
            <v>14.49</v>
          </cell>
          <cell r="F373">
            <v>14.49</v>
          </cell>
        </row>
        <row r="374">
          <cell r="A374" t="str">
            <v xml:space="preserve">  SST2 SST</v>
          </cell>
          <cell r="B374">
            <v>0</v>
          </cell>
          <cell r="C374">
            <v>5.0599999999999996</v>
          </cell>
          <cell r="D374">
            <v>0</v>
          </cell>
          <cell r="E374">
            <v>5.0599999999999996</v>
          </cell>
          <cell r="F374">
            <v>5.0599999999999996</v>
          </cell>
        </row>
        <row r="375">
          <cell r="A375" t="str">
            <v xml:space="preserve">  TCO SST2</v>
          </cell>
          <cell r="B375">
            <v>0</v>
          </cell>
          <cell r="C375">
            <v>0</v>
          </cell>
          <cell r="D375">
            <v>0</v>
          </cell>
          <cell r="E375">
            <v>0</v>
          </cell>
          <cell r="F375">
            <v>0</v>
          </cell>
        </row>
        <row r="376">
          <cell r="A376" t="str">
            <v xml:space="preserve">  TGP BR FT</v>
          </cell>
          <cell r="B376">
            <v>4.49</v>
          </cell>
          <cell r="C376">
            <v>8.51</v>
          </cell>
          <cell r="D376">
            <v>8.8000000000000007</v>
          </cell>
          <cell r="E376">
            <v>21.79</v>
          </cell>
          <cell r="F376">
            <v>21.79</v>
          </cell>
        </row>
        <row r="377">
          <cell r="A377" t="str">
            <v xml:space="preserve">  CKT</v>
          </cell>
          <cell r="B377">
            <v>0.64</v>
          </cell>
          <cell r="C377">
            <v>1.06</v>
          </cell>
          <cell r="D377">
            <v>1.1000000000000001</v>
          </cell>
          <cell r="E377">
            <v>2.8</v>
          </cell>
          <cell r="F377">
            <v>2.8</v>
          </cell>
        </row>
        <row r="378">
          <cell r="A378" t="str">
            <v xml:space="preserve">  CGT FTS1</v>
          </cell>
          <cell r="B378">
            <v>7.51</v>
          </cell>
          <cell r="C378">
            <v>7.29</v>
          </cell>
          <cell r="D378">
            <v>7.53</v>
          </cell>
          <cell r="E378">
            <v>22.33</v>
          </cell>
          <cell r="F378">
            <v>22.33</v>
          </cell>
        </row>
        <row r="379">
          <cell r="A379" t="str">
            <v xml:space="preserve">  ASH TRANS</v>
          </cell>
          <cell r="B379">
            <v>0</v>
          </cell>
          <cell r="C379">
            <v>0</v>
          </cell>
          <cell r="D379">
            <v>0</v>
          </cell>
          <cell r="E379">
            <v>0</v>
          </cell>
          <cell r="F379">
            <v>0</v>
          </cell>
        </row>
        <row r="380">
          <cell r="A380" t="str">
            <v xml:space="preserve">  BROADRUN TCO</v>
          </cell>
          <cell r="B380">
            <v>0</v>
          </cell>
          <cell r="C380">
            <v>0</v>
          </cell>
          <cell r="D380">
            <v>0</v>
          </cell>
          <cell r="E380">
            <v>0</v>
          </cell>
          <cell r="F380">
            <v>0</v>
          </cell>
        </row>
        <row r="381">
          <cell r="A381" t="str">
            <v xml:space="preserve">  CGT ITS1</v>
          </cell>
          <cell r="B381">
            <v>0</v>
          </cell>
          <cell r="C381">
            <v>33.19</v>
          </cell>
          <cell r="D381">
            <v>34.299999999999997</v>
          </cell>
          <cell r="E381">
            <v>67.489999999999995</v>
          </cell>
          <cell r="F381">
            <v>67.489999999999995</v>
          </cell>
        </row>
        <row r="382">
          <cell r="A382" t="str">
            <v xml:space="preserve">  CGT ITS2</v>
          </cell>
          <cell r="B382">
            <v>15.73</v>
          </cell>
          <cell r="C382">
            <v>26.09</v>
          </cell>
          <cell r="D382">
            <v>26.97</v>
          </cell>
          <cell r="E382">
            <v>68.790000000000006</v>
          </cell>
          <cell r="F382">
            <v>68.790000000000006</v>
          </cell>
        </row>
        <row r="383">
          <cell r="A383" t="str">
            <v xml:space="preserve">  CNR</v>
          </cell>
          <cell r="B383">
            <v>0</v>
          </cell>
          <cell r="C383">
            <v>0</v>
          </cell>
          <cell r="D383">
            <v>0</v>
          </cell>
          <cell r="E383">
            <v>0</v>
          </cell>
          <cell r="F383">
            <v>0</v>
          </cell>
        </row>
        <row r="384">
          <cell r="A384" t="str">
            <v xml:space="preserve">  FTS FSS</v>
          </cell>
          <cell r="B384">
            <v>0</v>
          </cell>
          <cell r="C384">
            <v>0</v>
          </cell>
          <cell r="D384">
            <v>0</v>
          </cell>
          <cell r="E384">
            <v>0</v>
          </cell>
          <cell r="F384">
            <v>0</v>
          </cell>
        </row>
        <row r="385">
          <cell r="A385" t="str">
            <v xml:space="preserve">  FTS MKT</v>
          </cell>
          <cell r="B385">
            <v>0</v>
          </cell>
          <cell r="C385">
            <v>0</v>
          </cell>
          <cell r="D385">
            <v>0</v>
          </cell>
          <cell r="E385">
            <v>0</v>
          </cell>
          <cell r="F385">
            <v>0</v>
          </cell>
        </row>
        <row r="386">
          <cell r="A386" t="str">
            <v xml:space="preserve">  TCO ITS</v>
          </cell>
          <cell r="B386">
            <v>0</v>
          </cell>
          <cell r="C386">
            <v>0</v>
          </cell>
          <cell r="D386">
            <v>0</v>
          </cell>
          <cell r="E386">
            <v>0</v>
          </cell>
          <cell r="F386">
            <v>0</v>
          </cell>
        </row>
        <row r="387">
          <cell r="A387" t="str">
            <v xml:space="preserve">  LEACH TCO</v>
          </cell>
          <cell r="B387">
            <v>0</v>
          </cell>
          <cell r="C387">
            <v>0</v>
          </cell>
          <cell r="D387">
            <v>0</v>
          </cell>
          <cell r="E387">
            <v>0</v>
          </cell>
          <cell r="F387">
            <v>0</v>
          </cell>
        </row>
        <row r="388">
          <cell r="A388" t="str">
            <v xml:space="preserve">  LEX TRANS</v>
          </cell>
          <cell r="B388">
            <v>0</v>
          </cell>
          <cell r="C388">
            <v>0</v>
          </cell>
          <cell r="D388">
            <v>0</v>
          </cell>
          <cell r="E388">
            <v>0</v>
          </cell>
          <cell r="F388">
            <v>0</v>
          </cell>
        </row>
        <row r="389">
          <cell r="A389" t="str">
            <v xml:space="preserve">  SST FSS</v>
          </cell>
          <cell r="B389">
            <v>0</v>
          </cell>
          <cell r="C389">
            <v>0</v>
          </cell>
          <cell r="D389">
            <v>0</v>
          </cell>
          <cell r="E389">
            <v>0</v>
          </cell>
          <cell r="F389">
            <v>0</v>
          </cell>
        </row>
        <row r="390">
          <cell r="A390" t="str">
            <v xml:space="preserve">  SST MKT</v>
          </cell>
          <cell r="B390">
            <v>0</v>
          </cell>
          <cell r="C390">
            <v>0</v>
          </cell>
          <cell r="D390">
            <v>0</v>
          </cell>
          <cell r="E390">
            <v>0</v>
          </cell>
          <cell r="F390">
            <v>0</v>
          </cell>
        </row>
        <row r="391">
          <cell r="A391" t="str">
            <v xml:space="preserve">  TGP MVTY FT</v>
          </cell>
          <cell r="B391">
            <v>0</v>
          </cell>
          <cell r="C391">
            <v>0</v>
          </cell>
          <cell r="D391">
            <v>0</v>
          </cell>
          <cell r="E391">
            <v>0</v>
          </cell>
          <cell r="F391">
            <v>0</v>
          </cell>
        </row>
        <row r="392">
          <cell r="A392" t="str">
            <v>Total Transport Fix Cost</v>
          </cell>
        </row>
        <row r="393">
          <cell r="A393" t="str">
            <v xml:space="preserve">  TCO FTS</v>
          </cell>
          <cell r="B393">
            <v>94.12</v>
          </cell>
          <cell r="C393">
            <v>94.28</v>
          </cell>
          <cell r="D393">
            <v>94.31</v>
          </cell>
          <cell r="E393">
            <v>282.72000000000003</v>
          </cell>
          <cell r="F393">
            <v>282.72000000000003</v>
          </cell>
        </row>
        <row r="394">
          <cell r="A394" t="str">
            <v xml:space="preserve">  SST2 SST</v>
          </cell>
          <cell r="B394">
            <v>462.19</v>
          </cell>
          <cell r="C394">
            <v>462.19</v>
          </cell>
          <cell r="D394">
            <v>924.38</v>
          </cell>
          <cell r="E394">
            <v>1848.77</v>
          </cell>
          <cell r="F394">
            <v>1848.77</v>
          </cell>
        </row>
        <row r="395">
          <cell r="A395" t="str">
            <v xml:space="preserve">  TCO SST2</v>
          </cell>
          <cell r="B395">
            <v>0</v>
          </cell>
          <cell r="C395">
            <v>0</v>
          </cell>
          <cell r="D395">
            <v>0</v>
          </cell>
          <cell r="E395">
            <v>0</v>
          </cell>
          <cell r="F395">
            <v>0</v>
          </cell>
        </row>
        <row r="396">
          <cell r="A396" t="str">
            <v xml:space="preserve">  TGP BR FT</v>
          </cell>
          <cell r="B396">
            <v>74.959999999999994</v>
          </cell>
          <cell r="C396">
            <v>75.09</v>
          </cell>
          <cell r="D396">
            <v>75.11</v>
          </cell>
          <cell r="E396">
            <v>225.16</v>
          </cell>
          <cell r="F396">
            <v>225.16</v>
          </cell>
        </row>
        <row r="397">
          <cell r="A397" t="str">
            <v xml:space="preserve">  CKT</v>
          </cell>
          <cell r="B397">
            <v>11.23</v>
          </cell>
          <cell r="C397">
            <v>11.25</v>
          </cell>
          <cell r="D397">
            <v>11.26</v>
          </cell>
          <cell r="E397">
            <v>33.74</v>
          </cell>
          <cell r="F397">
            <v>33.74</v>
          </cell>
        </row>
        <row r="398">
          <cell r="A398" t="str">
            <v xml:space="preserve">  CGT FTS1</v>
          </cell>
          <cell r="B398">
            <v>40.950000000000003</v>
          </cell>
          <cell r="C398">
            <v>41.07</v>
          </cell>
          <cell r="D398">
            <v>41.09</v>
          </cell>
          <cell r="E398">
            <v>123.12</v>
          </cell>
          <cell r="F398">
            <v>123.12</v>
          </cell>
        </row>
        <row r="399">
          <cell r="A399" t="str">
            <v xml:space="preserve">  ASH TRANS</v>
          </cell>
          <cell r="B399">
            <v>0</v>
          </cell>
          <cell r="C399">
            <v>0</v>
          </cell>
          <cell r="D399">
            <v>0</v>
          </cell>
          <cell r="E399">
            <v>0</v>
          </cell>
          <cell r="F399">
            <v>0</v>
          </cell>
        </row>
        <row r="400">
          <cell r="A400" t="str">
            <v xml:space="preserve">  BROADRUN TCO</v>
          </cell>
          <cell r="B400">
            <v>0</v>
          </cell>
          <cell r="C400">
            <v>0</v>
          </cell>
          <cell r="D400">
            <v>0</v>
          </cell>
          <cell r="E400">
            <v>0</v>
          </cell>
          <cell r="F400">
            <v>0</v>
          </cell>
        </row>
        <row r="401">
          <cell r="A401" t="str">
            <v xml:space="preserve">  CGT ITS1</v>
          </cell>
          <cell r="B401">
            <v>0</v>
          </cell>
          <cell r="C401">
            <v>0</v>
          </cell>
          <cell r="D401">
            <v>0</v>
          </cell>
          <cell r="E401">
            <v>0</v>
          </cell>
          <cell r="F401">
            <v>0</v>
          </cell>
        </row>
        <row r="402">
          <cell r="A402" t="str">
            <v xml:space="preserve">  CGT ITS2</v>
          </cell>
          <cell r="B402">
            <v>0</v>
          </cell>
          <cell r="C402">
            <v>0</v>
          </cell>
          <cell r="D402">
            <v>0</v>
          </cell>
          <cell r="E402">
            <v>0</v>
          </cell>
          <cell r="F402">
            <v>0</v>
          </cell>
        </row>
        <row r="403">
          <cell r="A403" t="str">
            <v xml:space="preserve">  CNR</v>
          </cell>
          <cell r="B403">
            <v>0</v>
          </cell>
          <cell r="C403">
            <v>0</v>
          </cell>
          <cell r="D403">
            <v>0</v>
          </cell>
          <cell r="E403">
            <v>0</v>
          </cell>
          <cell r="F403">
            <v>0</v>
          </cell>
        </row>
        <row r="404">
          <cell r="A404" t="str">
            <v xml:space="preserve">  FTS FSS</v>
          </cell>
          <cell r="B404">
            <v>0</v>
          </cell>
          <cell r="C404">
            <v>0</v>
          </cell>
          <cell r="D404">
            <v>0</v>
          </cell>
          <cell r="E404">
            <v>0</v>
          </cell>
          <cell r="F404">
            <v>0</v>
          </cell>
        </row>
        <row r="405">
          <cell r="A405" t="str">
            <v xml:space="preserve">  FTS MKT</v>
          </cell>
          <cell r="B405">
            <v>0</v>
          </cell>
          <cell r="C405">
            <v>0</v>
          </cell>
          <cell r="D405">
            <v>0</v>
          </cell>
          <cell r="E405">
            <v>0</v>
          </cell>
          <cell r="F405">
            <v>0</v>
          </cell>
        </row>
        <row r="406">
          <cell r="A406" t="str">
            <v xml:space="preserve">  TCO ITS</v>
          </cell>
          <cell r="B406">
            <v>0</v>
          </cell>
          <cell r="C406">
            <v>0</v>
          </cell>
          <cell r="D406">
            <v>0</v>
          </cell>
          <cell r="E406">
            <v>0</v>
          </cell>
          <cell r="F406">
            <v>0</v>
          </cell>
        </row>
        <row r="407">
          <cell r="A407" t="str">
            <v xml:space="preserve">  LEACH TCO</v>
          </cell>
          <cell r="B407">
            <v>0</v>
          </cell>
          <cell r="C407">
            <v>0</v>
          </cell>
          <cell r="D407">
            <v>0</v>
          </cell>
          <cell r="E407">
            <v>0</v>
          </cell>
          <cell r="F407">
            <v>0</v>
          </cell>
        </row>
        <row r="408">
          <cell r="A408" t="str">
            <v xml:space="preserve">  LEX TRANS</v>
          </cell>
          <cell r="B408">
            <v>0</v>
          </cell>
          <cell r="C408">
            <v>0</v>
          </cell>
          <cell r="D408">
            <v>0</v>
          </cell>
          <cell r="E408">
            <v>0</v>
          </cell>
          <cell r="F408">
            <v>0</v>
          </cell>
        </row>
        <row r="409">
          <cell r="A409" t="str">
            <v xml:space="preserve">  SST FSS</v>
          </cell>
          <cell r="B409">
            <v>0</v>
          </cell>
          <cell r="C409">
            <v>0</v>
          </cell>
          <cell r="D409">
            <v>0</v>
          </cell>
          <cell r="E409">
            <v>0</v>
          </cell>
          <cell r="F409">
            <v>0</v>
          </cell>
        </row>
        <row r="412">
          <cell r="A412" t="str">
            <v>Delivered Volume of Gas</v>
          </cell>
        </row>
        <row r="413">
          <cell r="A413" t="str">
            <v xml:space="preserve">  sequent CGT3</v>
          </cell>
          <cell r="B413">
            <v>0</v>
          </cell>
          <cell r="C413">
            <v>0</v>
          </cell>
          <cell r="D413">
            <v>0</v>
          </cell>
          <cell r="E413">
            <v>0</v>
          </cell>
          <cell r="F413">
            <v>0</v>
          </cell>
        </row>
        <row r="414">
          <cell r="A414" t="str">
            <v xml:space="preserve">  chevron CGT3</v>
          </cell>
          <cell r="B414">
            <v>0</v>
          </cell>
          <cell r="C414">
            <v>0</v>
          </cell>
          <cell r="D414">
            <v>0</v>
          </cell>
          <cell r="E414">
            <v>0</v>
          </cell>
          <cell r="F414">
            <v>0</v>
          </cell>
        </row>
        <row r="415">
          <cell r="A415" t="str">
            <v xml:space="preserve">  BP CGT</v>
          </cell>
          <cell r="B415">
            <v>0</v>
          </cell>
          <cell r="C415">
            <v>0</v>
          </cell>
          <cell r="D415">
            <v>0</v>
          </cell>
          <cell r="E415">
            <v>0</v>
          </cell>
          <cell r="F415">
            <v>0</v>
          </cell>
        </row>
        <row r="416">
          <cell r="A416" t="str">
            <v xml:space="preserve">  TOTAL CGT</v>
          </cell>
          <cell r="B416">
            <v>0</v>
          </cell>
          <cell r="C416">
            <v>0</v>
          </cell>
          <cell r="D416">
            <v>0</v>
          </cell>
          <cell r="E416">
            <v>0</v>
          </cell>
          <cell r="F416">
            <v>0</v>
          </cell>
        </row>
        <row r="417">
          <cell r="A417" t="str">
            <v xml:space="preserve">  CORAL CGT</v>
          </cell>
          <cell r="B417">
            <v>0</v>
          </cell>
          <cell r="C417">
            <v>0</v>
          </cell>
          <cell r="D417">
            <v>0</v>
          </cell>
          <cell r="E417">
            <v>0</v>
          </cell>
          <cell r="F417">
            <v>0</v>
          </cell>
        </row>
        <row r="418">
          <cell r="A418" t="str">
            <v xml:space="preserve">  LOUIS D CGT</v>
          </cell>
          <cell r="B418">
            <v>0</v>
          </cell>
          <cell r="C418">
            <v>0</v>
          </cell>
          <cell r="D418">
            <v>0</v>
          </cell>
          <cell r="E418">
            <v>0</v>
          </cell>
          <cell r="F418">
            <v>0</v>
          </cell>
        </row>
        <row r="419">
          <cell r="A419" t="str">
            <v xml:space="preserve">  BG LNG CGT</v>
          </cell>
          <cell r="B419">
            <v>0</v>
          </cell>
          <cell r="C419">
            <v>0</v>
          </cell>
          <cell r="D419">
            <v>0</v>
          </cell>
          <cell r="E419">
            <v>0</v>
          </cell>
          <cell r="F419">
            <v>0</v>
          </cell>
        </row>
        <row r="420">
          <cell r="A420" t="str">
            <v xml:space="preserve">  Eagle CGT3</v>
          </cell>
          <cell r="B420">
            <v>0</v>
          </cell>
          <cell r="C420">
            <v>0</v>
          </cell>
          <cell r="D420">
            <v>0</v>
          </cell>
          <cell r="E420">
            <v>0</v>
          </cell>
          <cell r="F420">
            <v>0</v>
          </cell>
        </row>
        <row r="421">
          <cell r="A421" t="str">
            <v xml:space="preserve">  TERM CGT</v>
          </cell>
          <cell r="B421">
            <v>0</v>
          </cell>
          <cell r="C421">
            <v>0</v>
          </cell>
          <cell r="D421">
            <v>0</v>
          </cell>
          <cell r="E421">
            <v>0</v>
          </cell>
          <cell r="F421">
            <v>0</v>
          </cell>
        </row>
        <row r="422">
          <cell r="A422" t="str">
            <v xml:space="preserve">  BP TGP</v>
          </cell>
          <cell r="B422">
            <v>0</v>
          </cell>
          <cell r="C422">
            <v>0</v>
          </cell>
          <cell r="D422">
            <v>0</v>
          </cell>
          <cell r="E422">
            <v>0</v>
          </cell>
          <cell r="F422">
            <v>0</v>
          </cell>
        </row>
        <row r="423">
          <cell r="A423" t="str">
            <v xml:space="preserve">  TERM TGP</v>
          </cell>
          <cell r="B423">
            <v>0</v>
          </cell>
          <cell r="C423">
            <v>0</v>
          </cell>
          <cell r="D423">
            <v>0</v>
          </cell>
          <cell r="E423">
            <v>0</v>
          </cell>
          <cell r="F423">
            <v>0</v>
          </cell>
        </row>
        <row r="424">
          <cell r="A424" t="str">
            <v xml:space="preserve">  CNR</v>
          </cell>
          <cell r="B424">
            <v>5.25</v>
          </cell>
          <cell r="C424">
            <v>5.67</v>
          </cell>
          <cell r="D424">
            <v>9.7200000000000006</v>
          </cell>
          <cell r="E424">
            <v>20.64</v>
          </cell>
          <cell r="F424">
            <v>20.64</v>
          </cell>
        </row>
        <row r="425">
          <cell r="A425" t="str">
            <v xml:space="preserve">  GTS</v>
          </cell>
          <cell r="B425">
            <v>1351.97</v>
          </cell>
          <cell r="C425">
            <v>1408.68</v>
          </cell>
          <cell r="D425">
            <v>1606.26</v>
          </cell>
          <cell r="E425">
            <v>4366.91</v>
          </cell>
          <cell r="F425">
            <v>4366.91</v>
          </cell>
        </row>
        <row r="426">
          <cell r="A426" t="str">
            <v xml:space="preserve">  GTS CHOICE</v>
          </cell>
          <cell r="B426">
            <v>308.02</v>
          </cell>
          <cell r="C426">
            <v>296.77</v>
          </cell>
          <cell r="D426">
            <v>307.01</v>
          </cell>
          <cell r="E426">
            <v>911.8</v>
          </cell>
          <cell r="F426">
            <v>911.8</v>
          </cell>
        </row>
        <row r="427">
          <cell r="A427" t="str">
            <v xml:space="preserve">  SPOT BASE</v>
          </cell>
          <cell r="B427">
            <v>0</v>
          </cell>
          <cell r="C427">
            <v>0</v>
          </cell>
          <cell r="D427">
            <v>0</v>
          </cell>
          <cell r="E427">
            <v>0</v>
          </cell>
          <cell r="F427">
            <v>0</v>
          </cell>
        </row>
        <row r="428">
          <cell r="A428" t="str">
            <v xml:space="preserve">  SPOT SWING</v>
          </cell>
          <cell r="B428">
            <v>651.99</v>
          </cell>
          <cell r="C428">
            <v>1138.99</v>
          </cell>
          <cell r="D428">
            <v>1184.71</v>
          </cell>
          <cell r="E428">
            <v>2975.68</v>
          </cell>
          <cell r="F428">
            <v>2975.68</v>
          </cell>
        </row>
        <row r="429">
          <cell r="A429" t="str">
            <v xml:space="preserve">  LOCAL DIR</v>
          </cell>
          <cell r="B429">
            <v>13.64</v>
          </cell>
          <cell r="C429">
            <v>13.2</v>
          </cell>
          <cell r="D429">
            <v>13.64</v>
          </cell>
          <cell r="E429">
            <v>40.479999999999997</v>
          </cell>
          <cell r="F429">
            <v>40.479999999999997</v>
          </cell>
        </row>
        <row r="430">
          <cell r="A430" t="str">
            <v xml:space="preserve">  EXCHANGE CG</v>
          </cell>
          <cell r="B430">
            <v>0</v>
          </cell>
          <cell r="C430">
            <v>0</v>
          </cell>
          <cell r="D430">
            <v>0</v>
          </cell>
          <cell r="E430">
            <v>0</v>
          </cell>
          <cell r="F430">
            <v>0</v>
          </cell>
        </row>
        <row r="431">
          <cell r="A431" t="str">
            <v xml:space="preserve">  EXCHANGE TCO</v>
          </cell>
          <cell r="B431">
            <v>0</v>
          </cell>
          <cell r="C431">
            <v>0</v>
          </cell>
          <cell r="D431">
            <v>0</v>
          </cell>
          <cell r="E431">
            <v>0</v>
          </cell>
          <cell r="F431">
            <v>0</v>
          </cell>
        </row>
        <row r="432">
          <cell r="A432" t="str">
            <v xml:space="preserve">  APP SP BASE</v>
          </cell>
          <cell r="B432">
            <v>0</v>
          </cell>
          <cell r="C432">
            <v>0</v>
          </cell>
          <cell r="D432">
            <v>0</v>
          </cell>
          <cell r="E432">
            <v>0</v>
          </cell>
          <cell r="F432">
            <v>0</v>
          </cell>
        </row>
        <row r="433">
          <cell r="A433" t="str">
            <v xml:space="preserve">  APP SP SWING</v>
          </cell>
          <cell r="B433">
            <v>0</v>
          </cell>
          <cell r="C433">
            <v>309.52999999999997</v>
          </cell>
          <cell r="D433">
            <v>225.87</v>
          </cell>
          <cell r="E433">
            <v>535.4</v>
          </cell>
          <cell r="F433">
            <v>535.4</v>
          </cell>
        </row>
        <row r="434">
          <cell r="A434" t="str">
            <v xml:space="preserve">  term tco</v>
          </cell>
          <cell r="B434">
            <v>0</v>
          </cell>
          <cell r="C434">
            <v>0</v>
          </cell>
          <cell r="D434">
            <v>0</v>
          </cell>
          <cell r="E434">
            <v>0</v>
          </cell>
          <cell r="F434">
            <v>0</v>
          </cell>
        </row>
        <row r="435">
          <cell r="A435" t="str">
            <v xml:space="preserve">  CONOCO TGP</v>
          </cell>
          <cell r="B435">
            <v>0</v>
          </cell>
          <cell r="C435">
            <v>0</v>
          </cell>
          <cell r="D435">
            <v>0</v>
          </cell>
          <cell r="E435">
            <v>0</v>
          </cell>
          <cell r="F435">
            <v>0</v>
          </cell>
        </row>
        <row r="436">
          <cell r="A436" t="str">
            <v xml:space="preserve">  CONOCO CGT</v>
          </cell>
          <cell r="B436">
            <v>0</v>
          </cell>
          <cell r="C436">
            <v>0</v>
          </cell>
          <cell r="D436">
            <v>0</v>
          </cell>
          <cell r="E436">
            <v>0</v>
          </cell>
          <cell r="F436">
            <v>0</v>
          </cell>
        </row>
        <row r="437">
          <cell r="A437" t="str">
            <v xml:space="preserve">  cinergy TGP</v>
          </cell>
          <cell r="B437">
            <v>0</v>
          </cell>
          <cell r="C437">
            <v>0</v>
          </cell>
          <cell r="D437">
            <v>0</v>
          </cell>
          <cell r="E437">
            <v>0</v>
          </cell>
          <cell r="F437">
            <v>0</v>
          </cell>
        </row>
        <row r="438">
          <cell r="A438" t="str">
            <v xml:space="preserve">  Z1 CGT</v>
          </cell>
          <cell r="B438">
            <v>0</v>
          </cell>
          <cell r="C438">
            <v>0</v>
          </cell>
          <cell r="D438">
            <v>0</v>
          </cell>
          <cell r="E438">
            <v>0</v>
          </cell>
          <cell r="F438">
            <v>0</v>
          </cell>
        </row>
        <row r="439">
          <cell r="A439" t="str">
            <v xml:space="preserve">  AQUILA RAYNE</v>
          </cell>
          <cell r="B439">
            <v>0</v>
          </cell>
          <cell r="C439">
            <v>0</v>
          </cell>
          <cell r="D439">
            <v>0</v>
          </cell>
          <cell r="E439">
            <v>0</v>
          </cell>
          <cell r="F439">
            <v>0</v>
          </cell>
        </row>
        <row r="440">
          <cell r="A440" t="str">
            <v xml:space="preserve">  ASHLANDRAYNE</v>
          </cell>
          <cell r="B440">
            <v>0</v>
          </cell>
          <cell r="C440">
            <v>0</v>
          </cell>
          <cell r="D440">
            <v>0</v>
          </cell>
          <cell r="E440">
            <v>0</v>
          </cell>
          <cell r="F440">
            <v>0</v>
          </cell>
        </row>
        <row r="441">
          <cell r="A441" t="str">
            <v xml:space="preserve">  ELPASO RAYNE</v>
          </cell>
          <cell r="B441">
            <v>0</v>
          </cell>
          <cell r="C441">
            <v>0</v>
          </cell>
          <cell r="D441">
            <v>0</v>
          </cell>
          <cell r="E441">
            <v>0</v>
          </cell>
          <cell r="F441">
            <v>0</v>
          </cell>
        </row>
        <row r="442">
          <cell r="A442" t="str">
            <v xml:space="preserve">  MIRANTRAYNE3</v>
          </cell>
          <cell r="B442">
            <v>0</v>
          </cell>
          <cell r="C442">
            <v>0</v>
          </cell>
          <cell r="D442">
            <v>0</v>
          </cell>
          <cell r="E442">
            <v>0</v>
          </cell>
          <cell r="F442">
            <v>0</v>
          </cell>
        </row>
        <row r="443">
          <cell r="A443" t="str">
            <v xml:space="preserve">  MIRANTRAYNE5</v>
          </cell>
          <cell r="B443">
            <v>0</v>
          </cell>
          <cell r="C443">
            <v>0</v>
          </cell>
          <cell r="D443">
            <v>0</v>
          </cell>
          <cell r="E443">
            <v>0</v>
          </cell>
          <cell r="F443">
            <v>0</v>
          </cell>
        </row>
        <row r="444">
          <cell r="A444" t="str">
            <v xml:space="preserve">  RELIANTRAYNE</v>
          </cell>
          <cell r="B444">
            <v>0</v>
          </cell>
          <cell r="C444">
            <v>0</v>
          </cell>
          <cell r="D444">
            <v>0</v>
          </cell>
          <cell r="E444">
            <v>0</v>
          </cell>
          <cell r="F444">
            <v>0</v>
          </cell>
        </row>
        <row r="445">
          <cell r="A445" t="str">
            <v xml:space="preserve">  Z3 RAYNE</v>
          </cell>
          <cell r="B445">
            <v>0</v>
          </cell>
          <cell r="C445">
            <v>0</v>
          </cell>
          <cell r="D445">
            <v>0</v>
          </cell>
          <cell r="E445">
            <v>0</v>
          </cell>
          <cell r="F445">
            <v>0</v>
          </cell>
        </row>
        <row r="446">
          <cell r="A446" t="str">
            <v xml:space="preserve">  Z4 RAYNE</v>
          </cell>
          <cell r="B446">
            <v>0</v>
          </cell>
          <cell r="C446">
            <v>0</v>
          </cell>
          <cell r="D446">
            <v>0</v>
          </cell>
          <cell r="E446">
            <v>0</v>
          </cell>
          <cell r="F446">
            <v>0</v>
          </cell>
        </row>
        <row r="447">
          <cell r="A447" t="str">
            <v xml:space="preserve">  Z5 TGP</v>
          </cell>
          <cell r="B447">
            <v>0</v>
          </cell>
          <cell r="C447">
            <v>0</v>
          </cell>
          <cell r="D447">
            <v>0</v>
          </cell>
          <cell r="E447">
            <v>0</v>
          </cell>
          <cell r="F447">
            <v>0</v>
          </cell>
        </row>
        <row r="448">
          <cell r="A448" t="str">
            <v xml:space="preserve">  Z6 TGP</v>
          </cell>
          <cell r="B448">
            <v>0</v>
          </cell>
          <cell r="C448">
            <v>0</v>
          </cell>
          <cell r="D448">
            <v>0</v>
          </cell>
          <cell r="E448">
            <v>0</v>
          </cell>
          <cell r="F448">
            <v>0</v>
          </cell>
        </row>
        <row r="449">
          <cell r="A449" t="str">
            <v xml:space="preserve">  LOCAL TCO</v>
          </cell>
          <cell r="B449">
            <v>0</v>
          </cell>
          <cell r="C449">
            <v>0</v>
          </cell>
          <cell r="D449">
            <v>0</v>
          </cell>
          <cell r="E449">
            <v>0</v>
          </cell>
          <cell r="F449">
            <v>0</v>
          </cell>
        </row>
        <row r="450">
          <cell r="A450" t="str">
            <v xml:space="preserve">  PROPANE</v>
          </cell>
          <cell r="B450">
            <v>0</v>
          </cell>
          <cell r="C450">
            <v>0</v>
          </cell>
          <cell r="D450">
            <v>0</v>
          </cell>
          <cell r="E450">
            <v>0</v>
          </cell>
          <cell r="F450">
            <v>0</v>
          </cell>
        </row>
        <row r="451">
          <cell r="A451" t="str">
            <v xml:space="preserve">  SPOT ITS</v>
          </cell>
          <cell r="B451">
            <v>0</v>
          </cell>
          <cell r="C451">
            <v>0</v>
          </cell>
          <cell r="D451">
            <v>0</v>
          </cell>
          <cell r="E451">
            <v>0</v>
          </cell>
          <cell r="F451">
            <v>0</v>
          </cell>
        </row>
        <row r="452">
          <cell r="A452" t="str">
            <v xml:space="preserve">  TERM RAYNE</v>
          </cell>
          <cell r="B452">
            <v>0</v>
          </cell>
          <cell r="C452">
            <v>0</v>
          </cell>
          <cell r="D452">
            <v>0</v>
          </cell>
          <cell r="E452">
            <v>0</v>
          </cell>
          <cell r="F452">
            <v>0</v>
          </cell>
        </row>
        <row r="453">
          <cell r="A453" t="str">
            <v>With - Delivered Volume of Gas</v>
          </cell>
        </row>
        <row r="454">
          <cell r="A454" t="str">
            <v xml:space="preserve">  FSS</v>
          </cell>
          <cell r="B454">
            <v>0</v>
          </cell>
          <cell r="C454">
            <v>0</v>
          </cell>
          <cell r="D454">
            <v>0</v>
          </cell>
          <cell r="E454">
            <v>0</v>
          </cell>
          <cell r="F454">
            <v>0</v>
          </cell>
        </row>
        <row r="455">
          <cell r="A455" t="str">
            <v xml:space="preserve">  COVE POINT</v>
          </cell>
          <cell r="B455">
            <v>0</v>
          </cell>
          <cell r="C455">
            <v>0</v>
          </cell>
          <cell r="D455">
            <v>0</v>
          </cell>
          <cell r="E455">
            <v>0</v>
          </cell>
          <cell r="F455">
            <v>0</v>
          </cell>
        </row>
        <row r="458">
          <cell r="A458" t="str">
            <v>Injected Fuel Vol</v>
          </cell>
        </row>
        <row r="459">
          <cell r="A459" t="str">
            <v xml:space="preserve">  FSS</v>
          </cell>
          <cell r="B459">
            <v>1.05</v>
          </cell>
          <cell r="C459">
            <v>2.2400000000000002</v>
          </cell>
          <cell r="D459">
            <v>0.63</v>
          </cell>
          <cell r="E459">
            <v>3.92</v>
          </cell>
          <cell r="F459">
            <v>3.92</v>
          </cell>
        </row>
        <row r="460">
          <cell r="A460" t="str">
            <v xml:space="preserve">  COVE POINT</v>
          </cell>
          <cell r="B460">
            <v>0</v>
          </cell>
          <cell r="C460">
            <v>0</v>
          </cell>
          <cell r="D460">
            <v>0</v>
          </cell>
          <cell r="E460">
            <v>0</v>
          </cell>
          <cell r="F460">
            <v>0</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Bal (2)"/>
      <sheetName val="Summary"/>
      <sheetName val="Exh4"/>
      <sheetName val="wc data"/>
      <sheetName val="Volumes"/>
      <sheetName val="Bob"/>
      <sheetName val="Data"/>
      <sheetName val="Hedges"/>
      <sheetName val="Cost"/>
      <sheetName val="Kalix"/>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28">
          <cell r="A28" t="str">
            <v xml:space="preserve">  BLACKHAWK</v>
          </cell>
          <cell r="B28">
            <v>0</v>
          </cell>
          <cell r="C28">
            <v>0</v>
          </cell>
          <cell r="D28">
            <v>0</v>
          </cell>
          <cell r="E28">
            <v>0</v>
          </cell>
          <cell r="F28">
            <v>0</v>
          </cell>
        </row>
        <row r="29">
          <cell r="A29" t="str">
            <v xml:space="preserve">  CNG_GSS</v>
          </cell>
          <cell r="B29">
            <v>0</v>
          </cell>
          <cell r="C29">
            <v>0</v>
          </cell>
          <cell r="D29">
            <v>0</v>
          </cell>
          <cell r="E29">
            <v>0</v>
          </cell>
          <cell r="F29">
            <v>0</v>
          </cell>
        </row>
        <row r="30">
          <cell r="A30" t="str">
            <v xml:space="preserve">  DOM_GSS</v>
          </cell>
          <cell r="B30">
            <v>90.47</v>
          </cell>
          <cell r="C30">
            <v>61.18</v>
          </cell>
          <cell r="D30">
            <v>33.880000000000003</v>
          </cell>
          <cell r="E30">
            <v>185.53</v>
          </cell>
          <cell r="F30">
            <v>185.53</v>
          </cell>
        </row>
        <row r="31">
          <cell r="A31" t="str">
            <v xml:space="preserve">  EQ_30SS</v>
          </cell>
          <cell r="B31">
            <v>0</v>
          </cell>
          <cell r="C31">
            <v>0</v>
          </cell>
          <cell r="D31">
            <v>0</v>
          </cell>
          <cell r="E31">
            <v>0</v>
          </cell>
          <cell r="F31">
            <v>0</v>
          </cell>
        </row>
        <row r="32">
          <cell r="A32" t="str">
            <v xml:space="preserve">  EQ_SS3</v>
          </cell>
          <cell r="B32">
            <v>308.45999999999998</v>
          </cell>
          <cell r="C32">
            <v>182</v>
          </cell>
          <cell r="D32">
            <v>164</v>
          </cell>
          <cell r="E32">
            <v>654.46</v>
          </cell>
          <cell r="F32">
            <v>654.46</v>
          </cell>
        </row>
        <row r="33">
          <cell r="A33" t="str">
            <v xml:space="preserve">  TCO_FSS</v>
          </cell>
          <cell r="B33">
            <v>1953.04</v>
          </cell>
          <cell r="C33">
            <v>3129.61</v>
          </cell>
          <cell r="D33">
            <v>886.94</v>
          </cell>
          <cell r="E33">
            <v>5969.59</v>
          </cell>
          <cell r="F33">
            <v>5969.59</v>
          </cell>
        </row>
        <row r="34">
          <cell r="A34" t="str">
            <v>D1 Cost</v>
          </cell>
        </row>
        <row r="49">
          <cell r="A49" t="str">
            <v xml:space="preserve">  BLACKHAWK</v>
          </cell>
          <cell r="B49">
            <v>31.14</v>
          </cell>
          <cell r="C49">
            <v>31.14</v>
          </cell>
          <cell r="D49">
            <v>31.14</v>
          </cell>
          <cell r="E49">
            <v>31.14</v>
          </cell>
          <cell r="F49">
            <v>31.14</v>
          </cell>
        </row>
        <row r="50">
          <cell r="A50" t="str">
            <v xml:space="preserve">  CNG_GSS</v>
          </cell>
          <cell r="B50">
            <v>113</v>
          </cell>
          <cell r="C50">
            <v>0</v>
          </cell>
          <cell r="D50">
            <v>0</v>
          </cell>
          <cell r="E50">
            <v>113</v>
          </cell>
          <cell r="F50">
            <v>113</v>
          </cell>
        </row>
        <row r="51">
          <cell r="A51" t="str">
            <v xml:space="preserve">  DOM_GSS</v>
          </cell>
          <cell r="B51">
            <v>755.64</v>
          </cell>
          <cell r="C51">
            <v>846.11</v>
          </cell>
          <cell r="D51">
            <v>907.29</v>
          </cell>
          <cell r="E51">
            <v>755.64</v>
          </cell>
          <cell r="F51">
            <v>755.64</v>
          </cell>
        </row>
        <row r="52">
          <cell r="A52" t="str">
            <v xml:space="preserve">  EQ_30SS</v>
          </cell>
          <cell r="B52">
            <v>0</v>
          </cell>
          <cell r="C52">
            <v>0</v>
          </cell>
          <cell r="D52">
            <v>0</v>
          </cell>
          <cell r="E52">
            <v>0</v>
          </cell>
          <cell r="F52">
            <v>0</v>
          </cell>
        </row>
        <row r="53">
          <cell r="A53" t="str">
            <v xml:space="preserve">  EQ_SS3</v>
          </cell>
          <cell r="B53">
            <v>1345.54</v>
          </cell>
          <cell r="C53">
            <v>1654</v>
          </cell>
          <cell r="D53">
            <v>1836</v>
          </cell>
          <cell r="E53">
            <v>1345.54</v>
          </cell>
          <cell r="F53">
            <v>1345.54</v>
          </cell>
        </row>
        <row r="54">
          <cell r="A54" t="str">
            <v xml:space="preserve">  TCO_FSS</v>
          </cell>
          <cell r="B54">
            <v>19118</v>
          </cell>
          <cell r="C54">
            <v>21071.040000000001</v>
          </cell>
          <cell r="D54">
            <v>24200.65</v>
          </cell>
          <cell r="E54">
            <v>19118</v>
          </cell>
          <cell r="F54">
            <v>19118</v>
          </cell>
        </row>
        <row r="222">
          <cell r="A222" t="str">
            <v>First of Month MDQ</v>
          </cell>
        </row>
        <row r="223">
          <cell r="A223" t="str">
            <v xml:space="preserve">  AGG1_YORK</v>
          </cell>
          <cell r="B223">
            <v>200</v>
          </cell>
          <cell r="C223">
            <v>200</v>
          </cell>
          <cell r="D223">
            <v>200</v>
          </cell>
          <cell r="E223">
            <v>200</v>
          </cell>
          <cell r="F223">
            <v>200</v>
          </cell>
        </row>
        <row r="224">
          <cell r="A224" t="str">
            <v xml:space="preserve">  BEAVER_DAR</v>
          </cell>
          <cell r="B224">
            <v>200</v>
          </cell>
          <cell r="C224">
            <v>200</v>
          </cell>
          <cell r="D224">
            <v>200</v>
          </cell>
          <cell r="E224">
            <v>200</v>
          </cell>
          <cell r="F224">
            <v>200</v>
          </cell>
        </row>
        <row r="225">
          <cell r="A225" t="str">
            <v xml:space="preserve">  BETH_PITT</v>
          </cell>
          <cell r="B225">
            <v>100</v>
          </cell>
          <cell r="C225">
            <v>100</v>
          </cell>
          <cell r="D225">
            <v>100</v>
          </cell>
          <cell r="E225">
            <v>100</v>
          </cell>
          <cell r="F225">
            <v>100</v>
          </cell>
        </row>
        <row r="226">
          <cell r="A226" t="str">
            <v xml:space="preserve">  CASTLE_BESS</v>
          </cell>
          <cell r="B226">
            <v>3.8</v>
          </cell>
          <cell r="C226">
            <v>8.6999999999999993</v>
          </cell>
          <cell r="D226">
            <v>8.6999999999999993</v>
          </cell>
          <cell r="E226">
            <v>7.07</v>
          </cell>
          <cell r="F226">
            <v>7.07</v>
          </cell>
        </row>
        <row r="227">
          <cell r="A227" t="str">
            <v xml:space="preserve">  CAS_BEAV</v>
          </cell>
          <cell r="B227">
            <v>3.4</v>
          </cell>
          <cell r="C227">
            <v>8.6999999999999993</v>
          </cell>
          <cell r="D227">
            <v>8.6999999999999993</v>
          </cell>
          <cell r="E227">
            <v>6.93</v>
          </cell>
          <cell r="F227">
            <v>6.93</v>
          </cell>
        </row>
        <row r="228">
          <cell r="A228" t="str">
            <v xml:space="preserve">  CGT_FTS1</v>
          </cell>
          <cell r="B228">
            <v>26.79</v>
          </cell>
          <cell r="C228">
            <v>26.86</v>
          </cell>
          <cell r="D228">
            <v>26.85</v>
          </cell>
          <cell r="E228">
            <v>26.83</v>
          </cell>
          <cell r="F228">
            <v>26.83</v>
          </cell>
        </row>
        <row r="229">
          <cell r="A229" t="str">
            <v xml:space="preserve">  CGT_FTS2</v>
          </cell>
          <cell r="B229">
            <v>0</v>
          </cell>
          <cell r="C229">
            <v>0</v>
          </cell>
          <cell r="D229">
            <v>0</v>
          </cell>
          <cell r="E229">
            <v>0</v>
          </cell>
          <cell r="F229">
            <v>0</v>
          </cell>
        </row>
        <row r="230">
          <cell r="A230" t="str">
            <v xml:space="preserve">  CGT_ITS1</v>
          </cell>
          <cell r="B230">
            <v>100</v>
          </cell>
          <cell r="C230">
            <v>100</v>
          </cell>
          <cell r="D230">
            <v>100</v>
          </cell>
          <cell r="E230">
            <v>100</v>
          </cell>
          <cell r="F230">
            <v>100</v>
          </cell>
        </row>
        <row r="231">
          <cell r="A231" t="str">
            <v xml:space="preserve">  CGT_ITS2</v>
          </cell>
          <cell r="B231">
            <v>50</v>
          </cell>
          <cell r="C231">
            <v>50</v>
          </cell>
          <cell r="D231">
            <v>50</v>
          </cell>
          <cell r="E231">
            <v>50</v>
          </cell>
          <cell r="F231">
            <v>50</v>
          </cell>
        </row>
        <row r="232">
          <cell r="A232" t="str">
            <v xml:space="preserve">  CITYGATE_EQ</v>
          </cell>
          <cell r="B232">
            <v>10.33</v>
          </cell>
          <cell r="C232">
            <v>10.33</v>
          </cell>
          <cell r="D232">
            <v>10.33</v>
          </cell>
          <cell r="E232">
            <v>10.33</v>
          </cell>
          <cell r="F232">
            <v>10.33</v>
          </cell>
        </row>
        <row r="233">
          <cell r="A233" t="str">
            <v xml:space="preserve">  CNG_J1_INJ</v>
          </cell>
          <cell r="B233">
            <v>1.88</v>
          </cell>
          <cell r="C233">
            <v>1.88</v>
          </cell>
          <cell r="D233">
            <v>1.88</v>
          </cell>
          <cell r="E233">
            <v>1.88</v>
          </cell>
          <cell r="F233">
            <v>1.88</v>
          </cell>
        </row>
        <row r="234">
          <cell r="A234" t="str">
            <v xml:space="preserve">  CNG_J1_J2</v>
          </cell>
          <cell r="B234">
            <v>1.88</v>
          </cell>
          <cell r="C234">
            <v>1.88</v>
          </cell>
          <cell r="D234">
            <v>1.88</v>
          </cell>
          <cell r="E234">
            <v>1.88</v>
          </cell>
          <cell r="F234">
            <v>1.88</v>
          </cell>
        </row>
        <row r="235">
          <cell r="A235" t="str">
            <v xml:space="preserve">  CNG_J2_DAR</v>
          </cell>
          <cell r="B235">
            <v>0</v>
          </cell>
          <cell r="C235">
            <v>0</v>
          </cell>
          <cell r="D235">
            <v>0</v>
          </cell>
          <cell r="E235">
            <v>0</v>
          </cell>
          <cell r="F235">
            <v>0</v>
          </cell>
        </row>
        <row r="236">
          <cell r="A236" t="str">
            <v xml:space="preserve">  CNG_WITH_J2</v>
          </cell>
          <cell r="B236">
            <v>2.3199999999999998</v>
          </cell>
          <cell r="C236">
            <v>2.3199999999999998</v>
          </cell>
          <cell r="D236">
            <v>2.3199999999999998</v>
          </cell>
          <cell r="E236">
            <v>2.3199999999999998</v>
          </cell>
          <cell r="F236">
            <v>2.3199999999999998</v>
          </cell>
        </row>
        <row r="237">
          <cell r="A237" t="str">
            <v xml:space="preserve">  CRBRD_BRAD</v>
          </cell>
          <cell r="B237">
            <v>3</v>
          </cell>
          <cell r="C237">
            <v>3</v>
          </cell>
          <cell r="D237">
            <v>4</v>
          </cell>
          <cell r="E237">
            <v>3.33</v>
          </cell>
          <cell r="F237">
            <v>3.33</v>
          </cell>
        </row>
        <row r="238">
          <cell r="A238" t="str">
            <v xml:space="preserve">  CRBRD_LACOCK</v>
          </cell>
          <cell r="B238">
            <v>3</v>
          </cell>
          <cell r="C238">
            <v>3</v>
          </cell>
          <cell r="D238">
            <v>4</v>
          </cell>
          <cell r="E238">
            <v>3.33</v>
          </cell>
          <cell r="F238">
            <v>3.33</v>
          </cell>
        </row>
        <row r="239">
          <cell r="A239" t="str">
            <v xml:space="preserve">  EMIGS_YORK</v>
          </cell>
          <cell r="B239">
            <v>27</v>
          </cell>
          <cell r="C239">
            <v>27</v>
          </cell>
          <cell r="D239">
            <v>27</v>
          </cell>
          <cell r="E239">
            <v>27</v>
          </cell>
          <cell r="F239">
            <v>27</v>
          </cell>
        </row>
        <row r="240">
          <cell r="A240" t="str">
            <v xml:space="preserve">  EQ_J1_J2</v>
          </cell>
          <cell r="B240">
            <v>10.33</v>
          </cell>
          <cell r="C240">
            <v>10.33</v>
          </cell>
          <cell r="D240">
            <v>10.33</v>
          </cell>
          <cell r="E240">
            <v>10.33</v>
          </cell>
          <cell r="F240">
            <v>10.33</v>
          </cell>
        </row>
        <row r="241">
          <cell r="A241" t="str">
            <v xml:space="preserve">  EQ_J2_BRAD</v>
          </cell>
          <cell r="B241">
            <v>0</v>
          </cell>
          <cell r="C241">
            <v>0</v>
          </cell>
          <cell r="D241">
            <v>0</v>
          </cell>
          <cell r="E241">
            <v>0</v>
          </cell>
          <cell r="F241">
            <v>0</v>
          </cell>
        </row>
        <row r="242">
          <cell r="A242" t="str">
            <v xml:space="preserve">  EQ_J2_PITT</v>
          </cell>
          <cell r="B242">
            <v>0</v>
          </cell>
          <cell r="C242">
            <v>0</v>
          </cell>
          <cell r="D242">
            <v>0</v>
          </cell>
          <cell r="E242">
            <v>0</v>
          </cell>
          <cell r="F242">
            <v>0</v>
          </cell>
        </row>
        <row r="243">
          <cell r="A243" t="str">
            <v xml:space="preserve">  FALTIM_EQ_J1</v>
          </cell>
          <cell r="B243">
            <v>0</v>
          </cell>
          <cell r="C243">
            <v>0</v>
          </cell>
          <cell r="D243">
            <v>0</v>
          </cell>
          <cell r="E243">
            <v>0</v>
          </cell>
          <cell r="F243">
            <v>0</v>
          </cell>
        </row>
        <row r="244">
          <cell r="A244" t="str">
            <v xml:space="preserve">  FAL_TIM_CNG</v>
          </cell>
          <cell r="B244">
            <v>20</v>
          </cell>
          <cell r="C244">
            <v>20</v>
          </cell>
          <cell r="D244">
            <v>20</v>
          </cell>
          <cell r="E244">
            <v>20</v>
          </cell>
          <cell r="F244">
            <v>20</v>
          </cell>
        </row>
        <row r="245">
          <cell r="A245" t="str">
            <v xml:space="preserve">  FSS_SST</v>
          </cell>
          <cell r="B245">
            <v>228.44</v>
          </cell>
          <cell r="C245">
            <v>228.44</v>
          </cell>
          <cell r="D245">
            <v>456.88</v>
          </cell>
          <cell r="E245">
            <v>304.58</v>
          </cell>
          <cell r="F245">
            <v>304.58</v>
          </cell>
        </row>
        <row r="246">
          <cell r="A246" t="str">
            <v xml:space="preserve">  FTS_FSS</v>
          </cell>
          <cell r="B246">
            <v>113.98</v>
          </cell>
          <cell r="C246">
            <v>114.04</v>
          </cell>
          <cell r="D246">
            <v>114.04</v>
          </cell>
          <cell r="E246">
            <v>114.02</v>
          </cell>
          <cell r="F246">
            <v>114.02</v>
          </cell>
        </row>
        <row r="247">
          <cell r="A247" t="str">
            <v xml:space="preserve">  FTS_MKT</v>
          </cell>
          <cell r="B247">
            <v>113.98</v>
          </cell>
          <cell r="C247">
            <v>114.04</v>
          </cell>
          <cell r="D247">
            <v>114.04</v>
          </cell>
          <cell r="E247">
            <v>114.02</v>
          </cell>
          <cell r="F247">
            <v>114.02</v>
          </cell>
        </row>
        <row r="248">
          <cell r="A248" t="str">
            <v xml:space="preserve">  GATE_AGG1</v>
          </cell>
          <cell r="B248">
            <v>375</v>
          </cell>
          <cell r="C248">
            <v>375</v>
          </cell>
          <cell r="D248">
            <v>375</v>
          </cell>
          <cell r="E248">
            <v>375</v>
          </cell>
          <cell r="F248">
            <v>375</v>
          </cell>
        </row>
        <row r="249">
          <cell r="A249" t="str">
            <v xml:space="preserve">  GATE_DAR</v>
          </cell>
          <cell r="B249">
            <v>200</v>
          </cell>
          <cell r="C249">
            <v>200</v>
          </cell>
          <cell r="D249">
            <v>200</v>
          </cell>
          <cell r="E249">
            <v>200</v>
          </cell>
          <cell r="F249">
            <v>200</v>
          </cell>
        </row>
        <row r="250">
          <cell r="A250" t="str">
            <v xml:space="preserve">  GATE_EXCHGE</v>
          </cell>
          <cell r="B250">
            <v>100</v>
          </cell>
          <cell r="C250">
            <v>100</v>
          </cell>
          <cell r="D250">
            <v>100</v>
          </cell>
          <cell r="E250">
            <v>100</v>
          </cell>
          <cell r="F250">
            <v>100</v>
          </cell>
        </row>
        <row r="251">
          <cell r="A251" t="str">
            <v xml:space="preserve">  GATE_EXCONS</v>
          </cell>
          <cell r="B251">
            <v>100</v>
          </cell>
          <cell r="C251">
            <v>100</v>
          </cell>
          <cell r="D251">
            <v>100</v>
          </cell>
          <cell r="E251">
            <v>100</v>
          </cell>
          <cell r="F251">
            <v>100</v>
          </cell>
        </row>
        <row r="252">
          <cell r="A252" t="str">
            <v xml:space="preserve">  GATE_LACOCK</v>
          </cell>
          <cell r="B252">
            <v>250</v>
          </cell>
          <cell r="C252">
            <v>250</v>
          </cell>
          <cell r="D252">
            <v>250</v>
          </cell>
          <cell r="E252">
            <v>250</v>
          </cell>
          <cell r="F252">
            <v>250</v>
          </cell>
        </row>
        <row r="253">
          <cell r="A253" t="str">
            <v xml:space="preserve">  GATE_PITT</v>
          </cell>
          <cell r="B253">
            <v>200</v>
          </cell>
          <cell r="C253">
            <v>200</v>
          </cell>
          <cell r="D253">
            <v>200</v>
          </cell>
          <cell r="E253">
            <v>200</v>
          </cell>
          <cell r="F253">
            <v>200</v>
          </cell>
        </row>
        <row r="254">
          <cell r="A254" t="str">
            <v xml:space="preserve">  GATE_SOMER</v>
          </cell>
          <cell r="B254">
            <v>200</v>
          </cell>
          <cell r="C254">
            <v>200</v>
          </cell>
          <cell r="D254">
            <v>200</v>
          </cell>
          <cell r="E254">
            <v>200</v>
          </cell>
          <cell r="F254">
            <v>200</v>
          </cell>
        </row>
        <row r="255">
          <cell r="A255" t="str">
            <v xml:space="preserve">  GATE_STCOLL</v>
          </cell>
          <cell r="B255">
            <v>200</v>
          </cell>
          <cell r="C255">
            <v>200</v>
          </cell>
          <cell r="D255">
            <v>200</v>
          </cell>
          <cell r="E255">
            <v>200</v>
          </cell>
          <cell r="F255">
            <v>200</v>
          </cell>
        </row>
        <row r="256">
          <cell r="A256" t="str">
            <v xml:space="preserve">  GATE_UNION</v>
          </cell>
          <cell r="B256">
            <v>200</v>
          </cell>
          <cell r="C256">
            <v>200</v>
          </cell>
          <cell r="D256">
            <v>200</v>
          </cell>
          <cell r="E256">
            <v>200</v>
          </cell>
          <cell r="F256">
            <v>200</v>
          </cell>
        </row>
        <row r="257">
          <cell r="A257" t="str">
            <v xml:space="preserve">  GATE_WARREN</v>
          </cell>
          <cell r="B257">
            <v>300</v>
          </cell>
          <cell r="C257">
            <v>300</v>
          </cell>
          <cell r="D257">
            <v>300</v>
          </cell>
          <cell r="E257">
            <v>300</v>
          </cell>
          <cell r="F257">
            <v>300</v>
          </cell>
        </row>
        <row r="258">
          <cell r="A258" t="str">
            <v xml:space="preserve">  GSS1_DAR</v>
          </cell>
          <cell r="B258">
            <v>6</v>
          </cell>
          <cell r="C258">
            <v>6</v>
          </cell>
          <cell r="D258">
            <v>6</v>
          </cell>
          <cell r="E258">
            <v>6</v>
          </cell>
          <cell r="F258">
            <v>6</v>
          </cell>
        </row>
        <row r="259">
          <cell r="A259" t="str">
            <v xml:space="preserve">  LEACH_TCO</v>
          </cell>
          <cell r="B259">
            <v>300</v>
          </cell>
          <cell r="C259">
            <v>300</v>
          </cell>
          <cell r="D259">
            <v>300</v>
          </cell>
          <cell r="E259">
            <v>300</v>
          </cell>
          <cell r="F259">
            <v>300</v>
          </cell>
        </row>
        <row r="260">
          <cell r="A260" t="str">
            <v xml:space="preserve">  NAT_TGPKOP</v>
          </cell>
          <cell r="B260">
            <v>4.22</v>
          </cell>
          <cell r="C260">
            <v>4.22</v>
          </cell>
          <cell r="D260">
            <v>4.22</v>
          </cell>
          <cell r="E260">
            <v>4.22</v>
          </cell>
          <cell r="F260">
            <v>4.22</v>
          </cell>
        </row>
        <row r="261">
          <cell r="A261" t="str">
            <v xml:space="preserve">  NF_WARREN</v>
          </cell>
          <cell r="B261">
            <v>0</v>
          </cell>
          <cell r="C261">
            <v>0</v>
          </cell>
          <cell r="D261">
            <v>0</v>
          </cell>
          <cell r="E261">
            <v>0</v>
          </cell>
          <cell r="F261">
            <v>0</v>
          </cell>
        </row>
        <row r="262">
          <cell r="A262" t="str">
            <v xml:space="preserve">  PLGAP_STCOLL</v>
          </cell>
          <cell r="B262">
            <v>5</v>
          </cell>
          <cell r="C262">
            <v>5</v>
          </cell>
          <cell r="D262">
            <v>5</v>
          </cell>
          <cell r="E262">
            <v>5</v>
          </cell>
          <cell r="F262">
            <v>5</v>
          </cell>
        </row>
        <row r="263">
          <cell r="A263" t="str">
            <v xml:space="preserve">  ROCK_EMIGS</v>
          </cell>
          <cell r="B263">
            <v>7</v>
          </cell>
          <cell r="C263">
            <v>7</v>
          </cell>
          <cell r="D263">
            <v>7</v>
          </cell>
          <cell r="E263">
            <v>7</v>
          </cell>
          <cell r="F263">
            <v>7</v>
          </cell>
        </row>
        <row r="264">
          <cell r="A264" t="str">
            <v xml:space="preserve">  ROCK_PLGAP</v>
          </cell>
          <cell r="B264">
            <v>50</v>
          </cell>
          <cell r="C264">
            <v>50</v>
          </cell>
          <cell r="D264">
            <v>50</v>
          </cell>
          <cell r="E264">
            <v>50</v>
          </cell>
          <cell r="F264">
            <v>50</v>
          </cell>
        </row>
        <row r="265">
          <cell r="A265" t="str">
            <v xml:space="preserve">  ROCK_SOMER</v>
          </cell>
          <cell r="B265">
            <v>7</v>
          </cell>
          <cell r="C265">
            <v>7</v>
          </cell>
          <cell r="D265">
            <v>7</v>
          </cell>
          <cell r="E265">
            <v>7</v>
          </cell>
          <cell r="F265">
            <v>7</v>
          </cell>
        </row>
        <row r="266">
          <cell r="A266" t="str">
            <v xml:space="preserve">  SST_FSS</v>
          </cell>
          <cell r="B266">
            <v>228.44</v>
          </cell>
          <cell r="C266">
            <v>228.44</v>
          </cell>
          <cell r="D266">
            <v>456.88</v>
          </cell>
          <cell r="E266">
            <v>304.58</v>
          </cell>
          <cell r="F266">
            <v>304.58</v>
          </cell>
        </row>
        <row r="267">
          <cell r="A267" t="str">
            <v xml:space="preserve">  SST_MKT</v>
          </cell>
          <cell r="B267">
            <v>228.44</v>
          </cell>
          <cell r="C267">
            <v>228.44</v>
          </cell>
          <cell r="D267">
            <v>456.88</v>
          </cell>
          <cell r="E267">
            <v>304.58</v>
          </cell>
          <cell r="F267">
            <v>304.58</v>
          </cell>
        </row>
        <row r="268">
          <cell r="A268" t="str">
            <v xml:space="preserve">  SST_SST_2</v>
          </cell>
          <cell r="B268">
            <v>228.44</v>
          </cell>
          <cell r="C268">
            <v>228.44</v>
          </cell>
          <cell r="D268">
            <v>456.87</v>
          </cell>
          <cell r="E268">
            <v>304.58</v>
          </cell>
          <cell r="F268">
            <v>304.58</v>
          </cell>
        </row>
        <row r="269">
          <cell r="A269" t="str">
            <v xml:space="preserve">  TCO_FTS</v>
          </cell>
          <cell r="B269">
            <v>113.98</v>
          </cell>
          <cell r="C269">
            <v>114.04</v>
          </cell>
          <cell r="D269">
            <v>114.04</v>
          </cell>
          <cell r="E269">
            <v>114.02</v>
          </cell>
          <cell r="F269">
            <v>114.02</v>
          </cell>
        </row>
        <row r="270">
          <cell r="A270" t="str">
            <v xml:space="preserve">  TCO_SST</v>
          </cell>
          <cell r="B270">
            <v>228.44</v>
          </cell>
          <cell r="C270">
            <v>228.44</v>
          </cell>
          <cell r="D270">
            <v>465.87</v>
          </cell>
          <cell r="E270">
            <v>307.58</v>
          </cell>
          <cell r="F270">
            <v>307.58</v>
          </cell>
        </row>
        <row r="271">
          <cell r="A271" t="str">
            <v xml:space="preserve">  TET_BACK</v>
          </cell>
          <cell r="B271">
            <v>0</v>
          </cell>
          <cell r="C271">
            <v>0</v>
          </cell>
          <cell r="D271">
            <v>0</v>
          </cell>
          <cell r="E271">
            <v>0</v>
          </cell>
          <cell r="F271">
            <v>0</v>
          </cell>
        </row>
        <row r="272">
          <cell r="A272" t="str">
            <v xml:space="preserve">  TET_FIRM</v>
          </cell>
          <cell r="B272">
            <v>24.62</v>
          </cell>
          <cell r="C272">
            <v>24.62</v>
          </cell>
          <cell r="D272">
            <v>24.62</v>
          </cell>
          <cell r="E272">
            <v>24.62</v>
          </cell>
          <cell r="F272">
            <v>24.62</v>
          </cell>
        </row>
        <row r="273">
          <cell r="A273" t="str">
            <v xml:space="preserve">  TET_F_HOOK</v>
          </cell>
          <cell r="B273">
            <v>24.62</v>
          </cell>
          <cell r="C273">
            <v>24.62</v>
          </cell>
          <cell r="D273">
            <v>24.62</v>
          </cell>
          <cell r="E273">
            <v>24.62</v>
          </cell>
          <cell r="F273">
            <v>24.62</v>
          </cell>
        </row>
        <row r="274">
          <cell r="A274" t="str">
            <v xml:space="preserve">  TET_F_ROCK</v>
          </cell>
          <cell r="B274">
            <v>18.82</v>
          </cell>
          <cell r="C274">
            <v>18.82</v>
          </cell>
          <cell r="D274">
            <v>18.82</v>
          </cell>
          <cell r="E274">
            <v>18.82</v>
          </cell>
          <cell r="F274">
            <v>18.82</v>
          </cell>
        </row>
        <row r="275">
          <cell r="A275" t="str">
            <v xml:space="preserve">  TET_F_TCO</v>
          </cell>
          <cell r="B275">
            <v>3.08</v>
          </cell>
          <cell r="C275">
            <v>3.08</v>
          </cell>
          <cell r="D275">
            <v>3.08</v>
          </cell>
          <cell r="E275">
            <v>3.08</v>
          </cell>
          <cell r="F275">
            <v>3.08</v>
          </cell>
        </row>
        <row r="276">
          <cell r="A276" t="str">
            <v xml:space="preserve">  TET_F_UNION</v>
          </cell>
          <cell r="B276">
            <v>0</v>
          </cell>
          <cell r="C276">
            <v>0</v>
          </cell>
          <cell r="D276">
            <v>11.75</v>
          </cell>
          <cell r="E276">
            <v>3.92</v>
          </cell>
          <cell r="F276">
            <v>3.92</v>
          </cell>
        </row>
        <row r="277">
          <cell r="A277" t="str">
            <v xml:space="preserve">  TET_RCK_FTIM</v>
          </cell>
          <cell r="B277">
            <v>18.75</v>
          </cell>
          <cell r="C277">
            <v>18.75</v>
          </cell>
          <cell r="D277">
            <v>18.75</v>
          </cell>
          <cell r="E277">
            <v>18.75</v>
          </cell>
          <cell r="F277">
            <v>18.75</v>
          </cell>
        </row>
        <row r="278">
          <cell r="A278" t="str">
            <v xml:space="preserve">  TET_SOMER</v>
          </cell>
          <cell r="B278">
            <v>3</v>
          </cell>
          <cell r="C278">
            <v>3</v>
          </cell>
          <cell r="D278">
            <v>3</v>
          </cell>
          <cell r="E278">
            <v>3</v>
          </cell>
          <cell r="F278">
            <v>3</v>
          </cell>
        </row>
        <row r="279">
          <cell r="A279" t="str">
            <v xml:space="preserve">  TET_SST</v>
          </cell>
          <cell r="B279">
            <v>18.75</v>
          </cell>
          <cell r="C279">
            <v>18.75</v>
          </cell>
          <cell r="D279">
            <v>18.75</v>
          </cell>
          <cell r="E279">
            <v>18.75</v>
          </cell>
          <cell r="F279">
            <v>18.75</v>
          </cell>
        </row>
        <row r="280">
          <cell r="A280" t="str">
            <v xml:space="preserve">  TET_STCOLL</v>
          </cell>
          <cell r="B280">
            <v>7</v>
          </cell>
          <cell r="C280">
            <v>7</v>
          </cell>
          <cell r="D280">
            <v>7</v>
          </cell>
          <cell r="E280">
            <v>7</v>
          </cell>
          <cell r="F280">
            <v>7</v>
          </cell>
        </row>
        <row r="281">
          <cell r="A281" t="str">
            <v xml:space="preserve">  TET_TCO_UN</v>
          </cell>
          <cell r="B281">
            <v>200</v>
          </cell>
          <cell r="C281">
            <v>200</v>
          </cell>
          <cell r="D281">
            <v>200</v>
          </cell>
          <cell r="E281">
            <v>200</v>
          </cell>
          <cell r="F281">
            <v>200</v>
          </cell>
        </row>
        <row r="282">
          <cell r="A282" t="str">
            <v xml:space="preserve">  TET_UN_UNION</v>
          </cell>
          <cell r="B282">
            <v>200</v>
          </cell>
          <cell r="C282">
            <v>200</v>
          </cell>
          <cell r="D282">
            <v>200</v>
          </cell>
          <cell r="E282">
            <v>200</v>
          </cell>
          <cell r="F282">
            <v>200</v>
          </cell>
        </row>
        <row r="283">
          <cell r="A283" t="str">
            <v xml:space="preserve">  TGP_FIRM</v>
          </cell>
          <cell r="B283">
            <v>40</v>
          </cell>
          <cell r="C283">
            <v>40</v>
          </cell>
          <cell r="D283">
            <v>40</v>
          </cell>
          <cell r="E283">
            <v>40</v>
          </cell>
          <cell r="F283">
            <v>40</v>
          </cell>
        </row>
        <row r="284">
          <cell r="A284" t="str">
            <v xml:space="preserve">  TGP_F_BESS</v>
          </cell>
          <cell r="B284">
            <v>2.54</v>
          </cell>
          <cell r="C284">
            <v>3.04</v>
          </cell>
          <cell r="D284">
            <v>3.04</v>
          </cell>
          <cell r="E284">
            <v>2.87</v>
          </cell>
          <cell r="F284">
            <v>2.87</v>
          </cell>
        </row>
        <row r="285">
          <cell r="A285" t="str">
            <v xml:space="preserve">  TGP_F_KOPPEL</v>
          </cell>
          <cell r="B285">
            <v>1.02</v>
          </cell>
          <cell r="C285">
            <v>1.02</v>
          </cell>
          <cell r="D285">
            <v>2.0099999999999998</v>
          </cell>
          <cell r="E285">
            <v>1.35</v>
          </cell>
          <cell r="F285">
            <v>1.35</v>
          </cell>
        </row>
        <row r="286">
          <cell r="A286" t="str">
            <v xml:space="preserve">  TGP_F_PT</v>
          </cell>
          <cell r="B286">
            <v>2.72</v>
          </cell>
          <cell r="C286">
            <v>2.72</v>
          </cell>
          <cell r="D286">
            <v>4.12</v>
          </cell>
          <cell r="E286">
            <v>3.19</v>
          </cell>
          <cell r="F286">
            <v>3.19</v>
          </cell>
        </row>
        <row r="287">
          <cell r="A287" t="str">
            <v xml:space="preserve">  TGP_F_TCO</v>
          </cell>
          <cell r="B287">
            <v>12.5</v>
          </cell>
          <cell r="C287">
            <v>12.5</v>
          </cell>
          <cell r="D287">
            <v>12.5</v>
          </cell>
          <cell r="E287">
            <v>12.5</v>
          </cell>
          <cell r="F287">
            <v>12.5</v>
          </cell>
        </row>
        <row r="288">
          <cell r="A288" t="str">
            <v xml:space="preserve">  TGP_F_Z4</v>
          </cell>
          <cell r="B288">
            <v>26</v>
          </cell>
          <cell r="C288">
            <v>26</v>
          </cell>
          <cell r="D288">
            <v>26</v>
          </cell>
          <cell r="E288">
            <v>26</v>
          </cell>
          <cell r="F288">
            <v>26</v>
          </cell>
        </row>
        <row r="289">
          <cell r="A289" t="str">
            <v xml:space="preserve">  TGP_KOP_DAR</v>
          </cell>
          <cell r="B289">
            <v>50</v>
          </cell>
          <cell r="C289">
            <v>50</v>
          </cell>
          <cell r="D289">
            <v>50</v>
          </cell>
          <cell r="E289">
            <v>50</v>
          </cell>
          <cell r="F289">
            <v>50</v>
          </cell>
        </row>
        <row r="290">
          <cell r="A290" t="str">
            <v xml:space="preserve">  TGP_PT_BRAD</v>
          </cell>
          <cell r="B290">
            <v>30</v>
          </cell>
          <cell r="C290">
            <v>30</v>
          </cell>
          <cell r="D290">
            <v>30</v>
          </cell>
          <cell r="E290">
            <v>30</v>
          </cell>
          <cell r="F290">
            <v>30</v>
          </cell>
        </row>
        <row r="291">
          <cell r="A291" t="str">
            <v xml:space="preserve">  TGP_PT_EQ_J1</v>
          </cell>
          <cell r="B291">
            <v>30</v>
          </cell>
          <cell r="C291">
            <v>30</v>
          </cell>
          <cell r="D291">
            <v>30</v>
          </cell>
          <cell r="E291">
            <v>30</v>
          </cell>
          <cell r="F291">
            <v>30</v>
          </cell>
        </row>
        <row r="292">
          <cell r="A292" t="str">
            <v xml:space="preserve">  TGP_SST</v>
          </cell>
          <cell r="B292">
            <v>23.6</v>
          </cell>
          <cell r="C292">
            <v>23.6</v>
          </cell>
          <cell r="D292">
            <v>23.6</v>
          </cell>
          <cell r="E292">
            <v>23.6</v>
          </cell>
          <cell r="F292">
            <v>23.6</v>
          </cell>
        </row>
        <row r="293">
          <cell r="A293" t="str">
            <v xml:space="preserve">  TGP_TGP_F</v>
          </cell>
          <cell r="B293">
            <v>50</v>
          </cell>
          <cell r="C293">
            <v>50</v>
          </cell>
          <cell r="D293">
            <v>50</v>
          </cell>
          <cell r="E293">
            <v>50</v>
          </cell>
          <cell r="F293">
            <v>50</v>
          </cell>
        </row>
        <row r="294">
          <cell r="A294" t="str">
            <v xml:space="preserve">  UNION_CAR</v>
          </cell>
          <cell r="B294">
            <v>50</v>
          </cell>
          <cell r="C294">
            <v>50</v>
          </cell>
          <cell r="D294">
            <v>50</v>
          </cell>
          <cell r="E294">
            <v>50</v>
          </cell>
          <cell r="F294">
            <v>50</v>
          </cell>
        </row>
        <row r="295">
          <cell r="A295" t="str">
            <v xml:space="preserve">  X1</v>
          </cell>
          <cell r="B295">
            <v>10</v>
          </cell>
          <cell r="C295">
            <v>10</v>
          </cell>
          <cell r="D295">
            <v>10</v>
          </cell>
          <cell r="E295">
            <v>10</v>
          </cell>
          <cell r="F295">
            <v>10</v>
          </cell>
        </row>
        <row r="296">
          <cell r="A296" t="str">
            <v xml:space="preserve">  X2</v>
          </cell>
          <cell r="B296">
            <v>15</v>
          </cell>
          <cell r="C296">
            <v>15</v>
          </cell>
          <cell r="D296">
            <v>15</v>
          </cell>
          <cell r="E296">
            <v>15</v>
          </cell>
          <cell r="F296">
            <v>15</v>
          </cell>
        </row>
        <row r="297">
          <cell r="A297" t="str">
            <v xml:space="preserve">  X3</v>
          </cell>
          <cell r="B297">
            <v>5</v>
          </cell>
          <cell r="C297">
            <v>5</v>
          </cell>
          <cell r="D297">
            <v>5</v>
          </cell>
          <cell r="E297">
            <v>5</v>
          </cell>
          <cell r="F297">
            <v>5</v>
          </cell>
        </row>
        <row r="298">
          <cell r="A298" t="str">
            <v>Outflow (Net Flow)</v>
          </cell>
        </row>
        <row r="299">
          <cell r="A299" t="str">
            <v xml:space="preserve">  AGG1_YORK</v>
          </cell>
          <cell r="B299">
            <v>932.35</v>
          </cell>
          <cell r="C299">
            <v>923.27</v>
          </cell>
          <cell r="D299">
            <v>1422.1</v>
          </cell>
          <cell r="E299">
            <v>3277.72</v>
          </cell>
          <cell r="F299">
            <v>3277.72</v>
          </cell>
        </row>
        <row r="300">
          <cell r="A300" t="str">
            <v xml:space="preserve">  BEAVER_DAR</v>
          </cell>
          <cell r="B300">
            <v>182.88</v>
          </cell>
          <cell r="C300">
            <v>181.09</v>
          </cell>
          <cell r="D300">
            <v>357.68</v>
          </cell>
          <cell r="E300">
            <v>721.66</v>
          </cell>
          <cell r="F300">
            <v>721.66</v>
          </cell>
        </row>
        <row r="301">
          <cell r="A301" t="str">
            <v xml:space="preserve">  BETH_PITT</v>
          </cell>
          <cell r="B301">
            <v>12.8</v>
          </cell>
          <cell r="C301">
            <v>42.52</v>
          </cell>
          <cell r="D301">
            <v>70.75</v>
          </cell>
          <cell r="E301">
            <v>126.08</v>
          </cell>
          <cell r="F301">
            <v>126.08</v>
          </cell>
        </row>
        <row r="302">
          <cell r="A302" t="str">
            <v xml:space="preserve">  CASTLE_BESS</v>
          </cell>
          <cell r="B302">
            <v>61.53</v>
          </cell>
          <cell r="C302">
            <v>70.930000000000007</v>
          </cell>
          <cell r="D302">
            <v>63.82</v>
          </cell>
          <cell r="E302">
            <v>196.27</v>
          </cell>
          <cell r="F302">
            <v>196.27</v>
          </cell>
        </row>
        <row r="303">
          <cell r="A303" t="str">
            <v xml:space="preserve">  CAS_BEAV</v>
          </cell>
          <cell r="B303">
            <v>61.53</v>
          </cell>
          <cell r="C303">
            <v>70.930000000000007</v>
          </cell>
          <cell r="D303">
            <v>63.82</v>
          </cell>
          <cell r="E303">
            <v>196.27</v>
          </cell>
          <cell r="F303">
            <v>196.27</v>
          </cell>
        </row>
        <row r="304">
          <cell r="A304" t="str">
            <v xml:space="preserve">  CGT_FTS1</v>
          </cell>
          <cell r="B304">
            <v>830.4</v>
          </cell>
          <cell r="C304">
            <v>805.65</v>
          </cell>
          <cell r="D304">
            <v>832.35</v>
          </cell>
          <cell r="E304">
            <v>2468.4</v>
          </cell>
          <cell r="F304">
            <v>2468.4</v>
          </cell>
        </row>
        <row r="305">
          <cell r="A305" t="str">
            <v xml:space="preserve">  CGT_FTS2</v>
          </cell>
          <cell r="B305">
            <v>0</v>
          </cell>
          <cell r="C305">
            <v>0</v>
          </cell>
          <cell r="D305">
            <v>0</v>
          </cell>
          <cell r="E305">
            <v>0</v>
          </cell>
          <cell r="F305">
            <v>0</v>
          </cell>
        </row>
        <row r="306">
          <cell r="A306" t="str">
            <v xml:space="preserve">  CGT_ITS1</v>
          </cell>
          <cell r="B306">
            <v>1102.54</v>
          </cell>
          <cell r="C306">
            <v>2083.77</v>
          </cell>
          <cell r="D306">
            <v>0</v>
          </cell>
          <cell r="E306">
            <v>3186.31</v>
          </cell>
          <cell r="F306">
            <v>3186.31</v>
          </cell>
        </row>
        <row r="307">
          <cell r="A307" t="str">
            <v xml:space="preserve">  CGT_ITS2</v>
          </cell>
          <cell r="B307">
            <v>0</v>
          </cell>
          <cell r="C307">
            <v>0</v>
          </cell>
          <cell r="D307">
            <v>0</v>
          </cell>
          <cell r="E307">
            <v>0</v>
          </cell>
          <cell r="F307">
            <v>0</v>
          </cell>
        </row>
        <row r="308">
          <cell r="A308" t="str">
            <v xml:space="preserve">  CITYGATE_EQ</v>
          </cell>
          <cell r="B308">
            <v>259.39</v>
          </cell>
          <cell r="C308">
            <v>153.52000000000001</v>
          </cell>
          <cell r="D308">
            <v>141.08000000000001</v>
          </cell>
          <cell r="E308">
            <v>554</v>
          </cell>
          <cell r="F308">
            <v>554</v>
          </cell>
        </row>
        <row r="309">
          <cell r="A309" t="str">
            <v xml:space="preserve">  CNG_J1_INJ</v>
          </cell>
          <cell r="B309">
            <v>0</v>
          </cell>
          <cell r="C309">
            <v>0</v>
          </cell>
          <cell r="D309">
            <v>0</v>
          </cell>
          <cell r="E309">
            <v>0</v>
          </cell>
          <cell r="F309">
            <v>0</v>
          </cell>
        </row>
        <row r="310">
          <cell r="A310" t="str">
            <v xml:space="preserve">  CNG_J1_J2</v>
          </cell>
          <cell r="B310">
            <v>0</v>
          </cell>
          <cell r="C310">
            <v>0</v>
          </cell>
          <cell r="D310">
            <v>0</v>
          </cell>
          <cell r="E310">
            <v>0</v>
          </cell>
          <cell r="F310">
            <v>0</v>
          </cell>
        </row>
        <row r="311">
          <cell r="A311" t="str">
            <v xml:space="preserve">  CNG_J2_DAR</v>
          </cell>
          <cell r="B311">
            <v>0</v>
          </cell>
          <cell r="C311">
            <v>0</v>
          </cell>
          <cell r="D311">
            <v>0</v>
          </cell>
          <cell r="E311">
            <v>0</v>
          </cell>
          <cell r="F311">
            <v>0</v>
          </cell>
        </row>
        <row r="312">
          <cell r="A312" t="str">
            <v xml:space="preserve">  CNG_WITH_J2</v>
          </cell>
          <cell r="B312">
            <v>0</v>
          </cell>
          <cell r="C312">
            <v>0</v>
          </cell>
          <cell r="D312">
            <v>0</v>
          </cell>
          <cell r="E312">
            <v>0</v>
          </cell>
          <cell r="F312">
            <v>0</v>
          </cell>
        </row>
        <row r="313">
          <cell r="A313" t="str">
            <v xml:space="preserve">  CRBRD_BRAD</v>
          </cell>
          <cell r="B313">
            <v>4.49</v>
          </cell>
          <cell r="C313">
            <v>0</v>
          </cell>
          <cell r="D313">
            <v>24.5</v>
          </cell>
          <cell r="E313">
            <v>29</v>
          </cell>
          <cell r="F313">
            <v>29</v>
          </cell>
        </row>
        <row r="314">
          <cell r="A314" t="str">
            <v xml:space="preserve">  CRBRD_LACOCK</v>
          </cell>
          <cell r="B314">
            <v>15.41</v>
          </cell>
          <cell r="C314">
            <v>22.7</v>
          </cell>
          <cell r="D314">
            <v>24.79</v>
          </cell>
          <cell r="E314">
            <v>62.89</v>
          </cell>
          <cell r="F314">
            <v>62.89</v>
          </cell>
        </row>
        <row r="315">
          <cell r="A315" t="str">
            <v xml:space="preserve">  EMIGS_YORK</v>
          </cell>
          <cell r="B315">
            <v>66.89</v>
          </cell>
          <cell r="C315">
            <v>84</v>
          </cell>
          <cell r="D315">
            <v>143.47</v>
          </cell>
          <cell r="E315">
            <v>294.35000000000002</v>
          </cell>
          <cell r="F315">
            <v>294.35000000000002</v>
          </cell>
        </row>
        <row r="316">
          <cell r="A316" t="str">
            <v xml:space="preserve">  EQ_J1_J2</v>
          </cell>
          <cell r="B316">
            <v>314.27</v>
          </cell>
          <cell r="C316">
            <v>185.43</v>
          </cell>
          <cell r="D316">
            <v>167.09</v>
          </cell>
          <cell r="E316">
            <v>666.8</v>
          </cell>
          <cell r="F316">
            <v>666.8</v>
          </cell>
        </row>
        <row r="317">
          <cell r="A317" t="str">
            <v xml:space="preserve">  EQ_J2_BRAD</v>
          </cell>
          <cell r="B317">
            <v>0</v>
          </cell>
          <cell r="C317">
            <v>0</v>
          </cell>
          <cell r="D317">
            <v>0</v>
          </cell>
          <cell r="E317">
            <v>0</v>
          </cell>
          <cell r="F317">
            <v>0</v>
          </cell>
        </row>
        <row r="318">
          <cell r="A318" t="str">
            <v xml:space="preserve">  EQ_J2_PITT</v>
          </cell>
          <cell r="B318">
            <v>0</v>
          </cell>
          <cell r="C318">
            <v>0</v>
          </cell>
          <cell r="D318">
            <v>0</v>
          </cell>
          <cell r="E318">
            <v>0</v>
          </cell>
          <cell r="F318">
            <v>0</v>
          </cell>
        </row>
        <row r="319">
          <cell r="A319" t="str">
            <v xml:space="preserve">  FALTIM_EQ_J1</v>
          </cell>
          <cell r="B319">
            <v>0</v>
          </cell>
          <cell r="C319">
            <v>0</v>
          </cell>
          <cell r="D319">
            <v>0</v>
          </cell>
          <cell r="E319">
            <v>0</v>
          </cell>
          <cell r="F319">
            <v>0</v>
          </cell>
        </row>
        <row r="320">
          <cell r="A320" t="str">
            <v xml:space="preserve">  FAL_TIM_CNG</v>
          </cell>
          <cell r="B320">
            <v>0</v>
          </cell>
          <cell r="C320">
            <v>0</v>
          </cell>
          <cell r="D320">
            <v>0</v>
          </cell>
          <cell r="E320">
            <v>0</v>
          </cell>
          <cell r="F320">
            <v>0</v>
          </cell>
        </row>
        <row r="321">
          <cell r="A321" t="str">
            <v xml:space="preserve">  FSS_SST</v>
          </cell>
          <cell r="B321">
            <v>0</v>
          </cell>
          <cell r="C321">
            <v>0</v>
          </cell>
          <cell r="D321">
            <v>0</v>
          </cell>
          <cell r="E321">
            <v>0</v>
          </cell>
          <cell r="F321">
            <v>0</v>
          </cell>
        </row>
        <row r="322">
          <cell r="A322" t="str">
            <v xml:space="preserve">  FTS_FSS</v>
          </cell>
          <cell r="B322">
            <v>1543.51</v>
          </cell>
          <cell r="C322">
            <v>2630.46</v>
          </cell>
          <cell r="D322">
            <v>590.89</v>
          </cell>
          <cell r="E322">
            <v>4764.8500000000004</v>
          </cell>
          <cell r="F322">
            <v>4764.8500000000004</v>
          </cell>
        </row>
        <row r="323">
          <cell r="A323" t="str">
            <v xml:space="preserve">  FTS_MKT</v>
          </cell>
          <cell r="B323">
            <v>426.93</v>
          </cell>
          <cell r="C323">
            <v>569.04</v>
          </cell>
          <cell r="D323">
            <v>1538.43</v>
          </cell>
          <cell r="E323">
            <v>2534.41</v>
          </cell>
          <cell r="F323">
            <v>2534.41</v>
          </cell>
        </row>
        <row r="324">
          <cell r="A324" t="str">
            <v xml:space="preserve">  GATE_AGG1</v>
          </cell>
          <cell r="B324">
            <v>932.35</v>
          </cell>
          <cell r="C324">
            <v>923.27</v>
          </cell>
          <cell r="D324">
            <v>1422.1</v>
          </cell>
          <cell r="E324">
            <v>3277.72</v>
          </cell>
          <cell r="F324">
            <v>3277.72</v>
          </cell>
        </row>
        <row r="325">
          <cell r="A325" t="str">
            <v xml:space="preserve">  GATE_DAR</v>
          </cell>
          <cell r="B325">
            <v>758.23</v>
          </cell>
          <cell r="C325">
            <v>766.24</v>
          </cell>
          <cell r="D325">
            <v>1287.21</v>
          </cell>
          <cell r="E325">
            <v>2811.69</v>
          </cell>
          <cell r="F325">
            <v>2811.69</v>
          </cell>
        </row>
        <row r="326">
          <cell r="A326" t="str">
            <v xml:space="preserve">  GATE_EXCHGE</v>
          </cell>
          <cell r="B326">
            <v>0</v>
          </cell>
          <cell r="C326">
            <v>0</v>
          </cell>
          <cell r="D326">
            <v>0</v>
          </cell>
          <cell r="E326">
            <v>0</v>
          </cell>
          <cell r="F326">
            <v>0</v>
          </cell>
        </row>
        <row r="327">
          <cell r="A327" t="str">
            <v xml:space="preserve">  GATE_EXCONS</v>
          </cell>
          <cell r="B327">
            <v>0</v>
          </cell>
          <cell r="C327">
            <v>0</v>
          </cell>
          <cell r="D327">
            <v>0</v>
          </cell>
          <cell r="E327">
            <v>0</v>
          </cell>
          <cell r="F327">
            <v>0</v>
          </cell>
        </row>
        <row r="328">
          <cell r="A328" t="str">
            <v xml:space="preserve">  GATE_LACOCK</v>
          </cell>
          <cell r="B328">
            <v>15.41</v>
          </cell>
          <cell r="C328">
            <v>22.7</v>
          </cell>
          <cell r="D328">
            <v>24.79</v>
          </cell>
          <cell r="E328">
            <v>62.89</v>
          </cell>
          <cell r="F328">
            <v>62.89</v>
          </cell>
        </row>
        <row r="329">
          <cell r="A329" t="str">
            <v xml:space="preserve">  GATE_PITT</v>
          </cell>
          <cell r="B329">
            <v>661.48</v>
          </cell>
          <cell r="C329">
            <v>688.56</v>
          </cell>
          <cell r="D329">
            <v>1341.39</v>
          </cell>
          <cell r="E329">
            <v>2691.43</v>
          </cell>
          <cell r="F329">
            <v>2691.43</v>
          </cell>
        </row>
        <row r="330">
          <cell r="A330" t="str">
            <v xml:space="preserve">  GATE_SOMER</v>
          </cell>
          <cell r="B330">
            <v>51.7</v>
          </cell>
          <cell r="C330">
            <v>46.65</v>
          </cell>
          <cell r="D330">
            <v>56.64</v>
          </cell>
          <cell r="E330">
            <v>154.97999999999999</v>
          </cell>
          <cell r="F330">
            <v>154.97999999999999</v>
          </cell>
        </row>
        <row r="331">
          <cell r="A331" t="str">
            <v xml:space="preserve">  GATE_STCOLL</v>
          </cell>
          <cell r="B331">
            <v>66.47</v>
          </cell>
          <cell r="C331">
            <v>98.04</v>
          </cell>
          <cell r="D331">
            <v>191.22</v>
          </cell>
          <cell r="E331">
            <v>355.74</v>
          </cell>
          <cell r="F331">
            <v>355.74</v>
          </cell>
        </row>
        <row r="332">
          <cell r="A332" t="str">
            <v xml:space="preserve">  GATE_UNION</v>
          </cell>
          <cell r="B332">
            <v>255.55</v>
          </cell>
          <cell r="C332">
            <v>241.11</v>
          </cell>
          <cell r="D332">
            <v>52.96</v>
          </cell>
          <cell r="E332">
            <v>549.63</v>
          </cell>
          <cell r="F332">
            <v>549.63</v>
          </cell>
        </row>
        <row r="333">
          <cell r="A333" t="str">
            <v xml:space="preserve">  GATE_WARREN</v>
          </cell>
          <cell r="B333">
            <v>0</v>
          </cell>
          <cell r="C333">
            <v>0</v>
          </cell>
          <cell r="D333">
            <v>0</v>
          </cell>
          <cell r="E333">
            <v>0</v>
          </cell>
          <cell r="F333">
            <v>0</v>
          </cell>
        </row>
        <row r="334">
          <cell r="A334" t="str">
            <v xml:space="preserve">  GSS1_DAR</v>
          </cell>
          <cell r="B334">
            <v>0</v>
          </cell>
          <cell r="C334">
            <v>0</v>
          </cell>
          <cell r="D334">
            <v>0</v>
          </cell>
          <cell r="E334">
            <v>0</v>
          </cell>
          <cell r="F334">
            <v>0</v>
          </cell>
        </row>
        <row r="335">
          <cell r="A335" t="str">
            <v xml:space="preserve">  LEACH_TCO</v>
          </cell>
          <cell r="B335">
            <v>1932.93</v>
          </cell>
          <cell r="C335">
            <v>2889.42</v>
          </cell>
          <cell r="D335">
            <v>832.35</v>
          </cell>
          <cell r="E335">
            <v>5654.71</v>
          </cell>
          <cell r="F335">
            <v>5654.71</v>
          </cell>
        </row>
        <row r="336">
          <cell r="A336" t="str">
            <v xml:space="preserve">  NAT_TGPKOP</v>
          </cell>
          <cell r="B336">
            <v>16.87</v>
          </cell>
          <cell r="C336">
            <v>19.87</v>
          </cell>
          <cell r="D336">
            <v>29.81</v>
          </cell>
          <cell r="E336">
            <v>66.55</v>
          </cell>
          <cell r="F336">
            <v>66.55</v>
          </cell>
        </row>
        <row r="337">
          <cell r="A337" t="str">
            <v xml:space="preserve">  NF_WARREN</v>
          </cell>
          <cell r="B337">
            <v>0</v>
          </cell>
          <cell r="C337">
            <v>0</v>
          </cell>
          <cell r="D337">
            <v>0</v>
          </cell>
          <cell r="E337">
            <v>0</v>
          </cell>
          <cell r="F337">
            <v>0</v>
          </cell>
        </row>
        <row r="338">
          <cell r="A338" t="str">
            <v xml:space="preserve">  PLGAP_STCOLL</v>
          </cell>
          <cell r="B338">
            <v>70.900000000000006</v>
          </cell>
          <cell r="C338">
            <v>44.25</v>
          </cell>
          <cell r="D338">
            <v>51.53</v>
          </cell>
          <cell r="E338">
            <v>166.69</v>
          </cell>
          <cell r="F338">
            <v>166.69</v>
          </cell>
        </row>
        <row r="339">
          <cell r="A339" t="str">
            <v xml:space="preserve">  ROCK_EMIGS</v>
          </cell>
          <cell r="B339">
            <v>66.89</v>
          </cell>
          <cell r="C339">
            <v>84</v>
          </cell>
          <cell r="D339">
            <v>143.47</v>
          </cell>
          <cell r="E339">
            <v>294.35000000000002</v>
          </cell>
          <cell r="F339">
            <v>294.35000000000002</v>
          </cell>
        </row>
        <row r="340">
          <cell r="A340" t="str">
            <v xml:space="preserve">  ROCK_PLGAP</v>
          </cell>
          <cell r="B340">
            <v>70.900000000000006</v>
          </cell>
          <cell r="C340">
            <v>44.25</v>
          </cell>
          <cell r="D340">
            <v>51.53</v>
          </cell>
          <cell r="E340">
            <v>166.69</v>
          </cell>
          <cell r="F340">
            <v>166.69</v>
          </cell>
        </row>
        <row r="341">
          <cell r="A341" t="str">
            <v xml:space="preserve">  ROCK_SOMER</v>
          </cell>
          <cell r="B341">
            <v>17.98</v>
          </cell>
          <cell r="C341">
            <v>22.49</v>
          </cell>
          <cell r="D341">
            <v>44.79</v>
          </cell>
          <cell r="E341">
            <v>85.26</v>
          </cell>
          <cell r="F341">
            <v>85.26</v>
          </cell>
        </row>
        <row r="342">
          <cell r="A342" t="str">
            <v xml:space="preserve">  SST_FSS</v>
          </cell>
          <cell r="B342">
            <v>0</v>
          </cell>
          <cell r="C342">
            <v>0</v>
          </cell>
          <cell r="D342">
            <v>0</v>
          </cell>
          <cell r="E342">
            <v>0</v>
          </cell>
          <cell r="F342">
            <v>0</v>
          </cell>
        </row>
        <row r="343">
          <cell r="A343" t="str">
            <v xml:space="preserve">  SST_MKT</v>
          </cell>
          <cell r="B343">
            <v>0</v>
          </cell>
          <cell r="C343">
            <v>0</v>
          </cell>
          <cell r="D343">
            <v>0</v>
          </cell>
          <cell r="E343">
            <v>0</v>
          </cell>
          <cell r="F343">
            <v>0</v>
          </cell>
        </row>
        <row r="344">
          <cell r="A344" t="str">
            <v xml:space="preserve">  SST_SST_2</v>
          </cell>
          <cell r="B344">
            <v>0</v>
          </cell>
          <cell r="C344">
            <v>0</v>
          </cell>
          <cell r="D344">
            <v>0</v>
          </cell>
          <cell r="E344">
            <v>0</v>
          </cell>
          <cell r="F344">
            <v>0</v>
          </cell>
        </row>
        <row r="345">
          <cell r="A345" t="str">
            <v xml:space="preserve">  TCO_FTS</v>
          </cell>
          <cell r="B345">
            <v>1970.45</v>
          </cell>
          <cell r="C345">
            <v>3199.49</v>
          </cell>
          <cell r="D345">
            <v>2129.3200000000002</v>
          </cell>
          <cell r="E345">
            <v>7299.26</v>
          </cell>
          <cell r="F345">
            <v>7299.26</v>
          </cell>
        </row>
        <row r="346">
          <cell r="A346" t="str">
            <v xml:space="preserve">  TCO_SST</v>
          </cell>
          <cell r="B346">
            <v>0</v>
          </cell>
          <cell r="C346">
            <v>0</v>
          </cell>
          <cell r="D346">
            <v>0</v>
          </cell>
          <cell r="E346">
            <v>0</v>
          </cell>
          <cell r="F346">
            <v>0</v>
          </cell>
        </row>
        <row r="347">
          <cell r="A347" t="str">
            <v xml:space="preserve">  TET_BACK</v>
          </cell>
          <cell r="B347">
            <v>0</v>
          </cell>
          <cell r="C347">
            <v>0</v>
          </cell>
          <cell r="D347">
            <v>0</v>
          </cell>
          <cell r="E347">
            <v>0</v>
          </cell>
          <cell r="F347">
            <v>0</v>
          </cell>
        </row>
        <row r="348">
          <cell r="A348" t="str">
            <v xml:space="preserve">  TET_FIRM</v>
          </cell>
          <cell r="B348">
            <v>167.93</v>
          </cell>
          <cell r="C348">
            <v>162.51</v>
          </cell>
          <cell r="D348">
            <v>623.19000000000005</v>
          </cell>
          <cell r="E348">
            <v>953.64</v>
          </cell>
          <cell r="F348">
            <v>953.64</v>
          </cell>
        </row>
        <row r="349">
          <cell r="A349" t="str">
            <v xml:space="preserve">  TET_F_HOOK</v>
          </cell>
          <cell r="B349">
            <v>167.93</v>
          </cell>
          <cell r="C349">
            <v>162.51</v>
          </cell>
          <cell r="D349">
            <v>623.19000000000005</v>
          </cell>
          <cell r="E349">
            <v>953.64</v>
          </cell>
          <cell r="F349">
            <v>953.64</v>
          </cell>
        </row>
        <row r="350">
          <cell r="A350" t="str">
            <v xml:space="preserve">  TET_F_ROCK</v>
          </cell>
          <cell r="B350">
            <v>155.77000000000001</v>
          </cell>
          <cell r="C350">
            <v>150.75</v>
          </cell>
          <cell r="D350">
            <v>239.79</v>
          </cell>
          <cell r="E350">
            <v>546.30999999999995</v>
          </cell>
          <cell r="F350">
            <v>546.30999999999995</v>
          </cell>
        </row>
        <row r="351">
          <cell r="A351" t="str">
            <v xml:space="preserve">  TET_F_TCO</v>
          </cell>
          <cell r="B351">
            <v>0</v>
          </cell>
          <cell r="C351">
            <v>0</v>
          </cell>
          <cell r="D351">
            <v>0</v>
          </cell>
          <cell r="E351">
            <v>0</v>
          </cell>
          <cell r="F351">
            <v>0</v>
          </cell>
        </row>
        <row r="352">
          <cell r="A352" t="str">
            <v xml:space="preserve">  TET_F_UNION</v>
          </cell>
          <cell r="B352">
            <v>0</v>
          </cell>
          <cell r="C352">
            <v>0</v>
          </cell>
          <cell r="D352">
            <v>341.1</v>
          </cell>
          <cell r="E352">
            <v>341.1</v>
          </cell>
          <cell r="F352">
            <v>341.1</v>
          </cell>
        </row>
        <row r="353">
          <cell r="A353" t="str">
            <v xml:space="preserve">  TET_RCK_FTIM</v>
          </cell>
          <cell r="B353">
            <v>0</v>
          </cell>
          <cell r="C353">
            <v>0</v>
          </cell>
          <cell r="D353">
            <v>0</v>
          </cell>
          <cell r="E353">
            <v>0</v>
          </cell>
          <cell r="F353">
            <v>0</v>
          </cell>
        </row>
        <row r="354">
          <cell r="A354" t="str">
            <v xml:space="preserve">  TET_SOMER</v>
          </cell>
          <cell r="B354">
            <v>0</v>
          </cell>
          <cell r="C354">
            <v>0</v>
          </cell>
          <cell r="D354">
            <v>0</v>
          </cell>
          <cell r="E354">
            <v>0</v>
          </cell>
          <cell r="F354">
            <v>0</v>
          </cell>
        </row>
        <row r="355">
          <cell r="A355" t="str">
            <v xml:space="preserve">  TET_SST</v>
          </cell>
          <cell r="B355">
            <v>0</v>
          </cell>
          <cell r="C355">
            <v>0</v>
          </cell>
          <cell r="D355">
            <v>0</v>
          </cell>
          <cell r="E355">
            <v>0</v>
          </cell>
          <cell r="F355">
            <v>0</v>
          </cell>
        </row>
        <row r="356">
          <cell r="A356" t="str">
            <v xml:space="preserve">  TET_STCOLL</v>
          </cell>
          <cell r="B356">
            <v>0</v>
          </cell>
          <cell r="C356">
            <v>0</v>
          </cell>
          <cell r="D356">
            <v>0</v>
          </cell>
          <cell r="E356">
            <v>0</v>
          </cell>
          <cell r="F356">
            <v>0</v>
          </cell>
        </row>
        <row r="357">
          <cell r="A357" t="str">
            <v xml:space="preserve">  TET_TCO_UN</v>
          </cell>
          <cell r="B357">
            <v>255.55</v>
          </cell>
          <cell r="C357">
            <v>241.11</v>
          </cell>
          <cell r="D357">
            <v>52.96</v>
          </cell>
          <cell r="E357">
            <v>549.63</v>
          </cell>
          <cell r="F357">
            <v>549.63</v>
          </cell>
        </row>
        <row r="358">
          <cell r="A358" t="str">
            <v xml:space="preserve">  TET_UN_UNION</v>
          </cell>
          <cell r="B358">
            <v>0</v>
          </cell>
          <cell r="C358">
            <v>0</v>
          </cell>
          <cell r="D358">
            <v>341.1</v>
          </cell>
          <cell r="E358">
            <v>341.1</v>
          </cell>
          <cell r="F358">
            <v>341.1</v>
          </cell>
        </row>
        <row r="359">
          <cell r="A359" t="str">
            <v xml:space="preserve">  TGP_FIRM</v>
          </cell>
          <cell r="B359">
            <v>613.21</v>
          </cell>
          <cell r="C359">
            <v>609.23</v>
          </cell>
          <cell r="D359">
            <v>707.57</v>
          </cell>
          <cell r="E359">
            <v>1930.01</v>
          </cell>
          <cell r="F359">
            <v>1930.01</v>
          </cell>
        </row>
        <row r="360">
          <cell r="A360" t="str">
            <v xml:space="preserve">  TGP_F_BESS</v>
          </cell>
          <cell r="B360">
            <v>78.739999999999995</v>
          </cell>
          <cell r="C360">
            <v>91.2</v>
          </cell>
          <cell r="D360">
            <v>94.24</v>
          </cell>
          <cell r="E360">
            <v>264.18</v>
          </cell>
          <cell r="F360">
            <v>264.18</v>
          </cell>
        </row>
        <row r="361">
          <cell r="A361" t="str">
            <v xml:space="preserve">  TGP_F_KOPPEL</v>
          </cell>
          <cell r="B361">
            <v>31.62</v>
          </cell>
          <cell r="C361">
            <v>30.6</v>
          </cell>
          <cell r="D361">
            <v>62.31</v>
          </cell>
          <cell r="E361">
            <v>124.53</v>
          </cell>
          <cell r="F361">
            <v>124.53</v>
          </cell>
        </row>
        <row r="362">
          <cell r="A362" t="str">
            <v xml:space="preserve">  TGP_F_PT</v>
          </cell>
          <cell r="B362">
            <v>84.32</v>
          </cell>
          <cell r="C362">
            <v>81.599999999999994</v>
          </cell>
          <cell r="D362">
            <v>127.72</v>
          </cell>
          <cell r="E362">
            <v>293.64</v>
          </cell>
          <cell r="F362">
            <v>293.64</v>
          </cell>
        </row>
        <row r="363">
          <cell r="A363" t="str">
            <v xml:space="preserve">  TGP_F_TCO</v>
          </cell>
          <cell r="B363">
            <v>387.5</v>
          </cell>
          <cell r="C363">
            <v>375</v>
          </cell>
          <cell r="D363">
            <v>387.5</v>
          </cell>
          <cell r="E363">
            <v>1150</v>
          </cell>
          <cell r="F363">
            <v>1150</v>
          </cell>
        </row>
        <row r="364">
          <cell r="A364" t="str">
            <v xml:space="preserve">  TGP_F_Z4</v>
          </cell>
          <cell r="B364">
            <v>205.06</v>
          </cell>
          <cell r="C364">
            <v>214.24</v>
          </cell>
          <cell r="D364">
            <v>299.42</v>
          </cell>
          <cell r="E364">
            <v>718.72</v>
          </cell>
          <cell r="F364">
            <v>718.72</v>
          </cell>
        </row>
        <row r="365">
          <cell r="A365" t="str">
            <v xml:space="preserve">  TGP_KOP_DAR</v>
          </cell>
          <cell r="B365">
            <v>31.62</v>
          </cell>
          <cell r="C365">
            <v>30.6</v>
          </cell>
          <cell r="D365">
            <v>62.31</v>
          </cell>
          <cell r="E365">
            <v>124.53</v>
          </cell>
          <cell r="F365">
            <v>124.53</v>
          </cell>
        </row>
        <row r="366">
          <cell r="A366" t="str">
            <v xml:space="preserve">  TGP_PT_BRAD</v>
          </cell>
          <cell r="B366">
            <v>4.49</v>
          </cell>
          <cell r="C366">
            <v>0</v>
          </cell>
          <cell r="D366">
            <v>24.5</v>
          </cell>
          <cell r="E366">
            <v>29</v>
          </cell>
          <cell r="F366">
            <v>29</v>
          </cell>
        </row>
        <row r="367">
          <cell r="A367" t="str">
            <v xml:space="preserve">  TGP_PT_EQ_J1</v>
          </cell>
          <cell r="B367">
            <v>67.02</v>
          </cell>
          <cell r="C367">
            <v>39.08</v>
          </cell>
          <cell r="D367">
            <v>32.47</v>
          </cell>
          <cell r="E367">
            <v>138.56</v>
          </cell>
          <cell r="F367">
            <v>138.56</v>
          </cell>
        </row>
        <row r="368">
          <cell r="A368" t="str">
            <v xml:space="preserve">  TGP_SST</v>
          </cell>
          <cell r="B368">
            <v>0</v>
          </cell>
          <cell r="C368">
            <v>0</v>
          </cell>
          <cell r="D368">
            <v>0</v>
          </cell>
          <cell r="E368">
            <v>0</v>
          </cell>
          <cell r="F368">
            <v>0</v>
          </cell>
        </row>
        <row r="369">
          <cell r="A369" t="str">
            <v xml:space="preserve">  TGP_TGP_F</v>
          </cell>
          <cell r="B369">
            <v>613.21</v>
          </cell>
          <cell r="C369">
            <v>609.23</v>
          </cell>
          <cell r="D369">
            <v>707.57</v>
          </cell>
          <cell r="E369">
            <v>1930.01</v>
          </cell>
          <cell r="F369">
            <v>1930.01</v>
          </cell>
        </row>
        <row r="370">
          <cell r="A370" t="str">
            <v xml:space="preserve">  UNION_CAR</v>
          </cell>
          <cell r="B370">
            <v>92.84</v>
          </cell>
          <cell r="C370">
            <v>62.78</v>
          </cell>
          <cell r="D370">
            <v>34.770000000000003</v>
          </cell>
          <cell r="E370">
            <v>190.4</v>
          </cell>
          <cell r="F370">
            <v>190.4</v>
          </cell>
        </row>
        <row r="371">
          <cell r="A371" t="str">
            <v xml:space="preserve">  X1</v>
          </cell>
          <cell r="B371">
            <v>0</v>
          </cell>
          <cell r="C371">
            <v>0</v>
          </cell>
          <cell r="D371">
            <v>0</v>
          </cell>
          <cell r="E371">
            <v>0</v>
          </cell>
          <cell r="F371">
            <v>0</v>
          </cell>
        </row>
        <row r="372">
          <cell r="A372" t="str">
            <v xml:space="preserve">  X2</v>
          </cell>
          <cell r="B372">
            <v>0</v>
          </cell>
          <cell r="C372">
            <v>0</v>
          </cell>
          <cell r="D372">
            <v>0</v>
          </cell>
          <cell r="E372">
            <v>0</v>
          </cell>
          <cell r="F372">
            <v>0</v>
          </cell>
        </row>
        <row r="373">
          <cell r="A373" t="str">
            <v xml:space="preserve">  X3</v>
          </cell>
          <cell r="B373">
            <v>0</v>
          </cell>
          <cell r="C373">
            <v>0</v>
          </cell>
          <cell r="D373">
            <v>0</v>
          </cell>
          <cell r="E373">
            <v>0</v>
          </cell>
          <cell r="F373">
            <v>0</v>
          </cell>
        </row>
        <row r="375">
          <cell r="A375" t="str">
            <v xml:space="preserve">  BP1_APP</v>
          </cell>
          <cell r="B375">
            <v>0</v>
          </cell>
          <cell r="C375">
            <v>0</v>
          </cell>
          <cell r="D375">
            <v>0</v>
          </cell>
          <cell r="E375">
            <v>0</v>
          </cell>
          <cell r="F375">
            <v>0</v>
          </cell>
        </row>
        <row r="376">
          <cell r="A376" t="str">
            <v xml:space="preserve">  NOBLE2_APP</v>
          </cell>
          <cell r="B376">
            <v>0</v>
          </cell>
          <cell r="C376">
            <v>0</v>
          </cell>
          <cell r="D376">
            <v>0</v>
          </cell>
          <cell r="E376">
            <v>0</v>
          </cell>
          <cell r="F376">
            <v>0</v>
          </cell>
        </row>
        <row r="377">
          <cell r="A377" t="str">
            <v xml:space="preserve">  EQU2_APP</v>
          </cell>
          <cell r="B377">
            <v>0</v>
          </cell>
          <cell r="C377">
            <v>0</v>
          </cell>
          <cell r="D377">
            <v>0</v>
          </cell>
          <cell r="E377">
            <v>0</v>
          </cell>
          <cell r="F377">
            <v>0</v>
          </cell>
        </row>
        <row r="378">
          <cell r="A378" t="str">
            <v xml:space="preserve">  OPEN2_APP</v>
          </cell>
          <cell r="B378">
            <v>0</v>
          </cell>
          <cell r="C378">
            <v>0</v>
          </cell>
          <cell r="D378">
            <v>0</v>
          </cell>
          <cell r="E378">
            <v>0</v>
          </cell>
          <cell r="F378">
            <v>0</v>
          </cell>
        </row>
        <row r="379">
          <cell r="A379" t="str">
            <v xml:space="preserve">  EQU_APP</v>
          </cell>
          <cell r="B379">
            <v>0</v>
          </cell>
          <cell r="C379">
            <v>0</v>
          </cell>
          <cell r="D379">
            <v>0</v>
          </cell>
          <cell r="E379">
            <v>0</v>
          </cell>
          <cell r="F379">
            <v>0</v>
          </cell>
        </row>
        <row r="380">
          <cell r="A380" t="str">
            <v xml:space="preserve">  NOBLE1_APP</v>
          </cell>
          <cell r="B380">
            <v>0</v>
          </cell>
          <cell r="C380">
            <v>0</v>
          </cell>
          <cell r="D380">
            <v>0</v>
          </cell>
          <cell r="E380">
            <v>0</v>
          </cell>
          <cell r="F380">
            <v>0</v>
          </cell>
        </row>
        <row r="381">
          <cell r="A381" t="str">
            <v xml:space="preserve">  BG_CGT</v>
          </cell>
          <cell r="B381">
            <v>0</v>
          </cell>
          <cell r="C381">
            <v>0</v>
          </cell>
          <cell r="D381">
            <v>0</v>
          </cell>
          <cell r="E381">
            <v>0</v>
          </cell>
          <cell r="F381">
            <v>0</v>
          </cell>
        </row>
        <row r="382">
          <cell r="A382" t="str">
            <v xml:space="preserve">  BP_CGT</v>
          </cell>
          <cell r="B382">
            <v>0</v>
          </cell>
          <cell r="C382">
            <v>0</v>
          </cell>
          <cell r="D382">
            <v>0</v>
          </cell>
          <cell r="E382">
            <v>0</v>
          </cell>
          <cell r="F382">
            <v>0</v>
          </cell>
        </row>
        <row r="383">
          <cell r="A383" t="str">
            <v xml:space="preserve">  CORAL_CGT</v>
          </cell>
          <cell r="B383">
            <v>0</v>
          </cell>
          <cell r="C383">
            <v>0</v>
          </cell>
          <cell r="D383">
            <v>0</v>
          </cell>
          <cell r="E383">
            <v>0</v>
          </cell>
          <cell r="F383">
            <v>0</v>
          </cell>
        </row>
        <row r="384">
          <cell r="A384" t="str">
            <v xml:space="preserve">  CHEVRON_CGT</v>
          </cell>
          <cell r="B384">
            <v>0</v>
          </cell>
          <cell r="C384">
            <v>0</v>
          </cell>
          <cell r="D384">
            <v>0</v>
          </cell>
          <cell r="E384">
            <v>0</v>
          </cell>
          <cell r="F384">
            <v>0</v>
          </cell>
        </row>
        <row r="385">
          <cell r="A385" t="str">
            <v xml:space="preserve">  EAGLE_CGT</v>
          </cell>
          <cell r="B385">
            <v>0</v>
          </cell>
          <cell r="C385">
            <v>0</v>
          </cell>
          <cell r="D385">
            <v>0</v>
          </cell>
          <cell r="E385">
            <v>0</v>
          </cell>
          <cell r="F385">
            <v>0</v>
          </cell>
        </row>
        <row r="386">
          <cell r="A386" t="str">
            <v xml:space="preserve">  LOUIS_CGT</v>
          </cell>
          <cell r="B386">
            <v>0</v>
          </cell>
          <cell r="C386">
            <v>0</v>
          </cell>
          <cell r="D386">
            <v>0</v>
          </cell>
          <cell r="E386">
            <v>0</v>
          </cell>
          <cell r="F386">
            <v>0</v>
          </cell>
        </row>
        <row r="387">
          <cell r="A387" t="str">
            <v xml:space="preserve">  SEQUENT_CGT</v>
          </cell>
          <cell r="B387">
            <v>0</v>
          </cell>
          <cell r="C387">
            <v>0</v>
          </cell>
          <cell r="D387">
            <v>0</v>
          </cell>
          <cell r="E387">
            <v>0</v>
          </cell>
          <cell r="F387">
            <v>0</v>
          </cell>
        </row>
        <row r="388">
          <cell r="A388" t="str">
            <v xml:space="preserve">  TOTAL_CGT</v>
          </cell>
          <cell r="B388">
            <v>0</v>
          </cell>
          <cell r="C388">
            <v>0</v>
          </cell>
          <cell r="D388">
            <v>0</v>
          </cell>
          <cell r="E388">
            <v>0</v>
          </cell>
          <cell r="F388">
            <v>0</v>
          </cell>
        </row>
        <row r="389">
          <cell r="A389" t="str">
            <v xml:space="preserve">  OPEN_TGP</v>
          </cell>
          <cell r="B389">
            <v>0</v>
          </cell>
          <cell r="C389">
            <v>0</v>
          </cell>
          <cell r="D389">
            <v>0</v>
          </cell>
          <cell r="E389">
            <v>0</v>
          </cell>
          <cell r="F389">
            <v>0</v>
          </cell>
        </row>
        <row r="390">
          <cell r="A390" t="str">
            <v xml:space="preserve">  SEMPRA_TGP</v>
          </cell>
          <cell r="B390">
            <v>0</v>
          </cell>
          <cell r="C390">
            <v>0</v>
          </cell>
          <cell r="D390">
            <v>0</v>
          </cell>
          <cell r="E390">
            <v>0</v>
          </cell>
          <cell r="F390">
            <v>0</v>
          </cell>
        </row>
        <row r="391">
          <cell r="A391" t="str">
            <v xml:space="preserve">  CONOCO_TGP</v>
          </cell>
          <cell r="B391">
            <v>0</v>
          </cell>
          <cell r="C391">
            <v>0</v>
          </cell>
          <cell r="D391">
            <v>0</v>
          </cell>
          <cell r="E391">
            <v>0</v>
          </cell>
          <cell r="F391">
            <v>0</v>
          </cell>
        </row>
        <row r="392">
          <cell r="A392" t="str">
            <v xml:space="preserve">  CORAL_TGP</v>
          </cell>
          <cell r="B392">
            <v>0</v>
          </cell>
          <cell r="C392">
            <v>0</v>
          </cell>
          <cell r="D392">
            <v>0</v>
          </cell>
          <cell r="E392">
            <v>0</v>
          </cell>
          <cell r="F392">
            <v>0</v>
          </cell>
        </row>
        <row r="393">
          <cell r="A393" t="str">
            <v xml:space="preserve">  TOTALGAS_TET</v>
          </cell>
          <cell r="B393">
            <v>0</v>
          </cell>
          <cell r="C393">
            <v>0</v>
          </cell>
          <cell r="D393">
            <v>0</v>
          </cell>
          <cell r="E393">
            <v>0</v>
          </cell>
          <cell r="F393">
            <v>0</v>
          </cell>
        </row>
        <row r="394">
          <cell r="A394" t="str">
            <v xml:space="preserve">  DYNERGY_NF</v>
          </cell>
          <cell r="B394">
            <v>0</v>
          </cell>
          <cell r="C394">
            <v>0</v>
          </cell>
          <cell r="D394">
            <v>0</v>
          </cell>
          <cell r="E394">
            <v>0</v>
          </cell>
          <cell r="F394">
            <v>0</v>
          </cell>
        </row>
        <row r="395">
          <cell r="A395" t="str">
            <v xml:space="preserve">  CAPCG</v>
          </cell>
          <cell r="B395">
            <v>0</v>
          </cell>
          <cell r="C395">
            <v>0</v>
          </cell>
          <cell r="D395">
            <v>0</v>
          </cell>
          <cell r="E395">
            <v>0</v>
          </cell>
          <cell r="F395">
            <v>0</v>
          </cell>
        </row>
        <row r="396">
          <cell r="A396" t="str">
            <v xml:space="preserve">  EXCH_ONS</v>
          </cell>
          <cell r="B396">
            <v>0</v>
          </cell>
          <cell r="C396">
            <v>0</v>
          </cell>
          <cell r="D396">
            <v>0</v>
          </cell>
          <cell r="E396">
            <v>0</v>
          </cell>
          <cell r="F396">
            <v>0</v>
          </cell>
        </row>
        <row r="397">
          <cell r="A397" t="str">
            <v xml:space="preserve">  EXCH_TCO</v>
          </cell>
          <cell r="B397">
            <v>0</v>
          </cell>
          <cell r="C397">
            <v>0</v>
          </cell>
          <cell r="D397">
            <v>0</v>
          </cell>
          <cell r="E397">
            <v>0</v>
          </cell>
          <cell r="F397">
            <v>0</v>
          </cell>
        </row>
        <row r="398">
          <cell r="A398" t="str">
            <v xml:space="preserve">  FSS_TRANSFER</v>
          </cell>
          <cell r="B398">
            <v>0</v>
          </cell>
          <cell r="C398">
            <v>0</v>
          </cell>
          <cell r="D398">
            <v>0</v>
          </cell>
          <cell r="E398">
            <v>0</v>
          </cell>
          <cell r="F398">
            <v>0</v>
          </cell>
        </row>
        <row r="399">
          <cell r="A399" t="str">
            <v xml:space="preserve">  GTS_CHOICE</v>
          </cell>
          <cell r="B399">
            <v>582.29999999999995</v>
          </cell>
          <cell r="C399">
            <v>561.24</v>
          </cell>
          <cell r="D399">
            <v>580.13</v>
          </cell>
          <cell r="E399">
            <v>1723.68</v>
          </cell>
          <cell r="F399">
            <v>1723.68</v>
          </cell>
        </row>
        <row r="400">
          <cell r="A400" t="str">
            <v xml:space="preserve">  GTS_ITS</v>
          </cell>
          <cell r="B400">
            <v>2404.5700000000002</v>
          </cell>
          <cell r="C400">
            <v>2314.92</v>
          </cell>
          <cell r="D400">
            <v>2696.51</v>
          </cell>
          <cell r="E400">
            <v>7416</v>
          </cell>
          <cell r="F400">
            <v>7416</v>
          </cell>
        </row>
        <row r="401">
          <cell r="A401" t="str">
            <v xml:space="preserve">  GTS_ITS_E</v>
          </cell>
          <cell r="B401">
            <v>0</v>
          </cell>
          <cell r="C401">
            <v>0</v>
          </cell>
          <cell r="D401">
            <v>0</v>
          </cell>
          <cell r="E401">
            <v>0</v>
          </cell>
          <cell r="F401">
            <v>0</v>
          </cell>
        </row>
        <row r="402">
          <cell r="A402" t="str">
            <v xml:space="preserve">  LOCAL_PGH</v>
          </cell>
          <cell r="B402">
            <v>4.92</v>
          </cell>
          <cell r="C402">
            <v>4.76</v>
          </cell>
          <cell r="D402">
            <v>4.92</v>
          </cell>
          <cell r="E402">
            <v>14.6</v>
          </cell>
          <cell r="F402">
            <v>14.6</v>
          </cell>
        </row>
        <row r="403">
          <cell r="A403" t="str">
            <v xml:space="preserve">  LOCAL_TCO</v>
          </cell>
          <cell r="B403">
            <v>0</v>
          </cell>
          <cell r="C403">
            <v>0</v>
          </cell>
          <cell r="D403">
            <v>0</v>
          </cell>
          <cell r="E403">
            <v>0</v>
          </cell>
          <cell r="F403">
            <v>0</v>
          </cell>
        </row>
        <row r="404">
          <cell r="A404" t="str">
            <v xml:space="preserve">  LOCAL_UNION</v>
          </cell>
          <cell r="B404">
            <v>16.77</v>
          </cell>
          <cell r="C404">
            <v>16.23</v>
          </cell>
          <cell r="D404">
            <v>16.77</v>
          </cell>
          <cell r="E404">
            <v>49.77</v>
          </cell>
          <cell r="F404">
            <v>49.77</v>
          </cell>
        </row>
        <row r="405">
          <cell r="A405" t="str">
            <v xml:space="preserve">  PAN_ENERGY</v>
          </cell>
          <cell r="B405">
            <v>0</v>
          </cell>
          <cell r="C405">
            <v>0</v>
          </cell>
          <cell r="D405">
            <v>0</v>
          </cell>
          <cell r="E405">
            <v>0</v>
          </cell>
          <cell r="F405">
            <v>0</v>
          </cell>
        </row>
        <row r="406">
          <cell r="A406" t="str">
            <v xml:space="preserve">  SPOT_BASE</v>
          </cell>
          <cell r="B406">
            <v>2753.48</v>
          </cell>
          <cell r="C406">
            <v>3720.07</v>
          </cell>
          <cell r="D406">
            <v>4018.38</v>
          </cell>
          <cell r="E406">
            <v>10491.92</v>
          </cell>
          <cell r="F406">
            <v>10491.92</v>
          </cell>
        </row>
        <row r="407">
          <cell r="A407" t="str">
            <v xml:space="preserve">  SPOT_SWING</v>
          </cell>
          <cell r="B407">
            <v>0</v>
          </cell>
          <cell r="C407">
            <v>0</v>
          </cell>
          <cell r="D407">
            <v>13.37</v>
          </cell>
          <cell r="E407">
            <v>13.37</v>
          </cell>
          <cell r="F407">
            <v>13.37</v>
          </cell>
        </row>
        <row r="408">
          <cell r="A408" t="str">
            <v xml:space="preserve">  TERM_CGT</v>
          </cell>
          <cell r="B408">
            <v>0</v>
          </cell>
          <cell r="C408">
            <v>0</v>
          </cell>
          <cell r="D408">
            <v>0</v>
          </cell>
          <cell r="E408">
            <v>0</v>
          </cell>
          <cell r="F408">
            <v>0</v>
          </cell>
        </row>
        <row r="409">
          <cell r="A409" t="str">
            <v xml:space="preserve">  TERM_NF</v>
          </cell>
          <cell r="B409">
            <v>0</v>
          </cell>
          <cell r="C409">
            <v>0</v>
          </cell>
          <cell r="D409">
            <v>0</v>
          </cell>
          <cell r="E409">
            <v>0</v>
          </cell>
          <cell r="F409">
            <v>0</v>
          </cell>
        </row>
        <row r="410">
          <cell r="A410" t="str">
            <v xml:space="preserve">  TERM_R</v>
          </cell>
          <cell r="B410">
            <v>0</v>
          </cell>
          <cell r="C410">
            <v>0</v>
          </cell>
          <cell r="D410">
            <v>0</v>
          </cell>
          <cell r="E410">
            <v>0</v>
          </cell>
          <cell r="F410">
            <v>0</v>
          </cell>
        </row>
        <row r="411">
          <cell r="A411" t="str">
            <v xml:space="preserve">  TERM_TCO</v>
          </cell>
          <cell r="B411">
            <v>0</v>
          </cell>
          <cell r="C411">
            <v>0</v>
          </cell>
          <cell r="D411">
            <v>0</v>
          </cell>
          <cell r="E411">
            <v>0</v>
          </cell>
          <cell r="F411">
            <v>0</v>
          </cell>
        </row>
        <row r="412">
          <cell r="A412" t="str">
            <v xml:space="preserve">  TERM_TET</v>
          </cell>
          <cell r="B412">
            <v>0</v>
          </cell>
          <cell r="C412">
            <v>0</v>
          </cell>
          <cell r="D412">
            <v>0</v>
          </cell>
          <cell r="E412">
            <v>0</v>
          </cell>
          <cell r="F412">
            <v>0</v>
          </cell>
        </row>
        <row r="413">
          <cell r="A413" t="str">
            <v xml:space="preserve">  TERM_TGP</v>
          </cell>
          <cell r="B413">
            <v>0</v>
          </cell>
          <cell r="C413">
            <v>0</v>
          </cell>
          <cell r="D413">
            <v>0</v>
          </cell>
          <cell r="E413">
            <v>0</v>
          </cell>
          <cell r="F413">
            <v>0</v>
          </cell>
        </row>
        <row r="414">
          <cell r="A414" t="str">
            <v xml:space="preserve">  AHESS_PEAK</v>
          </cell>
          <cell r="B414">
            <v>0</v>
          </cell>
          <cell r="C414">
            <v>0</v>
          </cell>
          <cell r="D414">
            <v>0</v>
          </cell>
          <cell r="E414">
            <v>0</v>
          </cell>
          <cell r="F414">
            <v>0</v>
          </cell>
        </row>
        <row r="415">
          <cell r="A415" t="str">
            <v xml:space="preserve">  BP_PEAK</v>
          </cell>
          <cell r="B415">
            <v>0</v>
          </cell>
          <cell r="C415">
            <v>0</v>
          </cell>
          <cell r="D415">
            <v>0</v>
          </cell>
          <cell r="E415">
            <v>0</v>
          </cell>
          <cell r="F415">
            <v>0</v>
          </cell>
        </row>
        <row r="618">
          <cell r="A618" t="str">
            <v xml:space="preserve">  Total Fuel (Transp+Inj+With)</v>
          </cell>
          <cell r="B618">
            <v>146.97999999999999</v>
          </cell>
          <cell r="C618">
            <v>185</v>
          </cell>
          <cell r="D618">
            <v>151.03</v>
          </cell>
          <cell r="E618">
            <v>483</v>
          </cell>
          <cell r="F618">
            <v>483</v>
          </cell>
        </row>
        <row r="620">
          <cell r="A620" t="str">
            <v xml:space="preserve">  RCO</v>
          </cell>
          <cell r="B620">
            <v>0</v>
          </cell>
          <cell r="C620">
            <v>0</v>
          </cell>
          <cell r="D620">
            <v>0</v>
          </cell>
          <cell r="E620">
            <v>0</v>
          </cell>
          <cell r="F620">
            <v>0</v>
          </cell>
        </row>
        <row r="621">
          <cell r="A621" t="str">
            <v xml:space="preserve">  INDUSTRIAL</v>
          </cell>
          <cell r="B621">
            <v>0</v>
          </cell>
          <cell r="C621">
            <v>0</v>
          </cell>
          <cell r="D621">
            <v>0</v>
          </cell>
          <cell r="E621">
            <v>0</v>
          </cell>
          <cell r="F621">
            <v>0</v>
          </cell>
        </row>
        <row r="622">
          <cell r="A622" t="str">
            <v xml:space="preserve">  GTS_TRAD</v>
          </cell>
          <cell r="B622">
            <v>0</v>
          </cell>
          <cell r="C622">
            <v>0</v>
          </cell>
          <cell r="D622">
            <v>0</v>
          </cell>
          <cell r="E622">
            <v>0</v>
          </cell>
          <cell r="F622">
            <v>0</v>
          </cell>
        </row>
        <row r="623">
          <cell r="A623" t="str">
            <v xml:space="preserve">  EXCH_TCO</v>
          </cell>
          <cell r="B623">
            <v>0</v>
          </cell>
          <cell r="C623">
            <v>0</v>
          </cell>
          <cell r="D623">
            <v>0</v>
          </cell>
          <cell r="E623">
            <v>0</v>
          </cell>
          <cell r="F623">
            <v>0</v>
          </cell>
        </row>
        <row r="624">
          <cell r="A624" t="str">
            <v xml:space="preserve">  EXCH_ONS</v>
          </cell>
          <cell r="B624">
            <v>0</v>
          </cell>
          <cell r="C624">
            <v>0</v>
          </cell>
          <cell r="D624">
            <v>0</v>
          </cell>
          <cell r="E624">
            <v>0</v>
          </cell>
          <cell r="F624">
            <v>0</v>
          </cell>
        </row>
        <row r="625">
          <cell r="A625" t="str">
            <v xml:space="preserve">  GTS_CHOICE</v>
          </cell>
          <cell r="B625">
            <v>0</v>
          </cell>
          <cell r="C625">
            <v>0</v>
          </cell>
          <cell r="D625">
            <v>0</v>
          </cell>
          <cell r="E625">
            <v>0</v>
          </cell>
          <cell r="F625">
            <v>0</v>
          </cell>
        </row>
        <row r="626">
          <cell r="A626" t="str">
            <v xml:space="preserve">  GTS_CAP</v>
          </cell>
          <cell r="B626">
            <v>0</v>
          </cell>
          <cell r="C626">
            <v>0</v>
          </cell>
          <cell r="D626">
            <v>0</v>
          </cell>
          <cell r="E626">
            <v>0</v>
          </cell>
          <cell r="F626">
            <v>0</v>
          </cell>
        </row>
        <row r="627">
          <cell r="A627" t="str">
            <v>Total Pen Cost</v>
          </cell>
        </row>
        <row r="832">
          <cell r="A832" t="str">
            <v>Inflow (Gross Flow)</v>
          </cell>
        </row>
        <row r="833">
          <cell r="A833" t="str">
            <v xml:space="preserve">  AGG1_YORK</v>
          </cell>
          <cell r="B833">
            <v>932.35</v>
          </cell>
          <cell r="C833">
            <v>923.27</v>
          </cell>
          <cell r="D833">
            <v>1422.1</v>
          </cell>
          <cell r="E833">
            <v>3277.72</v>
          </cell>
          <cell r="F833">
            <v>3277.72</v>
          </cell>
        </row>
        <row r="834">
          <cell r="A834" t="str">
            <v xml:space="preserve">  BEAVER_DAR</v>
          </cell>
          <cell r="B834">
            <v>182.88</v>
          </cell>
          <cell r="C834">
            <v>181.09</v>
          </cell>
          <cell r="D834">
            <v>357.68</v>
          </cell>
          <cell r="E834">
            <v>721.66</v>
          </cell>
          <cell r="F834">
            <v>721.66</v>
          </cell>
        </row>
        <row r="835">
          <cell r="A835" t="str">
            <v xml:space="preserve">  BETH_PITT</v>
          </cell>
          <cell r="B835">
            <v>12.8</v>
          </cell>
          <cell r="C835">
            <v>42.52</v>
          </cell>
          <cell r="D835">
            <v>70.75</v>
          </cell>
          <cell r="E835">
            <v>126.08</v>
          </cell>
          <cell r="F835">
            <v>126.08</v>
          </cell>
        </row>
        <row r="836">
          <cell r="A836" t="str">
            <v xml:space="preserve">  CASTLE_BESS</v>
          </cell>
          <cell r="B836">
            <v>61.53</v>
          </cell>
          <cell r="C836">
            <v>70.930000000000007</v>
          </cell>
          <cell r="D836">
            <v>63.82</v>
          </cell>
          <cell r="E836">
            <v>196.27</v>
          </cell>
          <cell r="F836">
            <v>196.27</v>
          </cell>
        </row>
        <row r="837">
          <cell r="A837" t="str">
            <v xml:space="preserve">  CAS_BEAV</v>
          </cell>
          <cell r="B837">
            <v>61.53</v>
          </cell>
          <cell r="C837">
            <v>70.930000000000007</v>
          </cell>
          <cell r="D837">
            <v>63.82</v>
          </cell>
          <cell r="E837">
            <v>196.27</v>
          </cell>
          <cell r="F837">
            <v>196.27</v>
          </cell>
        </row>
        <row r="838">
          <cell r="A838" t="str">
            <v xml:space="preserve">  CGT_FTS1</v>
          </cell>
          <cell r="B838">
            <v>847.33</v>
          </cell>
          <cell r="C838">
            <v>822.08</v>
          </cell>
          <cell r="D838">
            <v>849.32</v>
          </cell>
          <cell r="E838">
            <v>2518.7199999999998</v>
          </cell>
          <cell r="F838">
            <v>2518.7199999999998</v>
          </cell>
        </row>
        <row r="839">
          <cell r="A839" t="str">
            <v xml:space="preserve">  CGT_FTS2</v>
          </cell>
          <cell r="B839">
            <v>0</v>
          </cell>
          <cell r="C839">
            <v>0</v>
          </cell>
          <cell r="D839">
            <v>0</v>
          </cell>
          <cell r="E839">
            <v>0</v>
          </cell>
          <cell r="F839">
            <v>0</v>
          </cell>
        </row>
        <row r="840">
          <cell r="A840" t="str">
            <v xml:space="preserve">  CGT_ITS1</v>
          </cell>
          <cell r="B840">
            <v>1125.01</v>
          </cell>
          <cell r="C840">
            <v>2126.2600000000002</v>
          </cell>
          <cell r="D840">
            <v>0</v>
          </cell>
          <cell r="E840">
            <v>3251.27</v>
          </cell>
          <cell r="F840">
            <v>3251.27</v>
          </cell>
        </row>
        <row r="841">
          <cell r="A841" t="str">
            <v xml:space="preserve">  CGT_ITS2</v>
          </cell>
          <cell r="B841">
            <v>0</v>
          </cell>
          <cell r="C841">
            <v>0</v>
          </cell>
          <cell r="D841">
            <v>0</v>
          </cell>
          <cell r="E841">
            <v>0</v>
          </cell>
          <cell r="F841">
            <v>0</v>
          </cell>
        </row>
        <row r="842">
          <cell r="A842" t="str">
            <v xml:space="preserve">  CITYGATE_EQ</v>
          </cell>
          <cell r="B842">
            <v>259.39</v>
          </cell>
          <cell r="C842">
            <v>153.52000000000001</v>
          </cell>
          <cell r="D842">
            <v>141.08000000000001</v>
          </cell>
          <cell r="E842">
            <v>554</v>
          </cell>
          <cell r="F842">
            <v>554</v>
          </cell>
        </row>
        <row r="843">
          <cell r="A843" t="str">
            <v xml:space="preserve">  CNG_J1_INJ</v>
          </cell>
          <cell r="B843">
            <v>0</v>
          </cell>
          <cell r="C843">
            <v>0</v>
          </cell>
          <cell r="D843">
            <v>0</v>
          </cell>
          <cell r="E843">
            <v>0</v>
          </cell>
          <cell r="F843">
            <v>0</v>
          </cell>
        </row>
        <row r="844">
          <cell r="A844" t="str">
            <v xml:space="preserve">  CNG_J1_J2</v>
          </cell>
          <cell r="B844">
            <v>0</v>
          </cell>
          <cell r="C844">
            <v>0</v>
          </cell>
          <cell r="D844">
            <v>0</v>
          </cell>
          <cell r="E844">
            <v>0</v>
          </cell>
          <cell r="F844">
            <v>0</v>
          </cell>
        </row>
        <row r="845">
          <cell r="A845" t="str">
            <v xml:space="preserve">  CNG_J2_DAR</v>
          </cell>
          <cell r="B845">
            <v>0</v>
          </cell>
          <cell r="C845">
            <v>0</v>
          </cell>
          <cell r="D845">
            <v>0</v>
          </cell>
          <cell r="E845">
            <v>0</v>
          </cell>
          <cell r="F845">
            <v>0</v>
          </cell>
        </row>
        <row r="846">
          <cell r="A846" t="str">
            <v xml:space="preserve">  CNG_WITH_J2</v>
          </cell>
          <cell r="B846">
            <v>0</v>
          </cell>
          <cell r="C846">
            <v>0</v>
          </cell>
          <cell r="D846">
            <v>0</v>
          </cell>
          <cell r="E846">
            <v>0</v>
          </cell>
          <cell r="F846">
            <v>0</v>
          </cell>
        </row>
        <row r="847">
          <cell r="A847" t="str">
            <v xml:space="preserve">  CRBRD_BRAD</v>
          </cell>
          <cell r="B847">
            <v>4.49</v>
          </cell>
          <cell r="C847">
            <v>0</v>
          </cell>
          <cell r="D847">
            <v>24.5</v>
          </cell>
          <cell r="E847">
            <v>29</v>
          </cell>
          <cell r="F847">
            <v>29</v>
          </cell>
        </row>
        <row r="848">
          <cell r="A848" t="str">
            <v xml:space="preserve">  CRBRD_LACOCK</v>
          </cell>
          <cell r="B848">
            <v>15.41</v>
          </cell>
          <cell r="C848">
            <v>22.7</v>
          </cell>
          <cell r="D848">
            <v>24.79</v>
          </cell>
          <cell r="E848">
            <v>62.89</v>
          </cell>
          <cell r="F848">
            <v>62.89</v>
          </cell>
        </row>
        <row r="849">
          <cell r="A849" t="str">
            <v xml:space="preserve">  EMIGS_YORK</v>
          </cell>
          <cell r="B849">
            <v>66.89</v>
          </cell>
          <cell r="C849">
            <v>84</v>
          </cell>
          <cell r="D849">
            <v>143.47</v>
          </cell>
          <cell r="E849">
            <v>294.35000000000002</v>
          </cell>
          <cell r="F849">
            <v>294.35000000000002</v>
          </cell>
        </row>
        <row r="850">
          <cell r="A850" t="str">
            <v xml:space="preserve">  EQ_J1_J2</v>
          </cell>
          <cell r="B850">
            <v>326.42</v>
          </cell>
          <cell r="C850">
            <v>192.6</v>
          </cell>
          <cell r="D850">
            <v>173.55</v>
          </cell>
          <cell r="E850">
            <v>692.56</v>
          </cell>
          <cell r="F850">
            <v>692.56</v>
          </cell>
        </row>
        <row r="851">
          <cell r="A851" t="str">
            <v xml:space="preserve">  EQ_J2_BRAD</v>
          </cell>
          <cell r="B851">
            <v>0</v>
          </cell>
          <cell r="C851">
            <v>0</v>
          </cell>
          <cell r="D851">
            <v>0</v>
          </cell>
          <cell r="E851">
            <v>0</v>
          </cell>
          <cell r="F851">
            <v>0</v>
          </cell>
        </row>
        <row r="852">
          <cell r="A852" t="str">
            <v xml:space="preserve">  EQ_J2_PITT</v>
          </cell>
          <cell r="B852">
            <v>0</v>
          </cell>
          <cell r="C852">
            <v>0</v>
          </cell>
          <cell r="D852">
            <v>0</v>
          </cell>
          <cell r="E852">
            <v>0</v>
          </cell>
          <cell r="F852">
            <v>0</v>
          </cell>
        </row>
        <row r="853">
          <cell r="A853" t="str">
            <v xml:space="preserve">  FALTIM_EQ_J1</v>
          </cell>
          <cell r="B853">
            <v>0</v>
          </cell>
          <cell r="C853">
            <v>0</v>
          </cell>
          <cell r="D853">
            <v>0</v>
          </cell>
          <cell r="E853">
            <v>0</v>
          </cell>
          <cell r="F853">
            <v>0</v>
          </cell>
        </row>
        <row r="854">
          <cell r="A854" t="str">
            <v xml:space="preserve">  FAL_TIM_CNG</v>
          </cell>
          <cell r="B854">
            <v>0</v>
          </cell>
          <cell r="C854">
            <v>0</v>
          </cell>
          <cell r="D854">
            <v>0</v>
          </cell>
          <cell r="E854">
            <v>0</v>
          </cell>
          <cell r="F854">
            <v>0</v>
          </cell>
        </row>
        <row r="855">
          <cell r="A855" t="str">
            <v xml:space="preserve">  FSS_SST</v>
          </cell>
          <cell r="B855">
            <v>0</v>
          </cell>
          <cell r="C855">
            <v>0</v>
          </cell>
          <cell r="D855">
            <v>0</v>
          </cell>
          <cell r="E855">
            <v>0</v>
          </cell>
          <cell r="F855">
            <v>0</v>
          </cell>
        </row>
        <row r="856">
          <cell r="A856" t="str">
            <v xml:space="preserve">  FTS_FSS</v>
          </cell>
          <cell r="B856">
            <v>1543.51</v>
          </cell>
          <cell r="C856">
            <v>2630.46</v>
          </cell>
          <cell r="D856">
            <v>590.89</v>
          </cell>
          <cell r="E856">
            <v>4764.8500000000004</v>
          </cell>
          <cell r="F856">
            <v>4764.8500000000004</v>
          </cell>
        </row>
        <row r="857">
          <cell r="A857" t="str">
            <v xml:space="preserve">  FTS_MKT</v>
          </cell>
          <cell r="B857">
            <v>426.93</v>
          </cell>
          <cell r="C857">
            <v>569.04</v>
          </cell>
          <cell r="D857">
            <v>1538.43</v>
          </cell>
          <cell r="E857">
            <v>2534.41</v>
          </cell>
          <cell r="F857">
            <v>2534.41</v>
          </cell>
        </row>
        <row r="858">
          <cell r="A858" t="str">
            <v xml:space="preserve">  GATE_AGG1</v>
          </cell>
          <cell r="B858">
            <v>932.35</v>
          </cell>
          <cell r="C858">
            <v>923.27</v>
          </cell>
          <cell r="D858">
            <v>1422.1</v>
          </cell>
          <cell r="E858">
            <v>3277.72</v>
          </cell>
          <cell r="F858">
            <v>3277.72</v>
          </cell>
        </row>
        <row r="859">
          <cell r="A859" t="str">
            <v xml:space="preserve">  GATE_DAR</v>
          </cell>
          <cell r="B859">
            <v>758.23</v>
          </cell>
          <cell r="C859">
            <v>766.24</v>
          </cell>
          <cell r="D859">
            <v>1287.21</v>
          </cell>
          <cell r="E859">
            <v>2811.69</v>
          </cell>
          <cell r="F859">
            <v>2811.69</v>
          </cell>
        </row>
        <row r="860">
          <cell r="A860" t="str">
            <v xml:space="preserve">  GATE_EXCHGE</v>
          </cell>
          <cell r="B860">
            <v>0</v>
          </cell>
          <cell r="C860">
            <v>0</v>
          </cell>
          <cell r="D860">
            <v>0</v>
          </cell>
          <cell r="E860">
            <v>0</v>
          </cell>
          <cell r="F860">
            <v>0</v>
          </cell>
        </row>
        <row r="861">
          <cell r="A861" t="str">
            <v xml:space="preserve">  GATE_EXCONS</v>
          </cell>
          <cell r="B861">
            <v>0</v>
          </cell>
          <cell r="C861">
            <v>0</v>
          </cell>
          <cell r="D861">
            <v>0</v>
          </cell>
          <cell r="E861">
            <v>0</v>
          </cell>
          <cell r="F861">
            <v>0</v>
          </cell>
        </row>
        <row r="862">
          <cell r="A862" t="str">
            <v xml:space="preserve">  GATE_LACOCK</v>
          </cell>
          <cell r="B862">
            <v>15.41</v>
          </cell>
          <cell r="C862">
            <v>22.7</v>
          </cell>
          <cell r="D862">
            <v>24.79</v>
          </cell>
          <cell r="E862">
            <v>62.89</v>
          </cell>
          <cell r="F862">
            <v>62.89</v>
          </cell>
        </row>
        <row r="863">
          <cell r="A863" t="str">
            <v xml:space="preserve">  GATE_PITT</v>
          </cell>
          <cell r="B863">
            <v>661.48</v>
          </cell>
          <cell r="C863">
            <v>688.56</v>
          </cell>
          <cell r="D863">
            <v>1341.39</v>
          </cell>
          <cell r="E863">
            <v>2691.43</v>
          </cell>
          <cell r="F863">
            <v>2691.43</v>
          </cell>
        </row>
        <row r="864">
          <cell r="A864" t="str">
            <v xml:space="preserve">  GATE_SOMER</v>
          </cell>
          <cell r="B864">
            <v>51.7</v>
          </cell>
          <cell r="C864">
            <v>46.65</v>
          </cell>
          <cell r="D864">
            <v>56.64</v>
          </cell>
          <cell r="E864">
            <v>154.97999999999999</v>
          </cell>
          <cell r="F864">
            <v>154.97999999999999</v>
          </cell>
        </row>
        <row r="865">
          <cell r="A865" t="str">
            <v xml:space="preserve">  GATE_STCOLL</v>
          </cell>
          <cell r="B865">
            <v>66.47</v>
          </cell>
          <cell r="C865">
            <v>98.04</v>
          </cell>
          <cell r="D865">
            <v>191.22</v>
          </cell>
          <cell r="E865">
            <v>355.74</v>
          </cell>
          <cell r="F865">
            <v>355.74</v>
          </cell>
        </row>
        <row r="866">
          <cell r="A866" t="str">
            <v xml:space="preserve">  GATE_UNION</v>
          </cell>
          <cell r="B866">
            <v>255.55</v>
          </cell>
          <cell r="C866">
            <v>241.11</v>
          </cell>
          <cell r="D866">
            <v>52.96</v>
          </cell>
          <cell r="E866">
            <v>549.63</v>
          </cell>
          <cell r="F866">
            <v>549.63</v>
          </cell>
        </row>
        <row r="867">
          <cell r="A867" t="str">
            <v xml:space="preserve">  GATE_WARREN</v>
          </cell>
          <cell r="B867">
            <v>0</v>
          </cell>
          <cell r="C867">
            <v>0</v>
          </cell>
          <cell r="D867">
            <v>0</v>
          </cell>
          <cell r="E867">
            <v>0</v>
          </cell>
          <cell r="F867">
            <v>0</v>
          </cell>
        </row>
        <row r="868">
          <cell r="A868" t="str">
            <v xml:space="preserve">  GSS1_DAR</v>
          </cell>
          <cell r="B868">
            <v>0</v>
          </cell>
          <cell r="C868">
            <v>0</v>
          </cell>
          <cell r="D868">
            <v>0</v>
          </cell>
          <cell r="E868">
            <v>0</v>
          </cell>
          <cell r="F868">
            <v>0</v>
          </cell>
        </row>
        <row r="869">
          <cell r="A869" t="str">
            <v xml:space="preserve">  LEACH_TCO</v>
          </cell>
          <cell r="B869">
            <v>1932.93</v>
          </cell>
          <cell r="C869">
            <v>2889.42</v>
          </cell>
          <cell r="D869">
            <v>832.35</v>
          </cell>
          <cell r="E869">
            <v>5654.71</v>
          </cell>
          <cell r="F869">
            <v>5654.71</v>
          </cell>
        </row>
        <row r="870">
          <cell r="A870" t="str">
            <v xml:space="preserve">  NAT_TGPKOP</v>
          </cell>
          <cell r="B870">
            <v>17.21</v>
          </cell>
          <cell r="C870">
            <v>20.27</v>
          </cell>
          <cell r="D870">
            <v>30.42</v>
          </cell>
          <cell r="E870">
            <v>67.91</v>
          </cell>
          <cell r="F870">
            <v>67.91</v>
          </cell>
        </row>
        <row r="871">
          <cell r="A871" t="str">
            <v xml:space="preserve">  NF_WARREN</v>
          </cell>
          <cell r="B871">
            <v>0</v>
          </cell>
          <cell r="C871">
            <v>0</v>
          </cell>
          <cell r="D871">
            <v>0</v>
          </cell>
          <cell r="E871">
            <v>0</v>
          </cell>
          <cell r="F871">
            <v>0</v>
          </cell>
        </row>
        <row r="872">
          <cell r="A872" t="str">
            <v xml:space="preserve">  PLGAP_STCOLL</v>
          </cell>
          <cell r="B872">
            <v>70.900000000000006</v>
          </cell>
          <cell r="C872">
            <v>44.25</v>
          </cell>
          <cell r="D872">
            <v>51.53</v>
          </cell>
          <cell r="E872">
            <v>166.69</v>
          </cell>
          <cell r="F872">
            <v>166.69</v>
          </cell>
        </row>
        <row r="873">
          <cell r="A873" t="str">
            <v xml:space="preserve">  ROCK_EMIGS</v>
          </cell>
          <cell r="B873">
            <v>66.89</v>
          </cell>
          <cell r="C873">
            <v>84</v>
          </cell>
          <cell r="D873">
            <v>143.47</v>
          </cell>
          <cell r="E873">
            <v>294.35000000000002</v>
          </cell>
          <cell r="F873">
            <v>294.35000000000002</v>
          </cell>
        </row>
        <row r="874">
          <cell r="A874" t="str">
            <v xml:space="preserve">  ROCK_PLGAP</v>
          </cell>
          <cell r="B874">
            <v>70.900000000000006</v>
          </cell>
          <cell r="C874">
            <v>44.25</v>
          </cell>
          <cell r="D874">
            <v>51.53</v>
          </cell>
          <cell r="E874">
            <v>166.69</v>
          </cell>
          <cell r="F874">
            <v>166.69</v>
          </cell>
        </row>
        <row r="875">
          <cell r="A875" t="str">
            <v xml:space="preserve">  ROCK_SOMER</v>
          </cell>
          <cell r="B875">
            <v>17.98</v>
          </cell>
          <cell r="C875">
            <v>22.49</v>
          </cell>
          <cell r="D875">
            <v>44.79</v>
          </cell>
          <cell r="E875">
            <v>85.26</v>
          </cell>
          <cell r="F875">
            <v>85.26</v>
          </cell>
        </row>
        <row r="876">
          <cell r="A876" t="str">
            <v xml:space="preserve">  SST_FSS</v>
          </cell>
          <cell r="B876">
            <v>0</v>
          </cell>
          <cell r="C876">
            <v>0</v>
          </cell>
          <cell r="D876">
            <v>0</v>
          </cell>
          <cell r="E876">
            <v>0</v>
          </cell>
          <cell r="F876">
            <v>0</v>
          </cell>
        </row>
        <row r="877">
          <cell r="A877" t="str">
            <v xml:space="preserve">  SST_MKT</v>
          </cell>
          <cell r="B877">
            <v>0</v>
          </cell>
          <cell r="C877">
            <v>0</v>
          </cell>
          <cell r="D877">
            <v>0</v>
          </cell>
          <cell r="E877">
            <v>0</v>
          </cell>
          <cell r="F877">
            <v>0</v>
          </cell>
        </row>
        <row r="878">
          <cell r="A878" t="str">
            <v xml:space="preserve">  SST_SST_2</v>
          </cell>
          <cell r="B878">
            <v>0</v>
          </cell>
          <cell r="C878">
            <v>0</v>
          </cell>
          <cell r="D878">
            <v>0</v>
          </cell>
          <cell r="E878">
            <v>0</v>
          </cell>
          <cell r="F878">
            <v>0</v>
          </cell>
        </row>
        <row r="879">
          <cell r="A879" t="str">
            <v xml:space="preserve">  TCO_FTS</v>
          </cell>
          <cell r="B879">
            <v>2010.43</v>
          </cell>
          <cell r="C879">
            <v>3264.42</v>
          </cell>
          <cell r="D879">
            <v>2172.5300000000002</v>
          </cell>
          <cell r="E879">
            <v>7447.39</v>
          </cell>
          <cell r="F879">
            <v>7447.39</v>
          </cell>
        </row>
        <row r="880">
          <cell r="A880" t="str">
            <v xml:space="preserve">  TCO_SST</v>
          </cell>
          <cell r="B880">
            <v>0</v>
          </cell>
          <cell r="C880">
            <v>0</v>
          </cell>
          <cell r="D880">
            <v>0</v>
          </cell>
          <cell r="E880">
            <v>0</v>
          </cell>
          <cell r="F880">
            <v>0</v>
          </cell>
        </row>
        <row r="881">
          <cell r="A881" t="str">
            <v xml:space="preserve">  TET_BACK</v>
          </cell>
          <cell r="B881">
            <v>0</v>
          </cell>
          <cell r="C881">
            <v>0</v>
          </cell>
          <cell r="D881">
            <v>0</v>
          </cell>
          <cell r="E881">
            <v>0</v>
          </cell>
          <cell r="F881">
            <v>0</v>
          </cell>
        </row>
        <row r="882">
          <cell r="A882" t="str">
            <v xml:space="preserve">  TET_FIRM</v>
          </cell>
          <cell r="B882">
            <v>167.93</v>
          </cell>
          <cell r="C882">
            <v>162.51</v>
          </cell>
          <cell r="D882">
            <v>623.19000000000005</v>
          </cell>
          <cell r="E882">
            <v>953.64</v>
          </cell>
          <cell r="F882">
            <v>953.64</v>
          </cell>
        </row>
        <row r="883">
          <cell r="A883" t="str">
            <v xml:space="preserve">  TET_F_HOOK</v>
          </cell>
          <cell r="B883">
            <v>167.93</v>
          </cell>
          <cell r="C883">
            <v>162.51</v>
          </cell>
          <cell r="D883">
            <v>623.19000000000005</v>
          </cell>
          <cell r="E883">
            <v>953.64</v>
          </cell>
          <cell r="F883">
            <v>953.64</v>
          </cell>
        </row>
        <row r="884">
          <cell r="A884" t="str">
            <v xml:space="preserve">  TET_F_ROCK</v>
          </cell>
          <cell r="B884">
            <v>167.93</v>
          </cell>
          <cell r="C884">
            <v>162.51</v>
          </cell>
          <cell r="D884">
            <v>258.5</v>
          </cell>
          <cell r="E884">
            <v>588.95000000000005</v>
          </cell>
          <cell r="F884">
            <v>588.95000000000005</v>
          </cell>
        </row>
        <row r="885">
          <cell r="A885" t="str">
            <v xml:space="preserve">  TET_F_TCO</v>
          </cell>
          <cell r="B885">
            <v>0</v>
          </cell>
          <cell r="C885">
            <v>0</v>
          </cell>
          <cell r="D885">
            <v>0</v>
          </cell>
          <cell r="E885">
            <v>0</v>
          </cell>
          <cell r="F885">
            <v>0</v>
          </cell>
        </row>
        <row r="886">
          <cell r="A886" t="str">
            <v xml:space="preserve">  TET_F_UNION</v>
          </cell>
          <cell r="B886">
            <v>0</v>
          </cell>
          <cell r="C886">
            <v>0</v>
          </cell>
          <cell r="D886">
            <v>364.69</v>
          </cell>
          <cell r="E886">
            <v>364.69</v>
          </cell>
          <cell r="F886">
            <v>364.69</v>
          </cell>
        </row>
        <row r="887">
          <cell r="A887" t="str">
            <v xml:space="preserve">  TET_RCK_FTIM</v>
          </cell>
          <cell r="B887">
            <v>0</v>
          </cell>
          <cell r="C887">
            <v>0</v>
          </cell>
          <cell r="D887">
            <v>0</v>
          </cell>
          <cell r="E887">
            <v>0</v>
          </cell>
          <cell r="F887">
            <v>0</v>
          </cell>
        </row>
        <row r="888">
          <cell r="A888" t="str">
            <v xml:space="preserve">  TET_SOMER</v>
          </cell>
          <cell r="B888">
            <v>0</v>
          </cell>
          <cell r="C888">
            <v>0</v>
          </cell>
          <cell r="D888">
            <v>0</v>
          </cell>
          <cell r="E888">
            <v>0</v>
          </cell>
          <cell r="F888">
            <v>0</v>
          </cell>
        </row>
        <row r="889">
          <cell r="A889" t="str">
            <v xml:space="preserve">  TET_SST</v>
          </cell>
          <cell r="B889">
            <v>0</v>
          </cell>
          <cell r="C889">
            <v>0</v>
          </cell>
          <cell r="D889">
            <v>0</v>
          </cell>
          <cell r="E889">
            <v>0</v>
          </cell>
          <cell r="F889">
            <v>0</v>
          </cell>
        </row>
        <row r="890">
          <cell r="A890" t="str">
            <v xml:space="preserve">  TET_STCOLL</v>
          </cell>
          <cell r="B890">
            <v>0</v>
          </cell>
          <cell r="C890">
            <v>0</v>
          </cell>
          <cell r="D890">
            <v>0</v>
          </cell>
          <cell r="E890">
            <v>0</v>
          </cell>
          <cell r="F890">
            <v>0</v>
          </cell>
        </row>
        <row r="891">
          <cell r="A891" t="str">
            <v xml:space="preserve">  TET_TCO_UN</v>
          </cell>
          <cell r="B891">
            <v>255.55</v>
          </cell>
          <cell r="C891">
            <v>241.11</v>
          </cell>
          <cell r="D891">
            <v>52.96</v>
          </cell>
          <cell r="E891">
            <v>549.63</v>
          </cell>
          <cell r="F891">
            <v>549.63</v>
          </cell>
        </row>
        <row r="892">
          <cell r="A892" t="str">
            <v xml:space="preserve">  TET_UN_UNION</v>
          </cell>
          <cell r="B892">
            <v>0</v>
          </cell>
          <cell r="C892">
            <v>0</v>
          </cell>
          <cell r="D892">
            <v>341.1</v>
          </cell>
          <cell r="E892">
            <v>341.1</v>
          </cell>
          <cell r="F892">
            <v>341.1</v>
          </cell>
        </row>
        <row r="893">
          <cell r="A893" t="str">
            <v xml:space="preserve">  TGP_FIRM</v>
          </cell>
          <cell r="B893">
            <v>613.21</v>
          </cell>
          <cell r="C893">
            <v>609.23</v>
          </cell>
          <cell r="D893">
            <v>707.57</v>
          </cell>
          <cell r="E893">
            <v>1930.01</v>
          </cell>
          <cell r="F893">
            <v>1930.01</v>
          </cell>
        </row>
        <row r="894">
          <cell r="A894" t="str">
            <v xml:space="preserve">  TGP_F_BESS</v>
          </cell>
          <cell r="B894">
            <v>82.94</v>
          </cell>
          <cell r="C894">
            <v>96.06</v>
          </cell>
          <cell r="D894">
            <v>99.26</v>
          </cell>
          <cell r="E894">
            <v>278.26</v>
          </cell>
          <cell r="F894">
            <v>278.26</v>
          </cell>
        </row>
        <row r="895">
          <cell r="A895" t="str">
            <v xml:space="preserve">  TGP_F_KOPPEL</v>
          </cell>
          <cell r="B895">
            <v>33.31</v>
          </cell>
          <cell r="C895">
            <v>32.229999999999997</v>
          </cell>
          <cell r="D895">
            <v>65.63</v>
          </cell>
          <cell r="E895">
            <v>131.16999999999999</v>
          </cell>
          <cell r="F895">
            <v>131.16999999999999</v>
          </cell>
        </row>
        <row r="896">
          <cell r="A896" t="str">
            <v xml:space="preserve">  TGP_F_PT</v>
          </cell>
          <cell r="B896">
            <v>88.81</v>
          </cell>
          <cell r="C896">
            <v>85.95</v>
          </cell>
          <cell r="D896">
            <v>134.53</v>
          </cell>
          <cell r="E896">
            <v>309.29000000000002</v>
          </cell>
          <cell r="F896">
            <v>309.29000000000002</v>
          </cell>
        </row>
        <row r="897">
          <cell r="A897" t="str">
            <v xml:space="preserve">  TGP_F_TCO</v>
          </cell>
          <cell r="B897">
            <v>408.15</v>
          </cell>
          <cell r="C897">
            <v>394.99</v>
          </cell>
          <cell r="D897">
            <v>408.15</v>
          </cell>
          <cell r="E897">
            <v>1211.29</v>
          </cell>
          <cell r="F897">
            <v>1211.29</v>
          </cell>
        </row>
        <row r="898">
          <cell r="A898" t="str">
            <v xml:space="preserve">  TGP_F_Z4</v>
          </cell>
          <cell r="B898">
            <v>205.06</v>
          </cell>
          <cell r="C898">
            <v>214.24</v>
          </cell>
          <cell r="D898">
            <v>299.42</v>
          </cell>
          <cell r="E898">
            <v>718.72</v>
          </cell>
          <cell r="F898">
            <v>718.72</v>
          </cell>
        </row>
        <row r="899">
          <cell r="A899" t="str">
            <v xml:space="preserve">  TGP_KOP_DAR</v>
          </cell>
          <cell r="B899">
            <v>31.62</v>
          </cell>
          <cell r="C899">
            <v>30.6</v>
          </cell>
          <cell r="D899">
            <v>62.31</v>
          </cell>
          <cell r="E899">
            <v>124.53</v>
          </cell>
          <cell r="F899">
            <v>124.53</v>
          </cell>
        </row>
        <row r="900">
          <cell r="A900" t="str">
            <v xml:space="preserve">  TGP_PT_BRAD</v>
          </cell>
          <cell r="B900">
            <v>4.49</v>
          </cell>
          <cell r="C900">
            <v>0</v>
          </cell>
          <cell r="D900">
            <v>24.5</v>
          </cell>
          <cell r="E900">
            <v>29</v>
          </cell>
          <cell r="F900">
            <v>29</v>
          </cell>
        </row>
        <row r="901">
          <cell r="A901" t="str">
            <v xml:space="preserve">  TGP_PT_EQ_J1</v>
          </cell>
          <cell r="B901">
            <v>67.02</v>
          </cell>
          <cell r="C901">
            <v>39.08</v>
          </cell>
          <cell r="D901">
            <v>32.47</v>
          </cell>
          <cell r="E901">
            <v>138.56</v>
          </cell>
          <cell r="F901">
            <v>138.56</v>
          </cell>
        </row>
        <row r="902">
          <cell r="A902" t="str">
            <v xml:space="preserve">  TGP_SST</v>
          </cell>
          <cell r="B902">
            <v>0</v>
          </cell>
          <cell r="C902">
            <v>0</v>
          </cell>
          <cell r="D902">
            <v>0</v>
          </cell>
          <cell r="E902">
            <v>0</v>
          </cell>
          <cell r="F902">
            <v>0</v>
          </cell>
        </row>
        <row r="903">
          <cell r="A903" t="str">
            <v xml:space="preserve">  TGP_TGP_F</v>
          </cell>
          <cell r="B903">
            <v>613.21</v>
          </cell>
          <cell r="C903">
            <v>609.23</v>
          </cell>
          <cell r="D903">
            <v>707.57</v>
          </cell>
          <cell r="E903">
            <v>1930.01</v>
          </cell>
          <cell r="F903">
            <v>1930.01</v>
          </cell>
        </row>
        <row r="904">
          <cell r="A904" t="str">
            <v xml:space="preserve">  UNION_CAR</v>
          </cell>
          <cell r="B904">
            <v>92.84</v>
          </cell>
          <cell r="C904">
            <v>62.78</v>
          </cell>
          <cell r="D904">
            <v>34.770000000000003</v>
          </cell>
          <cell r="E904">
            <v>190.4</v>
          </cell>
          <cell r="F904">
            <v>190.4</v>
          </cell>
        </row>
        <row r="905">
          <cell r="A905" t="str">
            <v xml:space="preserve">  X1</v>
          </cell>
          <cell r="B905">
            <v>0</v>
          </cell>
          <cell r="C905">
            <v>0</v>
          </cell>
          <cell r="D905">
            <v>0</v>
          </cell>
          <cell r="E905">
            <v>0</v>
          </cell>
          <cell r="F905">
            <v>0</v>
          </cell>
        </row>
        <row r="906">
          <cell r="A906" t="str">
            <v xml:space="preserve">  X2</v>
          </cell>
          <cell r="B906">
            <v>0</v>
          </cell>
          <cell r="C906">
            <v>0</v>
          </cell>
          <cell r="D906">
            <v>0</v>
          </cell>
          <cell r="E906">
            <v>0</v>
          </cell>
          <cell r="F906">
            <v>0</v>
          </cell>
        </row>
        <row r="907">
          <cell r="A907" t="str">
            <v xml:space="preserve">  X3</v>
          </cell>
          <cell r="B907">
            <v>0</v>
          </cell>
          <cell r="C907">
            <v>0</v>
          </cell>
          <cell r="D907">
            <v>0</v>
          </cell>
          <cell r="E907">
            <v>0</v>
          </cell>
          <cell r="F907">
            <v>0</v>
          </cell>
        </row>
        <row r="1138">
          <cell r="A1138" t="str">
            <v xml:space="preserve">  TET_F_HOOK</v>
          </cell>
        </row>
      </sheetData>
      <sheetData sheetId="7" refreshError="1"/>
      <sheetData sheetId="8" refreshError="1"/>
      <sheetData sheetId="9" refreshError="1"/>
      <sheetData sheetId="10" refreshError="1">
        <row r="4">
          <cell r="A4">
            <v>36892</v>
          </cell>
          <cell r="B4">
            <v>31</v>
          </cell>
          <cell r="D4">
            <v>130.75800000000001</v>
          </cell>
          <cell r="E4">
            <v>35</v>
          </cell>
          <cell r="F4">
            <v>0</v>
          </cell>
          <cell r="G4">
            <v>22</v>
          </cell>
          <cell r="H4">
            <v>73.75800000000001</v>
          </cell>
        </row>
        <row r="5">
          <cell r="A5">
            <v>36923</v>
          </cell>
          <cell r="B5">
            <v>28</v>
          </cell>
          <cell r="D5">
            <v>130.75800000000001</v>
          </cell>
          <cell r="E5">
            <v>35</v>
          </cell>
          <cell r="F5">
            <v>0</v>
          </cell>
          <cell r="G5">
            <v>22</v>
          </cell>
          <cell r="H5">
            <v>73.75800000000001</v>
          </cell>
        </row>
        <row r="6">
          <cell r="A6">
            <v>36951</v>
          </cell>
          <cell r="B6">
            <v>31</v>
          </cell>
          <cell r="D6">
            <v>130.75800000000001</v>
          </cell>
          <cell r="E6">
            <v>35</v>
          </cell>
          <cell r="F6">
            <v>0</v>
          </cell>
          <cell r="G6">
            <v>22</v>
          </cell>
          <cell r="H6">
            <v>73.75800000000001</v>
          </cell>
        </row>
        <row r="7">
          <cell r="A7">
            <v>36982</v>
          </cell>
          <cell r="B7">
            <v>30</v>
          </cell>
          <cell r="D7">
            <v>130.75800000000001</v>
          </cell>
          <cell r="E7">
            <v>35</v>
          </cell>
          <cell r="F7">
            <v>0</v>
          </cell>
          <cell r="G7">
            <v>22</v>
          </cell>
          <cell r="H7">
            <v>73.75800000000001</v>
          </cell>
        </row>
        <row r="8">
          <cell r="A8">
            <v>37012</v>
          </cell>
          <cell r="B8">
            <v>31</v>
          </cell>
          <cell r="D8">
            <v>130.75800000000001</v>
          </cell>
          <cell r="E8">
            <v>35</v>
          </cell>
          <cell r="F8">
            <v>0</v>
          </cell>
          <cell r="G8">
            <v>22</v>
          </cell>
          <cell r="H8">
            <v>73.75800000000001</v>
          </cell>
        </row>
        <row r="9">
          <cell r="A9">
            <v>37043</v>
          </cell>
          <cell r="B9">
            <v>30</v>
          </cell>
          <cell r="D9">
            <v>130.75800000000001</v>
          </cell>
          <cell r="E9">
            <v>35</v>
          </cell>
          <cell r="F9">
            <v>0</v>
          </cell>
          <cell r="G9">
            <v>22</v>
          </cell>
          <cell r="H9">
            <v>73.75800000000001</v>
          </cell>
        </row>
        <row r="10">
          <cell r="A10">
            <v>37073</v>
          </cell>
          <cell r="B10" t="str">
            <v>TERM &amp; SPOT</v>
          </cell>
          <cell r="D10">
            <v>130.75800000000001</v>
          </cell>
          <cell r="E10">
            <v>35</v>
          </cell>
          <cell r="F10">
            <v>0</v>
          </cell>
          <cell r="G10">
            <v>22</v>
          </cell>
          <cell r="H10">
            <v>73.75800000000001</v>
          </cell>
        </row>
        <row r="11">
          <cell r="A11">
            <v>37104</v>
          </cell>
          <cell r="B11" t="str">
            <v>LOCAL</v>
          </cell>
          <cell r="D11">
            <v>130.75800000000001</v>
          </cell>
          <cell r="E11">
            <v>35</v>
          </cell>
          <cell r="F11">
            <v>0</v>
          </cell>
          <cell r="G11">
            <v>22</v>
          </cell>
          <cell r="H11">
            <v>73.75800000000001</v>
          </cell>
        </row>
        <row r="12">
          <cell r="A12">
            <v>37135</v>
          </cell>
          <cell r="B12">
            <v>30</v>
          </cell>
          <cell r="D12">
            <v>130.75800000000001</v>
          </cell>
          <cell r="E12">
            <v>35</v>
          </cell>
          <cell r="F12">
            <v>0</v>
          </cell>
          <cell r="G12">
            <v>22</v>
          </cell>
          <cell r="H12">
            <v>73.75800000000001</v>
          </cell>
        </row>
        <row r="13">
          <cell r="A13">
            <v>37165</v>
          </cell>
          <cell r="B13">
            <v>31</v>
          </cell>
          <cell r="D13">
            <v>130.75800000000001</v>
          </cell>
          <cell r="E13">
            <v>35</v>
          </cell>
          <cell r="F13">
            <v>0</v>
          </cell>
          <cell r="G13">
            <v>22</v>
          </cell>
          <cell r="H13">
            <v>73.75800000000001</v>
          </cell>
        </row>
        <row r="14">
          <cell r="A14">
            <v>37196</v>
          </cell>
          <cell r="B14">
            <v>30</v>
          </cell>
          <cell r="D14">
            <v>130.75800000000001</v>
          </cell>
          <cell r="E14">
            <v>35</v>
          </cell>
          <cell r="F14">
            <v>0</v>
          </cell>
          <cell r="G14">
            <v>22</v>
          </cell>
          <cell r="H14">
            <v>73.75800000000001</v>
          </cell>
        </row>
        <row r="15">
          <cell r="A15">
            <v>37226</v>
          </cell>
          <cell r="B15">
            <v>31</v>
          </cell>
          <cell r="D15">
            <v>130.75800000000001</v>
          </cell>
          <cell r="E15">
            <v>35</v>
          </cell>
          <cell r="F15">
            <v>0</v>
          </cell>
          <cell r="G15">
            <v>22</v>
          </cell>
          <cell r="H15">
            <v>73.75800000000001</v>
          </cell>
        </row>
        <row r="16">
          <cell r="A16">
            <v>37257</v>
          </cell>
          <cell r="B16">
            <v>31</v>
          </cell>
          <cell r="D16">
            <v>130.75800000000001</v>
          </cell>
          <cell r="E16">
            <v>35</v>
          </cell>
          <cell r="F16">
            <v>0</v>
          </cell>
          <cell r="G16">
            <v>22</v>
          </cell>
          <cell r="H16">
            <v>73.75800000000001</v>
          </cell>
        </row>
        <row r="17">
          <cell r="A17">
            <v>37288</v>
          </cell>
          <cell r="B17">
            <v>28</v>
          </cell>
          <cell r="D17">
            <v>130.75800000000001</v>
          </cell>
          <cell r="E17">
            <v>35</v>
          </cell>
          <cell r="F17">
            <v>0</v>
          </cell>
          <cell r="G17">
            <v>22</v>
          </cell>
          <cell r="H17">
            <v>73.75800000000001</v>
          </cell>
        </row>
        <row r="18">
          <cell r="A18">
            <v>37316</v>
          </cell>
          <cell r="B18">
            <v>31</v>
          </cell>
          <cell r="D18">
            <v>130.75800000000001</v>
          </cell>
          <cell r="E18">
            <v>35</v>
          </cell>
          <cell r="F18">
            <v>0</v>
          </cell>
          <cell r="G18">
            <v>22</v>
          </cell>
          <cell r="H18">
            <v>73.75800000000001</v>
          </cell>
        </row>
        <row r="19">
          <cell r="A19">
            <v>37347</v>
          </cell>
          <cell r="B19">
            <v>30</v>
          </cell>
          <cell r="D19">
            <v>130.75800000000001</v>
          </cell>
          <cell r="E19">
            <v>35</v>
          </cell>
          <cell r="F19">
            <v>0</v>
          </cell>
          <cell r="G19">
            <v>22</v>
          </cell>
          <cell r="H19">
            <v>73.75800000000001</v>
          </cell>
        </row>
        <row r="20">
          <cell r="A20">
            <v>37377</v>
          </cell>
          <cell r="B20">
            <v>31</v>
          </cell>
          <cell r="D20">
            <v>130.75800000000001</v>
          </cell>
          <cell r="E20">
            <v>35</v>
          </cell>
          <cell r="F20">
            <v>0</v>
          </cell>
          <cell r="G20">
            <v>22</v>
          </cell>
          <cell r="H20">
            <v>73.75800000000001</v>
          </cell>
          <cell r="J20" t="str">
            <v>MDQ</v>
          </cell>
        </row>
        <row r="21">
          <cell r="A21">
            <v>37408</v>
          </cell>
          <cell r="B21">
            <v>30</v>
          </cell>
          <cell r="D21">
            <v>130.75800000000001</v>
          </cell>
          <cell r="E21">
            <v>35</v>
          </cell>
          <cell r="F21">
            <v>0</v>
          </cell>
          <cell r="G21">
            <v>22</v>
          </cell>
          <cell r="H21">
            <v>73.75800000000001</v>
          </cell>
          <cell r="J21" t="str">
            <v>Aaron MO MAX</v>
          </cell>
        </row>
        <row r="22">
          <cell r="A22">
            <v>37438</v>
          </cell>
          <cell r="B22">
            <v>31</v>
          </cell>
          <cell r="D22">
            <v>130.75800000000001</v>
          </cell>
          <cell r="E22">
            <v>35</v>
          </cell>
          <cell r="F22">
            <v>0</v>
          </cell>
          <cell r="G22">
            <v>22</v>
          </cell>
          <cell r="H22">
            <v>73.75800000000001</v>
          </cell>
          <cell r="J22" t="str">
            <v>Aaron % Level</v>
          </cell>
        </row>
        <row r="23">
          <cell r="A23">
            <v>37469</v>
          </cell>
          <cell r="B23">
            <v>31</v>
          </cell>
          <cell r="D23">
            <v>130.75800000000001</v>
          </cell>
          <cell r="E23">
            <v>35</v>
          </cell>
          <cell r="F23">
            <v>0</v>
          </cell>
          <cell r="G23">
            <v>22</v>
          </cell>
          <cell r="H23">
            <v>73.75800000000001</v>
          </cell>
        </row>
        <row r="24">
          <cell r="A24">
            <v>37500</v>
          </cell>
          <cell r="B24">
            <v>30</v>
          </cell>
          <cell r="D24">
            <v>130.75800000000001</v>
          </cell>
          <cell r="E24">
            <v>35</v>
          </cell>
          <cell r="F24">
            <v>0</v>
          </cell>
          <cell r="G24">
            <v>22</v>
          </cell>
          <cell r="H24">
            <v>73.75800000000001</v>
          </cell>
          <cell r="J24" t="str">
            <v>Min Level</v>
          </cell>
        </row>
        <row r="25">
          <cell r="A25">
            <v>37530</v>
          </cell>
          <cell r="B25">
            <v>31</v>
          </cell>
          <cell r="D25">
            <v>130.75800000000001</v>
          </cell>
          <cell r="E25">
            <v>35</v>
          </cell>
          <cell r="F25">
            <v>0</v>
          </cell>
          <cell r="G25">
            <v>22</v>
          </cell>
          <cell r="H25">
            <v>73.75800000000001</v>
          </cell>
          <cell r="J25" t="str">
            <v>MDQ</v>
          </cell>
        </row>
        <row r="26">
          <cell r="A26">
            <v>37561</v>
          </cell>
          <cell r="B26">
            <v>30</v>
          </cell>
          <cell r="D26">
            <v>130.75800000000001</v>
          </cell>
          <cell r="E26">
            <v>35</v>
          </cell>
          <cell r="F26">
            <v>0</v>
          </cell>
          <cell r="G26">
            <v>22</v>
          </cell>
          <cell r="H26">
            <v>73.75800000000001</v>
          </cell>
        </row>
        <row r="27">
          <cell r="A27">
            <v>37591</v>
          </cell>
          <cell r="B27">
            <v>31</v>
          </cell>
          <cell r="D27">
            <v>130.75800000000001</v>
          </cell>
          <cell r="E27">
            <v>35</v>
          </cell>
          <cell r="F27">
            <v>0</v>
          </cell>
          <cell r="G27">
            <v>22</v>
          </cell>
          <cell r="H27">
            <v>73.75800000000001</v>
          </cell>
        </row>
        <row r="28">
          <cell r="A28">
            <v>37622</v>
          </cell>
          <cell r="B28">
            <v>31</v>
          </cell>
          <cell r="D28">
            <v>130.75800000000001</v>
          </cell>
          <cell r="E28">
            <v>35</v>
          </cell>
          <cell r="F28">
            <v>0</v>
          </cell>
          <cell r="G28">
            <v>22</v>
          </cell>
          <cell r="H28">
            <v>73.75800000000001</v>
          </cell>
          <cell r="J28" t="str">
            <v>MDQ</v>
          </cell>
        </row>
        <row r="29">
          <cell r="A29">
            <v>37653</v>
          </cell>
          <cell r="B29">
            <v>28</v>
          </cell>
          <cell r="D29">
            <v>130.75800000000001</v>
          </cell>
          <cell r="E29">
            <v>35</v>
          </cell>
          <cell r="F29">
            <v>0</v>
          </cell>
          <cell r="G29">
            <v>22</v>
          </cell>
          <cell r="H29">
            <v>73.75800000000001</v>
          </cell>
          <cell r="J29" t="str">
            <v>Aaron MO MAX</v>
          </cell>
        </row>
        <row r="30">
          <cell r="A30">
            <v>37681</v>
          </cell>
          <cell r="B30">
            <v>31</v>
          </cell>
          <cell r="D30">
            <v>130.75800000000001</v>
          </cell>
          <cell r="E30">
            <v>35</v>
          </cell>
          <cell r="F30">
            <v>0</v>
          </cell>
          <cell r="G30">
            <v>22</v>
          </cell>
          <cell r="H30">
            <v>73.75800000000001</v>
          </cell>
          <cell r="J30" t="str">
            <v>Aaron % Level</v>
          </cell>
        </row>
        <row r="31">
          <cell r="A31">
            <v>37712</v>
          </cell>
          <cell r="B31">
            <v>30</v>
          </cell>
          <cell r="D31">
            <v>130.75800000000001</v>
          </cell>
          <cell r="E31">
            <v>35</v>
          </cell>
          <cell r="F31">
            <v>0</v>
          </cell>
          <cell r="G31">
            <v>22</v>
          </cell>
          <cell r="H31">
            <v>73.75800000000001</v>
          </cell>
        </row>
        <row r="32">
          <cell r="A32">
            <v>37742</v>
          </cell>
          <cell r="B32">
            <v>31</v>
          </cell>
          <cell r="D32">
            <v>130.75800000000001</v>
          </cell>
          <cell r="E32">
            <v>35</v>
          </cell>
          <cell r="F32">
            <v>0</v>
          </cell>
          <cell r="G32">
            <v>22</v>
          </cell>
          <cell r="H32">
            <v>73.75800000000001</v>
          </cell>
          <cell r="J32" t="str">
            <v>Min Level</v>
          </cell>
        </row>
        <row r="33">
          <cell r="A33">
            <v>37773</v>
          </cell>
          <cell r="B33">
            <v>30</v>
          </cell>
          <cell r="D33">
            <v>130.75800000000001</v>
          </cell>
          <cell r="E33">
            <v>35</v>
          </cell>
          <cell r="F33">
            <v>0</v>
          </cell>
          <cell r="G33">
            <v>22</v>
          </cell>
          <cell r="H33">
            <v>73.75800000000001</v>
          </cell>
          <cell r="J33" t="str">
            <v>MDQ</v>
          </cell>
        </row>
        <row r="35">
          <cell r="A35">
            <v>37803</v>
          </cell>
          <cell r="B35">
            <v>31</v>
          </cell>
          <cell r="D35">
            <v>130.75800000000001</v>
          </cell>
          <cell r="E35">
            <v>35</v>
          </cell>
          <cell r="F35">
            <v>0</v>
          </cell>
          <cell r="G35">
            <v>22</v>
          </cell>
          <cell r="H35">
            <v>73.75800000000001</v>
          </cell>
        </row>
        <row r="36">
          <cell r="A36">
            <v>37834</v>
          </cell>
          <cell r="B36">
            <v>31</v>
          </cell>
          <cell r="D36">
            <v>130.75800000000001</v>
          </cell>
          <cell r="E36">
            <v>35</v>
          </cell>
          <cell r="F36">
            <v>0</v>
          </cell>
          <cell r="G36">
            <v>22</v>
          </cell>
          <cell r="H36">
            <v>73.75800000000001</v>
          </cell>
          <cell r="J36" t="str">
            <v>MDQ</v>
          </cell>
        </row>
        <row r="37">
          <cell r="A37">
            <v>37865</v>
          </cell>
          <cell r="B37">
            <v>30</v>
          </cell>
          <cell r="D37">
            <v>130.75800000000001</v>
          </cell>
          <cell r="E37">
            <v>35</v>
          </cell>
          <cell r="F37">
            <v>0</v>
          </cell>
          <cell r="G37">
            <v>22</v>
          </cell>
          <cell r="H37">
            <v>73.75800000000001</v>
          </cell>
          <cell r="J37" t="str">
            <v>Aaron MO MAX</v>
          </cell>
        </row>
        <row r="38">
          <cell r="A38">
            <v>37895</v>
          </cell>
          <cell r="B38">
            <v>31</v>
          </cell>
          <cell r="D38">
            <v>130.75800000000001</v>
          </cell>
          <cell r="E38">
            <v>35</v>
          </cell>
          <cell r="F38">
            <v>0</v>
          </cell>
          <cell r="G38">
            <v>22</v>
          </cell>
          <cell r="H38">
            <v>73.75800000000001</v>
          </cell>
          <cell r="J38" t="str">
            <v>Aaron % Level</v>
          </cell>
        </row>
        <row r="39">
          <cell r="A39">
            <v>37926</v>
          </cell>
          <cell r="B39">
            <v>30</v>
          </cell>
          <cell r="D39">
            <v>130.75800000000001</v>
          </cell>
          <cell r="E39">
            <v>35</v>
          </cell>
          <cell r="F39">
            <v>0</v>
          </cell>
          <cell r="G39">
            <v>22</v>
          </cell>
          <cell r="H39">
            <v>73.75800000000001</v>
          </cell>
        </row>
        <row r="40">
          <cell r="A40">
            <v>37956</v>
          </cell>
          <cell r="B40">
            <v>31</v>
          </cell>
          <cell r="D40">
            <v>130.75800000000001</v>
          </cell>
          <cell r="E40">
            <v>35</v>
          </cell>
          <cell r="F40">
            <v>0</v>
          </cell>
          <cell r="G40">
            <v>22</v>
          </cell>
          <cell r="H40">
            <v>73.75800000000001</v>
          </cell>
          <cell r="J40" t="str">
            <v>Min Level</v>
          </cell>
        </row>
        <row r="41">
          <cell r="A41">
            <v>37987</v>
          </cell>
          <cell r="B41">
            <v>31</v>
          </cell>
          <cell r="D41">
            <v>130.75800000000001</v>
          </cell>
          <cell r="E41">
            <v>35</v>
          </cell>
          <cell r="F41">
            <v>0</v>
          </cell>
          <cell r="G41">
            <v>22</v>
          </cell>
          <cell r="H41">
            <v>73.75800000000001</v>
          </cell>
          <cell r="J41" t="str">
            <v>MDQ</v>
          </cell>
        </row>
        <row r="44">
          <cell r="A44">
            <v>38018</v>
          </cell>
          <cell r="B44">
            <v>29</v>
          </cell>
          <cell r="D44">
            <v>130.75800000000001</v>
          </cell>
          <cell r="E44">
            <v>35</v>
          </cell>
          <cell r="F44">
            <v>0</v>
          </cell>
          <cell r="G44">
            <v>22</v>
          </cell>
          <cell r="H44">
            <v>73.75800000000001</v>
          </cell>
          <cell r="J44" t="str">
            <v>New Castle</v>
          </cell>
        </row>
        <row r="45">
          <cell r="A45">
            <v>38047</v>
          </cell>
          <cell r="B45">
            <v>31</v>
          </cell>
          <cell r="D45">
            <v>130.75800000000001</v>
          </cell>
          <cell r="E45">
            <v>35</v>
          </cell>
          <cell r="F45">
            <v>0</v>
          </cell>
          <cell r="G45">
            <v>22</v>
          </cell>
          <cell r="H45">
            <v>73.75800000000001</v>
          </cell>
        </row>
        <row r="46">
          <cell r="A46">
            <v>38078</v>
          </cell>
          <cell r="B46">
            <v>30</v>
          </cell>
          <cell r="D46">
            <v>130.75800000000001</v>
          </cell>
          <cell r="E46">
            <v>35</v>
          </cell>
          <cell r="F46">
            <v>0</v>
          </cell>
          <cell r="G46">
            <v>22</v>
          </cell>
          <cell r="H46">
            <v>73.75800000000001</v>
          </cell>
          <cell r="J46" t="str">
            <v>Total</v>
          </cell>
        </row>
        <row r="47">
          <cell r="A47">
            <v>38108</v>
          </cell>
          <cell r="B47">
            <v>31</v>
          </cell>
          <cell r="D47">
            <v>130.75800000000001</v>
          </cell>
          <cell r="E47">
            <v>35</v>
          </cell>
          <cell r="F47">
            <v>0</v>
          </cell>
          <cell r="G47">
            <v>22</v>
          </cell>
          <cell r="H47">
            <v>73.75800000000001</v>
          </cell>
        </row>
        <row r="48">
          <cell r="A48">
            <v>38139</v>
          </cell>
          <cell r="B48">
            <v>30</v>
          </cell>
          <cell r="D48">
            <v>130.75800000000001</v>
          </cell>
          <cell r="E48">
            <v>35</v>
          </cell>
          <cell r="F48">
            <v>0</v>
          </cell>
          <cell r="G48">
            <v>22</v>
          </cell>
          <cell r="H48">
            <v>73.75800000000001</v>
          </cell>
        </row>
        <row r="49">
          <cell r="A49">
            <v>38169</v>
          </cell>
          <cell r="B49">
            <v>31</v>
          </cell>
          <cell r="D49">
            <v>130.75800000000001</v>
          </cell>
          <cell r="E49">
            <v>35</v>
          </cell>
          <cell r="F49">
            <v>0</v>
          </cell>
          <cell r="G49">
            <v>22</v>
          </cell>
          <cell r="H49">
            <v>73.75800000000001</v>
          </cell>
        </row>
        <row r="50">
          <cell r="A50">
            <v>38200</v>
          </cell>
          <cell r="B50">
            <v>31</v>
          </cell>
          <cell r="D50">
            <v>130.75800000000001</v>
          </cell>
          <cell r="E50">
            <v>35</v>
          </cell>
          <cell r="F50">
            <v>0</v>
          </cell>
          <cell r="G50">
            <v>22</v>
          </cell>
          <cell r="H50">
            <v>73.75800000000001</v>
          </cell>
        </row>
        <row r="51">
          <cell r="A51">
            <v>38231</v>
          </cell>
          <cell r="B51">
            <v>30</v>
          </cell>
          <cell r="D51">
            <v>130.75800000000001</v>
          </cell>
          <cell r="E51">
            <v>35</v>
          </cell>
          <cell r="F51">
            <v>0</v>
          </cell>
          <cell r="G51">
            <v>22</v>
          </cell>
          <cell r="H51">
            <v>73.75800000000001</v>
          </cell>
        </row>
        <row r="52">
          <cell r="A52">
            <v>38261</v>
          </cell>
          <cell r="B52">
            <v>31</v>
          </cell>
          <cell r="D52">
            <v>130.75800000000001</v>
          </cell>
          <cell r="E52">
            <v>35</v>
          </cell>
          <cell r="F52">
            <v>0</v>
          </cell>
          <cell r="G52">
            <v>22</v>
          </cell>
          <cell r="H52">
            <v>73.75800000000001</v>
          </cell>
        </row>
        <row r="53">
          <cell r="A53">
            <v>38292</v>
          </cell>
          <cell r="B53">
            <v>30</v>
          </cell>
          <cell r="D53">
            <v>130.75800000000001</v>
          </cell>
          <cell r="E53">
            <v>35</v>
          </cell>
          <cell r="F53">
            <v>0</v>
          </cell>
          <cell r="G53">
            <v>22</v>
          </cell>
          <cell r="H53">
            <v>73.75800000000001</v>
          </cell>
        </row>
        <row r="54">
          <cell r="A54">
            <v>38322</v>
          </cell>
          <cell r="B54">
            <v>31</v>
          </cell>
          <cell r="D54">
            <v>130.75800000000001</v>
          </cell>
          <cell r="E54">
            <v>35</v>
          </cell>
          <cell r="F54">
            <v>0</v>
          </cell>
          <cell r="G54">
            <v>22</v>
          </cell>
          <cell r="H54">
            <v>73.75800000000001</v>
          </cell>
        </row>
        <row r="55">
          <cell r="A55">
            <v>38353</v>
          </cell>
          <cell r="B55">
            <v>31</v>
          </cell>
          <cell r="D55">
            <v>130.75800000000001</v>
          </cell>
          <cell r="E55">
            <v>35</v>
          </cell>
          <cell r="F55">
            <v>0</v>
          </cell>
          <cell r="G55">
            <v>22</v>
          </cell>
          <cell r="H55">
            <v>73.75800000000001</v>
          </cell>
        </row>
        <row r="56">
          <cell r="A56">
            <v>38384</v>
          </cell>
          <cell r="B56">
            <v>28</v>
          </cell>
          <cell r="D56">
            <v>130.75800000000001</v>
          </cell>
          <cell r="E56">
            <v>35</v>
          </cell>
          <cell r="F56">
            <v>0</v>
          </cell>
          <cell r="G56">
            <v>22</v>
          </cell>
          <cell r="H56">
            <v>73.75800000000001</v>
          </cell>
        </row>
        <row r="57">
          <cell r="A57">
            <v>38412</v>
          </cell>
          <cell r="B57">
            <v>31</v>
          </cell>
          <cell r="D57">
            <v>130.75800000000001</v>
          </cell>
          <cell r="E57">
            <v>35</v>
          </cell>
          <cell r="F57">
            <v>0</v>
          </cell>
          <cell r="G57">
            <v>22</v>
          </cell>
          <cell r="H57">
            <v>73.75800000000001</v>
          </cell>
        </row>
        <row r="58">
          <cell r="A58">
            <v>38443</v>
          </cell>
          <cell r="B58">
            <v>30</v>
          </cell>
          <cell r="D58">
            <v>130.75800000000001</v>
          </cell>
          <cell r="E58">
            <v>35</v>
          </cell>
          <cell r="F58">
            <v>0</v>
          </cell>
          <cell r="G58">
            <v>22</v>
          </cell>
          <cell r="H58">
            <v>73.75800000000001</v>
          </cell>
        </row>
        <row r="59">
          <cell r="A59">
            <v>38473</v>
          </cell>
          <cell r="B59">
            <v>31</v>
          </cell>
          <cell r="D59">
            <v>130.75800000000001</v>
          </cell>
          <cell r="E59">
            <v>35</v>
          </cell>
          <cell r="F59">
            <v>0</v>
          </cell>
          <cell r="G59">
            <v>22</v>
          </cell>
          <cell r="H59">
            <v>73.75800000000001</v>
          </cell>
        </row>
        <row r="60">
          <cell r="A60">
            <v>38504</v>
          </cell>
          <cell r="B60">
            <v>30</v>
          </cell>
          <cell r="D60">
            <v>130.75800000000001</v>
          </cell>
          <cell r="E60">
            <v>35</v>
          </cell>
          <cell r="F60">
            <v>0</v>
          </cell>
          <cell r="G60">
            <v>22</v>
          </cell>
          <cell r="H60">
            <v>73.75800000000001</v>
          </cell>
        </row>
        <row r="61">
          <cell r="A61">
            <v>38534</v>
          </cell>
          <cell r="B61">
            <v>31</v>
          </cell>
          <cell r="D61">
            <v>130.75800000000001</v>
          </cell>
          <cell r="E61">
            <v>35</v>
          </cell>
          <cell r="F61">
            <v>0</v>
          </cell>
          <cell r="G61">
            <v>22</v>
          </cell>
          <cell r="H61">
            <v>73.75800000000001</v>
          </cell>
        </row>
        <row r="62">
          <cell r="A62">
            <v>38565</v>
          </cell>
          <cell r="B62">
            <v>31</v>
          </cell>
          <cell r="D62">
            <v>130.75800000000001</v>
          </cell>
          <cell r="E62">
            <v>35</v>
          </cell>
          <cell r="F62">
            <v>0</v>
          </cell>
          <cell r="G62">
            <v>22</v>
          </cell>
          <cell r="H62">
            <v>73.75800000000001</v>
          </cell>
          <cell r="J62" t="str">
            <v>Winter Total</v>
          </cell>
        </row>
        <row r="63">
          <cell r="A63">
            <v>38596</v>
          </cell>
          <cell r="B63">
            <v>30</v>
          </cell>
          <cell r="D63">
            <v>130.75800000000001</v>
          </cell>
          <cell r="E63">
            <v>35</v>
          </cell>
          <cell r="F63">
            <v>0</v>
          </cell>
          <cell r="G63">
            <v>22</v>
          </cell>
          <cell r="H63">
            <v>73.75800000000001</v>
          </cell>
          <cell r="J63">
            <v>1400</v>
          </cell>
        </row>
        <row r="64">
          <cell r="A64">
            <v>38626</v>
          </cell>
          <cell r="B64">
            <v>31</v>
          </cell>
          <cell r="D64">
            <v>130.75800000000001</v>
          </cell>
          <cell r="E64">
            <v>35</v>
          </cell>
          <cell r="F64">
            <v>0</v>
          </cell>
          <cell r="G64">
            <v>22</v>
          </cell>
          <cell r="H64">
            <v>73.75800000000001</v>
          </cell>
        </row>
        <row r="65">
          <cell r="A65">
            <v>38657</v>
          </cell>
          <cell r="B65">
            <v>30</v>
          </cell>
          <cell r="D65">
            <v>130.75800000000001</v>
          </cell>
          <cell r="E65">
            <v>35</v>
          </cell>
          <cell r="F65">
            <v>0</v>
          </cell>
          <cell r="G65">
            <v>22</v>
          </cell>
          <cell r="H65">
            <v>73.75800000000001</v>
          </cell>
        </row>
        <row r="66">
          <cell r="A66">
            <v>38687</v>
          </cell>
          <cell r="B66">
            <v>31</v>
          </cell>
          <cell r="D66">
            <v>130.75800000000001</v>
          </cell>
          <cell r="E66">
            <v>35</v>
          </cell>
          <cell r="F66">
            <v>0</v>
          </cell>
          <cell r="G66">
            <v>22</v>
          </cell>
          <cell r="H66">
            <v>73.75800000000001</v>
          </cell>
        </row>
        <row r="67">
          <cell r="A67">
            <v>38718</v>
          </cell>
          <cell r="B67">
            <v>31</v>
          </cell>
          <cell r="D67">
            <v>130.75800000000001</v>
          </cell>
          <cell r="E67">
            <v>35</v>
          </cell>
          <cell r="F67">
            <v>0</v>
          </cell>
          <cell r="G67">
            <v>22</v>
          </cell>
          <cell r="H67">
            <v>73.75800000000001</v>
          </cell>
        </row>
        <row r="68">
          <cell r="A68">
            <v>38749</v>
          </cell>
          <cell r="B68">
            <v>28</v>
          </cell>
          <cell r="D68">
            <v>130.75800000000001</v>
          </cell>
          <cell r="E68">
            <v>35</v>
          </cell>
          <cell r="F68">
            <v>0</v>
          </cell>
          <cell r="G68">
            <v>22</v>
          </cell>
          <cell r="H68">
            <v>73.75800000000001</v>
          </cell>
        </row>
        <row r="69">
          <cell r="A69">
            <v>38777</v>
          </cell>
          <cell r="B69">
            <v>31</v>
          </cell>
          <cell r="D69">
            <v>130.75800000000001</v>
          </cell>
          <cell r="E69">
            <v>35</v>
          </cell>
          <cell r="F69">
            <v>0</v>
          </cell>
          <cell r="G69">
            <v>22</v>
          </cell>
          <cell r="H69">
            <v>73.75800000000001</v>
          </cell>
        </row>
        <row r="70">
          <cell r="A70">
            <v>38808</v>
          </cell>
          <cell r="B70">
            <v>30</v>
          </cell>
          <cell r="D70">
            <v>130.75800000000001</v>
          </cell>
          <cell r="E70">
            <v>35</v>
          </cell>
          <cell r="F70">
            <v>0</v>
          </cell>
          <cell r="G70">
            <v>22</v>
          </cell>
          <cell r="H70">
            <v>73.75800000000001</v>
          </cell>
        </row>
        <row r="71">
          <cell r="A71">
            <v>38838</v>
          </cell>
          <cell r="B71">
            <v>31</v>
          </cell>
          <cell r="D71">
            <v>130.75800000000001</v>
          </cell>
          <cell r="E71">
            <v>35</v>
          </cell>
          <cell r="F71">
            <v>0</v>
          </cell>
          <cell r="G71">
            <v>22</v>
          </cell>
          <cell r="H71">
            <v>73.75800000000001</v>
          </cell>
        </row>
        <row r="72">
          <cell r="A72">
            <v>38869</v>
          </cell>
          <cell r="B72">
            <v>30</v>
          </cell>
          <cell r="D72">
            <v>130.75800000000001</v>
          </cell>
          <cell r="E72">
            <v>35</v>
          </cell>
          <cell r="F72">
            <v>0</v>
          </cell>
          <cell r="G72">
            <v>22</v>
          </cell>
          <cell r="H72">
            <v>73.75800000000001</v>
          </cell>
        </row>
        <row r="73">
          <cell r="A73">
            <v>38899</v>
          </cell>
          <cell r="B73">
            <v>31</v>
          </cell>
          <cell r="D73">
            <v>130.75800000000001</v>
          </cell>
          <cell r="E73">
            <v>35</v>
          </cell>
          <cell r="F73">
            <v>0</v>
          </cell>
          <cell r="G73">
            <v>22</v>
          </cell>
          <cell r="H73">
            <v>73.75800000000001</v>
          </cell>
        </row>
        <row r="74">
          <cell r="A74">
            <v>38930</v>
          </cell>
          <cell r="B74">
            <v>31</v>
          </cell>
          <cell r="D74">
            <v>130.75800000000001</v>
          </cell>
          <cell r="E74">
            <v>35</v>
          </cell>
          <cell r="F74">
            <v>0</v>
          </cell>
          <cell r="G74">
            <v>22</v>
          </cell>
          <cell r="H74">
            <v>73.75800000000001</v>
          </cell>
        </row>
        <row r="75">
          <cell r="A75">
            <v>38961</v>
          </cell>
          <cell r="B75">
            <v>30</v>
          </cell>
          <cell r="D75">
            <v>130.75800000000001</v>
          </cell>
          <cell r="E75">
            <v>35</v>
          </cell>
          <cell r="F75">
            <v>0</v>
          </cell>
          <cell r="G75">
            <v>22</v>
          </cell>
          <cell r="H75">
            <v>73.75800000000001</v>
          </cell>
        </row>
        <row r="76">
          <cell r="A76">
            <v>38991</v>
          </cell>
          <cell r="B76">
            <v>31</v>
          </cell>
          <cell r="D76">
            <v>130.75800000000001</v>
          </cell>
          <cell r="E76">
            <v>35</v>
          </cell>
          <cell r="F76">
            <v>0</v>
          </cell>
          <cell r="G76">
            <v>22</v>
          </cell>
          <cell r="H76">
            <v>73.75800000000001</v>
          </cell>
        </row>
        <row r="77">
          <cell r="A77">
            <v>39022</v>
          </cell>
          <cell r="B77">
            <v>30</v>
          </cell>
          <cell r="D77">
            <v>130.75800000000001</v>
          </cell>
          <cell r="E77">
            <v>35</v>
          </cell>
          <cell r="F77">
            <v>0</v>
          </cell>
          <cell r="G77">
            <v>22</v>
          </cell>
          <cell r="H77">
            <v>73.75800000000001</v>
          </cell>
        </row>
        <row r="78">
          <cell r="A78">
            <v>39052</v>
          </cell>
          <cell r="B78">
            <v>31</v>
          </cell>
          <cell r="D78">
            <v>130.75800000000001</v>
          </cell>
          <cell r="E78">
            <v>35</v>
          </cell>
          <cell r="F78">
            <v>0</v>
          </cell>
          <cell r="G78">
            <v>22</v>
          </cell>
          <cell r="H78">
            <v>73.75800000000001</v>
          </cell>
        </row>
        <row r="79">
          <cell r="A79" t="str">
            <v xml:space="preserve">Winter 02-03 </v>
          </cell>
          <cell r="B79">
            <v>151</v>
          </cell>
        </row>
        <row r="80">
          <cell r="A80" t="str">
            <v xml:space="preserve">Winter 03-04 </v>
          </cell>
          <cell r="B80">
            <v>152</v>
          </cell>
        </row>
        <row r="81">
          <cell r="A81" t="str">
            <v xml:space="preserve">Winter 04-05 </v>
          </cell>
          <cell r="B81">
            <v>151</v>
          </cell>
        </row>
        <row r="82">
          <cell r="A82" t="str">
            <v xml:space="preserve">Winter 05-06 </v>
          </cell>
          <cell r="B82">
            <v>151</v>
          </cell>
        </row>
        <row r="83">
          <cell r="A83" t="str">
            <v xml:space="preserve">Winter 06-07 </v>
          </cell>
          <cell r="B83">
            <v>151</v>
          </cell>
        </row>
        <row r="84">
          <cell r="A84" t="str">
            <v xml:space="preserve">Winter 07-08 </v>
          </cell>
          <cell r="B84">
            <v>152</v>
          </cell>
        </row>
        <row r="85">
          <cell r="A85">
            <v>39083</v>
          </cell>
          <cell r="B85">
            <v>31</v>
          </cell>
          <cell r="D85">
            <v>130.75800000000001</v>
          </cell>
          <cell r="E85">
            <v>35</v>
          </cell>
          <cell r="F85">
            <v>0</v>
          </cell>
          <cell r="G85">
            <v>22</v>
          </cell>
          <cell r="H85">
            <v>73.75800000000001</v>
          </cell>
        </row>
        <row r="86">
          <cell r="A86">
            <v>39114</v>
          </cell>
          <cell r="B86">
            <v>28</v>
          </cell>
          <cell r="D86">
            <v>130.75800000000001</v>
          </cell>
          <cell r="E86">
            <v>35</v>
          </cell>
          <cell r="F86">
            <v>0</v>
          </cell>
          <cell r="G86">
            <v>22</v>
          </cell>
          <cell r="H86">
            <v>73.75800000000001</v>
          </cell>
        </row>
        <row r="87">
          <cell r="A87">
            <v>39142</v>
          </cell>
          <cell r="B87">
            <v>31</v>
          </cell>
          <cell r="D87">
            <v>130.75800000000001</v>
          </cell>
          <cell r="E87">
            <v>35</v>
          </cell>
          <cell r="F87">
            <v>0</v>
          </cell>
          <cell r="G87">
            <v>22</v>
          </cell>
          <cell r="H87">
            <v>73.75800000000001</v>
          </cell>
        </row>
        <row r="88">
          <cell r="A88">
            <v>39173</v>
          </cell>
          <cell r="B88">
            <v>30</v>
          </cell>
          <cell r="D88">
            <v>130.75800000000001</v>
          </cell>
          <cell r="E88">
            <v>35</v>
          </cell>
          <cell r="F88">
            <v>0</v>
          </cell>
          <cell r="G88">
            <v>22</v>
          </cell>
          <cell r="H88">
            <v>73.75800000000001</v>
          </cell>
        </row>
        <row r="89">
          <cell r="A89">
            <v>39203</v>
          </cell>
          <cell r="B89">
            <v>31</v>
          </cell>
          <cell r="D89">
            <v>130.75800000000001</v>
          </cell>
          <cell r="E89">
            <v>35</v>
          </cell>
          <cell r="F89">
            <v>0</v>
          </cell>
          <cell r="G89">
            <v>22</v>
          </cell>
          <cell r="H89">
            <v>73.75800000000001</v>
          </cell>
        </row>
        <row r="90">
          <cell r="A90">
            <v>39234</v>
          </cell>
          <cell r="B90">
            <v>30</v>
          </cell>
          <cell r="D90">
            <v>130.75800000000001</v>
          </cell>
          <cell r="E90">
            <v>35</v>
          </cell>
          <cell r="F90">
            <v>0</v>
          </cell>
          <cell r="G90">
            <v>22</v>
          </cell>
          <cell r="H90">
            <v>73.75800000000001</v>
          </cell>
        </row>
        <row r="91">
          <cell r="A91">
            <v>39264</v>
          </cell>
          <cell r="B91">
            <v>31</v>
          </cell>
          <cell r="D91">
            <v>130.75800000000001</v>
          </cell>
          <cell r="E91">
            <v>35</v>
          </cell>
          <cell r="F91">
            <v>0</v>
          </cell>
          <cell r="G91">
            <v>22</v>
          </cell>
          <cell r="H91">
            <v>73.75800000000001</v>
          </cell>
        </row>
        <row r="92">
          <cell r="A92">
            <v>39295</v>
          </cell>
          <cell r="B92">
            <v>31</v>
          </cell>
          <cell r="D92">
            <v>130.75800000000001</v>
          </cell>
          <cell r="E92">
            <v>35</v>
          </cell>
          <cell r="F92">
            <v>0</v>
          </cell>
          <cell r="G92">
            <v>22</v>
          </cell>
          <cell r="H92">
            <v>73.75800000000001</v>
          </cell>
        </row>
        <row r="93">
          <cell r="A93">
            <v>39326</v>
          </cell>
          <cell r="B93">
            <v>30</v>
          </cell>
          <cell r="D93">
            <v>130.75800000000001</v>
          </cell>
          <cell r="E93">
            <v>35</v>
          </cell>
          <cell r="F93">
            <v>0</v>
          </cell>
          <cell r="G93">
            <v>22</v>
          </cell>
          <cell r="H93">
            <v>73.75800000000001</v>
          </cell>
        </row>
        <row r="94">
          <cell r="A94">
            <v>39356</v>
          </cell>
          <cell r="B94">
            <v>31</v>
          </cell>
          <cell r="D94">
            <v>130.75800000000001</v>
          </cell>
          <cell r="E94">
            <v>35</v>
          </cell>
          <cell r="F94">
            <v>0</v>
          </cell>
          <cell r="G94">
            <v>22</v>
          </cell>
          <cell r="H94">
            <v>73.75800000000001</v>
          </cell>
        </row>
        <row r="95">
          <cell r="A95">
            <v>39387</v>
          </cell>
          <cell r="B95">
            <v>30</v>
          </cell>
          <cell r="D95">
            <v>130.75800000000001</v>
          </cell>
          <cell r="E95">
            <v>35</v>
          </cell>
          <cell r="F95">
            <v>0</v>
          </cell>
          <cell r="G95">
            <v>22</v>
          </cell>
          <cell r="H95">
            <v>73.75800000000001</v>
          </cell>
        </row>
        <row r="96">
          <cell r="A96">
            <v>39417</v>
          </cell>
          <cell r="B96">
            <v>31</v>
          </cell>
          <cell r="D96">
            <v>130.75800000000001</v>
          </cell>
          <cell r="E96">
            <v>35</v>
          </cell>
          <cell r="F96">
            <v>0</v>
          </cell>
          <cell r="G96">
            <v>22</v>
          </cell>
          <cell r="H96">
            <v>73.75800000000001</v>
          </cell>
        </row>
        <row r="97">
          <cell r="A97">
            <v>39448</v>
          </cell>
          <cell r="B97">
            <v>31</v>
          </cell>
          <cell r="D97">
            <v>130.75800000000001</v>
          </cell>
          <cell r="E97">
            <v>35</v>
          </cell>
          <cell r="F97">
            <v>0</v>
          </cell>
          <cell r="G97">
            <v>22</v>
          </cell>
          <cell r="H97">
            <v>73.75800000000001</v>
          </cell>
        </row>
        <row r="98">
          <cell r="A98">
            <v>39479</v>
          </cell>
          <cell r="B98">
            <v>29</v>
          </cell>
          <cell r="D98">
            <v>130.75800000000001</v>
          </cell>
          <cell r="E98">
            <v>35</v>
          </cell>
          <cell r="F98">
            <v>0</v>
          </cell>
          <cell r="G98">
            <v>22</v>
          </cell>
          <cell r="H98">
            <v>73.75800000000001</v>
          </cell>
        </row>
        <row r="99">
          <cell r="A99">
            <v>39508</v>
          </cell>
          <cell r="B99">
            <v>31</v>
          </cell>
          <cell r="D99">
            <v>130.75800000000001</v>
          </cell>
          <cell r="E99">
            <v>35</v>
          </cell>
          <cell r="F99">
            <v>0</v>
          </cell>
          <cell r="G99">
            <v>22</v>
          </cell>
          <cell r="H99">
            <v>73.75800000000001</v>
          </cell>
        </row>
        <row r="100">
          <cell r="A100">
            <v>39539</v>
          </cell>
          <cell r="B100">
            <v>30</v>
          </cell>
          <cell r="D100">
            <v>130.75800000000001</v>
          </cell>
          <cell r="E100">
            <v>35</v>
          </cell>
          <cell r="F100">
            <v>0</v>
          </cell>
          <cell r="G100">
            <v>22</v>
          </cell>
          <cell r="H100">
            <v>73.75800000000001</v>
          </cell>
        </row>
        <row r="101">
          <cell r="A101">
            <v>39569</v>
          </cell>
          <cell r="B101">
            <v>31</v>
          </cell>
          <cell r="D101">
            <v>130.75800000000001</v>
          </cell>
          <cell r="E101">
            <v>35</v>
          </cell>
          <cell r="F101">
            <v>0</v>
          </cell>
          <cell r="G101">
            <v>22</v>
          </cell>
          <cell r="H101">
            <v>73.75800000000001</v>
          </cell>
        </row>
        <row r="102">
          <cell r="A102">
            <v>39600</v>
          </cell>
          <cell r="B102">
            <v>30</v>
          </cell>
          <cell r="D102">
            <v>130.75800000000001</v>
          </cell>
          <cell r="E102">
            <v>35</v>
          </cell>
          <cell r="F102">
            <v>0</v>
          </cell>
          <cell r="G102">
            <v>22</v>
          </cell>
          <cell r="H102">
            <v>73.75800000000001</v>
          </cell>
        </row>
        <row r="103">
          <cell r="A103">
            <v>39630</v>
          </cell>
          <cell r="B103">
            <v>31</v>
          </cell>
          <cell r="D103">
            <v>130.75800000000001</v>
          </cell>
          <cell r="E103">
            <v>35</v>
          </cell>
          <cell r="F103">
            <v>0</v>
          </cell>
          <cell r="G103">
            <v>22</v>
          </cell>
          <cell r="H103">
            <v>73.75800000000001</v>
          </cell>
        </row>
        <row r="104">
          <cell r="A104">
            <v>39661</v>
          </cell>
          <cell r="B104">
            <v>31</v>
          </cell>
          <cell r="D104">
            <v>130.75800000000001</v>
          </cell>
          <cell r="E104">
            <v>35</v>
          </cell>
          <cell r="F104">
            <v>0</v>
          </cell>
          <cell r="G104">
            <v>22</v>
          </cell>
          <cell r="H104">
            <v>73.75800000000001</v>
          </cell>
        </row>
        <row r="105">
          <cell r="A105">
            <v>39692</v>
          </cell>
          <cell r="B105">
            <v>30</v>
          </cell>
          <cell r="D105">
            <v>130.75800000000001</v>
          </cell>
          <cell r="E105">
            <v>35</v>
          </cell>
          <cell r="F105">
            <v>0</v>
          </cell>
          <cell r="G105">
            <v>22</v>
          </cell>
          <cell r="H105">
            <v>73.75800000000001</v>
          </cell>
        </row>
        <row r="106">
          <cell r="A106">
            <v>39722</v>
          </cell>
          <cell r="B106">
            <v>31</v>
          </cell>
          <cell r="D106">
            <v>130.75800000000001</v>
          </cell>
          <cell r="E106">
            <v>35</v>
          </cell>
          <cell r="F106">
            <v>0</v>
          </cell>
          <cell r="G106">
            <v>22</v>
          </cell>
          <cell r="H106">
            <v>73.75800000000001</v>
          </cell>
        </row>
        <row r="107">
          <cell r="A107">
            <v>39753</v>
          </cell>
          <cell r="B107">
            <v>30</v>
          </cell>
          <cell r="D107">
            <v>130.75800000000001</v>
          </cell>
          <cell r="E107">
            <v>35</v>
          </cell>
          <cell r="F107">
            <v>0</v>
          </cell>
          <cell r="G107">
            <v>22</v>
          </cell>
          <cell r="H107">
            <v>73.75800000000001</v>
          </cell>
        </row>
        <row r="108">
          <cell r="A108">
            <v>39783</v>
          </cell>
          <cell r="B108">
            <v>31</v>
          </cell>
          <cell r="D108">
            <v>130.75800000000001</v>
          </cell>
          <cell r="E108">
            <v>35</v>
          </cell>
          <cell r="F108">
            <v>0</v>
          </cell>
          <cell r="G108">
            <v>22</v>
          </cell>
          <cell r="H108">
            <v>73.75800000000001</v>
          </cell>
        </row>
        <row r="109">
          <cell r="A109">
            <v>39814</v>
          </cell>
          <cell r="B109">
            <v>31</v>
          </cell>
          <cell r="D109">
            <v>130.75800000000001</v>
          </cell>
          <cell r="E109">
            <v>35</v>
          </cell>
          <cell r="F109">
            <v>0</v>
          </cell>
          <cell r="G109">
            <v>22</v>
          </cell>
          <cell r="H109">
            <v>73.75800000000001</v>
          </cell>
        </row>
        <row r="110">
          <cell r="A110">
            <v>39845</v>
          </cell>
          <cell r="B110">
            <v>28</v>
          </cell>
          <cell r="D110">
            <v>130.75800000000001</v>
          </cell>
          <cell r="E110">
            <v>35</v>
          </cell>
          <cell r="F110">
            <v>0</v>
          </cell>
          <cell r="G110">
            <v>22</v>
          </cell>
          <cell r="H110">
            <v>73.75800000000001</v>
          </cell>
        </row>
        <row r="111">
          <cell r="A111">
            <v>39873</v>
          </cell>
          <cell r="B111">
            <v>31</v>
          </cell>
          <cell r="D111">
            <v>130.75800000000001</v>
          </cell>
          <cell r="E111">
            <v>35</v>
          </cell>
          <cell r="F111">
            <v>0</v>
          </cell>
          <cell r="G111">
            <v>22</v>
          </cell>
          <cell r="H111">
            <v>73.75800000000001</v>
          </cell>
        </row>
        <row r="112">
          <cell r="A112">
            <v>39904</v>
          </cell>
          <cell r="B112">
            <v>30</v>
          </cell>
          <cell r="D112">
            <v>130.75800000000001</v>
          </cell>
          <cell r="E112">
            <v>35</v>
          </cell>
          <cell r="F112">
            <v>0</v>
          </cell>
          <cell r="G112">
            <v>22</v>
          </cell>
          <cell r="H112">
            <v>73.75800000000001</v>
          </cell>
        </row>
        <row r="113">
          <cell r="A113">
            <v>39934</v>
          </cell>
          <cell r="B113">
            <v>31</v>
          </cell>
          <cell r="D113">
            <v>130.75800000000001</v>
          </cell>
          <cell r="E113">
            <v>35</v>
          </cell>
          <cell r="F113">
            <v>0</v>
          </cell>
          <cell r="G113">
            <v>22</v>
          </cell>
          <cell r="H113">
            <v>73.75800000000001</v>
          </cell>
        </row>
        <row r="114">
          <cell r="A114">
            <v>39965</v>
          </cell>
          <cell r="B114">
            <v>30</v>
          </cell>
          <cell r="D114">
            <v>130.75800000000001</v>
          </cell>
          <cell r="E114">
            <v>35</v>
          </cell>
          <cell r="F114">
            <v>0</v>
          </cell>
          <cell r="G114">
            <v>22</v>
          </cell>
          <cell r="H114">
            <v>73.75800000000001</v>
          </cell>
        </row>
        <row r="115">
          <cell r="A115">
            <v>39995</v>
          </cell>
          <cell r="B115">
            <v>31</v>
          </cell>
          <cell r="D115">
            <v>130.75800000000001</v>
          </cell>
          <cell r="E115">
            <v>35</v>
          </cell>
          <cell r="F115">
            <v>0</v>
          </cell>
          <cell r="G115">
            <v>22</v>
          </cell>
          <cell r="H115">
            <v>73.75800000000001</v>
          </cell>
        </row>
        <row r="116">
          <cell r="A116">
            <v>40026</v>
          </cell>
          <cell r="B116">
            <v>31</v>
          </cell>
          <cell r="D116">
            <v>130.75800000000001</v>
          </cell>
          <cell r="E116">
            <v>35</v>
          </cell>
          <cell r="F116">
            <v>0</v>
          </cell>
          <cell r="G116">
            <v>22</v>
          </cell>
          <cell r="H116">
            <v>73.75800000000001</v>
          </cell>
        </row>
        <row r="117">
          <cell r="A117">
            <v>40057</v>
          </cell>
          <cell r="B117">
            <v>30</v>
          </cell>
          <cell r="D117">
            <v>130.75800000000001</v>
          </cell>
          <cell r="E117">
            <v>35</v>
          </cell>
          <cell r="F117">
            <v>0</v>
          </cell>
          <cell r="G117">
            <v>22</v>
          </cell>
          <cell r="H117">
            <v>73.75800000000001</v>
          </cell>
        </row>
        <row r="118">
          <cell r="A118">
            <v>40087</v>
          </cell>
          <cell r="B118">
            <v>31</v>
          </cell>
          <cell r="D118">
            <v>130.75800000000001</v>
          </cell>
          <cell r="E118">
            <v>35</v>
          </cell>
          <cell r="F118">
            <v>0</v>
          </cell>
          <cell r="G118">
            <v>22</v>
          </cell>
          <cell r="H118">
            <v>73.75800000000001</v>
          </cell>
        </row>
        <row r="119">
          <cell r="A119">
            <v>40118</v>
          </cell>
          <cell r="B119">
            <v>30</v>
          </cell>
          <cell r="D119">
            <v>130.75800000000001</v>
          </cell>
          <cell r="E119">
            <v>35</v>
          </cell>
          <cell r="F119">
            <v>0</v>
          </cell>
          <cell r="G119">
            <v>22</v>
          </cell>
          <cell r="H119">
            <v>73.75800000000001</v>
          </cell>
        </row>
        <row r="120">
          <cell r="A120">
            <v>40148</v>
          </cell>
          <cell r="B120">
            <v>31</v>
          </cell>
          <cell r="D120">
            <v>130.75800000000001</v>
          </cell>
          <cell r="E120">
            <v>35</v>
          </cell>
          <cell r="F120">
            <v>0</v>
          </cell>
          <cell r="G120">
            <v>22</v>
          </cell>
          <cell r="H120">
            <v>73.75800000000001</v>
          </cell>
        </row>
        <row r="121">
          <cell r="A121">
            <v>40179</v>
          </cell>
          <cell r="B121">
            <v>31</v>
          </cell>
          <cell r="D121">
            <v>130.75800000000001</v>
          </cell>
          <cell r="E121">
            <v>35</v>
          </cell>
          <cell r="F121">
            <v>0</v>
          </cell>
          <cell r="G121">
            <v>22</v>
          </cell>
          <cell r="H121">
            <v>73.75800000000001</v>
          </cell>
        </row>
        <row r="122">
          <cell r="A122">
            <v>40210</v>
          </cell>
          <cell r="B122">
            <v>28</v>
          </cell>
          <cell r="D122">
            <v>130.75800000000001</v>
          </cell>
          <cell r="E122">
            <v>35</v>
          </cell>
          <cell r="F122">
            <v>0</v>
          </cell>
          <cell r="G122">
            <v>22</v>
          </cell>
          <cell r="H122">
            <v>73.75800000000001</v>
          </cell>
        </row>
        <row r="123">
          <cell r="A123">
            <v>40238</v>
          </cell>
          <cell r="B123">
            <v>31</v>
          </cell>
          <cell r="D123">
            <v>130.75800000000001</v>
          </cell>
          <cell r="E123">
            <v>35</v>
          </cell>
          <cell r="F123">
            <v>0</v>
          </cell>
          <cell r="G123">
            <v>22</v>
          </cell>
          <cell r="H123">
            <v>73.75800000000001</v>
          </cell>
        </row>
        <row r="124">
          <cell r="A124">
            <v>40269</v>
          </cell>
          <cell r="B124">
            <v>30</v>
          </cell>
          <cell r="D124">
            <v>130.75800000000001</v>
          </cell>
          <cell r="E124">
            <v>35</v>
          </cell>
          <cell r="F124">
            <v>0</v>
          </cell>
          <cell r="G124">
            <v>22</v>
          </cell>
          <cell r="H124">
            <v>73.75800000000001</v>
          </cell>
        </row>
        <row r="125">
          <cell r="A125">
            <v>40299</v>
          </cell>
          <cell r="B125">
            <v>31</v>
          </cell>
          <cell r="D125">
            <v>130.75800000000001</v>
          </cell>
          <cell r="E125">
            <v>35</v>
          </cell>
          <cell r="F125">
            <v>0</v>
          </cell>
          <cell r="G125">
            <v>22</v>
          </cell>
          <cell r="H125">
            <v>73.75800000000001</v>
          </cell>
        </row>
        <row r="126">
          <cell r="A126">
            <v>40330</v>
          </cell>
          <cell r="B126">
            <v>30</v>
          </cell>
          <cell r="D126">
            <v>130.75800000000001</v>
          </cell>
          <cell r="E126">
            <v>35</v>
          </cell>
          <cell r="F126">
            <v>0</v>
          </cell>
          <cell r="G126">
            <v>22</v>
          </cell>
          <cell r="H126">
            <v>73.75800000000001</v>
          </cell>
        </row>
        <row r="127">
          <cell r="A127">
            <v>40360</v>
          </cell>
          <cell r="B127">
            <v>31</v>
          </cell>
          <cell r="D127">
            <v>130.75800000000001</v>
          </cell>
          <cell r="E127">
            <v>35</v>
          </cell>
          <cell r="F127">
            <v>0</v>
          </cell>
          <cell r="G127">
            <v>22</v>
          </cell>
          <cell r="H127">
            <v>73.75800000000001</v>
          </cell>
        </row>
        <row r="128">
          <cell r="A128">
            <v>40391</v>
          </cell>
          <cell r="B128">
            <v>31</v>
          </cell>
          <cell r="D128">
            <v>130.75800000000001</v>
          </cell>
          <cell r="E128">
            <v>35</v>
          </cell>
          <cell r="F128">
            <v>0</v>
          </cell>
          <cell r="G128">
            <v>22</v>
          </cell>
          <cell r="H128">
            <v>73.75800000000001</v>
          </cell>
        </row>
        <row r="129">
          <cell r="A129">
            <v>40422</v>
          </cell>
          <cell r="B129">
            <v>30</v>
          </cell>
          <cell r="D129">
            <v>130.75800000000001</v>
          </cell>
          <cell r="E129">
            <v>35</v>
          </cell>
          <cell r="F129">
            <v>0</v>
          </cell>
          <cell r="G129">
            <v>22</v>
          </cell>
          <cell r="H129">
            <v>73.75800000000001</v>
          </cell>
        </row>
        <row r="130">
          <cell r="A130">
            <v>40452</v>
          </cell>
          <cell r="B130">
            <v>31</v>
          </cell>
          <cell r="D130">
            <v>130.75800000000001</v>
          </cell>
          <cell r="E130">
            <v>35</v>
          </cell>
          <cell r="F130">
            <v>0</v>
          </cell>
          <cell r="G130">
            <v>22</v>
          </cell>
          <cell r="H130">
            <v>73.75800000000001</v>
          </cell>
        </row>
        <row r="131">
          <cell r="A131">
            <v>40483</v>
          </cell>
          <cell r="B131">
            <v>30</v>
          </cell>
          <cell r="D131">
            <v>130.75800000000001</v>
          </cell>
          <cell r="E131">
            <v>35</v>
          </cell>
          <cell r="F131">
            <v>0</v>
          </cell>
          <cell r="G131">
            <v>22</v>
          </cell>
          <cell r="H131">
            <v>73.75800000000001</v>
          </cell>
        </row>
        <row r="132">
          <cell r="A132">
            <v>40513</v>
          </cell>
          <cell r="B132">
            <v>31</v>
          </cell>
          <cell r="D132">
            <v>130.75800000000001</v>
          </cell>
          <cell r="E132">
            <v>35</v>
          </cell>
          <cell r="F132">
            <v>0</v>
          </cell>
          <cell r="G132">
            <v>22</v>
          </cell>
          <cell r="H132">
            <v>73.75800000000001</v>
          </cell>
        </row>
        <row r="133">
          <cell r="A133" t="str">
            <v xml:space="preserve">Winter 08-09 </v>
          </cell>
          <cell r="B133">
            <v>151</v>
          </cell>
        </row>
        <row r="134">
          <cell r="A134" t="str">
            <v xml:space="preserve">Winter 09-10 </v>
          </cell>
          <cell r="B134">
            <v>151</v>
          </cell>
        </row>
        <row r="135">
          <cell r="A135" t="str">
            <v xml:space="preserve">Winter 10-11 </v>
          </cell>
          <cell r="B135">
            <v>151</v>
          </cell>
        </row>
        <row r="136">
          <cell r="A136" t="str">
            <v xml:space="preserve">Winter 11-12 </v>
          </cell>
          <cell r="B136">
            <v>152</v>
          </cell>
        </row>
        <row r="137">
          <cell r="A137" t="str">
            <v xml:space="preserve">Summer 2005 </v>
          </cell>
          <cell r="B137">
            <v>214</v>
          </cell>
        </row>
        <row r="138">
          <cell r="A138" t="str">
            <v xml:space="preserve">Summer 2006 </v>
          </cell>
          <cell r="B138">
            <v>214</v>
          </cell>
        </row>
        <row r="139">
          <cell r="A139" t="str">
            <v xml:space="preserve">Summer 2007 </v>
          </cell>
          <cell r="B139">
            <v>214</v>
          </cell>
        </row>
        <row r="140">
          <cell r="A140" t="str">
            <v xml:space="preserve">Summer 2008 </v>
          </cell>
          <cell r="B140">
            <v>214</v>
          </cell>
        </row>
        <row r="141">
          <cell r="A141" t="str">
            <v xml:space="preserve">Summer 2009 </v>
          </cell>
          <cell r="B141">
            <v>214</v>
          </cell>
        </row>
        <row r="142">
          <cell r="A142" t="str">
            <v xml:space="preserve">Summer 2010 </v>
          </cell>
          <cell r="B142">
            <v>214</v>
          </cell>
        </row>
        <row r="143">
          <cell r="A143" t="str">
            <v xml:space="preserve">Summer 2011 </v>
          </cell>
          <cell r="B143">
            <v>214</v>
          </cell>
        </row>
        <row r="144">
          <cell r="A144" t="str">
            <v xml:space="preserve">Summer 2012 </v>
          </cell>
          <cell r="B144">
            <v>214</v>
          </cell>
        </row>
        <row r="146">
          <cell r="A146">
            <v>40544</v>
          </cell>
          <cell r="B146">
            <v>31</v>
          </cell>
          <cell r="D146">
            <v>130.75800000000001</v>
          </cell>
          <cell r="E146">
            <v>35</v>
          </cell>
          <cell r="F146">
            <v>0</v>
          </cell>
          <cell r="G146">
            <v>22</v>
          </cell>
          <cell r="H146">
            <v>73.75800000000001</v>
          </cell>
        </row>
        <row r="147">
          <cell r="A147">
            <v>40575</v>
          </cell>
          <cell r="B147">
            <v>28</v>
          </cell>
          <cell r="D147">
            <v>130.75800000000001</v>
          </cell>
          <cell r="E147">
            <v>35</v>
          </cell>
          <cell r="F147">
            <v>0</v>
          </cell>
          <cell r="G147">
            <v>22</v>
          </cell>
          <cell r="H147">
            <v>73.75800000000001</v>
          </cell>
        </row>
        <row r="148">
          <cell r="A148">
            <v>40603</v>
          </cell>
          <cell r="B148">
            <v>31</v>
          </cell>
          <cell r="D148">
            <v>130.75800000000001</v>
          </cell>
          <cell r="E148">
            <v>35</v>
          </cell>
          <cell r="F148">
            <v>0</v>
          </cell>
          <cell r="G148">
            <v>22</v>
          </cell>
          <cell r="H148">
            <v>73.75800000000001</v>
          </cell>
        </row>
        <row r="149">
          <cell r="A149">
            <v>40634</v>
          </cell>
          <cell r="B149">
            <v>30</v>
          </cell>
          <cell r="D149">
            <v>130.75800000000001</v>
          </cell>
          <cell r="E149">
            <v>35</v>
          </cell>
          <cell r="F149">
            <v>0</v>
          </cell>
          <cell r="G149">
            <v>22</v>
          </cell>
          <cell r="H149">
            <v>73.75800000000001</v>
          </cell>
        </row>
        <row r="150">
          <cell r="A150">
            <v>40664</v>
          </cell>
          <cell r="B150">
            <v>31</v>
          </cell>
          <cell r="D150">
            <v>130.75800000000001</v>
          </cell>
          <cell r="E150">
            <v>35</v>
          </cell>
          <cell r="F150">
            <v>0</v>
          </cell>
          <cell r="G150">
            <v>22</v>
          </cell>
          <cell r="H150">
            <v>73.75800000000001</v>
          </cell>
        </row>
        <row r="151">
          <cell r="A151">
            <v>40695</v>
          </cell>
          <cell r="B151">
            <v>30</v>
          </cell>
          <cell r="D151">
            <v>130.75800000000001</v>
          </cell>
          <cell r="E151">
            <v>35</v>
          </cell>
          <cell r="F151">
            <v>0</v>
          </cell>
          <cell r="G151">
            <v>22</v>
          </cell>
          <cell r="H151">
            <v>73.75800000000001</v>
          </cell>
        </row>
        <row r="152">
          <cell r="A152">
            <v>40725</v>
          </cell>
          <cell r="B152">
            <v>31</v>
          </cell>
          <cell r="D152">
            <v>130.75800000000001</v>
          </cell>
          <cell r="E152">
            <v>35</v>
          </cell>
          <cell r="F152">
            <v>0</v>
          </cell>
          <cell r="G152">
            <v>22</v>
          </cell>
          <cell r="H152">
            <v>73.75800000000001</v>
          </cell>
        </row>
        <row r="153">
          <cell r="A153">
            <v>40756</v>
          </cell>
          <cell r="B153">
            <v>31</v>
          </cell>
          <cell r="D153">
            <v>130.75800000000001</v>
          </cell>
          <cell r="E153">
            <v>35</v>
          </cell>
          <cell r="F153">
            <v>0</v>
          </cell>
          <cell r="G153">
            <v>22</v>
          </cell>
          <cell r="H153">
            <v>73.75800000000001</v>
          </cell>
        </row>
        <row r="154">
          <cell r="A154">
            <v>40787</v>
          </cell>
          <cell r="B154">
            <v>30</v>
          </cell>
          <cell r="D154">
            <v>130.75800000000001</v>
          </cell>
          <cell r="E154">
            <v>35</v>
          </cell>
          <cell r="F154">
            <v>0</v>
          </cell>
          <cell r="G154">
            <v>22</v>
          </cell>
          <cell r="H154">
            <v>73.75800000000001</v>
          </cell>
        </row>
        <row r="155">
          <cell r="A155">
            <v>40817</v>
          </cell>
          <cell r="B155">
            <v>31</v>
          </cell>
          <cell r="D155">
            <v>130.75800000000001</v>
          </cell>
          <cell r="E155">
            <v>35</v>
          </cell>
          <cell r="F155">
            <v>0</v>
          </cell>
          <cell r="G155">
            <v>22</v>
          </cell>
          <cell r="H155">
            <v>73.75800000000001</v>
          </cell>
        </row>
        <row r="156">
          <cell r="A156">
            <v>40848</v>
          </cell>
          <cell r="B156">
            <v>30</v>
          </cell>
          <cell r="D156">
            <v>130.75800000000001</v>
          </cell>
          <cell r="E156">
            <v>35</v>
          </cell>
          <cell r="F156">
            <v>0</v>
          </cell>
          <cell r="G156">
            <v>22</v>
          </cell>
          <cell r="H156">
            <v>73.75800000000001</v>
          </cell>
        </row>
        <row r="157">
          <cell r="A157">
            <v>40878</v>
          </cell>
          <cell r="B157">
            <v>31</v>
          </cell>
          <cell r="D157">
            <v>130.75800000000001</v>
          </cell>
          <cell r="E157">
            <v>35</v>
          </cell>
          <cell r="F157">
            <v>0</v>
          </cell>
          <cell r="G157">
            <v>22</v>
          </cell>
          <cell r="H157">
            <v>73.75800000000001</v>
          </cell>
        </row>
        <row r="158">
          <cell r="A158">
            <v>40909</v>
          </cell>
          <cell r="B158">
            <v>31</v>
          </cell>
          <cell r="D158">
            <v>130.75800000000001</v>
          </cell>
          <cell r="E158">
            <v>35</v>
          </cell>
          <cell r="F158">
            <v>0</v>
          </cell>
          <cell r="G158">
            <v>22</v>
          </cell>
          <cell r="H158">
            <v>73.75800000000001</v>
          </cell>
        </row>
        <row r="159">
          <cell r="A159">
            <v>40940</v>
          </cell>
          <cell r="B159">
            <v>29</v>
          </cell>
          <cell r="D159">
            <v>130.75800000000001</v>
          </cell>
          <cell r="E159">
            <v>35</v>
          </cell>
          <cell r="F159">
            <v>0</v>
          </cell>
          <cell r="G159">
            <v>22</v>
          </cell>
          <cell r="H159">
            <v>73.75800000000001</v>
          </cell>
        </row>
        <row r="160">
          <cell r="A160">
            <v>40969</v>
          </cell>
          <cell r="B160">
            <v>31</v>
          </cell>
          <cell r="D160">
            <v>130.75800000000001</v>
          </cell>
          <cell r="E160">
            <v>35</v>
          </cell>
          <cell r="F160">
            <v>0</v>
          </cell>
          <cell r="G160">
            <v>22</v>
          </cell>
          <cell r="H160">
            <v>73.75800000000001</v>
          </cell>
        </row>
        <row r="161">
          <cell r="A161">
            <v>41000</v>
          </cell>
          <cell r="B161">
            <v>30</v>
          </cell>
          <cell r="D161">
            <v>130.75800000000001</v>
          </cell>
          <cell r="E161">
            <v>35</v>
          </cell>
          <cell r="F161">
            <v>0</v>
          </cell>
          <cell r="G161">
            <v>22</v>
          </cell>
          <cell r="H161">
            <v>73.75800000000001</v>
          </cell>
        </row>
        <row r="162">
          <cell r="A162">
            <v>41030</v>
          </cell>
          <cell r="B162">
            <v>31</v>
          </cell>
          <cell r="D162">
            <v>130.75800000000001</v>
          </cell>
          <cell r="E162">
            <v>35</v>
          </cell>
          <cell r="F162">
            <v>0</v>
          </cell>
          <cell r="G162">
            <v>22</v>
          </cell>
          <cell r="H162">
            <v>73.75800000000001</v>
          </cell>
        </row>
        <row r="163">
          <cell r="A163">
            <v>41061</v>
          </cell>
          <cell r="B163">
            <v>30</v>
          </cell>
          <cell r="D163">
            <v>130.75800000000001</v>
          </cell>
          <cell r="E163">
            <v>35</v>
          </cell>
          <cell r="F163">
            <v>0</v>
          </cell>
          <cell r="G163">
            <v>22</v>
          </cell>
          <cell r="H163">
            <v>73.75800000000001</v>
          </cell>
        </row>
        <row r="164">
          <cell r="A164">
            <v>41091</v>
          </cell>
          <cell r="B164">
            <v>31</v>
          </cell>
          <cell r="D164">
            <v>130.75800000000001</v>
          </cell>
          <cell r="E164">
            <v>35</v>
          </cell>
          <cell r="F164">
            <v>0</v>
          </cell>
          <cell r="G164">
            <v>22</v>
          </cell>
          <cell r="H164">
            <v>73.75800000000001</v>
          </cell>
        </row>
        <row r="165">
          <cell r="A165">
            <v>41122</v>
          </cell>
          <cell r="B165">
            <v>31</v>
          </cell>
          <cell r="D165">
            <v>130.75800000000001</v>
          </cell>
          <cell r="E165">
            <v>35</v>
          </cell>
          <cell r="F165">
            <v>0</v>
          </cell>
          <cell r="G165">
            <v>22</v>
          </cell>
          <cell r="H165">
            <v>73.75800000000001</v>
          </cell>
        </row>
        <row r="166">
          <cell r="A166">
            <v>41153</v>
          </cell>
          <cell r="B166">
            <v>30</v>
          </cell>
          <cell r="D166">
            <v>130.75800000000001</v>
          </cell>
          <cell r="E166">
            <v>35</v>
          </cell>
          <cell r="F166">
            <v>0</v>
          </cell>
          <cell r="G166">
            <v>22</v>
          </cell>
          <cell r="H166">
            <v>73.75800000000001</v>
          </cell>
        </row>
        <row r="167">
          <cell r="A167">
            <v>41183</v>
          </cell>
          <cell r="B167">
            <v>31</v>
          </cell>
          <cell r="D167">
            <v>130.75800000000001</v>
          </cell>
          <cell r="E167">
            <v>35</v>
          </cell>
          <cell r="F167">
            <v>0</v>
          </cell>
          <cell r="G167">
            <v>22</v>
          </cell>
          <cell r="H167">
            <v>73.75800000000001</v>
          </cell>
        </row>
        <row r="168">
          <cell r="A168">
            <v>41214</v>
          </cell>
          <cell r="B168">
            <v>30</v>
          </cell>
          <cell r="D168">
            <v>130.75800000000001</v>
          </cell>
          <cell r="E168">
            <v>35</v>
          </cell>
          <cell r="F168">
            <v>0</v>
          </cell>
          <cell r="G168">
            <v>22</v>
          </cell>
          <cell r="H168">
            <v>73.75800000000001</v>
          </cell>
        </row>
        <row r="169">
          <cell r="A169">
            <v>41244</v>
          </cell>
          <cell r="B169">
            <v>31</v>
          </cell>
          <cell r="D169">
            <v>130.75800000000001</v>
          </cell>
          <cell r="E169">
            <v>35</v>
          </cell>
          <cell r="F169">
            <v>0</v>
          </cell>
          <cell r="G169">
            <v>22</v>
          </cell>
          <cell r="H169">
            <v>73.75800000000001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lt"/>
      <sheetName val="Volumes"/>
      <sheetName val="Cost"/>
      <sheetName val="khalix"/>
      <sheetName val="Treasury"/>
      <sheetName val="regulatory"/>
      <sheetName val="days"/>
      <sheetName val="Zones"/>
      <sheetName val="Storages"/>
      <sheetName val="Pipelines"/>
      <sheetName val="Demands"/>
      <sheetName val="Contracts"/>
      <sheetName val="VolPivots"/>
      <sheetName val="CostPivots"/>
      <sheetName val="SeasonGasYear"/>
    </sheetNames>
    <sheetDataSet>
      <sheetData sheetId="0"/>
      <sheetData sheetId="1"/>
      <sheetData sheetId="2"/>
      <sheetData sheetId="3"/>
      <sheetData sheetId="4"/>
      <sheetData sheetId="5"/>
      <sheetData sheetId="6">
        <row r="5">
          <cell r="A5" t="str">
            <v xml:space="preserve">Winter 07-08 </v>
          </cell>
          <cell r="B5">
            <v>152</v>
          </cell>
        </row>
        <row r="6">
          <cell r="A6">
            <v>39814</v>
          </cell>
          <cell r="B6">
            <v>31</v>
          </cell>
        </row>
        <row r="7">
          <cell r="A7">
            <v>39845</v>
          </cell>
          <cell r="B7">
            <v>28</v>
          </cell>
        </row>
        <row r="8">
          <cell r="A8">
            <v>39873</v>
          </cell>
          <cell r="B8">
            <v>31</v>
          </cell>
        </row>
        <row r="9">
          <cell r="A9">
            <v>39904</v>
          </cell>
          <cell r="B9">
            <v>30</v>
          </cell>
        </row>
        <row r="10">
          <cell r="A10">
            <v>39934</v>
          </cell>
          <cell r="B10">
            <v>31</v>
          </cell>
        </row>
        <row r="11">
          <cell r="A11">
            <v>43252</v>
          </cell>
          <cell r="B11">
            <v>30</v>
          </cell>
        </row>
        <row r="12">
          <cell r="A12">
            <v>43282</v>
          </cell>
          <cell r="B12">
            <v>31</v>
          </cell>
        </row>
        <row r="13">
          <cell r="A13">
            <v>43313</v>
          </cell>
          <cell r="B13">
            <v>31</v>
          </cell>
        </row>
        <row r="14">
          <cell r="A14">
            <v>43344</v>
          </cell>
          <cell r="B14">
            <v>30</v>
          </cell>
        </row>
        <row r="15">
          <cell r="A15">
            <v>43374</v>
          </cell>
          <cell r="B15">
            <v>31</v>
          </cell>
        </row>
        <row r="16">
          <cell r="A16">
            <v>40118</v>
          </cell>
          <cell r="B16">
            <v>30</v>
          </cell>
        </row>
        <row r="17">
          <cell r="A17">
            <v>40148</v>
          </cell>
          <cell r="B17">
            <v>31</v>
          </cell>
        </row>
        <row r="18">
          <cell r="A18">
            <v>40179</v>
          </cell>
          <cell r="B18">
            <v>31</v>
          </cell>
        </row>
        <row r="19">
          <cell r="A19">
            <v>40210</v>
          </cell>
          <cell r="B19">
            <v>28</v>
          </cell>
        </row>
        <row r="20">
          <cell r="A20">
            <v>40238</v>
          </cell>
          <cell r="B20">
            <v>31</v>
          </cell>
        </row>
        <row r="21">
          <cell r="A21">
            <v>40269</v>
          </cell>
          <cell r="B21">
            <v>30</v>
          </cell>
        </row>
        <row r="22">
          <cell r="A22">
            <v>40299</v>
          </cell>
          <cell r="B22">
            <v>31</v>
          </cell>
        </row>
        <row r="23">
          <cell r="A23">
            <v>40330</v>
          </cell>
          <cell r="B23">
            <v>30</v>
          </cell>
        </row>
        <row r="24">
          <cell r="A24">
            <v>40360</v>
          </cell>
          <cell r="B24">
            <v>31</v>
          </cell>
        </row>
        <row r="25">
          <cell r="A25">
            <v>40391</v>
          </cell>
          <cell r="B25">
            <v>31</v>
          </cell>
        </row>
        <row r="26">
          <cell r="A26">
            <v>40422</v>
          </cell>
          <cell r="B26">
            <v>30</v>
          </cell>
        </row>
        <row r="27">
          <cell r="A27">
            <v>40452</v>
          </cell>
          <cell r="B27">
            <v>31</v>
          </cell>
        </row>
        <row r="28">
          <cell r="A28">
            <v>40483</v>
          </cell>
          <cell r="B28">
            <v>30</v>
          </cell>
        </row>
        <row r="29">
          <cell r="A29">
            <v>40513</v>
          </cell>
          <cell r="B29">
            <v>31</v>
          </cell>
        </row>
        <row r="30">
          <cell r="A30">
            <v>40544</v>
          </cell>
          <cell r="B30">
            <v>31</v>
          </cell>
        </row>
        <row r="31">
          <cell r="A31">
            <v>40575</v>
          </cell>
          <cell r="B31">
            <v>28</v>
          </cell>
        </row>
        <row r="32">
          <cell r="A32">
            <v>40603</v>
          </cell>
          <cell r="B32">
            <v>31</v>
          </cell>
        </row>
        <row r="33">
          <cell r="A33">
            <v>40634</v>
          </cell>
          <cell r="B33">
            <v>30</v>
          </cell>
        </row>
        <row r="34">
          <cell r="A34">
            <v>40664</v>
          </cell>
          <cell r="B34">
            <v>31</v>
          </cell>
        </row>
        <row r="35">
          <cell r="A35">
            <v>40695</v>
          </cell>
          <cell r="B35">
            <v>30</v>
          </cell>
        </row>
        <row r="36">
          <cell r="A36">
            <v>40725</v>
          </cell>
          <cell r="B36">
            <v>31</v>
          </cell>
        </row>
        <row r="37">
          <cell r="A37">
            <v>40756</v>
          </cell>
          <cell r="B37">
            <v>31</v>
          </cell>
        </row>
        <row r="38">
          <cell r="A38">
            <v>40787</v>
          </cell>
          <cell r="B38">
            <v>30</v>
          </cell>
        </row>
        <row r="39">
          <cell r="A39">
            <v>40817</v>
          </cell>
          <cell r="B39">
            <v>31</v>
          </cell>
        </row>
        <row r="40">
          <cell r="A40">
            <v>40848</v>
          </cell>
          <cell r="B40">
            <v>30</v>
          </cell>
        </row>
        <row r="41">
          <cell r="A41">
            <v>40878</v>
          </cell>
          <cell r="B41">
            <v>31</v>
          </cell>
        </row>
        <row r="42">
          <cell r="A42" t="str">
            <v xml:space="preserve">Winter 08-09 </v>
          </cell>
          <cell r="B42">
            <v>151</v>
          </cell>
        </row>
        <row r="43">
          <cell r="A43" t="str">
            <v xml:space="preserve">Winter 09-10 </v>
          </cell>
          <cell r="B43">
            <v>151</v>
          </cell>
        </row>
        <row r="44">
          <cell r="A44" t="str">
            <v xml:space="preserve">Winter 10-11 </v>
          </cell>
          <cell r="B44">
            <v>151</v>
          </cell>
        </row>
        <row r="45">
          <cell r="A45" t="str">
            <v xml:space="preserve">Winter 11-12 </v>
          </cell>
          <cell r="B45">
            <v>152</v>
          </cell>
        </row>
        <row r="46">
          <cell r="A46" t="str">
            <v>Winter 12-13</v>
          </cell>
          <cell r="B46">
            <v>151</v>
          </cell>
        </row>
        <row r="47">
          <cell r="A47" t="str">
            <v>Winter 13-14</v>
          </cell>
          <cell r="B47">
            <v>151</v>
          </cell>
        </row>
        <row r="48">
          <cell r="A48" t="str">
            <v>Winter 14-15</v>
          </cell>
          <cell r="B48">
            <v>151</v>
          </cell>
        </row>
        <row r="49">
          <cell r="A49" t="str">
            <v>Winter 15-16</v>
          </cell>
          <cell r="B49">
            <v>152</v>
          </cell>
        </row>
        <row r="50">
          <cell r="A50" t="str">
            <v>Winter 16-17</v>
          </cell>
          <cell r="B50">
            <v>151</v>
          </cell>
        </row>
        <row r="51">
          <cell r="A51" t="str">
            <v>Summer Total</v>
          </cell>
          <cell r="B51">
            <v>214</v>
          </cell>
        </row>
        <row r="52">
          <cell r="A52" t="str">
            <v>Winter Total</v>
          </cell>
          <cell r="B52">
            <v>151</v>
          </cell>
        </row>
        <row r="53">
          <cell r="A53" t="str">
            <v xml:space="preserve">Summer 2007 </v>
          </cell>
          <cell r="B53">
            <v>214</v>
          </cell>
        </row>
        <row r="54">
          <cell r="A54" t="str">
            <v xml:space="preserve">Summer 2008 </v>
          </cell>
          <cell r="B54">
            <v>214</v>
          </cell>
        </row>
        <row r="55">
          <cell r="A55" t="str">
            <v xml:space="preserve">Summer 2009 </v>
          </cell>
          <cell r="B55">
            <v>214</v>
          </cell>
        </row>
        <row r="56">
          <cell r="A56" t="str">
            <v xml:space="preserve">Summer 2010 </v>
          </cell>
          <cell r="B56">
            <v>214</v>
          </cell>
        </row>
        <row r="57">
          <cell r="A57" t="str">
            <v xml:space="preserve">Summer 2011 </v>
          </cell>
          <cell r="B57">
            <v>214</v>
          </cell>
        </row>
        <row r="58">
          <cell r="A58" t="str">
            <v xml:space="preserve">Summer 2012 </v>
          </cell>
          <cell r="B58">
            <v>214</v>
          </cell>
        </row>
        <row r="59">
          <cell r="A59" t="str">
            <v xml:space="preserve">Summer 2013 </v>
          </cell>
          <cell r="B59">
            <v>214</v>
          </cell>
        </row>
        <row r="60">
          <cell r="A60">
            <v>40909</v>
          </cell>
          <cell r="B60">
            <v>31</v>
          </cell>
        </row>
        <row r="61">
          <cell r="A61">
            <v>40940</v>
          </cell>
          <cell r="B61">
            <v>29</v>
          </cell>
        </row>
        <row r="62">
          <cell r="A62">
            <v>40969</v>
          </cell>
          <cell r="B62">
            <v>31</v>
          </cell>
        </row>
        <row r="63">
          <cell r="A63">
            <v>41000</v>
          </cell>
          <cell r="B63">
            <v>30</v>
          </cell>
        </row>
        <row r="64">
          <cell r="A64">
            <v>41030</v>
          </cell>
          <cell r="B64">
            <v>31</v>
          </cell>
        </row>
        <row r="65">
          <cell r="A65">
            <v>41061</v>
          </cell>
          <cell r="B65">
            <v>30</v>
          </cell>
        </row>
        <row r="66">
          <cell r="A66">
            <v>41091</v>
          </cell>
          <cell r="B66">
            <v>31</v>
          </cell>
        </row>
        <row r="67">
          <cell r="A67">
            <v>41122</v>
          </cell>
          <cell r="B67">
            <v>31</v>
          </cell>
        </row>
        <row r="68">
          <cell r="A68">
            <v>41153</v>
          </cell>
          <cell r="B68">
            <v>30</v>
          </cell>
        </row>
        <row r="69">
          <cell r="A69">
            <v>41183</v>
          </cell>
          <cell r="B69">
            <v>31</v>
          </cell>
        </row>
        <row r="70">
          <cell r="A70">
            <v>41214</v>
          </cell>
          <cell r="B70">
            <v>30</v>
          </cell>
        </row>
        <row r="71">
          <cell r="A71">
            <v>41244</v>
          </cell>
          <cell r="B71">
            <v>31</v>
          </cell>
        </row>
        <row r="72">
          <cell r="A72">
            <v>41275</v>
          </cell>
          <cell r="B72">
            <v>31</v>
          </cell>
        </row>
        <row r="73">
          <cell r="A73">
            <v>41306</v>
          </cell>
          <cell r="B73">
            <v>28</v>
          </cell>
        </row>
        <row r="74">
          <cell r="A74">
            <v>41334</v>
          </cell>
          <cell r="B74">
            <v>31</v>
          </cell>
        </row>
        <row r="75">
          <cell r="A75">
            <v>41365</v>
          </cell>
          <cell r="B75">
            <v>30</v>
          </cell>
        </row>
        <row r="76">
          <cell r="A76">
            <v>41395</v>
          </cell>
          <cell r="B76">
            <v>31</v>
          </cell>
        </row>
        <row r="77">
          <cell r="A77">
            <v>41426</v>
          </cell>
          <cell r="B77">
            <v>30</v>
          </cell>
        </row>
        <row r="78">
          <cell r="A78">
            <v>41456</v>
          </cell>
          <cell r="B78">
            <v>31</v>
          </cell>
        </row>
        <row r="79">
          <cell r="A79">
            <v>41487</v>
          </cell>
          <cell r="B79">
            <v>31</v>
          </cell>
        </row>
        <row r="80">
          <cell r="A80">
            <v>41518</v>
          </cell>
          <cell r="B80">
            <v>30</v>
          </cell>
        </row>
        <row r="81">
          <cell r="A81">
            <v>41548</v>
          </cell>
          <cell r="B81">
            <v>31</v>
          </cell>
        </row>
        <row r="82">
          <cell r="A82">
            <v>41579</v>
          </cell>
          <cell r="B82">
            <v>30</v>
          </cell>
        </row>
        <row r="83">
          <cell r="A83">
            <v>41609</v>
          </cell>
          <cell r="B83">
            <v>31</v>
          </cell>
        </row>
        <row r="84">
          <cell r="A84">
            <v>41640</v>
          </cell>
          <cell r="B84">
            <v>31</v>
          </cell>
        </row>
        <row r="85">
          <cell r="A85">
            <v>41671</v>
          </cell>
          <cell r="B85">
            <v>28</v>
          </cell>
        </row>
        <row r="86">
          <cell r="A86">
            <v>41699</v>
          </cell>
          <cell r="B86">
            <v>31</v>
          </cell>
        </row>
        <row r="87">
          <cell r="A87">
            <v>41730</v>
          </cell>
          <cell r="B87">
            <v>30</v>
          </cell>
        </row>
        <row r="88">
          <cell r="A88">
            <v>41760</v>
          </cell>
          <cell r="B88">
            <v>31</v>
          </cell>
        </row>
        <row r="89">
          <cell r="A89">
            <v>41791</v>
          </cell>
          <cell r="B89">
            <v>30</v>
          </cell>
        </row>
        <row r="90">
          <cell r="A90">
            <v>41821</v>
          </cell>
          <cell r="B90">
            <v>31</v>
          </cell>
        </row>
        <row r="91">
          <cell r="A91">
            <v>41852</v>
          </cell>
          <cell r="B91">
            <v>31</v>
          </cell>
        </row>
        <row r="92">
          <cell r="A92">
            <v>41883</v>
          </cell>
          <cell r="B92">
            <v>30</v>
          </cell>
        </row>
        <row r="93">
          <cell r="A93">
            <v>41913</v>
          </cell>
          <cell r="B93">
            <v>31</v>
          </cell>
        </row>
        <row r="94">
          <cell r="A94">
            <v>41944</v>
          </cell>
          <cell r="B94">
            <v>30</v>
          </cell>
        </row>
        <row r="95">
          <cell r="A95">
            <v>41974</v>
          </cell>
          <cell r="B95">
            <v>31</v>
          </cell>
        </row>
        <row r="96">
          <cell r="A96">
            <v>42005</v>
          </cell>
          <cell r="B96">
            <v>31</v>
          </cell>
        </row>
        <row r="97">
          <cell r="A97">
            <v>42036</v>
          </cell>
          <cell r="B97">
            <v>28</v>
          </cell>
        </row>
        <row r="98">
          <cell r="A98">
            <v>42064</v>
          </cell>
          <cell r="B98">
            <v>31</v>
          </cell>
        </row>
        <row r="99">
          <cell r="A99">
            <v>42095</v>
          </cell>
          <cell r="B99">
            <v>30</v>
          </cell>
        </row>
        <row r="100">
          <cell r="A100">
            <v>42125</v>
          </cell>
          <cell r="B100">
            <v>31</v>
          </cell>
        </row>
        <row r="101">
          <cell r="A101">
            <v>42156</v>
          </cell>
          <cell r="B101">
            <v>30</v>
          </cell>
        </row>
        <row r="102">
          <cell r="A102">
            <v>42186</v>
          </cell>
          <cell r="B102">
            <v>31</v>
          </cell>
        </row>
        <row r="103">
          <cell r="A103">
            <v>42217</v>
          </cell>
          <cell r="B103">
            <v>31</v>
          </cell>
        </row>
        <row r="104">
          <cell r="A104">
            <v>42248</v>
          </cell>
          <cell r="B104">
            <v>30</v>
          </cell>
        </row>
        <row r="105">
          <cell r="A105">
            <v>42278</v>
          </cell>
          <cell r="B105">
            <v>31</v>
          </cell>
        </row>
        <row r="106">
          <cell r="A106">
            <v>42309</v>
          </cell>
          <cell r="B106">
            <v>30</v>
          </cell>
        </row>
        <row r="107">
          <cell r="A107">
            <v>42339</v>
          </cell>
          <cell r="B107">
            <v>31</v>
          </cell>
        </row>
        <row r="108">
          <cell r="A108">
            <v>42370</v>
          </cell>
          <cell r="B108">
            <v>31</v>
          </cell>
        </row>
        <row r="109">
          <cell r="A109">
            <v>42401</v>
          </cell>
          <cell r="B109">
            <v>29</v>
          </cell>
        </row>
        <row r="110">
          <cell r="A110">
            <v>42430</v>
          </cell>
          <cell r="B110">
            <v>31</v>
          </cell>
        </row>
        <row r="111">
          <cell r="A111">
            <v>42461</v>
          </cell>
          <cell r="B111">
            <v>30</v>
          </cell>
        </row>
        <row r="112">
          <cell r="A112">
            <v>42491</v>
          </cell>
          <cell r="B112">
            <v>31</v>
          </cell>
        </row>
        <row r="113">
          <cell r="A113">
            <v>42522</v>
          </cell>
          <cell r="B113">
            <v>30</v>
          </cell>
        </row>
        <row r="114">
          <cell r="A114">
            <v>42552</v>
          </cell>
          <cell r="B114">
            <v>31</v>
          </cell>
        </row>
        <row r="115">
          <cell r="A115">
            <v>42583</v>
          </cell>
          <cell r="B115">
            <v>31</v>
          </cell>
        </row>
        <row r="116">
          <cell r="A116">
            <v>42614</v>
          </cell>
          <cell r="B116">
            <v>30</v>
          </cell>
        </row>
        <row r="117">
          <cell r="A117">
            <v>42644</v>
          </cell>
          <cell r="B117">
            <v>31</v>
          </cell>
        </row>
        <row r="118">
          <cell r="A118">
            <v>42675</v>
          </cell>
          <cell r="B118">
            <v>30</v>
          </cell>
        </row>
        <row r="119">
          <cell r="A119">
            <v>42705</v>
          </cell>
          <cell r="B119">
            <v>31</v>
          </cell>
        </row>
        <row r="120">
          <cell r="A120">
            <v>42736</v>
          </cell>
          <cell r="B120">
            <v>31</v>
          </cell>
        </row>
        <row r="121">
          <cell r="A121">
            <v>42767</v>
          </cell>
          <cell r="B121">
            <v>28</v>
          </cell>
        </row>
        <row r="122">
          <cell r="A122">
            <v>42795</v>
          </cell>
          <cell r="B122">
            <v>31</v>
          </cell>
        </row>
        <row r="123">
          <cell r="A123">
            <v>42826</v>
          </cell>
          <cell r="B123">
            <v>30</v>
          </cell>
        </row>
        <row r="124">
          <cell r="A124">
            <v>42856</v>
          </cell>
          <cell r="B124">
            <v>31</v>
          </cell>
        </row>
        <row r="125">
          <cell r="A125">
            <v>42887</v>
          </cell>
          <cell r="B125">
            <v>30</v>
          </cell>
        </row>
        <row r="126">
          <cell r="A126">
            <v>42917</v>
          </cell>
          <cell r="B126">
            <v>31</v>
          </cell>
        </row>
        <row r="127">
          <cell r="A127">
            <v>42948</v>
          </cell>
          <cell r="B127">
            <v>31</v>
          </cell>
        </row>
        <row r="128">
          <cell r="A128">
            <v>42979</v>
          </cell>
          <cell r="B128">
            <v>30</v>
          </cell>
        </row>
        <row r="129">
          <cell r="A129">
            <v>43009</v>
          </cell>
          <cell r="B129">
            <v>31</v>
          </cell>
        </row>
        <row r="130">
          <cell r="A130">
            <v>43040</v>
          </cell>
          <cell r="B130">
            <v>30</v>
          </cell>
        </row>
        <row r="131">
          <cell r="A131">
            <v>43070</v>
          </cell>
          <cell r="B131">
            <v>31</v>
          </cell>
        </row>
        <row r="132">
          <cell r="A132">
            <v>43101</v>
          </cell>
          <cell r="B132">
            <v>31</v>
          </cell>
        </row>
        <row r="133">
          <cell r="A133">
            <v>43132</v>
          </cell>
          <cell r="B133">
            <v>28</v>
          </cell>
        </row>
        <row r="134">
          <cell r="A134">
            <v>43160</v>
          </cell>
          <cell r="B134">
            <v>31</v>
          </cell>
        </row>
        <row r="135">
          <cell r="A135">
            <v>43191</v>
          </cell>
          <cell r="B135">
            <v>30</v>
          </cell>
        </row>
        <row r="136">
          <cell r="A136">
            <v>43221</v>
          </cell>
          <cell r="B136">
            <v>31</v>
          </cell>
        </row>
        <row r="137">
          <cell r="A137">
            <v>43252</v>
          </cell>
          <cell r="B137">
            <v>30</v>
          </cell>
        </row>
        <row r="138">
          <cell r="A138">
            <v>43282</v>
          </cell>
          <cell r="B138">
            <v>31</v>
          </cell>
        </row>
        <row r="139">
          <cell r="A139">
            <v>43313</v>
          </cell>
          <cell r="B139">
            <v>31</v>
          </cell>
        </row>
        <row r="140">
          <cell r="A140">
            <v>43344</v>
          </cell>
          <cell r="B140">
            <v>30</v>
          </cell>
        </row>
        <row r="141">
          <cell r="A141">
            <v>43374</v>
          </cell>
          <cell r="B141">
            <v>31</v>
          </cell>
        </row>
        <row r="142">
          <cell r="A142">
            <v>43405</v>
          </cell>
          <cell r="B142">
            <v>30</v>
          </cell>
        </row>
        <row r="143">
          <cell r="A143">
            <v>43435</v>
          </cell>
          <cell r="B143">
            <v>31</v>
          </cell>
        </row>
        <row r="144">
          <cell r="A144">
            <v>43466</v>
          </cell>
          <cell r="B144">
            <v>31</v>
          </cell>
        </row>
        <row r="145">
          <cell r="A145">
            <v>43497</v>
          </cell>
          <cell r="B145">
            <v>28</v>
          </cell>
        </row>
        <row r="146">
          <cell r="A146">
            <v>43525</v>
          </cell>
          <cell r="B146">
            <v>31</v>
          </cell>
        </row>
        <row r="147">
          <cell r="A147">
            <v>43556</v>
          </cell>
          <cell r="B147">
            <v>30</v>
          </cell>
        </row>
        <row r="148">
          <cell r="A148">
            <v>43586</v>
          </cell>
          <cell r="B148">
            <v>31</v>
          </cell>
        </row>
        <row r="149">
          <cell r="A149">
            <v>43617</v>
          </cell>
          <cell r="B149">
            <v>30</v>
          </cell>
        </row>
        <row r="150">
          <cell r="A150">
            <v>43647</v>
          </cell>
          <cell r="B150">
            <v>31</v>
          </cell>
        </row>
        <row r="151">
          <cell r="A151">
            <v>43678</v>
          </cell>
          <cell r="B151">
            <v>31</v>
          </cell>
        </row>
        <row r="152">
          <cell r="A152">
            <v>43709</v>
          </cell>
          <cell r="B152">
            <v>30</v>
          </cell>
        </row>
        <row r="153">
          <cell r="A153">
            <v>43739</v>
          </cell>
          <cell r="B153">
            <v>31</v>
          </cell>
        </row>
        <row r="154">
          <cell r="A154">
            <v>43770</v>
          </cell>
          <cell r="B154">
            <v>30</v>
          </cell>
        </row>
        <row r="155">
          <cell r="A155">
            <v>43800</v>
          </cell>
          <cell r="B155">
            <v>31</v>
          </cell>
        </row>
        <row r="156">
          <cell r="A156">
            <v>43831</v>
          </cell>
          <cell r="B156">
            <v>31</v>
          </cell>
        </row>
        <row r="157">
          <cell r="A157">
            <v>43862</v>
          </cell>
          <cell r="B157">
            <v>29</v>
          </cell>
        </row>
        <row r="158">
          <cell r="A158">
            <v>43891</v>
          </cell>
          <cell r="B158">
            <v>31</v>
          </cell>
        </row>
        <row r="159">
          <cell r="A159">
            <v>43922</v>
          </cell>
          <cell r="B159">
            <v>30</v>
          </cell>
        </row>
        <row r="160">
          <cell r="A160">
            <v>43952</v>
          </cell>
          <cell r="B160">
            <v>31</v>
          </cell>
        </row>
        <row r="161">
          <cell r="A161">
            <v>43983</v>
          </cell>
          <cell r="B161">
            <v>30</v>
          </cell>
        </row>
        <row r="162">
          <cell r="A162">
            <v>44013</v>
          </cell>
          <cell r="B162">
            <v>31</v>
          </cell>
        </row>
        <row r="163">
          <cell r="A163">
            <v>44044</v>
          </cell>
          <cell r="B163">
            <v>31</v>
          </cell>
        </row>
        <row r="164">
          <cell r="A164">
            <v>44075</v>
          </cell>
          <cell r="B164">
            <v>30</v>
          </cell>
        </row>
        <row r="165">
          <cell r="A165">
            <v>44105</v>
          </cell>
          <cell r="B165">
            <v>31</v>
          </cell>
        </row>
        <row r="166">
          <cell r="A166">
            <v>44136</v>
          </cell>
          <cell r="B166">
            <v>30</v>
          </cell>
        </row>
        <row r="167">
          <cell r="A167">
            <v>44166</v>
          </cell>
          <cell r="B167">
            <v>31</v>
          </cell>
        </row>
        <row r="168">
          <cell r="A168">
            <v>44197</v>
          </cell>
          <cell r="B168">
            <v>31</v>
          </cell>
        </row>
        <row r="169">
          <cell r="A169">
            <v>44228</v>
          </cell>
          <cell r="B169">
            <v>28</v>
          </cell>
        </row>
        <row r="170">
          <cell r="A170">
            <v>44256</v>
          </cell>
          <cell r="B170">
            <v>31</v>
          </cell>
        </row>
        <row r="171">
          <cell r="A171">
            <v>44287</v>
          </cell>
          <cell r="B171">
            <v>30</v>
          </cell>
        </row>
        <row r="172">
          <cell r="A172">
            <v>44317</v>
          </cell>
          <cell r="B172">
            <v>31</v>
          </cell>
        </row>
        <row r="173">
          <cell r="A173">
            <v>44348</v>
          </cell>
          <cell r="B173">
            <v>30</v>
          </cell>
        </row>
        <row r="174">
          <cell r="A174">
            <v>44378</v>
          </cell>
          <cell r="B174">
            <v>31</v>
          </cell>
        </row>
        <row r="175">
          <cell r="A175">
            <v>44409</v>
          </cell>
          <cell r="B175">
            <v>31</v>
          </cell>
        </row>
        <row r="176">
          <cell r="A176">
            <v>44440</v>
          </cell>
          <cell r="B176">
            <v>30</v>
          </cell>
        </row>
        <row r="177">
          <cell r="A177">
            <v>44470</v>
          </cell>
          <cell r="B177">
            <v>31</v>
          </cell>
        </row>
        <row r="178">
          <cell r="A178">
            <v>44501</v>
          </cell>
          <cell r="B178">
            <v>30</v>
          </cell>
        </row>
        <row r="179">
          <cell r="A179">
            <v>44531</v>
          </cell>
          <cell r="B179">
            <v>31</v>
          </cell>
        </row>
        <row r="180">
          <cell r="A180">
            <v>44562</v>
          </cell>
          <cell r="B180">
            <v>31</v>
          </cell>
        </row>
        <row r="181">
          <cell r="A181">
            <v>44593</v>
          </cell>
          <cell r="B181">
            <v>28</v>
          </cell>
        </row>
        <row r="182">
          <cell r="A182">
            <v>44621</v>
          </cell>
          <cell r="B182">
            <v>31</v>
          </cell>
        </row>
        <row r="183">
          <cell r="A183">
            <v>44652</v>
          </cell>
          <cell r="B183">
            <v>30</v>
          </cell>
        </row>
        <row r="184">
          <cell r="A184">
            <v>44682</v>
          </cell>
          <cell r="B184">
            <v>31</v>
          </cell>
        </row>
        <row r="185">
          <cell r="A185">
            <v>44713</v>
          </cell>
          <cell r="B185">
            <v>30</v>
          </cell>
        </row>
        <row r="186">
          <cell r="A186">
            <v>44743</v>
          </cell>
          <cell r="B186">
            <v>31</v>
          </cell>
        </row>
        <row r="187">
          <cell r="A187">
            <v>44774</v>
          </cell>
          <cell r="B187">
            <v>31</v>
          </cell>
        </row>
        <row r="188">
          <cell r="A188">
            <v>44805</v>
          </cell>
          <cell r="B188">
            <v>30</v>
          </cell>
        </row>
        <row r="189">
          <cell r="A189">
            <v>44835</v>
          </cell>
          <cell r="B189">
            <v>31</v>
          </cell>
        </row>
        <row r="190">
          <cell r="A190">
            <v>44866</v>
          </cell>
          <cell r="B190">
            <v>30</v>
          </cell>
        </row>
        <row r="191">
          <cell r="A191">
            <v>44896</v>
          </cell>
          <cell r="B191">
            <v>31</v>
          </cell>
        </row>
        <row r="192">
          <cell r="A192">
            <v>44927</v>
          </cell>
          <cell r="B192">
            <v>31</v>
          </cell>
        </row>
        <row r="193">
          <cell r="A193">
            <v>44958</v>
          </cell>
          <cell r="B193">
            <v>28</v>
          </cell>
        </row>
        <row r="194">
          <cell r="A194">
            <v>44986</v>
          </cell>
          <cell r="B194">
            <v>31</v>
          </cell>
        </row>
        <row r="195">
          <cell r="A195">
            <v>45017</v>
          </cell>
          <cell r="B195">
            <v>30</v>
          </cell>
        </row>
        <row r="196">
          <cell r="A196">
            <v>45047</v>
          </cell>
          <cell r="B196">
            <v>31</v>
          </cell>
        </row>
        <row r="197">
          <cell r="A197">
            <v>45078</v>
          </cell>
          <cell r="B197">
            <v>30</v>
          </cell>
        </row>
        <row r="198">
          <cell r="A198">
            <v>45108</v>
          </cell>
          <cell r="B198">
            <v>31</v>
          </cell>
        </row>
        <row r="199">
          <cell r="A199">
            <v>45139</v>
          </cell>
          <cell r="B199">
            <v>31</v>
          </cell>
        </row>
        <row r="200">
          <cell r="A200">
            <v>45170</v>
          </cell>
          <cell r="B200">
            <v>30</v>
          </cell>
        </row>
        <row r="201">
          <cell r="A201">
            <v>45200</v>
          </cell>
          <cell r="B201">
            <v>31</v>
          </cell>
        </row>
        <row r="202">
          <cell r="A202">
            <v>45231</v>
          </cell>
          <cell r="B202">
            <v>30</v>
          </cell>
        </row>
        <row r="203">
          <cell r="A203">
            <v>45261</v>
          </cell>
          <cell r="B203">
            <v>31</v>
          </cell>
        </row>
        <row r="204">
          <cell r="A204">
            <v>45292</v>
          </cell>
          <cell r="B204">
            <v>31</v>
          </cell>
        </row>
        <row r="205">
          <cell r="A205">
            <v>45323</v>
          </cell>
          <cell r="B205">
            <v>29</v>
          </cell>
        </row>
        <row r="206">
          <cell r="A206">
            <v>45352</v>
          </cell>
          <cell r="B206">
            <v>31</v>
          </cell>
        </row>
        <row r="207">
          <cell r="A207">
            <v>45383</v>
          </cell>
          <cell r="B207">
            <v>30</v>
          </cell>
        </row>
        <row r="208">
          <cell r="A208">
            <v>45413</v>
          </cell>
          <cell r="B208">
            <v>31</v>
          </cell>
        </row>
        <row r="209">
          <cell r="A209">
            <v>45444</v>
          </cell>
          <cell r="B209">
            <v>30</v>
          </cell>
        </row>
        <row r="210">
          <cell r="A210">
            <v>45474</v>
          </cell>
          <cell r="B210">
            <v>31</v>
          </cell>
        </row>
        <row r="211">
          <cell r="A211">
            <v>45505</v>
          </cell>
          <cell r="B211">
            <v>31</v>
          </cell>
        </row>
        <row r="212">
          <cell r="A212">
            <v>45536</v>
          </cell>
          <cell r="B212">
            <v>30</v>
          </cell>
        </row>
        <row r="213">
          <cell r="A213">
            <v>45566</v>
          </cell>
          <cell r="B213">
            <v>31</v>
          </cell>
        </row>
        <row r="214">
          <cell r="A214">
            <v>45597</v>
          </cell>
          <cell r="B214">
            <v>30</v>
          </cell>
        </row>
        <row r="215">
          <cell r="A215">
            <v>45627</v>
          </cell>
          <cell r="B215">
            <v>31</v>
          </cell>
        </row>
        <row r="216">
          <cell r="A216">
            <v>45658</v>
          </cell>
          <cell r="B216">
            <v>31</v>
          </cell>
        </row>
        <row r="217">
          <cell r="A217">
            <v>45689</v>
          </cell>
          <cell r="B217">
            <v>28</v>
          </cell>
        </row>
        <row r="218">
          <cell r="A218">
            <v>45717</v>
          </cell>
          <cell r="B218">
            <v>31</v>
          </cell>
        </row>
        <row r="219">
          <cell r="A219">
            <v>45748</v>
          </cell>
          <cell r="B219">
            <v>30</v>
          </cell>
        </row>
        <row r="220">
          <cell r="A220">
            <v>45778</v>
          </cell>
          <cell r="B220">
            <v>31</v>
          </cell>
        </row>
        <row r="221">
          <cell r="A221">
            <v>45809</v>
          </cell>
          <cell r="B221">
            <v>30</v>
          </cell>
        </row>
        <row r="222">
          <cell r="A222">
            <v>45839</v>
          </cell>
          <cell r="B222">
            <v>31</v>
          </cell>
        </row>
        <row r="223">
          <cell r="A223">
            <v>45870</v>
          </cell>
          <cell r="B223">
            <v>31</v>
          </cell>
        </row>
        <row r="224">
          <cell r="A224">
            <v>45901</v>
          </cell>
          <cell r="B224">
            <v>30</v>
          </cell>
        </row>
        <row r="225">
          <cell r="A225">
            <v>45931</v>
          </cell>
          <cell r="B225">
            <v>31</v>
          </cell>
        </row>
        <row r="226">
          <cell r="A226">
            <v>45962</v>
          </cell>
          <cell r="B226">
            <v>30</v>
          </cell>
        </row>
        <row r="227">
          <cell r="A227">
            <v>45992</v>
          </cell>
          <cell r="B227">
            <v>31</v>
          </cell>
        </row>
        <row r="228">
          <cell r="A228">
            <v>46023</v>
          </cell>
          <cell r="B228">
            <v>31</v>
          </cell>
        </row>
        <row r="229">
          <cell r="A229">
            <v>46054</v>
          </cell>
          <cell r="B229">
            <v>28</v>
          </cell>
        </row>
        <row r="230">
          <cell r="A230">
            <v>46082</v>
          </cell>
          <cell r="B230">
            <v>31</v>
          </cell>
        </row>
        <row r="231">
          <cell r="A231">
            <v>46113</v>
          </cell>
          <cell r="B231">
            <v>30</v>
          </cell>
        </row>
        <row r="232">
          <cell r="A232">
            <v>46143</v>
          </cell>
          <cell r="B232">
            <v>31</v>
          </cell>
        </row>
        <row r="233">
          <cell r="A233">
            <v>46174</v>
          </cell>
          <cell r="B233">
            <v>30</v>
          </cell>
        </row>
        <row r="234">
          <cell r="A234">
            <v>46204</v>
          </cell>
          <cell r="B234">
            <v>31</v>
          </cell>
        </row>
        <row r="235">
          <cell r="A235">
            <v>46235</v>
          </cell>
          <cell r="B235">
            <v>31</v>
          </cell>
        </row>
        <row r="236">
          <cell r="A236">
            <v>46266</v>
          </cell>
          <cell r="B236">
            <v>30</v>
          </cell>
        </row>
        <row r="237">
          <cell r="A237">
            <v>46296</v>
          </cell>
          <cell r="B237">
            <v>31</v>
          </cell>
        </row>
        <row r="238">
          <cell r="A238">
            <v>46327</v>
          </cell>
          <cell r="B238">
            <v>30</v>
          </cell>
        </row>
        <row r="239">
          <cell r="A239">
            <v>46357</v>
          </cell>
          <cell r="B239">
            <v>31</v>
          </cell>
        </row>
        <row r="240">
          <cell r="A240">
            <v>46388</v>
          </cell>
          <cell r="B240">
            <v>31</v>
          </cell>
        </row>
        <row r="241">
          <cell r="A241">
            <v>46419</v>
          </cell>
          <cell r="B241">
            <v>28</v>
          </cell>
        </row>
        <row r="242">
          <cell r="A242">
            <v>46447</v>
          </cell>
          <cell r="B242">
            <v>31</v>
          </cell>
        </row>
        <row r="243">
          <cell r="A243">
            <v>46478</v>
          </cell>
          <cell r="B243">
            <v>30</v>
          </cell>
        </row>
        <row r="244">
          <cell r="A244">
            <v>46508</v>
          </cell>
          <cell r="B244">
            <v>31</v>
          </cell>
        </row>
        <row r="245">
          <cell r="A245">
            <v>46539</v>
          </cell>
          <cell r="B245">
            <v>30</v>
          </cell>
        </row>
        <row r="246">
          <cell r="A246">
            <v>46569</v>
          </cell>
          <cell r="B246">
            <v>31</v>
          </cell>
        </row>
        <row r="247">
          <cell r="A247">
            <v>46600</v>
          </cell>
          <cell r="B247">
            <v>31</v>
          </cell>
        </row>
        <row r="248">
          <cell r="A248">
            <v>46631</v>
          </cell>
          <cell r="B248">
            <v>30</v>
          </cell>
        </row>
        <row r="249">
          <cell r="A249">
            <v>46661</v>
          </cell>
          <cell r="B249">
            <v>31</v>
          </cell>
        </row>
        <row r="250">
          <cell r="A250">
            <v>46692</v>
          </cell>
          <cell r="B250">
            <v>30</v>
          </cell>
        </row>
        <row r="251">
          <cell r="A251">
            <v>46722</v>
          </cell>
          <cell r="B251">
            <v>31</v>
          </cell>
        </row>
        <row r="252">
          <cell r="A252">
            <v>46753</v>
          </cell>
          <cell r="B252">
            <v>31</v>
          </cell>
        </row>
        <row r="253">
          <cell r="A253">
            <v>46784</v>
          </cell>
          <cell r="B253">
            <v>29</v>
          </cell>
        </row>
        <row r="254">
          <cell r="A254">
            <v>46813</v>
          </cell>
          <cell r="B254">
            <v>31</v>
          </cell>
        </row>
        <row r="255">
          <cell r="A255">
            <v>46844</v>
          </cell>
          <cell r="B255">
            <v>30</v>
          </cell>
        </row>
        <row r="256">
          <cell r="A256">
            <v>46874</v>
          </cell>
          <cell r="B256">
            <v>31</v>
          </cell>
        </row>
        <row r="257">
          <cell r="A257">
            <v>46905</v>
          </cell>
          <cell r="B257">
            <v>30</v>
          </cell>
        </row>
        <row r="258">
          <cell r="A258">
            <v>46935</v>
          </cell>
          <cell r="B258">
            <v>31</v>
          </cell>
        </row>
        <row r="259">
          <cell r="A259">
            <v>46966</v>
          </cell>
          <cell r="B259">
            <v>31</v>
          </cell>
        </row>
        <row r="260">
          <cell r="A260">
            <v>46997</v>
          </cell>
          <cell r="B260">
            <v>30</v>
          </cell>
        </row>
        <row r="261">
          <cell r="A261">
            <v>47027</v>
          </cell>
          <cell r="B261">
            <v>31</v>
          </cell>
        </row>
        <row r="262">
          <cell r="A262">
            <v>47058</v>
          </cell>
          <cell r="B262">
            <v>30</v>
          </cell>
        </row>
        <row r="263">
          <cell r="A263">
            <v>47088</v>
          </cell>
          <cell r="B263">
            <v>31</v>
          </cell>
        </row>
        <row r="264">
          <cell r="A264">
            <v>47119</v>
          </cell>
          <cell r="B264">
            <v>31</v>
          </cell>
        </row>
        <row r="265">
          <cell r="A265">
            <v>47150</v>
          </cell>
          <cell r="B265">
            <v>28</v>
          </cell>
        </row>
        <row r="266">
          <cell r="A266">
            <v>47178</v>
          </cell>
          <cell r="B266">
            <v>31</v>
          </cell>
        </row>
        <row r="267">
          <cell r="A267">
            <v>47209</v>
          </cell>
          <cell r="B267">
            <v>30</v>
          </cell>
        </row>
        <row r="268">
          <cell r="A268">
            <v>47239</v>
          </cell>
          <cell r="B268">
            <v>31</v>
          </cell>
        </row>
        <row r="269">
          <cell r="A269">
            <v>47270</v>
          </cell>
          <cell r="B269">
            <v>30</v>
          </cell>
        </row>
        <row r="270">
          <cell r="A270">
            <v>47300</v>
          </cell>
          <cell r="B270">
            <v>31</v>
          </cell>
        </row>
        <row r="271">
          <cell r="A271">
            <v>47331</v>
          </cell>
          <cell r="B271">
            <v>31</v>
          </cell>
        </row>
        <row r="272">
          <cell r="A272">
            <v>47362</v>
          </cell>
          <cell r="B272">
            <v>30</v>
          </cell>
        </row>
        <row r="273">
          <cell r="A273">
            <v>47392</v>
          </cell>
          <cell r="B273">
            <v>31</v>
          </cell>
        </row>
        <row r="274">
          <cell r="A274">
            <v>47423</v>
          </cell>
          <cell r="B274">
            <v>30</v>
          </cell>
        </row>
        <row r="275">
          <cell r="A275">
            <v>47453</v>
          </cell>
          <cell r="B275">
            <v>31</v>
          </cell>
        </row>
        <row r="276">
          <cell r="A276">
            <v>47484</v>
          </cell>
          <cell r="B276">
            <v>31</v>
          </cell>
        </row>
        <row r="277">
          <cell r="A277">
            <v>47515</v>
          </cell>
          <cell r="B277">
            <v>28</v>
          </cell>
        </row>
        <row r="278">
          <cell r="A278">
            <v>47543</v>
          </cell>
          <cell r="B278">
            <v>31</v>
          </cell>
        </row>
        <row r="279">
          <cell r="A279">
            <v>47574</v>
          </cell>
          <cell r="B279">
            <v>30</v>
          </cell>
        </row>
        <row r="280">
          <cell r="A280">
            <v>47604</v>
          </cell>
          <cell r="B280">
            <v>31</v>
          </cell>
        </row>
        <row r="281">
          <cell r="A281">
            <v>47635</v>
          </cell>
          <cell r="B281">
            <v>30</v>
          </cell>
        </row>
        <row r="282">
          <cell r="A282">
            <v>47665</v>
          </cell>
          <cell r="B282">
            <v>31</v>
          </cell>
        </row>
        <row r="283">
          <cell r="A283">
            <v>47696</v>
          </cell>
          <cell r="B283">
            <v>31</v>
          </cell>
        </row>
        <row r="284">
          <cell r="A284">
            <v>47727</v>
          </cell>
          <cell r="B284">
            <v>30</v>
          </cell>
        </row>
        <row r="285">
          <cell r="A285">
            <v>47757</v>
          </cell>
          <cell r="B285">
            <v>31</v>
          </cell>
        </row>
        <row r="286">
          <cell r="A286">
            <v>47788</v>
          </cell>
          <cell r="B286">
            <v>30</v>
          </cell>
        </row>
        <row r="287">
          <cell r="A287">
            <v>47818</v>
          </cell>
          <cell r="B287">
            <v>31</v>
          </cell>
        </row>
        <row r="288">
          <cell r="A288">
            <v>47849</v>
          </cell>
          <cell r="B288">
            <v>31</v>
          </cell>
        </row>
        <row r="289">
          <cell r="A289">
            <v>47880</v>
          </cell>
          <cell r="B289">
            <v>28</v>
          </cell>
        </row>
        <row r="290">
          <cell r="A290">
            <v>47908</v>
          </cell>
          <cell r="B290">
            <v>31</v>
          </cell>
        </row>
        <row r="291">
          <cell r="A291">
            <v>47939</v>
          </cell>
          <cell r="B291">
            <v>30</v>
          </cell>
        </row>
        <row r="292">
          <cell r="A292">
            <v>47969</v>
          </cell>
          <cell r="B292">
            <v>31</v>
          </cell>
        </row>
        <row r="293">
          <cell r="A293">
            <v>48000</v>
          </cell>
          <cell r="B293">
            <v>30</v>
          </cell>
        </row>
        <row r="294">
          <cell r="A294">
            <v>48030</v>
          </cell>
          <cell r="B294">
            <v>31</v>
          </cell>
        </row>
        <row r="295">
          <cell r="A295">
            <v>48061</v>
          </cell>
          <cell r="B295">
            <v>31</v>
          </cell>
        </row>
        <row r="296">
          <cell r="A296">
            <v>48092</v>
          </cell>
          <cell r="B296">
            <v>30</v>
          </cell>
        </row>
        <row r="297">
          <cell r="A297">
            <v>48122</v>
          </cell>
          <cell r="B297">
            <v>31</v>
          </cell>
        </row>
        <row r="298">
          <cell r="A298">
            <v>48153</v>
          </cell>
          <cell r="B298">
            <v>30</v>
          </cell>
        </row>
        <row r="299">
          <cell r="A299">
            <v>48183</v>
          </cell>
          <cell r="B299">
            <v>31</v>
          </cell>
        </row>
        <row r="300">
          <cell r="A300">
            <v>48214</v>
          </cell>
          <cell r="B300">
            <v>31</v>
          </cell>
        </row>
        <row r="301">
          <cell r="A301">
            <v>48245</v>
          </cell>
          <cell r="B301">
            <v>29</v>
          </cell>
        </row>
        <row r="302">
          <cell r="A302">
            <v>48274</v>
          </cell>
          <cell r="B302">
            <v>31</v>
          </cell>
        </row>
        <row r="303">
          <cell r="A303">
            <v>48305</v>
          </cell>
          <cell r="B303">
            <v>30</v>
          </cell>
        </row>
        <row r="304">
          <cell r="A304">
            <v>48335</v>
          </cell>
          <cell r="B304">
            <v>31</v>
          </cell>
        </row>
        <row r="305">
          <cell r="A305">
            <v>48366</v>
          </cell>
          <cell r="B305">
            <v>30</v>
          </cell>
        </row>
        <row r="306">
          <cell r="A306">
            <v>48396</v>
          </cell>
          <cell r="B306">
            <v>31</v>
          </cell>
        </row>
        <row r="307">
          <cell r="A307">
            <v>48427</v>
          </cell>
          <cell r="B307">
            <v>31</v>
          </cell>
        </row>
        <row r="308">
          <cell r="A308">
            <v>48458</v>
          </cell>
          <cell r="B308">
            <v>30</v>
          </cell>
        </row>
        <row r="309">
          <cell r="A309">
            <v>48488</v>
          </cell>
          <cell r="B309">
            <v>31</v>
          </cell>
        </row>
        <row r="310">
          <cell r="A310">
            <v>48519</v>
          </cell>
          <cell r="B310">
            <v>30</v>
          </cell>
        </row>
        <row r="311">
          <cell r="A311">
            <v>48549</v>
          </cell>
          <cell r="B311">
            <v>31</v>
          </cell>
        </row>
      </sheetData>
      <sheetData sheetId="7"/>
      <sheetData sheetId="8"/>
      <sheetData sheetId="9"/>
      <sheetData sheetId="10"/>
      <sheetData sheetId="11"/>
      <sheetData sheetId="12">
        <row r="6">
          <cell r="A6" t="str">
            <v>Sum of Value</v>
          </cell>
          <cell r="B6" t="str">
            <v>Column Labels</v>
          </cell>
        </row>
        <row r="7">
          <cell r="B7" t="str">
            <v>2023-2024</v>
          </cell>
          <cell r="G7" t="str">
            <v>2023-2024 Total</v>
          </cell>
          <cell r="H7" t="str">
            <v>2024-2025</v>
          </cell>
          <cell r="V7" t="str">
            <v>2024-2025 Total</v>
          </cell>
          <cell r="W7" t="str">
            <v>Grand Total</v>
          </cell>
        </row>
        <row r="8">
          <cell r="B8" t="str">
            <v>Summer</v>
          </cell>
          <cell r="F8" t="str">
            <v>Summer Total</v>
          </cell>
          <cell r="H8" t="str">
            <v>Winter</v>
          </cell>
          <cell r="M8" t="str">
            <v>Winter Total</v>
          </cell>
          <cell r="N8" t="str">
            <v>Summer</v>
          </cell>
          <cell r="U8" t="str">
            <v>Summer Total</v>
          </cell>
        </row>
        <row r="9">
          <cell r="A9" t="str">
            <v>Row Labels</v>
          </cell>
          <cell r="B9">
            <v>45474</v>
          </cell>
          <cell r="C9">
            <v>45505</v>
          </cell>
          <cell r="D9">
            <v>45536</v>
          </cell>
          <cell r="E9">
            <v>45566</v>
          </cell>
          <cell r="H9">
            <v>45597</v>
          </cell>
          <cell r="I9">
            <v>45627</v>
          </cell>
          <cell r="J9">
            <v>45658</v>
          </cell>
          <cell r="K9">
            <v>45689</v>
          </cell>
          <cell r="L9">
            <v>45717</v>
          </cell>
          <cell r="N9">
            <v>45748</v>
          </cell>
          <cell r="O9">
            <v>45778</v>
          </cell>
          <cell r="P9">
            <v>45809</v>
          </cell>
          <cell r="Q9">
            <v>45839</v>
          </cell>
          <cell r="R9">
            <v>45870</v>
          </cell>
          <cell r="S9">
            <v>45901</v>
          </cell>
          <cell r="T9">
            <v>45931</v>
          </cell>
        </row>
        <row r="10">
          <cell r="A10" t="str">
            <v>Shortage</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row>
        <row r="11">
          <cell r="A11" t="str">
            <v>Choice</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row>
        <row r="12">
          <cell r="A12" t="str">
            <v>Exchange</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A13" t="str">
            <v>GTS</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A14" t="str">
            <v>IND</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row>
        <row r="15">
          <cell r="A15" t="str">
            <v>RCO</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A16" t="str">
            <v>GTS Balancing Demand</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Grand Total</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22">
          <cell r="A22" t="str">
            <v>Sum of Value</v>
          </cell>
          <cell r="B22" t="str">
            <v>Column Labels</v>
          </cell>
        </row>
        <row r="23">
          <cell r="B23" t="str">
            <v>2023-2024</v>
          </cell>
          <cell r="G23" t="str">
            <v>2023-2024 Total</v>
          </cell>
          <cell r="H23" t="str">
            <v>2024-2025</v>
          </cell>
          <cell r="V23" t="str">
            <v>2024-2025 Total</v>
          </cell>
          <cell r="W23" t="str">
            <v>Grand Total</v>
          </cell>
        </row>
        <row r="24">
          <cell r="B24" t="str">
            <v>Summer</v>
          </cell>
          <cell r="F24" t="str">
            <v>Summer Total</v>
          </cell>
          <cell r="H24" t="str">
            <v>Winter</v>
          </cell>
          <cell r="M24" t="str">
            <v>Winter Total</v>
          </cell>
          <cell r="N24" t="str">
            <v>Summer</v>
          </cell>
          <cell r="U24" t="str">
            <v>Summer Total</v>
          </cell>
        </row>
        <row r="25">
          <cell r="A25" t="str">
            <v>Row Labels</v>
          </cell>
          <cell r="B25">
            <v>45474</v>
          </cell>
          <cell r="C25">
            <v>45505</v>
          </cell>
          <cell r="D25">
            <v>45536</v>
          </cell>
          <cell r="E25">
            <v>45566</v>
          </cell>
          <cell r="H25">
            <v>45597</v>
          </cell>
          <cell r="I25">
            <v>45627</v>
          </cell>
          <cell r="J25">
            <v>45658</v>
          </cell>
          <cell r="K25">
            <v>45689</v>
          </cell>
          <cell r="L25">
            <v>45717</v>
          </cell>
          <cell r="N25">
            <v>45748</v>
          </cell>
          <cell r="O25">
            <v>45778</v>
          </cell>
          <cell r="P25">
            <v>45809</v>
          </cell>
          <cell r="Q25">
            <v>45839</v>
          </cell>
          <cell r="R25">
            <v>45870</v>
          </cell>
          <cell r="S25">
            <v>45901</v>
          </cell>
          <cell r="T25">
            <v>45931</v>
          </cell>
        </row>
        <row r="26">
          <cell r="A26" t="str">
            <v>Demand</v>
          </cell>
          <cell r="B26">
            <v>1313.4749436518405</v>
          </cell>
          <cell r="C26">
            <v>1558.9469672061607</v>
          </cell>
          <cell r="D26">
            <v>1509.8153928624001</v>
          </cell>
          <cell r="E26">
            <v>2104.2243738218403</v>
          </cell>
          <cell r="F26">
            <v>6486.4616775422419</v>
          </cell>
          <cell r="G26">
            <v>6486.4616775422419</v>
          </cell>
          <cell r="H26">
            <v>3148.57771791</v>
          </cell>
          <cell r="I26">
            <v>4664.7272686245597</v>
          </cell>
          <cell r="J26">
            <v>5386.8151631551209</v>
          </cell>
          <cell r="K26">
            <v>4681.206061030799</v>
          </cell>
          <cell r="L26">
            <v>3888.4709101168805</v>
          </cell>
          <cell r="M26">
            <v>21769.797120837356</v>
          </cell>
          <cell r="N26">
            <v>2542.7119182434399</v>
          </cell>
          <cell r="O26">
            <v>1927.5118919839201</v>
          </cell>
          <cell r="P26">
            <v>1550.0483548704005</v>
          </cell>
          <cell r="Q26">
            <v>1311.2209764417598</v>
          </cell>
          <cell r="R26">
            <v>1587.9427933113598</v>
          </cell>
          <cell r="S26">
            <v>1540.9424243952005</v>
          </cell>
          <cell r="T26">
            <v>2138.4084420211202</v>
          </cell>
          <cell r="U26">
            <v>12598.786801267199</v>
          </cell>
          <cell r="V26">
            <v>34368.583922104561</v>
          </cell>
          <cell r="W26">
            <v>40855.045599646801</v>
          </cell>
        </row>
        <row r="27">
          <cell r="A27" t="str">
            <v>Choice</v>
          </cell>
          <cell r="B27">
            <v>45.665516394000008</v>
          </cell>
          <cell r="C27">
            <v>46.326336591360018</v>
          </cell>
          <cell r="D27">
            <v>52.961292900000032</v>
          </cell>
          <cell r="E27">
            <v>115.59872431344</v>
          </cell>
          <cell r="F27">
            <v>260.55187019880009</v>
          </cell>
          <cell r="G27">
            <v>260.55187019880009</v>
          </cell>
          <cell r="H27">
            <v>231.47501067839997</v>
          </cell>
          <cell r="I27">
            <v>369.31030168488007</v>
          </cell>
          <cell r="J27">
            <v>441.91849922616001</v>
          </cell>
          <cell r="K27">
            <v>381.49451816256004</v>
          </cell>
          <cell r="L27">
            <v>273.97206928680004</v>
          </cell>
          <cell r="M27">
            <v>1698.1703990388</v>
          </cell>
          <cell r="N27">
            <v>139.98014910887991</v>
          </cell>
          <cell r="O27">
            <v>75.866717102159996</v>
          </cell>
          <cell r="P27">
            <v>45.540663004800017</v>
          </cell>
          <cell r="Q27">
            <v>45.528221699279996</v>
          </cell>
          <cell r="R27">
            <v>46.229448603600005</v>
          </cell>
          <cell r="S27">
            <v>52.889948107199999</v>
          </cell>
          <cell r="T27">
            <v>115.52914110623999</v>
          </cell>
          <cell r="U27">
            <v>521.56428873215987</v>
          </cell>
          <cell r="V27">
            <v>2219.7346877709597</v>
          </cell>
          <cell r="W27">
            <v>2480.2865579697595</v>
          </cell>
        </row>
        <row r="28">
          <cell r="A28" t="str">
            <v>Exchange</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A29" t="str">
            <v>GTS</v>
          </cell>
          <cell r="B29">
            <v>1031.0781324530406</v>
          </cell>
          <cell r="C29">
            <v>1281.826808644561</v>
          </cell>
          <cell r="D29">
            <v>1189.4530188672002</v>
          </cell>
          <cell r="E29">
            <v>1361.2299378295202</v>
          </cell>
          <cell r="F29">
            <v>4863.5878977943212</v>
          </cell>
          <cell r="G29">
            <v>4863.5878977943212</v>
          </cell>
          <cell r="H29">
            <v>1523.1368322544802</v>
          </cell>
          <cell r="I29">
            <v>1886.0730045170399</v>
          </cell>
          <cell r="J29">
            <v>2112.0922299804001</v>
          </cell>
          <cell r="K29">
            <v>1845.2993412127198</v>
          </cell>
          <cell r="L29">
            <v>1967.3371539528002</v>
          </cell>
          <cell r="M29">
            <v>9333.9385619174391</v>
          </cell>
          <cell r="N29">
            <v>1612.3213418927999</v>
          </cell>
          <cell r="O29">
            <v>1444.9400687268001</v>
          </cell>
          <cell r="P29">
            <v>1271.9143954584006</v>
          </cell>
          <cell r="Q29">
            <v>1030.1950203374397</v>
          </cell>
          <cell r="R29">
            <v>1312.0484881055995</v>
          </cell>
          <cell r="S29">
            <v>1221.4893662928002</v>
          </cell>
          <cell r="T29">
            <v>1395.56792581536</v>
          </cell>
          <cell r="U29">
            <v>9288.4766066291995</v>
          </cell>
          <cell r="V29">
            <v>18622.415168546642</v>
          </cell>
          <cell r="W29">
            <v>23486.003066340963</v>
          </cell>
        </row>
        <row r="30">
          <cell r="A30" t="str">
            <v>IND</v>
          </cell>
          <cell r="B30">
            <v>9.5799111024000005</v>
          </cell>
          <cell r="C30">
            <v>9.8711255959199988</v>
          </cell>
          <cell r="D30">
            <v>10.309433702400003</v>
          </cell>
          <cell r="E30">
            <v>19.414153204560002</v>
          </cell>
          <cell r="F30">
            <v>49.174623605280004</v>
          </cell>
          <cell r="G30">
            <v>49.174623605280004</v>
          </cell>
          <cell r="H30">
            <v>28.732356597360003</v>
          </cell>
          <cell r="I30">
            <v>35.542922399519995</v>
          </cell>
          <cell r="J30">
            <v>37.818579297840003</v>
          </cell>
          <cell r="K30">
            <v>32.613822004080006</v>
          </cell>
          <cell r="L30">
            <v>27.824251799039999</v>
          </cell>
          <cell r="M30">
            <v>162.53193209784001</v>
          </cell>
          <cell r="N30">
            <v>20.132550505679998</v>
          </cell>
          <cell r="O30">
            <v>13.827348903839999</v>
          </cell>
          <cell r="P30">
            <v>9.3447375048000012</v>
          </cell>
          <cell r="Q30">
            <v>9.6841757906400012</v>
          </cell>
          <cell r="R30">
            <v>10.069415702160001</v>
          </cell>
          <cell r="S30">
            <v>10.639513497600007</v>
          </cell>
          <cell r="T30">
            <v>19.932834296639996</v>
          </cell>
          <cell r="U30">
            <v>93.63057620136</v>
          </cell>
          <cell r="V30">
            <v>256.16250829920006</v>
          </cell>
          <cell r="W30">
            <v>305.33713190448003</v>
          </cell>
        </row>
        <row r="31">
          <cell r="A31" t="str">
            <v>RCO</v>
          </cell>
          <cell r="B31">
            <v>227.15138370240004</v>
          </cell>
          <cell r="C31">
            <v>220.92269637431991</v>
          </cell>
          <cell r="D31">
            <v>257.09164739279993</v>
          </cell>
          <cell r="E31">
            <v>607.98155847431997</v>
          </cell>
          <cell r="F31">
            <v>1313.14728594384</v>
          </cell>
          <cell r="G31">
            <v>1313.14728594384</v>
          </cell>
          <cell r="H31">
            <v>1335.2346674901601</v>
          </cell>
          <cell r="I31">
            <v>2187.8010631466395</v>
          </cell>
          <cell r="J31">
            <v>2614.9854301920004</v>
          </cell>
          <cell r="K31">
            <v>2247.7967560514394</v>
          </cell>
          <cell r="L31">
            <v>1589.3383108891203</v>
          </cell>
          <cell r="M31">
            <v>9975.1562277693592</v>
          </cell>
          <cell r="N31">
            <v>770.27787673607997</v>
          </cell>
          <cell r="O31">
            <v>392.87775725111999</v>
          </cell>
          <cell r="P31">
            <v>223.24855890240002</v>
          </cell>
          <cell r="Q31">
            <v>225.81355861440005</v>
          </cell>
          <cell r="R31">
            <v>219.59544090000009</v>
          </cell>
          <cell r="S31">
            <v>255.92359649760004</v>
          </cell>
          <cell r="T31">
            <v>607.37854080288014</v>
          </cell>
          <cell r="U31">
            <v>2695.1153297044802</v>
          </cell>
          <cell r="V31">
            <v>12670.271557473839</v>
          </cell>
          <cell r="W31">
            <v>13983.418843417679</v>
          </cell>
        </row>
        <row r="32">
          <cell r="A32" t="str">
            <v>GTS Balancing Demand</v>
          </cell>
          <cell r="B32">
            <v>0</v>
          </cell>
          <cell r="C32">
            <v>0</v>
          </cell>
          <cell r="D32">
            <v>0</v>
          </cell>
          <cell r="E32">
            <v>0</v>
          </cell>
          <cell r="F32">
            <v>0</v>
          </cell>
          <cell r="G32">
            <v>0</v>
          </cell>
          <cell r="H32">
            <v>29.998850889599996</v>
          </cell>
          <cell r="I32">
            <v>185.99997687647991</v>
          </cell>
          <cell r="J32">
            <v>180.00042445872012</v>
          </cell>
          <cell r="K32">
            <v>174.00162360000002</v>
          </cell>
          <cell r="L32">
            <v>29.999124189119993</v>
          </cell>
          <cell r="M32">
            <v>600.00000001392004</v>
          </cell>
          <cell r="N32">
            <v>0</v>
          </cell>
          <cell r="O32">
            <v>0</v>
          </cell>
          <cell r="P32">
            <v>0</v>
          </cell>
          <cell r="Q32">
            <v>0</v>
          </cell>
          <cell r="R32">
            <v>0</v>
          </cell>
          <cell r="S32">
            <v>0</v>
          </cell>
          <cell r="T32">
            <v>0</v>
          </cell>
          <cell r="U32">
            <v>0</v>
          </cell>
          <cell r="V32">
            <v>600.00000001392004</v>
          </cell>
          <cell r="W32">
            <v>600.00000001392004</v>
          </cell>
        </row>
        <row r="33">
          <cell r="A33" t="str">
            <v>Grand Total</v>
          </cell>
          <cell r="B33">
            <v>1313.4749436518405</v>
          </cell>
          <cell r="C33">
            <v>1558.9469672061607</v>
          </cell>
          <cell r="D33">
            <v>1509.8153928624001</v>
          </cell>
          <cell r="E33">
            <v>2104.2243738218403</v>
          </cell>
          <cell r="F33">
            <v>6486.4616775422419</v>
          </cell>
          <cell r="G33">
            <v>6486.4616775422419</v>
          </cell>
          <cell r="H33">
            <v>3148.57771791</v>
          </cell>
          <cell r="I33">
            <v>4664.7272686245597</v>
          </cell>
          <cell r="J33">
            <v>5386.8151631551209</v>
          </cell>
          <cell r="K33">
            <v>4681.206061030799</v>
          </cell>
          <cell r="L33">
            <v>3888.4709101168805</v>
          </cell>
          <cell r="M33">
            <v>21769.797120837356</v>
          </cell>
          <cell r="N33">
            <v>2542.7119182434399</v>
          </cell>
          <cell r="O33">
            <v>1927.5118919839201</v>
          </cell>
          <cell r="P33">
            <v>1550.0483548704005</v>
          </cell>
          <cell r="Q33">
            <v>1311.2209764417598</v>
          </cell>
          <cell r="R33">
            <v>1587.9427933113598</v>
          </cell>
          <cell r="S33">
            <v>1540.9424243952005</v>
          </cell>
          <cell r="T33">
            <v>2138.4084420211202</v>
          </cell>
          <cell r="U33">
            <v>12598.786801267199</v>
          </cell>
          <cell r="V33">
            <v>34368.583922104561</v>
          </cell>
          <cell r="W33">
            <v>40855.045599646801</v>
          </cell>
        </row>
        <row r="37">
          <cell r="A37" t="str">
            <v>Sum of Value</v>
          </cell>
          <cell r="B37" t="str">
            <v>Column Labels</v>
          </cell>
        </row>
        <row r="38">
          <cell r="B38" t="str">
            <v>2023-2024</v>
          </cell>
          <cell r="G38" t="str">
            <v>2023-2024 Total</v>
          </cell>
          <cell r="H38" t="str">
            <v>2024-2025</v>
          </cell>
          <cell r="V38" t="str">
            <v>2024-2025 Total</v>
          </cell>
          <cell r="W38" t="str">
            <v>Grand Total</v>
          </cell>
        </row>
        <row r="39">
          <cell r="B39" t="str">
            <v>Summer</v>
          </cell>
          <cell r="F39" t="str">
            <v>Summer Total</v>
          </cell>
          <cell r="H39" t="str">
            <v>Winter</v>
          </cell>
          <cell r="M39" t="str">
            <v>Winter Total</v>
          </cell>
          <cell r="N39" t="str">
            <v>Summer</v>
          </cell>
          <cell r="U39" t="str">
            <v>Summer Total</v>
          </cell>
        </row>
        <row r="40">
          <cell r="A40" t="str">
            <v>Row Labels</v>
          </cell>
          <cell r="B40">
            <v>45474</v>
          </cell>
          <cell r="C40">
            <v>45505</v>
          </cell>
          <cell r="D40">
            <v>45536</v>
          </cell>
          <cell r="E40">
            <v>45566</v>
          </cell>
          <cell r="H40">
            <v>45597</v>
          </cell>
          <cell r="I40">
            <v>45627</v>
          </cell>
          <cell r="J40">
            <v>45658</v>
          </cell>
          <cell r="K40">
            <v>45689</v>
          </cell>
          <cell r="L40">
            <v>45717</v>
          </cell>
          <cell r="N40">
            <v>45748</v>
          </cell>
          <cell r="O40">
            <v>45778</v>
          </cell>
          <cell r="P40">
            <v>45809</v>
          </cell>
          <cell r="Q40">
            <v>45839</v>
          </cell>
          <cell r="R40">
            <v>45870</v>
          </cell>
          <cell r="S40">
            <v>45901</v>
          </cell>
          <cell r="T40">
            <v>45931</v>
          </cell>
        </row>
        <row r="41">
          <cell r="A41" t="str">
            <v>Initial Volume</v>
          </cell>
          <cell r="B41">
            <v>5986.1360000000004</v>
          </cell>
          <cell r="C41">
            <v>7486.2936719999998</v>
          </cell>
          <cell r="D41">
            <v>8830.7009999999991</v>
          </cell>
          <cell r="E41">
            <v>9954.6083999999992</v>
          </cell>
          <cell r="F41">
            <v>32257.739071999997</v>
          </cell>
          <cell r="G41">
            <v>32257.739071999997</v>
          </cell>
          <cell r="H41">
            <v>10489.8024</v>
          </cell>
          <cell r="I41">
            <v>9613.0338310499992</v>
          </cell>
          <cell r="J41">
            <v>7593.7705107499996</v>
          </cell>
          <cell r="K41">
            <v>5075.8874826399997</v>
          </cell>
          <cell r="L41">
            <v>2920.3165103199999</v>
          </cell>
          <cell r="M41">
            <v>35692.810734760002</v>
          </cell>
          <cell r="N41">
            <v>1766.1402</v>
          </cell>
          <cell r="O41">
            <v>2698.4481479999999</v>
          </cell>
          <cell r="P41">
            <v>4272.9888959999998</v>
          </cell>
          <cell r="Q41">
            <v>5847.5296440000002</v>
          </cell>
          <cell r="R41">
            <v>7422.0703919999996</v>
          </cell>
          <cell r="S41">
            <v>8830.7009999999991</v>
          </cell>
          <cell r="T41">
            <v>9954.6083999999992</v>
          </cell>
          <cell r="U41">
            <v>40792.486679999995</v>
          </cell>
          <cell r="V41">
            <v>76485.297414760003</v>
          </cell>
          <cell r="W41">
            <v>108743.03648675997</v>
          </cell>
        </row>
        <row r="42">
          <cell r="A42" t="str">
            <v>TCO STORAGE</v>
          </cell>
          <cell r="B42">
            <v>5986.1360000000004</v>
          </cell>
          <cell r="C42">
            <v>7486.2936719999998</v>
          </cell>
          <cell r="D42">
            <v>8830.7009999999991</v>
          </cell>
          <cell r="E42">
            <v>9954.6083999999992</v>
          </cell>
          <cell r="F42">
            <v>32257.739071999997</v>
          </cell>
          <cell r="G42">
            <v>32257.739071999997</v>
          </cell>
          <cell r="H42">
            <v>10489.8024</v>
          </cell>
          <cell r="I42">
            <v>9613.0338310499992</v>
          </cell>
          <cell r="J42">
            <v>7593.7705107499996</v>
          </cell>
          <cell r="K42">
            <v>5075.8874826399997</v>
          </cell>
          <cell r="L42">
            <v>2920.3165103199999</v>
          </cell>
          <cell r="M42">
            <v>35692.810734760002</v>
          </cell>
          <cell r="N42">
            <v>1766.1402</v>
          </cell>
          <cell r="O42">
            <v>2698.4481479999999</v>
          </cell>
          <cell r="P42">
            <v>4272.9888959999998</v>
          </cell>
          <cell r="Q42">
            <v>5847.5296440000002</v>
          </cell>
          <cell r="R42">
            <v>7422.0703919999996</v>
          </cell>
          <cell r="S42">
            <v>8830.7009999999991</v>
          </cell>
          <cell r="T42">
            <v>9954.6083999999992</v>
          </cell>
          <cell r="U42">
            <v>40792.486679999995</v>
          </cell>
          <cell r="V42">
            <v>76485.297414760003</v>
          </cell>
          <cell r="W42">
            <v>108743.03648675997</v>
          </cell>
        </row>
        <row r="43">
          <cell r="A43" t="str">
            <v>Grand Total</v>
          </cell>
          <cell r="B43">
            <v>5986.1360000000004</v>
          </cell>
          <cell r="C43">
            <v>7486.2936719999998</v>
          </cell>
          <cell r="D43">
            <v>8830.7009999999991</v>
          </cell>
          <cell r="E43">
            <v>9954.6083999999992</v>
          </cell>
          <cell r="F43">
            <v>32257.739071999997</v>
          </cell>
          <cell r="G43">
            <v>32257.739071999997</v>
          </cell>
          <cell r="H43">
            <v>10489.8024</v>
          </cell>
          <cell r="I43">
            <v>9613.0338310499992</v>
          </cell>
          <cell r="J43">
            <v>7593.7705107499996</v>
          </cell>
          <cell r="K43">
            <v>5075.8874826399997</v>
          </cell>
          <cell r="L43">
            <v>2920.3165103199999</v>
          </cell>
          <cell r="M43">
            <v>35692.810734760002</v>
          </cell>
          <cell r="N43">
            <v>1766.1402</v>
          </cell>
          <cell r="O43">
            <v>2698.4481479999999</v>
          </cell>
          <cell r="P43">
            <v>4272.9888959999998</v>
          </cell>
          <cell r="Q43">
            <v>5847.5296440000002</v>
          </cell>
          <cell r="R43">
            <v>7422.0703919999996</v>
          </cell>
          <cell r="S43">
            <v>8830.7009999999991</v>
          </cell>
          <cell r="T43">
            <v>9954.6083999999992</v>
          </cell>
          <cell r="U43">
            <v>40792.486679999995</v>
          </cell>
          <cell r="V43">
            <v>76485.297414760003</v>
          </cell>
          <cell r="W43">
            <v>108743.03648675997</v>
          </cell>
        </row>
        <row r="48">
          <cell r="A48" t="str">
            <v>Sum of Value</v>
          </cell>
          <cell r="B48" t="str">
            <v>Column Labels</v>
          </cell>
        </row>
        <row r="49">
          <cell r="B49" t="str">
            <v>2023-2024</v>
          </cell>
          <cell r="G49" t="str">
            <v>2023-2024 Total</v>
          </cell>
          <cell r="H49" t="str">
            <v>2024-2025</v>
          </cell>
          <cell r="V49" t="str">
            <v>2024-2025 Total</v>
          </cell>
          <cell r="W49" t="str">
            <v>Grand Total</v>
          </cell>
        </row>
        <row r="50">
          <cell r="B50" t="str">
            <v>Summer</v>
          </cell>
          <cell r="F50" t="str">
            <v>Summer Total</v>
          </cell>
          <cell r="H50" t="str">
            <v>Winter</v>
          </cell>
          <cell r="M50" t="str">
            <v>Winter Total</v>
          </cell>
          <cell r="N50" t="str">
            <v>Summer</v>
          </cell>
          <cell r="U50" t="str">
            <v>Summer Total</v>
          </cell>
        </row>
        <row r="51">
          <cell r="A51" t="str">
            <v>Row Labels</v>
          </cell>
          <cell r="B51">
            <v>45474</v>
          </cell>
          <cell r="C51">
            <v>45505</v>
          </cell>
          <cell r="D51">
            <v>45536</v>
          </cell>
          <cell r="E51">
            <v>45566</v>
          </cell>
          <cell r="H51">
            <v>45597</v>
          </cell>
          <cell r="I51">
            <v>45627</v>
          </cell>
          <cell r="J51">
            <v>45658</v>
          </cell>
          <cell r="K51">
            <v>45689</v>
          </cell>
          <cell r="L51">
            <v>45717</v>
          </cell>
          <cell r="N51">
            <v>45748</v>
          </cell>
          <cell r="O51">
            <v>45778</v>
          </cell>
          <cell r="P51">
            <v>45809</v>
          </cell>
          <cell r="Q51">
            <v>45839</v>
          </cell>
          <cell r="R51">
            <v>45870</v>
          </cell>
          <cell r="S51">
            <v>45901</v>
          </cell>
          <cell r="T51">
            <v>45931</v>
          </cell>
        </row>
        <row r="52">
          <cell r="A52" t="str">
            <v>Max Volume</v>
          </cell>
          <cell r="B52">
            <v>10703.880000000003</v>
          </cell>
          <cell r="C52">
            <v>10703.880000000003</v>
          </cell>
          <cell r="D52">
            <v>10703.880000000003</v>
          </cell>
          <cell r="E52">
            <v>10703.880000000003</v>
          </cell>
          <cell r="F52">
            <v>42815.520000000011</v>
          </cell>
          <cell r="G52">
            <v>42815.520000000011</v>
          </cell>
          <cell r="H52">
            <v>10703.880000000003</v>
          </cell>
          <cell r="I52">
            <v>10703.880000000003</v>
          </cell>
          <cell r="J52">
            <v>10703.880000000003</v>
          </cell>
          <cell r="K52">
            <v>10703.880000000003</v>
          </cell>
          <cell r="L52">
            <v>10703.880000000003</v>
          </cell>
          <cell r="M52">
            <v>53519.400000000016</v>
          </cell>
          <cell r="N52">
            <v>10703.880000000003</v>
          </cell>
          <cell r="O52">
            <v>10703.880000000003</v>
          </cell>
          <cell r="P52">
            <v>10703.880000000003</v>
          </cell>
          <cell r="Q52">
            <v>10703.880000000003</v>
          </cell>
          <cell r="R52">
            <v>10703.880000000003</v>
          </cell>
          <cell r="S52">
            <v>10703.880000000003</v>
          </cell>
          <cell r="T52">
            <v>10703.880000000003</v>
          </cell>
          <cell r="U52">
            <v>74927.160000000018</v>
          </cell>
          <cell r="V52">
            <v>128446.56000000004</v>
          </cell>
          <cell r="W52">
            <v>171262.08000000005</v>
          </cell>
        </row>
        <row r="53">
          <cell r="A53" t="str">
            <v>TCO STORAGE</v>
          </cell>
          <cell r="B53">
            <v>10703.880000000003</v>
          </cell>
          <cell r="C53">
            <v>10703.880000000003</v>
          </cell>
          <cell r="D53">
            <v>10703.880000000003</v>
          </cell>
          <cell r="E53">
            <v>10703.880000000003</v>
          </cell>
          <cell r="F53">
            <v>42815.520000000011</v>
          </cell>
          <cell r="G53">
            <v>42815.520000000011</v>
          </cell>
          <cell r="H53">
            <v>10703.880000000003</v>
          </cell>
          <cell r="I53">
            <v>10703.880000000003</v>
          </cell>
          <cell r="J53">
            <v>10703.880000000003</v>
          </cell>
          <cell r="K53">
            <v>10703.880000000003</v>
          </cell>
          <cell r="L53">
            <v>10703.880000000003</v>
          </cell>
          <cell r="M53">
            <v>53519.400000000016</v>
          </cell>
          <cell r="N53">
            <v>10703.880000000003</v>
          </cell>
          <cell r="O53">
            <v>10703.880000000003</v>
          </cell>
          <cell r="P53">
            <v>10703.880000000003</v>
          </cell>
          <cell r="Q53">
            <v>10703.880000000003</v>
          </cell>
          <cell r="R53">
            <v>10703.880000000003</v>
          </cell>
          <cell r="S53">
            <v>10703.880000000003</v>
          </cell>
          <cell r="T53">
            <v>10703.880000000003</v>
          </cell>
          <cell r="U53">
            <v>74927.160000000018</v>
          </cell>
          <cell r="V53">
            <v>128446.56000000004</v>
          </cell>
          <cell r="W53">
            <v>171262.08000000005</v>
          </cell>
        </row>
        <row r="54">
          <cell r="A54" t="str">
            <v>Grand Total</v>
          </cell>
          <cell r="B54">
            <v>10703.880000000003</v>
          </cell>
          <cell r="C54">
            <v>10703.880000000003</v>
          </cell>
          <cell r="D54">
            <v>10703.880000000003</v>
          </cell>
          <cell r="E54">
            <v>10703.880000000003</v>
          </cell>
          <cell r="F54">
            <v>42815.520000000011</v>
          </cell>
          <cell r="G54">
            <v>42815.520000000011</v>
          </cell>
          <cell r="H54">
            <v>10703.880000000003</v>
          </cell>
          <cell r="I54">
            <v>10703.880000000003</v>
          </cell>
          <cell r="J54">
            <v>10703.880000000003</v>
          </cell>
          <cell r="K54">
            <v>10703.880000000003</v>
          </cell>
          <cell r="L54">
            <v>10703.880000000003</v>
          </cell>
          <cell r="M54">
            <v>53519.400000000016</v>
          </cell>
          <cell r="N54">
            <v>10703.880000000003</v>
          </cell>
          <cell r="O54">
            <v>10703.880000000003</v>
          </cell>
          <cell r="P54">
            <v>10703.880000000003</v>
          </cell>
          <cell r="Q54">
            <v>10703.880000000003</v>
          </cell>
          <cell r="R54">
            <v>10703.880000000003</v>
          </cell>
          <cell r="S54">
            <v>10703.880000000003</v>
          </cell>
          <cell r="T54">
            <v>10703.880000000003</v>
          </cell>
          <cell r="U54">
            <v>74927.160000000018</v>
          </cell>
          <cell r="V54">
            <v>128446.56000000004</v>
          </cell>
          <cell r="W54">
            <v>171262.08000000005</v>
          </cell>
        </row>
        <row r="59">
          <cell r="A59" t="str">
            <v>Sum of Value</v>
          </cell>
          <cell r="B59" t="str">
            <v>Column Labels</v>
          </cell>
        </row>
        <row r="60">
          <cell r="B60" t="str">
            <v>2023-2024</v>
          </cell>
          <cell r="G60" t="str">
            <v>2023-2024 Total</v>
          </cell>
          <cell r="H60" t="str">
            <v>2024-2025</v>
          </cell>
          <cell r="V60" t="str">
            <v>2024-2025 Total</v>
          </cell>
          <cell r="W60" t="str">
            <v>Grand Total</v>
          </cell>
        </row>
        <row r="61">
          <cell r="B61" t="str">
            <v>Summer</v>
          </cell>
          <cell r="F61" t="str">
            <v>Summer Total</v>
          </cell>
          <cell r="H61" t="str">
            <v>Winter</v>
          </cell>
          <cell r="M61" t="str">
            <v>Winter Total</v>
          </cell>
          <cell r="N61" t="str">
            <v>Summer</v>
          </cell>
          <cell r="U61" t="str">
            <v>Summer Total</v>
          </cell>
        </row>
        <row r="62">
          <cell r="A62" t="str">
            <v>Row Labels</v>
          </cell>
          <cell r="B62">
            <v>45474</v>
          </cell>
          <cell r="C62">
            <v>45505</v>
          </cell>
          <cell r="D62">
            <v>45536</v>
          </cell>
          <cell r="E62">
            <v>45566</v>
          </cell>
          <cell r="H62">
            <v>45597</v>
          </cell>
          <cell r="I62">
            <v>45627</v>
          </cell>
          <cell r="J62">
            <v>45658</v>
          </cell>
          <cell r="K62">
            <v>45689</v>
          </cell>
          <cell r="L62">
            <v>45717</v>
          </cell>
          <cell r="N62">
            <v>45748</v>
          </cell>
          <cell r="O62">
            <v>45778</v>
          </cell>
          <cell r="P62">
            <v>45809</v>
          </cell>
          <cell r="Q62">
            <v>45839</v>
          </cell>
          <cell r="R62">
            <v>45870</v>
          </cell>
          <cell r="S62">
            <v>45901</v>
          </cell>
          <cell r="T62">
            <v>45931</v>
          </cell>
        </row>
        <row r="63">
          <cell r="A63" t="str">
            <v>Net Injection</v>
          </cell>
          <cell r="B63">
            <v>1500.1576720005594</v>
          </cell>
          <cell r="C63">
            <v>1344.4073279990405</v>
          </cell>
          <cell r="D63">
            <v>1123.90740000096</v>
          </cell>
          <cell r="E63">
            <v>535.19400000000007</v>
          </cell>
          <cell r="F63">
            <v>4503.6664000005603</v>
          </cell>
          <cell r="G63">
            <v>4503.6664000005603</v>
          </cell>
          <cell r="H63">
            <v>23.790067926960003</v>
          </cell>
          <cell r="I63">
            <v>0</v>
          </cell>
          <cell r="J63">
            <v>1.99556720256</v>
          </cell>
          <cell r="K63">
            <v>0</v>
          </cell>
          <cell r="L63">
            <v>36.974330960880003</v>
          </cell>
          <cell r="M63">
            <v>62.759966090400006</v>
          </cell>
          <cell r="N63">
            <v>932.30794800000012</v>
          </cell>
          <cell r="O63">
            <v>1574.5407479995197</v>
          </cell>
          <cell r="P63">
            <v>1574.5407480009601</v>
          </cell>
          <cell r="Q63">
            <v>1574.5407480009596</v>
          </cell>
          <cell r="R63">
            <v>1408.6306079992808</v>
          </cell>
          <cell r="S63">
            <v>1123.90740000048</v>
          </cell>
          <cell r="T63">
            <v>535.19400000024007</v>
          </cell>
          <cell r="U63">
            <v>8723.6622000014413</v>
          </cell>
          <cell r="V63">
            <v>8786.4221660918392</v>
          </cell>
          <cell r="W63">
            <v>13290.0885660924</v>
          </cell>
        </row>
        <row r="64">
          <cell r="A64" t="str">
            <v>TCO STORAGE</v>
          </cell>
          <cell r="B64">
            <v>1500.1576720005594</v>
          </cell>
          <cell r="C64">
            <v>1344.4073279990405</v>
          </cell>
          <cell r="D64">
            <v>1123.90740000096</v>
          </cell>
          <cell r="E64">
            <v>535.19400000000007</v>
          </cell>
          <cell r="F64">
            <v>4503.6664000005603</v>
          </cell>
          <cell r="G64">
            <v>4503.6664000005603</v>
          </cell>
          <cell r="H64">
            <v>23.790067926960003</v>
          </cell>
          <cell r="I64">
            <v>0</v>
          </cell>
          <cell r="J64">
            <v>1.99556720256</v>
          </cell>
          <cell r="K64">
            <v>0</v>
          </cell>
          <cell r="L64">
            <v>36.974330960880003</v>
          </cell>
          <cell r="M64">
            <v>62.759966090400006</v>
          </cell>
          <cell r="N64">
            <v>932.30794800000012</v>
          </cell>
          <cell r="O64">
            <v>1574.5407479995197</v>
          </cell>
          <cell r="P64">
            <v>1574.5407480009601</v>
          </cell>
          <cell r="Q64">
            <v>1574.5407480009596</v>
          </cell>
          <cell r="R64">
            <v>1408.6306079992808</v>
          </cell>
          <cell r="S64">
            <v>1123.90740000048</v>
          </cell>
          <cell r="T64">
            <v>535.19400000024007</v>
          </cell>
          <cell r="U64">
            <v>8723.6622000014413</v>
          </cell>
          <cell r="V64">
            <v>8786.4221660918392</v>
          </cell>
          <cell r="W64">
            <v>13290.0885660924</v>
          </cell>
        </row>
        <row r="65">
          <cell r="A65" t="str">
            <v>Grand Total</v>
          </cell>
          <cell r="B65">
            <v>1500.1576720005594</v>
          </cell>
          <cell r="C65">
            <v>1344.4073279990405</v>
          </cell>
          <cell r="D65">
            <v>1123.90740000096</v>
          </cell>
          <cell r="E65">
            <v>535.19400000000007</v>
          </cell>
          <cell r="F65">
            <v>4503.6664000005603</v>
          </cell>
          <cell r="G65">
            <v>4503.6664000005603</v>
          </cell>
          <cell r="H65">
            <v>23.790067926960003</v>
          </cell>
          <cell r="I65">
            <v>0</v>
          </cell>
          <cell r="J65">
            <v>1.99556720256</v>
          </cell>
          <cell r="K65">
            <v>0</v>
          </cell>
          <cell r="L65">
            <v>36.974330960880003</v>
          </cell>
          <cell r="M65">
            <v>62.759966090400006</v>
          </cell>
          <cell r="N65">
            <v>932.30794800000012</v>
          </cell>
          <cell r="O65">
            <v>1574.5407479995197</v>
          </cell>
          <cell r="P65">
            <v>1574.5407480009601</v>
          </cell>
          <cell r="Q65">
            <v>1574.5407480009596</v>
          </cell>
          <cell r="R65">
            <v>1408.6306079992808</v>
          </cell>
          <cell r="S65">
            <v>1123.90740000048</v>
          </cell>
          <cell r="T65">
            <v>535.19400000024007</v>
          </cell>
          <cell r="U65">
            <v>8723.6622000014413</v>
          </cell>
          <cell r="V65">
            <v>8786.4221660918392</v>
          </cell>
          <cell r="W65">
            <v>13290.0885660924</v>
          </cell>
        </row>
        <row r="71">
          <cell r="A71" t="str">
            <v>Sum of Value</v>
          </cell>
          <cell r="B71" t="str">
            <v>Column Labels</v>
          </cell>
        </row>
        <row r="72">
          <cell r="B72" t="str">
            <v>2023-2024</v>
          </cell>
          <cell r="G72" t="str">
            <v>2023-2024 Total</v>
          </cell>
          <cell r="H72" t="str">
            <v>2024-2025</v>
          </cell>
          <cell r="V72" t="str">
            <v>2024-2025 Total</v>
          </cell>
          <cell r="W72" t="str">
            <v>Grand Total</v>
          </cell>
        </row>
        <row r="73">
          <cell r="B73" t="str">
            <v>Summer</v>
          </cell>
          <cell r="F73" t="str">
            <v>Summer Total</v>
          </cell>
          <cell r="H73" t="str">
            <v>Winter</v>
          </cell>
          <cell r="M73" t="str">
            <v>Winter Total</v>
          </cell>
          <cell r="N73" t="str">
            <v>Summer</v>
          </cell>
          <cell r="U73" t="str">
            <v>Summer Total</v>
          </cell>
        </row>
        <row r="74">
          <cell r="A74" t="str">
            <v>Row Labels</v>
          </cell>
          <cell r="B74">
            <v>45474</v>
          </cell>
          <cell r="C74">
            <v>45505</v>
          </cell>
          <cell r="D74">
            <v>45536</v>
          </cell>
          <cell r="E74">
            <v>45566</v>
          </cell>
          <cell r="H74">
            <v>45597</v>
          </cell>
          <cell r="I74">
            <v>45627</v>
          </cell>
          <cell r="J74">
            <v>45658</v>
          </cell>
          <cell r="K74">
            <v>45689</v>
          </cell>
          <cell r="L74">
            <v>45717</v>
          </cell>
          <cell r="N74">
            <v>45748</v>
          </cell>
          <cell r="O74">
            <v>45778</v>
          </cell>
          <cell r="P74">
            <v>45809</v>
          </cell>
          <cell r="Q74">
            <v>45839</v>
          </cell>
          <cell r="R74">
            <v>45870</v>
          </cell>
          <cell r="S74">
            <v>45901</v>
          </cell>
          <cell r="T74">
            <v>45931</v>
          </cell>
        </row>
        <row r="75">
          <cell r="A75" t="str">
            <v>Net Withdrawal</v>
          </cell>
          <cell r="B75">
            <v>0</v>
          </cell>
          <cell r="C75">
            <v>0</v>
          </cell>
          <cell r="D75">
            <v>0</v>
          </cell>
          <cell r="E75">
            <v>0</v>
          </cell>
          <cell r="F75">
            <v>0</v>
          </cell>
          <cell r="G75">
            <v>0</v>
          </cell>
          <cell r="H75">
            <v>900.55863687888007</v>
          </cell>
          <cell r="I75">
            <v>2019.2633202938398</v>
          </cell>
          <cell r="J75">
            <v>2519.8785953155198</v>
          </cell>
          <cell r="K75">
            <v>2155.5709723204809</v>
          </cell>
          <cell r="L75">
            <v>1191.15064128168</v>
          </cell>
          <cell r="M75">
            <v>8786.4221660904004</v>
          </cell>
          <cell r="N75">
            <v>0</v>
          </cell>
          <cell r="O75">
            <v>0</v>
          </cell>
          <cell r="P75">
            <v>0</v>
          </cell>
          <cell r="Q75">
            <v>0</v>
          </cell>
          <cell r="R75">
            <v>0</v>
          </cell>
          <cell r="S75">
            <v>0</v>
          </cell>
          <cell r="T75">
            <v>0</v>
          </cell>
          <cell r="U75">
            <v>0</v>
          </cell>
          <cell r="V75">
            <v>8786.4221660904004</v>
          </cell>
          <cell r="W75">
            <v>8786.4221660904004</v>
          </cell>
        </row>
        <row r="76">
          <cell r="A76" t="str">
            <v>TCO STORAGE</v>
          </cell>
          <cell r="B76">
            <v>0</v>
          </cell>
          <cell r="C76">
            <v>0</v>
          </cell>
          <cell r="D76">
            <v>0</v>
          </cell>
          <cell r="E76">
            <v>0</v>
          </cell>
          <cell r="F76">
            <v>0</v>
          </cell>
          <cell r="G76">
            <v>0</v>
          </cell>
          <cell r="H76">
            <v>900.55863687888007</v>
          </cell>
          <cell r="I76">
            <v>2019.2633202938398</v>
          </cell>
          <cell r="J76">
            <v>2519.8785953155198</v>
          </cell>
          <cell r="K76">
            <v>2155.5709723204809</v>
          </cell>
          <cell r="L76">
            <v>1191.15064128168</v>
          </cell>
          <cell r="M76">
            <v>8786.4221660904004</v>
          </cell>
          <cell r="N76">
            <v>0</v>
          </cell>
          <cell r="O76">
            <v>0</v>
          </cell>
          <cell r="P76">
            <v>0</v>
          </cell>
          <cell r="Q76">
            <v>0</v>
          </cell>
          <cell r="R76">
            <v>0</v>
          </cell>
          <cell r="S76">
            <v>0</v>
          </cell>
          <cell r="T76">
            <v>0</v>
          </cell>
          <cell r="U76">
            <v>0</v>
          </cell>
          <cell r="V76">
            <v>8786.4221660904004</v>
          </cell>
          <cell r="W76">
            <v>8786.4221660904004</v>
          </cell>
        </row>
        <row r="77">
          <cell r="A77" t="str">
            <v>Grand Total</v>
          </cell>
          <cell r="B77">
            <v>0</v>
          </cell>
          <cell r="C77">
            <v>0</v>
          </cell>
          <cell r="D77">
            <v>0</v>
          </cell>
          <cell r="E77">
            <v>0</v>
          </cell>
          <cell r="F77">
            <v>0</v>
          </cell>
          <cell r="G77">
            <v>0</v>
          </cell>
          <cell r="H77">
            <v>900.55863687888007</v>
          </cell>
          <cell r="I77">
            <v>2019.2633202938398</v>
          </cell>
          <cell r="J77">
            <v>2519.8785953155198</v>
          </cell>
          <cell r="K77">
            <v>2155.5709723204809</v>
          </cell>
          <cell r="L77">
            <v>1191.15064128168</v>
          </cell>
          <cell r="M77">
            <v>8786.4221660904004</v>
          </cell>
          <cell r="N77">
            <v>0</v>
          </cell>
          <cell r="O77">
            <v>0</v>
          </cell>
          <cell r="P77">
            <v>0</v>
          </cell>
          <cell r="Q77">
            <v>0</v>
          </cell>
          <cell r="R77">
            <v>0</v>
          </cell>
          <cell r="S77">
            <v>0</v>
          </cell>
          <cell r="T77">
            <v>0</v>
          </cell>
          <cell r="U77">
            <v>0</v>
          </cell>
          <cell r="V77">
            <v>8786.4221660904004</v>
          </cell>
          <cell r="W77">
            <v>8786.4221660904004</v>
          </cell>
        </row>
        <row r="82">
          <cell r="A82" t="str">
            <v>Sum of Value</v>
          </cell>
          <cell r="B82" t="str">
            <v>Column Labels</v>
          </cell>
        </row>
        <row r="83">
          <cell r="B83" t="str">
            <v>2023-2024</v>
          </cell>
          <cell r="G83" t="str">
            <v>2023-2024 Total</v>
          </cell>
          <cell r="H83" t="str">
            <v>2024-2025</v>
          </cell>
          <cell r="V83" t="str">
            <v>2024-2025 Total</v>
          </cell>
          <cell r="W83" t="str">
            <v>Grand Total</v>
          </cell>
        </row>
        <row r="84">
          <cell r="B84" t="str">
            <v>Summer</v>
          </cell>
          <cell r="F84" t="str">
            <v>Summer Total</v>
          </cell>
          <cell r="H84" t="str">
            <v>Winter</v>
          </cell>
          <cell r="M84" t="str">
            <v>Winter Total</v>
          </cell>
          <cell r="N84" t="str">
            <v>Summer</v>
          </cell>
          <cell r="U84" t="str">
            <v>Summer Total</v>
          </cell>
        </row>
        <row r="85">
          <cell r="A85" t="str">
            <v>Row Labels</v>
          </cell>
          <cell r="B85">
            <v>45474</v>
          </cell>
          <cell r="C85">
            <v>45505</v>
          </cell>
          <cell r="D85">
            <v>45536</v>
          </cell>
          <cell r="E85">
            <v>45566</v>
          </cell>
          <cell r="H85">
            <v>45597</v>
          </cell>
          <cell r="I85">
            <v>45627</v>
          </cell>
          <cell r="J85">
            <v>45658</v>
          </cell>
          <cell r="K85">
            <v>45689</v>
          </cell>
          <cell r="L85">
            <v>45717</v>
          </cell>
          <cell r="N85">
            <v>45748</v>
          </cell>
          <cell r="O85">
            <v>45778</v>
          </cell>
          <cell r="P85">
            <v>45809</v>
          </cell>
          <cell r="Q85">
            <v>45839</v>
          </cell>
          <cell r="R85">
            <v>45870</v>
          </cell>
          <cell r="S85">
            <v>45901</v>
          </cell>
          <cell r="T85">
            <v>45931</v>
          </cell>
        </row>
        <row r="86">
          <cell r="A86" t="str">
            <v>Injection Fuel</v>
          </cell>
          <cell r="B86">
            <v>6.5693297265599995</v>
          </cell>
          <cell r="C86">
            <v>5.8872845123999946</v>
          </cell>
          <cell r="D86">
            <v>4.9216948531200009</v>
          </cell>
          <cell r="E86">
            <v>2.3436642158400001</v>
          </cell>
          <cell r="F86">
            <v>19.721973307919995</v>
          </cell>
          <cell r="G86">
            <v>19.721973307919995</v>
          </cell>
          <cell r="H86">
            <v>0.10417891608</v>
          </cell>
          <cell r="I86">
            <v>0</v>
          </cell>
          <cell r="J86">
            <v>8.7387741600000006E-3</v>
          </cell>
          <cell r="K86">
            <v>0</v>
          </cell>
          <cell r="L86">
            <v>0.16191402816</v>
          </cell>
          <cell r="M86">
            <v>0.27483171839999998</v>
          </cell>
          <cell r="N86">
            <v>4.0826630642400001</v>
          </cell>
          <cell r="O86">
            <v>6.8950601236799987</v>
          </cell>
          <cell r="P86">
            <v>6.8950601241600005</v>
          </cell>
          <cell r="Q86">
            <v>6.8950601244000014</v>
          </cell>
          <cell r="R86">
            <v>6.168524214719997</v>
          </cell>
          <cell r="S86">
            <v>4.9216948536</v>
          </cell>
          <cell r="T86">
            <v>2.3436642160800001</v>
          </cell>
          <cell r="U86">
            <v>38.201726720879996</v>
          </cell>
          <cell r="V86">
            <v>38.476558439279998</v>
          </cell>
          <cell r="W86">
            <v>58.198531747199993</v>
          </cell>
        </row>
        <row r="87">
          <cell r="A87" t="str">
            <v>TCO STORAGE</v>
          </cell>
          <cell r="B87">
            <v>6.5693297265599995</v>
          </cell>
          <cell r="C87">
            <v>5.8872845123999946</v>
          </cell>
          <cell r="D87">
            <v>4.9216948531200009</v>
          </cell>
          <cell r="E87">
            <v>2.3436642158400001</v>
          </cell>
          <cell r="F87">
            <v>19.721973307919995</v>
          </cell>
          <cell r="G87">
            <v>19.721973307919995</v>
          </cell>
          <cell r="H87">
            <v>0.10417891608</v>
          </cell>
          <cell r="I87">
            <v>0</v>
          </cell>
          <cell r="J87">
            <v>8.7387741600000006E-3</v>
          </cell>
          <cell r="K87">
            <v>0</v>
          </cell>
          <cell r="L87">
            <v>0.16191402816</v>
          </cell>
          <cell r="M87">
            <v>0.27483171839999998</v>
          </cell>
          <cell r="N87">
            <v>4.0826630642400001</v>
          </cell>
          <cell r="O87">
            <v>6.8950601236799987</v>
          </cell>
          <cell r="P87">
            <v>6.8950601241600005</v>
          </cell>
          <cell r="Q87">
            <v>6.8950601244000014</v>
          </cell>
          <cell r="R87">
            <v>6.168524214719997</v>
          </cell>
          <cell r="S87">
            <v>4.9216948536</v>
          </cell>
          <cell r="T87">
            <v>2.3436642160800001</v>
          </cell>
          <cell r="U87">
            <v>38.201726720879996</v>
          </cell>
          <cell r="V87">
            <v>38.476558439279998</v>
          </cell>
          <cell r="W87">
            <v>58.198531747199993</v>
          </cell>
        </row>
        <row r="88">
          <cell r="A88" t="str">
            <v>Grand Total</v>
          </cell>
          <cell r="B88">
            <v>6.5693297265599995</v>
          </cell>
          <cell r="C88">
            <v>5.8872845123999946</v>
          </cell>
          <cell r="D88">
            <v>4.9216948531200009</v>
          </cell>
          <cell r="E88">
            <v>2.3436642158400001</v>
          </cell>
          <cell r="F88">
            <v>19.721973307919995</v>
          </cell>
          <cell r="G88">
            <v>19.721973307919995</v>
          </cell>
          <cell r="H88">
            <v>0.10417891608</v>
          </cell>
          <cell r="I88">
            <v>0</v>
          </cell>
          <cell r="J88">
            <v>8.7387741600000006E-3</v>
          </cell>
          <cell r="K88">
            <v>0</v>
          </cell>
          <cell r="L88">
            <v>0.16191402816</v>
          </cell>
          <cell r="M88">
            <v>0.27483171839999998</v>
          </cell>
          <cell r="N88">
            <v>4.0826630642400001</v>
          </cell>
          <cell r="O88">
            <v>6.8950601236799987</v>
          </cell>
          <cell r="P88">
            <v>6.8950601241600005</v>
          </cell>
          <cell r="Q88">
            <v>6.8950601244000014</v>
          </cell>
          <cell r="R88">
            <v>6.168524214719997</v>
          </cell>
          <cell r="S88">
            <v>4.9216948536</v>
          </cell>
          <cell r="T88">
            <v>2.3436642160800001</v>
          </cell>
          <cell r="U88">
            <v>38.201726720879996</v>
          </cell>
          <cell r="V88">
            <v>38.476558439279998</v>
          </cell>
          <cell r="W88">
            <v>58.198531747199993</v>
          </cell>
        </row>
        <row r="93">
          <cell r="A93" t="str">
            <v>Sum of Value</v>
          </cell>
          <cell r="B93" t="str">
            <v>Column Labels</v>
          </cell>
        </row>
        <row r="94">
          <cell r="B94" t="str">
            <v>2023-2024</v>
          </cell>
          <cell r="G94" t="str">
            <v>2023-2024 Total</v>
          </cell>
          <cell r="H94" t="str">
            <v>2024-2025</v>
          </cell>
          <cell r="V94" t="str">
            <v>2024-2025 Total</v>
          </cell>
          <cell r="W94" t="str">
            <v>Grand Total</v>
          </cell>
        </row>
        <row r="95">
          <cell r="B95" t="str">
            <v>Summer</v>
          </cell>
          <cell r="F95" t="str">
            <v>Summer Total</v>
          </cell>
          <cell r="H95" t="str">
            <v>Winter</v>
          </cell>
          <cell r="M95" t="str">
            <v>Winter Total</v>
          </cell>
          <cell r="N95" t="str">
            <v>Summer</v>
          </cell>
          <cell r="U95" t="str">
            <v>Summer Total</v>
          </cell>
        </row>
        <row r="96">
          <cell r="A96" t="str">
            <v>Row Labels</v>
          </cell>
          <cell r="B96">
            <v>45474</v>
          </cell>
          <cell r="C96">
            <v>45505</v>
          </cell>
          <cell r="D96">
            <v>45536</v>
          </cell>
          <cell r="E96">
            <v>45566</v>
          </cell>
          <cell r="H96">
            <v>45597</v>
          </cell>
          <cell r="I96">
            <v>45627</v>
          </cell>
          <cell r="J96">
            <v>45658</v>
          </cell>
          <cell r="K96">
            <v>45689</v>
          </cell>
          <cell r="L96">
            <v>45717</v>
          </cell>
          <cell r="N96">
            <v>45748</v>
          </cell>
          <cell r="O96">
            <v>45778</v>
          </cell>
          <cell r="P96">
            <v>45809</v>
          </cell>
          <cell r="Q96">
            <v>45839</v>
          </cell>
          <cell r="R96">
            <v>45870</v>
          </cell>
          <cell r="S96">
            <v>45901</v>
          </cell>
          <cell r="T96">
            <v>45931</v>
          </cell>
        </row>
        <row r="97">
          <cell r="A97" t="str">
            <v>Withdraw Fuel</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A98" t="str">
            <v>TCO STORAGE</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A99" t="str">
            <v>Grand Total</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row>
        <row r="104">
          <cell r="A104" t="str">
            <v>Sum of Value</v>
          </cell>
          <cell r="B104" t="str">
            <v>Column Labels</v>
          </cell>
        </row>
        <row r="105">
          <cell r="B105" t="str">
            <v>2023-2024</v>
          </cell>
          <cell r="G105" t="str">
            <v>2023-2024 Total</v>
          </cell>
          <cell r="H105" t="str">
            <v>2024-2025</v>
          </cell>
          <cell r="V105" t="str">
            <v>2024-2025 Total</v>
          </cell>
          <cell r="W105" t="str">
            <v>Grand Total</v>
          </cell>
        </row>
        <row r="106">
          <cell r="B106" t="str">
            <v>Summer</v>
          </cell>
          <cell r="F106" t="str">
            <v>Summer Total</v>
          </cell>
          <cell r="H106" t="str">
            <v>Winter</v>
          </cell>
          <cell r="M106" t="str">
            <v>Winter Total</v>
          </cell>
          <cell r="N106" t="str">
            <v>Summer</v>
          </cell>
          <cell r="U106" t="str">
            <v>Summer Total</v>
          </cell>
        </row>
        <row r="107">
          <cell r="A107" t="str">
            <v>Row Labels</v>
          </cell>
          <cell r="B107">
            <v>45474</v>
          </cell>
          <cell r="C107">
            <v>45505</v>
          </cell>
          <cell r="D107">
            <v>45536</v>
          </cell>
          <cell r="E107">
            <v>45566</v>
          </cell>
          <cell r="H107">
            <v>45597</v>
          </cell>
          <cell r="I107">
            <v>45627</v>
          </cell>
          <cell r="J107">
            <v>45658</v>
          </cell>
          <cell r="K107">
            <v>45689</v>
          </cell>
          <cell r="L107">
            <v>45717</v>
          </cell>
          <cell r="N107">
            <v>45748</v>
          </cell>
          <cell r="O107">
            <v>45778</v>
          </cell>
          <cell r="P107">
            <v>45809</v>
          </cell>
          <cell r="Q107">
            <v>45839</v>
          </cell>
          <cell r="R107">
            <v>45870</v>
          </cell>
          <cell r="S107">
            <v>45901</v>
          </cell>
          <cell r="T107">
            <v>45931</v>
          </cell>
        </row>
        <row r="108">
          <cell r="A108" t="str">
            <v>Loss</v>
          </cell>
          <cell r="B108">
            <v>32.219123655120008</v>
          </cell>
          <cell r="C108">
            <v>28.762528239360009</v>
          </cell>
          <cell r="D108">
            <v>25.064436787199991</v>
          </cell>
          <cell r="E108">
            <v>22.878263005679997</v>
          </cell>
          <cell r="F108">
            <v>108.92435168736</v>
          </cell>
          <cell r="G108">
            <v>108.92435168736</v>
          </cell>
          <cell r="H108">
            <v>31.454542436400008</v>
          </cell>
          <cell r="I108">
            <v>59.184292418879991</v>
          </cell>
          <cell r="J108">
            <v>69.88290339096001</v>
          </cell>
          <cell r="K108">
            <v>60.605162773439993</v>
          </cell>
          <cell r="L108">
            <v>38.180440689120005</v>
          </cell>
          <cell r="M108">
            <v>259.30734170879998</v>
          </cell>
          <cell r="N108">
            <v>35.99692111296001</v>
          </cell>
          <cell r="O108">
            <v>38.661178446959994</v>
          </cell>
          <cell r="P108">
            <v>34.401723338399997</v>
          </cell>
          <cell r="Q108">
            <v>34.352628615599997</v>
          </cell>
          <cell r="R108">
            <v>30.622692076799993</v>
          </cell>
          <cell r="S108">
            <v>25.460493236639991</v>
          </cell>
          <cell r="T108">
            <v>23.249869851119993</v>
          </cell>
          <cell r="U108">
            <v>222.74550667847998</v>
          </cell>
          <cell r="V108">
            <v>482.05284838727994</v>
          </cell>
          <cell r="W108">
            <v>590.97720007463988</v>
          </cell>
        </row>
        <row r="109">
          <cell r="A109" t="str">
            <v>TCO CG PSP 10</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row>
        <row r="110">
          <cell r="A110" t="str">
            <v>TCO CG PSP 11</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row>
        <row r="111">
          <cell r="A111" t="str">
            <v>TCO CG PSP 12</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row>
        <row r="112">
          <cell r="A112" t="str">
            <v>TCO CG PSP 13</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row>
        <row r="113">
          <cell r="A113" t="str">
            <v>TCO CG PSP 15</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row>
        <row r="114">
          <cell r="A114" t="str">
            <v>TCO CG PSP 16</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row>
        <row r="115">
          <cell r="A115" t="str">
            <v>TCO CG PSP 18</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row>
        <row r="116">
          <cell r="A116" t="str">
            <v>TCO FT</v>
          </cell>
          <cell r="B116">
            <v>12.412538880000005</v>
          </cell>
          <cell r="C116">
            <v>12.465972960000004</v>
          </cell>
          <cell r="D116">
            <v>12.115555199999996</v>
          </cell>
          <cell r="E116">
            <v>12.572841119999994</v>
          </cell>
          <cell r="F116">
            <v>49.566908159999997</v>
          </cell>
          <cell r="G116">
            <v>49.566908159999997</v>
          </cell>
          <cell r="H116">
            <v>12.218976000000005</v>
          </cell>
          <cell r="I116">
            <v>12.680368962480003</v>
          </cell>
          <cell r="J116">
            <v>12.725886882479999</v>
          </cell>
          <cell r="K116">
            <v>11.542612482239992</v>
          </cell>
          <cell r="L116">
            <v>12.832755042480009</v>
          </cell>
          <cell r="M116">
            <v>62.00059936968001</v>
          </cell>
          <cell r="N116">
            <v>12.470505602399999</v>
          </cell>
          <cell r="O116">
            <v>12.939623202479991</v>
          </cell>
          <cell r="P116">
            <v>12.522216002399992</v>
          </cell>
          <cell r="Q116">
            <v>12.939623202479991</v>
          </cell>
          <cell r="R116">
            <v>12.939623202479991</v>
          </cell>
          <cell r="S116">
            <v>12.522216002399992</v>
          </cell>
          <cell r="T116">
            <v>12.939623202479991</v>
          </cell>
          <cell r="U116">
            <v>89.273430417119954</v>
          </cell>
          <cell r="V116">
            <v>151.27402978679996</v>
          </cell>
          <cell r="W116">
            <v>200.84093794679995</v>
          </cell>
        </row>
        <row r="117">
          <cell r="A117" t="str">
            <v>TCO Injection</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row>
        <row r="118">
          <cell r="A118" t="str">
            <v>TCO SST</v>
          </cell>
          <cell r="B118">
            <v>19.806584775120005</v>
          </cell>
          <cell r="C118">
            <v>16.296555279360003</v>
          </cell>
          <cell r="D118">
            <v>12.948881587199995</v>
          </cell>
          <cell r="E118">
            <v>10.305421885680001</v>
          </cell>
          <cell r="F118">
            <v>59.357443527360005</v>
          </cell>
          <cell r="G118">
            <v>59.357443527360005</v>
          </cell>
          <cell r="H118">
            <v>19.235566436400003</v>
          </cell>
          <cell r="I118">
            <v>42.969923456399989</v>
          </cell>
          <cell r="J118">
            <v>53.623016508479999</v>
          </cell>
          <cell r="K118">
            <v>45.870550291200004</v>
          </cell>
          <cell r="L118">
            <v>25.347685646639995</v>
          </cell>
          <cell r="M118">
            <v>187.04674233911999</v>
          </cell>
          <cell r="N118">
            <v>23.526415510560007</v>
          </cell>
          <cell r="O118">
            <v>25.721555244480001</v>
          </cell>
          <cell r="P118">
            <v>21.879507336000003</v>
          </cell>
          <cell r="Q118">
            <v>21.413005413120004</v>
          </cell>
          <cell r="R118">
            <v>17.68306887432</v>
          </cell>
          <cell r="S118">
            <v>12.938277234240001</v>
          </cell>
          <cell r="T118">
            <v>10.310246648640002</v>
          </cell>
          <cell r="U118">
            <v>133.47207626136003</v>
          </cell>
          <cell r="V118">
            <v>320.51881860047996</v>
          </cell>
          <cell r="W118">
            <v>379.87626212783994</v>
          </cell>
        </row>
        <row r="119">
          <cell r="A119" t="str">
            <v>TCO to TCO FT</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row>
        <row r="120">
          <cell r="A120" t="str">
            <v>TCO to TCO SST</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row>
        <row r="121">
          <cell r="A121" t="str">
            <v>TCO Withdrawal</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row>
        <row r="122">
          <cell r="A122" t="str">
            <v>TGP FT-A to TCO FT</v>
          </cell>
          <cell r="B122">
            <v>0</v>
          </cell>
          <cell r="C122">
            <v>0</v>
          </cell>
          <cell r="D122">
            <v>0</v>
          </cell>
          <cell r="E122">
            <v>0</v>
          </cell>
          <cell r="F122">
            <v>0</v>
          </cell>
          <cell r="G122">
            <v>0</v>
          </cell>
          <cell r="H122">
            <v>0</v>
          </cell>
          <cell r="I122">
            <v>3.5339999999999994</v>
          </cell>
          <cell r="J122">
            <v>3.5339999999999994</v>
          </cell>
          <cell r="K122">
            <v>3.1919999999999997</v>
          </cell>
          <cell r="L122">
            <v>0</v>
          </cell>
          <cell r="M122">
            <v>10.259999999999998</v>
          </cell>
          <cell r="N122">
            <v>0</v>
          </cell>
          <cell r="O122">
            <v>0</v>
          </cell>
          <cell r="P122">
            <v>0</v>
          </cell>
          <cell r="Q122">
            <v>0</v>
          </cell>
          <cell r="R122">
            <v>0</v>
          </cell>
          <cell r="S122">
            <v>0</v>
          </cell>
          <cell r="T122">
            <v>0</v>
          </cell>
          <cell r="U122">
            <v>0</v>
          </cell>
          <cell r="V122">
            <v>10.259999999999998</v>
          </cell>
          <cell r="W122">
            <v>10.259999999999998</v>
          </cell>
        </row>
        <row r="123">
          <cell r="A123" t="str">
            <v>Grand Total</v>
          </cell>
          <cell r="B123">
            <v>32.219123655120008</v>
          </cell>
          <cell r="C123">
            <v>28.762528239360009</v>
          </cell>
          <cell r="D123">
            <v>25.064436787199991</v>
          </cell>
          <cell r="E123">
            <v>22.878263005679997</v>
          </cell>
          <cell r="F123">
            <v>108.92435168736</v>
          </cell>
          <cell r="G123">
            <v>108.92435168736</v>
          </cell>
          <cell r="H123">
            <v>31.454542436400008</v>
          </cell>
          <cell r="I123">
            <v>59.184292418879991</v>
          </cell>
          <cell r="J123">
            <v>69.88290339096001</v>
          </cell>
          <cell r="K123">
            <v>60.605162773439993</v>
          </cell>
          <cell r="L123">
            <v>38.180440689120005</v>
          </cell>
          <cell r="M123">
            <v>259.30734170879998</v>
          </cell>
          <cell r="N123">
            <v>35.99692111296001</v>
          </cell>
          <cell r="O123">
            <v>38.661178446959994</v>
          </cell>
          <cell r="P123">
            <v>34.401723338399997</v>
          </cell>
          <cell r="Q123">
            <v>34.352628615599997</v>
          </cell>
          <cell r="R123">
            <v>30.622692076799993</v>
          </cell>
          <cell r="S123">
            <v>25.460493236639991</v>
          </cell>
          <cell r="T123">
            <v>23.249869851119993</v>
          </cell>
          <cell r="U123">
            <v>222.74550667847998</v>
          </cell>
          <cell r="V123">
            <v>482.05284838727994</v>
          </cell>
          <cell r="W123">
            <v>590.97720007463988</v>
          </cell>
        </row>
        <row r="128">
          <cell r="A128" t="str">
            <v>Sum of Value</v>
          </cell>
          <cell r="B128" t="str">
            <v>Column Labels</v>
          </cell>
        </row>
        <row r="129">
          <cell r="B129" t="str">
            <v>2023-2024</v>
          </cell>
          <cell r="G129" t="str">
            <v>2023-2024 Total</v>
          </cell>
          <cell r="H129" t="str">
            <v>2024-2025</v>
          </cell>
          <cell r="V129" t="str">
            <v>2024-2025 Total</v>
          </cell>
          <cell r="W129" t="str">
            <v>Grand Total</v>
          </cell>
        </row>
        <row r="130">
          <cell r="B130" t="str">
            <v>Summer</v>
          </cell>
          <cell r="F130" t="str">
            <v>Summer Total</v>
          </cell>
          <cell r="H130" t="str">
            <v>Winter</v>
          </cell>
          <cell r="M130" t="str">
            <v>Winter Total</v>
          </cell>
          <cell r="N130" t="str">
            <v>Summer</v>
          </cell>
          <cell r="U130" t="str">
            <v>Summer Total</v>
          </cell>
        </row>
        <row r="131">
          <cell r="A131" t="str">
            <v>Row Labels</v>
          </cell>
          <cell r="B131">
            <v>45474</v>
          </cell>
          <cell r="C131">
            <v>45505</v>
          </cell>
          <cell r="D131">
            <v>45536</v>
          </cell>
          <cell r="E131">
            <v>45566</v>
          </cell>
          <cell r="H131">
            <v>45597</v>
          </cell>
          <cell r="I131">
            <v>45627</v>
          </cell>
          <cell r="J131">
            <v>45658</v>
          </cell>
          <cell r="K131">
            <v>45689</v>
          </cell>
          <cell r="L131">
            <v>45717</v>
          </cell>
          <cell r="N131">
            <v>45748</v>
          </cell>
          <cell r="O131">
            <v>45778</v>
          </cell>
          <cell r="P131">
            <v>45809</v>
          </cell>
          <cell r="Q131">
            <v>45839</v>
          </cell>
          <cell r="R131">
            <v>45870</v>
          </cell>
          <cell r="S131">
            <v>45901</v>
          </cell>
          <cell r="T131">
            <v>45931</v>
          </cell>
        </row>
        <row r="132">
          <cell r="A132" t="str">
            <v>Flow Out</v>
          </cell>
          <cell r="B132">
            <v>4781.7123100943991</v>
          </cell>
          <cell r="C132">
            <v>4298.8131306434398</v>
          </cell>
          <cell r="D132">
            <v>3776.1918591038402</v>
          </cell>
          <cell r="E132">
            <v>3398.0116006334406</v>
          </cell>
          <cell r="F132">
            <v>16254.72890047512</v>
          </cell>
          <cell r="G132">
            <v>16254.72890047512</v>
          </cell>
          <cell r="H132">
            <v>4521.4130466943197</v>
          </cell>
          <cell r="I132">
            <v>7731.5313991797593</v>
          </cell>
          <cell r="J132">
            <v>9222.2575547203178</v>
          </cell>
          <cell r="K132">
            <v>7966.5809678244013</v>
          </cell>
          <cell r="L132">
            <v>5452.4559182889598</v>
          </cell>
          <cell r="M132">
            <v>34894.238886707761</v>
          </cell>
          <cell r="N132">
            <v>5200.8803726556007</v>
          </cell>
          <cell r="O132">
            <v>5652.24573435408</v>
          </cell>
          <cell r="P132">
            <v>5054.7533222539205</v>
          </cell>
          <cell r="Q132">
            <v>5053.4523752056803</v>
          </cell>
          <cell r="R132">
            <v>4535.0759452768807</v>
          </cell>
          <cell r="S132">
            <v>3812.1247718747995</v>
          </cell>
          <cell r="T132">
            <v>3432.4205694696002</v>
          </cell>
          <cell r="U132">
            <v>32740.95309109056</v>
          </cell>
          <cell r="V132">
            <v>67635.191977798313</v>
          </cell>
          <cell r="W132">
            <v>83889.92087827342</v>
          </cell>
        </row>
        <row r="133">
          <cell r="A133" t="str">
            <v>TCO CG PSP 10</v>
          </cell>
          <cell r="B133">
            <v>41.558795706719977</v>
          </cell>
          <cell r="C133">
            <v>42.008657456880016</v>
          </cell>
          <cell r="D133">
            <v>47.168464111199974</v>
          </cell>
          <cell r="E133">
            <v>115.61725390944</v>
          </cell>
          <cell r="F133">
            <v>246.35317118423995</v>
          </cell>
          <cell r="G133">
            <v>246.35317118423995</v>
          </cell>
          <cell r="H133">
            <v>270.23211276552001</v>
          </cell>
          <cell r="I133">
            <v>445.96632261912004</v>
          </cell>
          <cell r="J133">
            <v>524.9879595991199</v>
          </cell>
          <cell r="K133">
            <v>448.81949304431998</v>
          </cell>
          <cell r="L133">
            <v>330.65918256960003</v>
          </cell>
          <cell r="M133">
            <v>2020.6650705976799</v>
          </cell>
          <cell r="N133">
            <v>162.14733331848007</v>
          </cell>
          <cell r="O133">
            <v>75.485647793040016</v>
          </cell>
          <cell r="P133">
            <v>42.703665127200019</v>
          </cell>
          <cell r="Q133">
            <v>41.350951331040037</v>
          </cell>
          <cell r="R133">
            <v>41.84693916912002</v>
          </cell>
          <cell r="S133">
            <v>47.057290019999989</v>
          </cell>
          <cell r="T133">
            <v>115.63830109679999</v>
          </cell>
          <cell r="U133">
            <v>526.23012785568017</v>
          </cell>
          <cell r="V133">
            <v>2546.8951984533605</v>
          </cell>
          <cell r="W133">
            <v>2793.2483696376003</v>
          </cell>
        </row>
        <row r="134">
          <cell r="A134" t="str">
            <v>TCO CG PSP 11</v>
          </cell>
          <cell r="B134">
            <v>6.5197863676799956</v>
          </cell>
          <cell r="C134">
            <v>5.9650672216800036</v>
          </cell>
          <cell r="D134">
            <v>6.6962487743999972</v>
          </cell>
          <cell r="E134">
            <v>17.057466103200003</v>
          </cell>
          <cell r="F134">
            <v>36.238568466960004</v>
          </cell>
          <cell r="G134">
            <v>36.238568466960004</v>
          </cell>
          <cell r="H134">
            <v>39.189057161760005</v>
          </cell>
          <cell r="I134">
            <v>67.547374093680006</v>
          </cell>
          <cell r="J134">
            <v>82.799409395520001</v>
          </cell>
          <cell r="K134">
            <v>71.596095312960017</v>
          </cell>
          <cell r="L134">
            <v>54.392382033600001</v>
          </cell>
          <cell r="M134">
            <v>315.52431799752003</v>
          </cell>
          <cell r="N134">
            <v>25.510831519440014</v>
          </cell>
          <cell r="O134">
            <v>13.116216707280001</v>
          </cell>
          <cell r="P134">
            <v>7.5415461552000007</v>
          </cell>
          <cell r="Q134">
            <v>6.5054105467200012</v>
          </cell>
          <cell r="R134">
            <v>5.9562480688799999</v>
          </cell>
          <cell r="S134">
            <v>6.696354743999998</v>
          </cell>
          <cell r="T134">
            <v>17.087705804160002</v>
          </cell>
          <cell r="U134">
            <v>82.414313545680017</v>
          </cell>
          <cell r="V134">
            <v>397.93863154320002</v>
          </cell>
          <cell r="W134">
            <v>434.17720001016005</v>
          </cell>
        </row>
        <row r="135">
          <cell r="A135" t="str">
            <v>TCO CG PSP 12</v>
          </cell>
          <cell r="B135">
            <v>188.15064947760004</v>
          </cell>
          <cell r="C135">
            <v>184.38620372112004</v>
          </cell>
          <cell r="D135">
            <v>215.82784366560014</v>
          </cell>
          <cell r="E135">
            <v>486.81110013119996</v>
          </cell>
          <cell r="F135">
            <v>1075.1757969955202</v>
          </cell>
          <cell r="G135">
            <v>1075.1757969955202</v>
          </cell>
          <cell r="H135">
            <v>1027.4355806013598</v>
          </cell>
          <cell r="I135">
            <v>1668.3374263188</v>
          </cell>
          <cell r="J135">
            <v>2006.9375382223202</v>
          </cell>
          <cell r="K135">
            <v>1725.69928754784</v>
          </cell>
          <cell r="L135">
            <v>1217.2975178699999</v>
          </cell>
          <cell r="M135">
            <v>7645.7073505603194</v>
          </cell>
          <cell r="N135">
            <v>598.50374692199989</v>
          </cell>
          <cell r="O135">
            <v>314.67794693112</v>
          </cell>
          <cell r="P135">
            <v>183.81979767600006</v>
          </cell>
          <cell r="Q135">
            <v>187.20897331271991</v>
          </cell>
          <cell r="R135">
            <v>183.52025246400001</v>
          </cell>
          <cell r="S135">
            <v>215.16171435359985</v>
          </cell>
          <cell r="T135">
            <v>486.61617038999992</v>
          </cell>
          <cell r="U135">
            <v>2169.5086020494396</v>
          </cell>
          <cell r="V135">
            <v>9815.2159526097603</v>
          </cell>
          <cell r="W135">
            <v>10890.391749605282</v>
          </cell>
        </row>
        <row r="136">
          <cell r="A136" t="str">
            <v>TCO CG PSP 13</v>
          </cell>
          <cell r="B136">
            <v>1.8445204699199986</v>
          </cell>
          <cell r="C136">
            <v>1.8355040976000001</v>
          </cell>
          <cell r="D136">
            <v>2.2092482016000008</v>
          </cell>
          <cell r="E136">
            <v>4.9711216466399986</v>
          </cell>
          <cell r="F136">
            <v>10.860394415759998</v>
          </cell>
          <cell r="G136">
            <v>10.860394415759998</v>
          </cell>
          <cell r="H136">
            <v>12.34475543856</v>
          </cell>
          <cell r="I136">
            <v>23.326806723120001</v>
          </cell>
          <cell r="J136">
            <v>25.008657946080003</v>
          </cell>
          <cell r="K136">
            <v>25.051620298800007</v>
          </cell>
          <cell r="L136">
            <v>15.96523503936</v>
          </cell>
          <cell r="M136">
            <v>101.69707544592001</v>
          </cell>
          <cell r="N136">
            <v>7.4236785168000008</v>
          </cell>
          <cell r="O136">
            <v>4.3135743988800002</v>
          </cell>
          <cell r="P136">
            <v>1.7450298431999993</v>
          </cell>
          <cell r="Q136">
            <v>1.8345881740800007</v>
          </cell>
          <cell r="R136">
            <v>1.8257433458399988</v>
          </cell>
          <cell r="S136">
            <v>2.2004254223999991</v>
          </cell>
          <cell r="T136">
            <v>4.9665021600000001</v>
          </cell>
          <cell r="U136">
            <v>24.3095418612</v>
          </cell>
          <cell r="V136">
            <v>126.00661730712</v>
          </cell>
          <cell r="W136">
            <v>136.86701172287999</v>
          </cell>
        </row>
        <row r="137">
          <cell r="A137" t="str">
            <v>TCO CG PSP 15</v>
          </cell>
          <cell r="B137">
            <v>38.744139688079997</v>
          </cell>
          <cell r="C137">
            <v>37.649481848879994</v>
          </cell>
          <cell r="D137">
            <v>41.918041216799999</v>
          </cell>
          <cell r="E137">
            <v>99.709171499039996</v>
          </cell>
          <cell r="F137">
            <v>218.02083425279997</v>
          </cell>
          <cell r="G137">
            <v>218.02083425279997</v>
          </cell>
          <cell r="H137">
            <v>202.11483884687999</v>
          </cell>
          <cell r="I137">
            <v>322.77546184367992</v>
          </cell>
          <cell r="J137">
            <v>381.06557785944</v>
          </cell>
          <cell r="K137">
            <v>333.90106138344004</v>
          </cell>
          <cell r="L137">
            <v>232.74591794856002</v>
          </cell>
          <cell r="M137">
            <v>1472.6028578819999</v>
          </cell>
          <cell r="N137">
            <v>116.12495863536006</v>
          </cell>
          <cell r="O137">
            <v>64.977043056240007</v>
          </cell>
          <cell r="P137">
            <v>36.554702875199993</v>
          </cell>
          <cell r="Q137">
            <v>38.577149222879989</v>
          </cell>
          <cell r="R137">
            <v>37.497890517119998</v>
          </cell>
          <cell r="S137">
            <v>41.820567364800006</v>
          </cell>
          <cell r="T137">
            <v>99.720536136719986</v>
          </cell>
          <cell r="U137">
            <v>435.27284780832002</v>
          </cell>
          <cell r="V137">
            <v>1907.87570569032</v>
          </cell>
          <cell r="W137">
            <v>2125.8965399431199</v>
          </cell>
        </row>
        <row r="138">
          <cell r="A138" t="str">
            <v>TCO CG PSP 16</v>
          </cell>
          <cell r="B138">
            <v>2.2734148790399993</v>
          </cell>
          <cell r="C138">
            <v>2.190996724080001</v>
          </cell>
          <cell r="D138">
            <v>2.9272059576000014</v>
          </cell>
          <cell r="E138">
            <v>8.8493976698399983</v>
          </cell>
          <cell r="F138">
            <v>16.241015230560002</v>
          </cell>
          <cell r="G138">
            <v>16.241015230560002</v>
          </cell>
          <cell r="H138">
            <v>21.403009171440004</v>
          </cell>
          <cell r="I138">
            <v>28.813659403919999</v>
          </cell>
          <cell r="J138">
            <v>29.87981847312</v>
          </cell>
          <cell r="K138">
            <v>22.840628362800008</v>
          </cell>
          <cell r="L138">
            <v>14.040595959360001</v>
          </cell>
          <cell r="M138">
            <v>116.97771137064001</v>
          </cell>
          <cell r="N138">
            <v>7.6068564621599961</v>
          </cell>
          <cell r="O138">
            <v>3.3312731337600012</v>
          </cell>
          <cell r="P138">
            <v>2.1098214719999993</v>
          </cell>
          <cell r="Q138">
            <v>2.2616143173600012</v>
          </cell>
          <cell r="R138">
            <v>2.179868061360001</v>
          </cell>
          <cell r="S138">
            <v>2.9163187943999982</v>
          </cell>
          <cell r="T138">
            <v>8.8414160332799998</v>
          </cell>
          <cell r="U138">
            <v>29.247168274319996</v>
          </cell>
          <cell r="V138">
            <v>146.22487964496</v>
          </cell>
          <cell r="W138">
            <v>162.46589487551998</v>
          </cell>
        </row>
        <row r="139">
          <cell r="A139" t="str">
            <v>TCO CG PSP 18</v>
          </cell>
          <cell r="B139">
            <v>0</v>
          </cell>
          <cell r="C139">
            <v>0</v>
          </cell>
          <cell r="D139">
            <v>0</v>
          </cell>
          <cell r="E139">
            <v>0.12400000247999991</v>
          </cell>
          <cell r="F139">
            <v>0.12400000247999991</v>
          </cell>
          <cell r="G139">
            <v>0.12400000247999991</v>
          </cell>
          <cell r="H139">
            <v>0</v>
          </cell>
          <cell r="I139">
            <v>0.12400000247999991</v>
          </cell>
          <cell r="J139">
            <v>0.12400000247999991</v>
          </cell>
          <cell r="K139">
            <v>0.11200000223999992</v>
          </cell>
          <cell r="L139">
            <v>1.2000000239999999E-2</v>
          </cell>
          <cell r="M139">
            <v>0.37200000743999972</v>
          </cell>
          <cell r="N139">
            <v>0</v>
          </cell>
          <cell r="O139">
            <v>0</v>
          </cell>
          <cell r="P139">
            <v>0</v>
          </cell>
          <cell r="Q139">
            <v>0</v>
          </cell>
          <cell r="R139">
            <v>0</v>
          </cell>
          <cell r="S139">
            <v>0</v>
          </cell>
          <cell r="T139">
            <v>0.12400000247999991</v>
          </cell>
          <cell r="U139">
            <v>0.12400000247999991</v>
          </cell>
          <cell r="V139">
            <v>0.49600000991999965</v>
          </cell>
          <cell r="W139">
            <v>0.62000001239999958</v>
          </cell>
        </row>
        <row r="140">
          <cell r="A140" t="str">
            <v>TCO FT</v>
          </cell>
          <cell r="B140">
            <v>570.88346112000022</v>
          </cell>
          <cell r="C140">
            <v>573.34102703999952</v>
          </cell>
          <cell r="D140">
            <v>557.22444480000001</v>
          </cell>
          <cell r="E140">
            <v>578.25615888000027</v>
          </cell>
          <cell r="F140">
            <v>2279.70509184</v>
          </cell>
          <cell r="G140">
            <v>2279.70509184</v>
          </cell>
          <cell r="H140">
            <v>561.98102399999959</v>
          </cell>
          <cell r="I140">
            <v>583.2016310399996</v>
          </cell>
          <cell r="J140">
            <v>585.29511311999954</v>
          </cell>
          <cell r="K140">
            <v>530.87338751999994</v>
          </cell>
          <cell r="L140">
            <v>590.2102449600003</v>
          </cell>
          <cell r="M140">
            <v>2851.5614006399987</v>
          </cell>
          <cell r="N140">
            <v>573.54949439999962</v>
          </cell>
          <cell r="O140">
            <v>595.12537680000014</v>
          </cell>
          <cell r="P140">
            <v>575.92778400000009</v>
          </cell>
          <cell r="Q140">
            <v>595.12537680000014</v>
          </cell>
          <cell r="R140">
            <v>595.12537680000014</v>
          </cell>
          <cell r="S140">
            <v>575.92778400000009</v>
          </cell>
          <cell r="T140">
            <v>595.12537680000014</v>
          </cell>
          <cell r="U140">
            <v>4105.9065695999998</v>
          </cell>
          <cell r="V140">
            <v>6957.467970239999</v>
          </cell>
          <cell r="W140">
            <v>9237.173062079999</v>
          </cell>
        </row>
        <row r="141">
          <cell r="A141" t="str">
            <v>TCO Injection</v>
          </cell>
          <cell r="B141">
            <v>1506.7270017271194</v>
          </cell>
          <cell r="C141">
            <v>1350.2946125114397</v>
          </cell>
          <cell r="D141">
            <v>1128.8290948540798</v>
          </cell>
          <cell r="E141">
            <v>537.53766421632008</v>
          </cell>
          <cell r="F141">
            <v>4523.3883733089588</v>
          </cell>
          <cell r="G141">
            <v>4523.3883733089588</v>
          </cell>
          <cell r="H141">
            <v>23.894246843280001</v>
          </cell>
          <cell r="I141">
            <v>0</v>
          </cell>
          <cell r="J141">
            <v>2.00430597672</v>
          </cell>
          <cell r="K141">
            <v>0</v>
          </cell>
          <cell r="L141">
            <v>37.136244989040001</v>
          </cell>
          <cell r="M141">
            <v>63.034797809040001</v>
          </cell>
          <cell r="N141">
            <v>936.39061106424026</v>
          </cell>
          <cell r="O141">
            <v>1581.4358081236801</v>
          </cell>
          <cell r="P141">
            <v>1581.4358081219996</v>
          </cell>
          <cell r="Q141">
            <v>1581.4358081217604</v>
          </cell>
          <cell r="R141">
            <v>1414.7991322178402</v>
          </cell>
          <cell r="S141">
            <v>1128.8290948543195</v>
          </cell>
          <cell r="T141">
            <v>537.53766421608009</v>
          </cell>
          <cell r="U141">
            <v>8761.8639267199214</v>
          </cell>
          <cell r="V141">
            <v>8824.8987245289609</v>
          </cell>
          <cell r="W141">
            <v>13348.28709783792</v>
          </cell>
        </row>
        <row r="142">
          <cell r="A142" t="str">
            <v>TCO SST</v>
          </cell>
          <cell r="B142">
            <v>910.95397794144037</v>
          </cell>
          <cell r="C142">
            <v>749.51901237120023</v>
          </cell>
          <cell r="D142">
            <v>595.55119296767998</v>
          </cell>
          <cell r="E142">
            <v>473.97192234600004</v>
          </cell>
          <cell r="F142">
            <v>2729.9961056263205</v>
          </cell>
          <cell r="G142">
            <v>2729.9961056263205</v>
          </cell>
          <cell r="H142">
            <v>884.69142771503982</v>
          </cell>
          <cell r="I142">
            <v>1976.2933968386408</v>
          </cell>
          <cell r="J142">
            <v>2466.2555788075201</v>
          </cell>
          <cell r="K142">
            <v>2109.7004220292802</v>
          </cell>
          <cell r="L142">
            <v>1165.8029556350405</v>
          </cell>
          <cell r="M142">
            <v>8602.7437810255215</v>
          </cell>
          <cell r="N142">
            <v>1082.0382231518402</v>
          </cell>
          <cell r="O142">
            <v>1182.9981460819199</v>
          </cell>
          <cell r="P142">
            <v>1006.2928298241602</v>
          </cell>
          <cell r="Q142">
            <v>984.8372489817599</v>
          </cell>
          <cell r="R142">
            <v>813.28821287639994</v>
          </cell>
          <cell r="S142">
            <v>595.06347254231991</v>
          </cell>
          <cell r="T142">
            <v>474.19382509103991</v>
          </cell>
          <cell r="U142">
            <v>6138.7119585494402</v>
          </cell>
          <cell r="V142">
            <v>14741.455739574962</v>
          </cell>
          <cell r="W142">
            <v>17471.451845201282</v>
          </cell>
        </row>
        <row r="143">
          <cell r="A143" t="str">
            <v>TCO to TCO FT</v>
          </cell>
          <cell r="B143">
            <v>583.29599999999971</v>
          </cell>
          <cell r="C143">
            <v>585.80700000000002</v>
          </cell>
          <cell r="D143">
            <v>569.34</v>
          </cell>
          <cell r="E143">
            <v>590.82900000000018</v>
          </cell>
          <cell r="F143">
            <v>2329.2719999999999</v>
          </cell>
          <cell r="G143">
            <v>2329.2719999999999</v>
          </cell>
          <cell r="H143">
            <v>574.1999999999997</v>
          </cell>
          <cell r="I143">
            <v>475.41600000000028</v>
          </cell>
          <cell r="J143">
            <v>477.55499999999961</v>
          </cell>
          <cell r="K143">
            <v>433.60799999999983</v>
          </cell>
          <cell r="L143">
            <v>603.0430000024802</v>
          </cell>
          <cell r="M143">
            <v>2563.8220000024799</v>
          </cell>
          <cell r="N143">
            <v>586.02000000240048</v>
          </cell>
          <cell r="O143">
            <v>608.06500000248002</v>
          </cell>
          <cell r="P143">
            <v>588.45000000239997</v>
          </cell>
          <cell r="Q143">
            <v>608.06500000248002</v>
          </cell>
          <cell r="R143">
            <v>608.06500000248002</v>
          </cell>
          <cell r="S143">
            <v>588.45000000239997</v>
          </cell>
          <cell r="T143">
            <v>608.06500000248002</v>
          </cell>
          <cell r="U143">
            <v>4195.1800000171197</v>
          </cell>
          <cell r="V143">
            <v>6759.0020000196</v>
          </cell>
          <cell r="W143">
            <v>9088.274000019599</v>
          </cell>
        </row>
        <row r="144">
          <cell r="A144" t="str">
            <v>TCO to TCO SST</v>
          </cell>
          <cell r="B144">
            <v>930.76056271679977</v>
          </cell>
          <cell r="C144">
            <v>765.81556765056018</v>
          </cell>
          <cell r="D144">
            <v>608.5000745548798</v>
          </cell>
          <cell r="E144">
            <v>484.27734422928012</v>
          </cell>
          <cell r="F144">
            <v>2789.3535491515195</v>
          </cell>
          <cell r="G144">
            <v>2789.3535491515195</v>
          </cell>
          <cell r="H144">
            <v>3.3683572716000003</v>
          </cell>
          <cell r="I144">
            <v>0</v>
          </cell>
          <cell r="J144">
            <v>0</v>
          </cell>
          <cell r="K144">
            <v>0</v>
          </cell>
          <cell r="L144">
            <v>0</v>
          </cell>
          <cell r="M144">
            <v>3.3683572716000003</v>
          </cell>
          <cell r="N144">
            <v>1105.56463866288</v>
          </cell>
          <cell r="O144">
            <v>1208.7197013256798</v>
          </cell>
          <cell r="P144">
            <v>1028.1723371565599</v>
          </cell>
          <cell r="Q144">
            <v>1006.25025439488</v>
          </cell>
          <cell r="R144">
            <v>830.97128175383989</v>
          </cell>
          <cell r="S144">
            <v>608.00174977656013</v>
          </cell>
          <cell r="T144">
            <v>484.50407173655998</v>
          </cell>
          <cell r="U144">
            <v>6272.18403480696</v>
          </cell>
          <cell r="V144">
            <v>6275.5523920785599</v>
          </cell>
          <cell r="W144">
            <v>9064.9059412300776</v>
          </cell>
        </row>
        <row r="145">
          <cell r="A145" t="str">
            <v>TCO Withdrawal</v>
          </cell>
          <cell r="B145">
            <v>0</v>
          </cell>
          <cell r="C145">
            <v>0</v>
          </cell>
          <cell r="D145">
            <v>0</v>
          </cell>
          <cell r="E145">
            <v>0</v>
          </cell>
          <cell r="F145">
            <v>0</v>
          </cell>
          <cell r="G145">
            <v>0</v>
          </cell>
          <cell r="H145">
            <v>900.55863687888007</v>
          </cell>
          <cell r="I145">
            <v>2019.2633202938398</v>
          </cell>
          <cell r="J145">
            <v>2519.8785953155198</v>
          </cell>
          <cell r="K145">
            <v>2155.5709723204809</v>
          </cell>
          <cell r="L145">
            <v>1191.15064128168</v>
          </cell>
          <cell r="M145">
            <v>8786.4221660904004</v>
          </cell>
          <cell r="N145">
            <v>0</v>
          </cell>
          <cell r="O145">
            <v>0</v>
          </cell>
          <cell r="P145">
            <v>0</v>
          </cell>
          <cell r="Q145">
            <v>0</v>
          </cell>
          <cell r="R145">
            <v>0</v>
          </cell>
          <cell r="S145">
            <v>0</v>
          </cell>
          <cell r="T145">
            <v>0</v>
          </cell>
          <cell r="U145">
            <v>0</v>
          </cell>
          <cell r="V145">
            <v>8786.4221660904004</v>
          </cell>
          <cell r="W145">
            <v>8786.4221660904004</v>
          </cell>
        </row>
        <row r="146">
          <cell r="A146" t="str">
            <v>TGP FT-A to TCO FT</v>
          </cell>
          <cell r="B146">
            <v>0</v>
          </cell>
          <cell r="C146">
            <v>0</v>
          </cell>
          <cell r="D146">
            <v>0</v>
          </cell>
          <cell r="E146">
            <v>0</v>
          </cell>
          <cell r="F146">
            <v>0</v>
          </cell>
          <cell r="G146">
            <v>0</v>
          </cell>
          <cell r="H146">
            <v>0</v>
          </cell>
          <cell r="I146">
            <v>120.46600000248006</v>
          </cell>
          <cell r="J146">
            <v>120.46600000248006</v>
          </cell>
          <cell r="K146">
            <v>108.80800000224005</v>
          </cell>
          <cell r="L146">
            <v>0</v>
          </cell>
          <cell r="M146">
            <v>349.74000000720014</v>
          </cell>
          <cell r="N146">
            <v>0</v>
          </cell>
          <cell r="O146">
            <v>0</v>
          </cell>
          <cell r="P146">
            <v>0</v>
          </cell>
          <cell r="Q146">
            <v>0</v>
          </cell>
          <cell r="R146">
            <v>0</v>
          </cell>
          <cell r="S146">
            <v>0</v>
          </cell>
          <cell r="T146">
            <v>0</v>
          </cell>
          <cell r="U146">
            <v>0</v>
          </cell>
          <cell r="V146">
            <v>349.74000000720014</v>
          </cell>
          <cell r="W146">
            <v>349.74000000720014</v>
          </cell>
        </row>
        <row r="147">
          <cell r="A147" t="str">
            <v>Grand Total</v>
          </cell>
          <cell r="B147">
            <v>4781.7123100943991</v>
          </cell>
          <cell r="C147">
            <v>4298.8131306434398</v>
          </cell>
          <cell r="D147">
            <v>3776.1918591038402</v>
          </cell>
          <cell r="E147">
            <v>3398.0116006334406</v>
          </cell>
          <cell r="F147">
            <v>16254.72890047512</v>
          </cell>
          <cell r="G147">
            <v>16254.72890047512</v>
          </cell>
          <cell r="H147">
            <v>4521.4130466943197</v>
          </cell>
          <cell r="I147">
            <v>7731.5313991797593</v>
          </cell>
          <cell r="J147">
            <v>9222.2575547203178</v>
          </cell>
          <cell r="K147">
            <v>7966.5809678244013</v>
          </cell>
          <cell r="L147">
            <v>5452.4559182889598</v>
          </cell>
          <cell r="M147">
            <v>34894.238886707761</v>
          </cell>
          <cell r="N147">
            <v>5200.8803726556007</v>
          </cell>
          <cell r="O147">
            <v>5652.24573435408</v>
          </cell>
          <cell r="P147">
            <v>5054.7533222539205</v>
          </cell>
          <cell r="Q147">
            <v>5053.4523752056803</v>
          </cell>
          <cell r="R147">
            <v>4535.0759452768807</v>
          </cell>
          <cell r="S147">
            <v>3812.1247718747995</v>
          </cell>
          <cell r="T147">
            <v>3432.4205694696002</v>
          </cell>
          <cell r="U147">
            <v>32740.95309109056</v>
          </cell>
          <cell r="V147">
            <v>67635.191977798313</v>
          </cell>
          <cell r="W147">
            <v>83889.92087827342</v>
          </cell>
        </row>
        <row r="152">
          <cell r="A152" t="str">
            <v>Sum of Value</v>
          </cell>
          <cell r="B152" t="str">
            <v>Column Labels</v>
          </cell>
        </row>
        <row r="153">
          <cell r="B153" t="str">
            <v>2023-2024</v>
          </cell>
          <cell r="G153" t="str">
            <v>2023-2024 Total</v>
          </cell>
          <cell r="H153" t="str">
            <v>2024-2025</v>
          </cell>
          <cell r="V153" t="str">
            <v>2024-2025 Total</v>
          </cell>
          <cell r="W153" t="str">
            <v>Grand Total</v>
          </cell>
        </row>
        <row r="154">
          <cell r="B154" t="str">
            <v>Summer</v>
          </cell>
          <cell r="F154" t="str">
            <v>Summer Total</v>
          </cell>
          <cell r="H154" t="str">
            <v>Winter</v>
          </cell>
          <cell r="M154" t="str">
            <v>Winter Total</v>
          </cell>
          <cell r="N154" t="str">
            <v>Summer</v>
          </cell>
          <cell r="U154" t="str">
            <v>Summer Total</v>
          </cell>
        </row>
        <row r="155">
          <cell r="A155" t="str">
            <v>Row Labels</v>
          </cell>
          <cell r="B155">
            <v>45474</v>
          </cell>
          <cell r="C155">
            <v>45505</v>
          </cell>
          <cell r="D155">
            <v>45536</v>
          </cell>
          <cell r="E155">
            <v>45566</v>
          </cell>
          <cell r="H155">
            <v>45597</v>
          </cell>
          <cell r="I155">
            <v>45627</v>
          </cell>
          <cell r="J155">
            <v>45658</v>
          </cell>
          <cell r="K155">
            <v>45689</v>
          </cell>
          <cell r="L155">
            <v>45717</v>
          </cell>
          <cell r="N155">
            <v>45748</v>
          </cell>
          <cell r="O155">
            <v>45778</v>
          </cell>
          <cell r="P155">
            <v>45809</v>
          </cell>
          <cell r="Q155">
            <v>45839</v>
          </cell>
          <cell r="R155">
            <v>45870</v>
          </cell>
          <cell r="S155">
            <v>45901</v>
          </cell>
          <cell r="T155">
            <v>45931</v>
          </cell>
        </row>
        <row r="156">
          <cell r="A156" t="str">
            <v>Max Daily Flow</v>
          </cell>
          <cell r="B156">
            <v>823.38700000000028</v>
          </cell>
          <cell r="C156">
            <v>821.21600000000012</v>
          </cell>
          <cell r="D156">
            <v>821.38000000000034</v>
          </cell>
          <cell r="E156">
            <v>1136.3630000000003</v>
          </cell>
          <cell r="F156">
            <v>3602.3460000000014</v>
          </cell>
          <cell r="G156">
            <v>3602.3460000000014</v>
          </cell>
          <cell r="H156">
            <v>930.64700000000028</v>
          </cell>
          <cell r="I156">
            <v>933.31200000000024</v>
          </cell>
          <cell r="J156">
            <v>933.45200000000023</v>
          </cell>
          <cell r="K156">
            <v>933.61500000000024</v>
          </cell>
          <cell r="L156">
            <v>927.27900000000022</v>
          </cell>
          <cell r="M156">
            <v>4658.3050000000012</v>
          </cell>
          <cell r="N156">
            <v>822.50200000000018</v>
          </cell>
          <cell r="O156">
            <v>822.66600000000028</v>
          </cell>
          <cell r="P156">
            <v>822.66600000000028</v>
          </cell>
          <cell r="Q156">
            <v>822.66600000000028</v>
          </cell>
          <cell r="R156">
            <v>822.66600000000028</v>
          </cell>
          <cell r="S156">
            <v>822.66600000000028</v>
          </cell>
          <cell r="T156">
            <v>1137.4860000000003</v>
          </cell>
          <cell r="U156">
            <v>6073.3180000000011</v>
          </cell>
          <cell r="V156">
            <v>10731.623000000001</v>
          </cell>
          <cell r="W156">
            <v>14333.969000000003</v>
          </cell>
        </row>
        <row r="157">
          <cell r="A157" t="str">
            <v>TCO CG PSP 10</v>
          </cell>
          <cell r="B157">
            <v>47.522999999999982</v>
          </cell>
          <cell r="C157">
            <v>47.522999999999982</v>
          </cell>
          <cell r="D157">
            <v>47.522999999999989</v>
          </cell>
          <cell r="E157">
            <v>47.522999999999982</v>
          </cell>
          <cell r="F157">
            <v>190.09199999999993</v>
          </cell>
          <cell r="G157">
            <v>190.09199999999993</v>
          </cell>
          <cell r="H157">
            <v>47.522999999999989</v>
          </cell>
          <cell r="I157">
            <v>47.522999999999982</v>
          </cell>
          <cell r="J157">
            <v>47.522999999999982</v>
          </cell>
          <cell r="K157">
            <v>47.522999999999989</v>
          </cell>
          <cell r="L157">
            <v>47.522999999999982</v>
          </cell>
          <cell r="M157">
            <v>237.61499999999995</v>
          </cell>
          <cell r="N157">
            <v>47.522999999999989</v>
          </cell>
          <cell r="O157">
            <v>47.522999999999982</v>
          </cell>
          <cell r="P157">
            <v>47.522999999999989</v>
          </cell>
          <cell r="Q157">
            <v>47.522999999999982</v>
          </cell>
          <cell r="R157">
            <v>47.522999999999982</v>
          </cell>
          <cell r="S157">
            <v>47.522999999999989</v>
          </cell>
          <cell r="T157">
            <v>47.522999999999982</v>
          </cell>
          <cell r="U157">
            <v>332.66099999999983</v>
          </cell>
          <cell r="V157">
            <v>570.27599999999984</v>
          </cell>
          <cell r="W157">
            <v>760.36799999999994</v>
          </cell>
        </row>
        <row r="158">
          <cell r="A158" t="str">
            <v>TCO CG PSP 11</v>
          </cell>
          <cell r="B158">
            <v>8.1330000000000027</v>
          </cell>
          <cell r="C158">
            <v>8.1330000000000027</v>
          </cell>
          <cell r="D158">
            <v>8.1330000000000027</v>
          </cell>
          <cell r="E158">
            <v>8.1330000000000027</v>
          </cell>
          <cell r="F158">
            <v>32.532000000000011</v>
          </cell>
          <cell r="G158">
            <v>32.532000000000011</v>
          </cell>
          <cell r="H158">
            <v>8.1330000000000027</v>
          </cell>
          <cell r="I158">
            <v>8.1330000000000027</v>
          </cell>
          <cell r="J158">
            <v>8.1330000000000027</v>
          </cell>
          <cell r="K158">
            <v>8.1330000000000027</v>
          </cell>
          <cell r="L158">
            <v>8.1330000000000027</v>
          </cell>
          <cell r="M158">
            <v>40.665000000000013</v>
          </cell>
          <cell r="N158">
            <v>8.1330000000000027</v>
          </cell>
          <cell r="O158">
            <v>8.1330000000000027</v>
          </cell>
          <cell r="P158">
            <v>8.1330000000000027</v>
          </cell>
          <cell r="Q158">
            <v>8.1330000000000027</v>
          </cell>
          <cell r="R158">
            <v>8.1330000000000027</v>
          </cell>
          <cell r="S158">
            <v>8.1330000000000027</v>
          </cell>
          <cell r="T158">
            <v>8.1330000000000027</v>
          </cell>
          <cell r="U158">
            <v>56.931000000000019</v>
          </cell>
          <cell r="V158">
            <v>97.59600000000006</v>
          </cell>
          <cell r="W158">
            <v>130.1280000000001</v>
          </cell>
        </row>
        <row r="159">
          <cell r="A159" t="str">
            <v>TCO CG PSP 12</v>
          </cell>
          <cell r="B159">
            <v>168.47500000000005</v>
          </cell>
          <cell r="C159">
            <v>168.47500000000005</v>
          </cell>
          <cell r="D159">
            <v>168.47500000000002</v>
          </cell>
          <cell r="E159">
            <v>168.47500000000005</v>
          </cell>
          <cell r="F159">
            <v>673.9000000000002</v>
          </cell>
          <cell r="G159">
            <v>673.9000000000002</v>
          </cell>
          <cell r="H159">
            <v>168.47500000000002</v>
          </cell>
          <cell r="I159">
            <v>168.47500000000005</v>
          </cell>
          <cell r="J159">
            <v>168.47500000000005</v>
          </cell>
          <cell r="K159">
            <v>168.47499999999999</v>
          </cell>
          <cell r="L159">
            <v>168.47500000000005</v>
          </cell>
          <cell r="M159">
            <v>842.37500000000011</v>
          </cell>
          <cell r="N159">
            <v>168.47500000000002</v>
          </cell>
          <cell r="O159">
            <v>168.47500000000005</v>
          </cell>
          <cell r="P159">
            <v>168.47500000000002</v>
          </cell>
          <cell r="Q159">
            <v>168.47500000000005</v>
          </cell>
          <cell r="R159">
            <v>168.47500000000005</v>
          </cell>
          <cell r="S159">
            <v>168.47500000000002</v>
          </cell>
          <cell r="T159">
            <v>168.47500000000005</v>
          </cell>
          <cell r="U159">
            <v>1179.3250000000003</v>
          </cell>
          <cell r="V159">
            <v>2021.7000000000005</v>
          </cell>
          <cell r="W159">
            <v>2695.6000000000004</v>
          </cell>
        </row>
        <row r="160">
          <cell r="A160" t="str">
            <v>TCO CG PSP 13</v>
          </cell>
          <cell r="B160">
            <v>3.613</v>
          </cell>
          <cell r="C160">
            <v>3.613</v>
          </cell>
          <cell r="D160">
            <v>3.613</v>
          </cell>
          <cell r="E160">
            <v>3.613</v>
          </cell>
          <cell r="F160">
            <v>14.452</v>
          </cell>
          <cell r="G160">
            <v>14.452</v>
          </cell>
          <cell r="H160">
            <v>3.613</v>
          </cell>
          <cell r="I160">
            <v>3.613</v>
          </cell>
          <cell r="J160">
            <v>3.613</v>
          </cell>
          <cell r="K160">
            <v>3.613</v>
          </cell>
          <cell r="L160">
            <v>3.613</v>
          </cell>
          <cell r="M160">
            <v>18.065000000000001</v>
          </cell>
          <cell r="N160">
            <v>3.613</v>
          </cell>
          <cell r="O160">
            <v>3.613</v>
          </cell>
          <cell r="P160">
            <v>3.613</v>
          </cell>
          <cell r="Q160">
            <v>3.613</v>
          </cell>
          <cell r="R160">
            <v>3.613</v>
          </cell>
          <cell r="S160">
            <v>3.613</v>
          </cell>
          <cell r="T160">
            <v>3.613</v>
          </cell>
          <cell r="U160">
            <v>25.291</v>
          </cell>
          <cell r="V160">
            <v>43.356000000000002</v>
          </cell>
          <cell r="W160">
            <v>57.808</v>
          </cell>
        </row>
        <row r="161">
          <cell r="A161" t="str">
            <v>TCO CG PSP 15</v>
          </cell>
          <cell r="B161">
            <v>40.802999999999983</v>
          </cell>
          <cell r="C161">
            <v>40.802999999999983</v>
          </cell>
          <cell r="D161">
            <v>40.80299999999999</v>
          </cell>
          <cell r="E161">
            <v>40.802999999999983</v>
          </cell>
          <cell r="F161">
            <v>163.21199999999993</v>
          </cell>
          <cell r="G161">
            <v>163.21199999999993</v>
          </cell>
          <cell r="H161">
            <v>40.80299999999999</v>
          </cell>
          <cell r="I161">
            <v>40.802999999999983</v>
          </cell>
          <cell r="J161">
            <v>40.802999999999983</v>
          </cell>
          <cell r="K161">
            <v>40.802999999999997</v>
          </cell>
          <cell r="L161">
            <v>40.802999999999983</v>
          </cell>
          <cell r="M161">
            <v>204.01499999999993</v>
          </cell>
          <cell r="N161">
            <v>40.80299999999999</v>
          </cell>
          <cell r="O161">
            <v>40.802999999999983</v>
          </cell>
          <cell r="P161">
            <v>40.80299999999999</v>
          </cell>
          <cell r="Q161">
            <v>40.802999999999983</v>
          </cell>
          <cell r="R161">
            <v>40.802999999999983</v>
          </cell>
          <cell r="S161">
            <v>40.80299999999999</v>
          </cell>
          <cell r="T161">
            <v>40.802999999999983</v>
          </cell>
          <cell r="U161">
            <v>285.62099999999992</v>
          </cell>
          <cell r="V161">
            <v>489.63599999999991</v>
          </cell>
          <cell r="W161">
            <v>652.84799999999984</v>
          </cell>
        </row>
        <row r="162">
          <cell r="A162" t="str">
            <v>TCO CG PSP 16</v>
          </cell>
          <cell r="B162">
            <v>4.3709999999999996</v>
          </cell>
          <cell r="C162">
            <v>4.3709999999999996</v>
          </cell>
          <cell r="D162">
            <v>4.3709999999999987</v>
          </cell>
          <cell r="E162">
            <v>4.3709999999999996</v>
          </cell>
          <cell r="F162">
            <v>17.483999999999998</v>
          </cell>
          <cell r="G162">
            <v>17.483999999999998</v>
          </cell>
          <cell r="H162">
            <v>4.3709999999999987</v>
          </cell>
          <cell r="I162">
            <v>4.3709999999999996</v>
          </cell>
          <cell r="J162">
            <v>4.3709999999999996</v>
          </cell>
          <cell r="K162">
            <v>4.3709999999999987</v>
          </cell>
          <cell r="L162">
            <v>4.3709999999999996</v>
          </cell>
          <cell r="M162">
            <v>21.854999999999993</v>
          </cell>
          <cell r="N162">
            <v>4.3709999999999987</v>
          </cell>
          <cell r="O162">
            <v>4.3709999999999996</v>
          </cell>
          <cell r="P162">
            <v>4.3709999999999987</v>
          </cell>
          <cell r="Q162">
            <v>4.3709999999999996</v>
          </cell>
          <cell r="R162">
            <v>4.3709999999999996</v>
          </cell>
          <cell r="S162">
            <v>4.3709999999999987</v>
          </cell>
          <cell r="T162">
            <v>4.3709999999999996</v>
          </cell>
          <cell r="U162">
            <v>30.596999999999991</v>
          </cell>
          <cell r="V162">
            <v>52.451999999999991</v>
          </cell>
          <cell r="W162">
            <v>69.935999999999993</v>
          </cell>
        </row>
        <row r="163">
          <cell r="A163" t="str">
            <v>TCO CG PSP 18</v>
          </cell>
          <cell r="B163">
            <v>4.0000000000000027E-3</v>
          </cell>
          <cell r="C163">
            <v>4.0000000000000027E-3</v>
          </cell>
          <cell r="D163">
            <v>4.0000000000000027E-3</v>
          </cell>
          <cell r="E163">
            <v>4.0000000000000027E-3</v>
          </cell>
          <cell r="F163">
            <v>1.6000000000000011E-2</v>
          </cell>
          <cell r="G163">
            <v>1.6000000000000011E-2</v>
          </cell>
          <cell r="H163">
            <v>4.0000000000000027E-3</v>
          </cell>
          <cell r="I163">
            <v>4.0000000000000027E-3</v>
          </cell>
          <cell r="J163">
            <v>4.0000000000000027E-3</v>
          </cell>
          <cell r="K163">
            <v>4.0000000000000027E-3</v>
          </cell>
          <cell r="L163">
            <v>4.0000000000000027E-3</v>
          </cell>
          <cell r="M163">
            <v>2.0000000000000014E-2</v>
          </cell>
          <cell r="N163">
            <v>4.0000000000000027E-3</v>
          </cell>
          <cell r="O163">
            <v>4.0000000000000027E-3</v>
          </cell>
          <cell r="P163">
            <v>4.0000000000000027E-3</v>
          </cell>
          <cell r="Q163">
            <v>4.0000000000000027E-3</v>
          </cell>
          <cell r="R163">
            <v>4.0000000000000027E-3</v>
          </cell>
          <cell r="S163">
            <v>4.0000000000000027E-3</v>
          </cell>
          <cell r="T163">
            <v>4.0000000000000027E-3</v>
          </cell>
          <cell r="U163">
            <v>2.8000000000000021E-2</v>
          </cell>
          <cell r="V163">
            <v>4.8000000000000036E-2</v>
          </cell>
          <cell r="W163">
            <v>6.4000000000000043E-2</v>
          </cell>
        </row>
        <row r="164">
          <cell r="A164" t="str">
            <v>TCO FT</v>
          </cell>
          <cell r="B164">
            <v>18.815999999999992</v>
          </cell>
          <cell r="C164">
            <v>18.897000000000002</v>
          </cell>
          <cell r="D164">
            <v>18.978000000000002</v>
          </cell>
          <cell r="E164">
            <v>19.059000000000005</v>
          </cell>
          <cell r="F164">
            <v>75.75</v>
          </cell>
          <cell r="G164">
            <v>75.75</v>
          </cell>
          <cell r="H164">
            <v>19.13999999999999</v>
          </cell>
          <cell r="I164">
            <v>19.221999999999991</v>
          </cell>
          <cell r="J164">
            <v>19.291000000000007</v>
          </cell>
          <cell r="K164">
            <v>19.372000000000007</v>
          </cell>
          <cell r="L164">
            <v>19.452999999999985</v>
          </cell>
          <cell r="M164">
            <v>96.477999999999994</v>
          </cell>
          <cell r="N164">
            <v>19.533999999999995</v>
          </cell>
          <cell r="O164">
            <v>19.615000000000006</v>
          </cell>
          <cell r="P164">
            <v>19.615000000000006</v>
          </cell>
          <cell r="Q164">
            <v>19.615000000000006</v>
          </cell>
          <cell r="R164">
            <v>19.615000000000006</v>
          </cell>
          <cell r="S164">
            <v>19.615000000000006</v>
          </cell>
          <cell r="T164">
            <v>19.615000000000006</v>
          </cell>
          <cell r="U164">
            <v>137.22400000000005</v>
          </cell>
          <cell r="V164">
            <v>233.70200000000003</v>
          </cell>
          <cell r="W164">
            <v>309.452</v>
          </cell>
        </row>
        <row r="165">
          <cell r="A165" t="str">
            <v>TCO Injection</v>
          </cell>
          <cell r="B165">
            <v>104.94000000000004</v>
          </cell>
          <cell r="C165">
            <v>104.94000000000004</v>
          </cell>
          <cell r="D165">
            <v>104.94000000000004</v>
          </cell>
          <cell r="E165">
            <v>104.94000000000004</v>
          </cell>
          <cell r="F165">
            <v>419.76000000000016</v>
          </cell>
          <cell r="G165">
            <v>419.76000000000016</v>
          </cell>
          <cell r="H165">
            <v>104.94000000000004</v>
          </cell>
          <cell r="I165">
            <v>104.94000000000004</v>
          </cell>
          <cell r="J165">
            <v>104.94000000000004</v>
          </cell>
          <cell r="K165">
            <v>104.94000000000004</v>
          </cell>
          <cell r="L165">
            <v>104.94000000000004</v>
          </cell>
          <cell r="M165">
            <v>524.70000000000016</v>
          </cell>
          <cell r="N165">
            <v>104.94000000000004</v>
          </cell>
          <cell r="O165">
            <v>104.94000000000004</v>
          </cell>
          <cell r="P165">
            <v>104.94000000000004</v>
          </cell>
          <cell r="Q165">
            <v>104.94000000000004</v>
          </cell>
          <cell r="R165">
            <v>104.94000000000004</v>
          </cell>
          <cell r="S165">
            <v>104.94000000000004</v>
          </cell>
          <cell r="T165">
            <v>104.94000000000004</v>
          </cell>
          <cell r="U165">
            <v>734.58000000000027</v>
          </cell>
          <cell r="V165">
            <v>1259.2800000000004</v>
          </cell>
          <cell r="W165">
            <v>1679.0400000000006</v>
          </cell>
        </row>
        <row r="166">
          <cell r="A166" t="str">
            <v>TCO SST</v>
          </cell>
          <cell r="B166">
            <v>104.94000000000004</v>
          </cell>
          <cell r="C166">
            <v>104.94000000000004</v>
          </cell>
          <cell r="D166">
            <v>104.94000000000004</v>
          </cell>
          <cell r="E166">
            <v>209.88000000000008</v>
          </cell>
          <cell r="F166">
            <v>524.70000000000016</v>
          </cell>
          <cell r="G166">
            <v>524.70000000000016</v>
          </cell>
          <cell r="H166">
            <v>209.88000000000008</v>
          </cell>
          <cell r="I166">
            <v>209.88000000000008</v>
          </cell>
          <cell r="J166">
            <v>209.88000000000008</v>
          </cell>
          <cell r="K166">
            <v>209.88000000000008</v>
          </cell>
          <cell r="L166">
            <v>209.88000000000008</v>
          </cell>
          <cell r="M166">
            <v>1049.4000000000003</v>
          </cell>
          <cell r="N166">
            <v>104.94000000000004</v>
          </cell>
          <cell r="O166">
            <v>104.94000000000004</v>
          </cell>
          <cell r="P166">
            <v>104.94000000000004</v>
          </cell>
          <cell r="Q166">
            <v>104.94000000000004</v>
          </cell>
          <cell r="R166">
            <v>104.94000000000004</v>
          </cell>
          <cell r="S166">
            <v>104.94000000000004</v>
          </cell>
          <cell r="T166">
            <v>209.88000000000008</v>
          </cell>
          <cell r="U166">
            <v>839.52000000000032</v>
          </cell>
          <cell r="V166">
            <v>1888.9200000000008</v>
          </cell>
          <cell r="W166">
            <v>2413.6200000000008</v>
          </cell>
        </row>
        <row r="167">
          <cell r="A167" t="str">
            <v>TCO to TCO FT</v>
          </cell>
          <cell r="B167">
            <v>100</v>
          </cell>
          <cell r="C167">
            <v>100</v>
          </cell>
          <cell r="D167">
            <v>100</v>
          </cell>
          <cell r="E167">
            <v>100</v>
          </cell>
          <cell r="F167">
            <v>400</v>
          </cell>
          <cell r="G167">
            <v>400</v>
          </cell>
          <cell r="H167">
            <v>100</v>
          </cell>
          <cell r="I167">
            <v>100</v>
          </cell>
          <cell r="J167">
            <v>100</v>
          </cell>
          <cell r="K167">
            <v>100</v>
          </cell>
          <cell r="L167">
            <v>100</v>
          </cell>
          <cell r="M167">
            <v>500</v>
          </cell>
          <cell r="N167">
            <v>100</v>
          </cell>
          <cell r="O167">
            <v>100</v>
          </cell>
          <cell r="P167">
            <v>100</v>
          </cell>
          <cell r="Q167">
            <v>100</v>
          </cell>
          <cell r="R167">
            <v>100</v>
          </cell>
          <cell r="S167">
            <v>100</v>
          </cell>
          <cell r="T167">
            <v>100</v>
          </cell>
          <cell r="U167">
            <v>700</v>
          </cell>
          <cell r="V167">
            <v>1200</v>
          </cell>
          <cell r="W167">
            <v>1600</v>
          </cell>
        </row>
        <row r="168">
          <cell r="A168" t="str">
            <v>TCO to TCO SST</v>
          </cell>
          <cell r="B168">
            <v>104.94000000000004</v>
          </cell>
          <cell r="C168">
            <v>104.94000000000004</v>
          </cell>
          <cell r="D168">
            <v>104.94000000000004</v>
          </cell>
          <cell r="E168">
            <v>209.88000000000008</v>
          </cell>
          <cell r="F168">
            <v>524.70000000000016</v>
          </cell>
          <cell r="G168">
            <v>524.70000000000016</v>
          </cell>
          <cell r="H168">
            <v>4</v>
          </cell>
          <cell r="I168">
            <v>6.5</v>
          </cell>
          <cell r="J168">
            <v>6.5</v>
          </cell>
          <cell r="K168">
            <v>6.5</v>
          </cell>
          <cell r="L168">
            <v>0</v>
          </cell>
          <cell r="M168">
            <v>23.5</v>
          </cell>
          <cell r="N168">
            <v>104.94000000000004</v>
          </cell>
          <cell r="O168">
            <v>104.94000000000004</v>
          </cell>
          <cell r="P168">
            <v>104.94000000000004</v>
          </cell>
          <cell r="Q168">
            <v>104.94000000000004</v>
          </cell>
          <cell r="R168">
            <v>104.94000000000004</v>
          </cell>
          <cell r="S168">
            <v>104.94000000000004</v>
          </cell>
          <cell r="T168">
            <v>209.88000000000008</v>
          </cell>
          <cell r="U168">
            <v>839.52000000000032</v>
          </cell>
          <cell r="V168">
            <v>863.02000000000044</v>
          </cell>
          <cell r="W168">
            <v>1387.7200000000005</v>
          </cell>
        </row>
        <row r="169">
          <cell r="A169" t="str">
            <v>TCO Withdrawal</v>
          </cell>
          <cell r="B169">
            <v>104.94000000000004</v>
          </cell>
          <cell r="C169">
            <v>104.94000000000004</v>
          </cell>
          <cell r="D169">
            <v>104.94000000000004</v>
          </cell>
          <cell r="E169">
            <v>209.88000000000008</v>
          </cell>
          <cell r="F169">
            <v>524.70000000000016</v>
          </cell>
          <cell r="G169">
            <v>524.70000000000016</v>
          </cell>
          <cell r="H169">
            <v>209.88000000000008</v>
          </cell>
          <cell r="I169">
            <v>209.88000000000008</v>
          </cell>
          <cell r="J169">
            <v>209.88000000000008</v>
          </cell>
          <cell r="K169">
            <v>209.88000000000008</v>
          </cell>
          <cell r="L169">
            <v>209.88000000000008</v>
          </cell>
          <cell r="M169">
            <v>1049.4000000000003</v>
          </cell>
          <cell r="N169">
            <v>104.94000000000004</v>
          </cell>
          <cell r="O169">
            <v>104.94000000000004</v>
          </cell>
          <cell r="P169">
            <v>104.94000000000004</v>
          </cell>
          <cell r="Q169">
            <v>104.94000000000004</v>
          </cell>
          <cell r="R169">
            <v>104.94000000000004</v>
          </cell>
          <cell r="S169">
            <v>104.94000000000004</v>
          </cell>
          <cell r="T169">
            <v>209.88000000000008</v>
          </cell>
          <cell r="U169">
            <v>839.52000000000032</v>
          </cell>
          <cell r="V169">
            <v>1888.9200000000008</v>
          </cell>
          <cell r="W169">
            <v>2413.6200000000008</v>
          </cell>
        </row>
        <row r="170">
          <cell r="A170" t="str">
            <v>TGP FT-A to TCO FT</v>
          </cell>
          <cell r="B170">
            <v>11.889000000000005</v>
          </cell>
          <cell r="C170">
            <v>9.6370000000000005</v>
          </cell>
          <cell r="D170">
            <v>9.7200000000000024</v>
          </cell>
          <cell r="E170">
            <v>9.8019999999999996</v>
          </cell>
          <cell r="F170">
            <v>41.048000000000002</v>
          </cell>
          <cell r="G170">
            <v>41.048000000000002</v>
          </cell>
          <cell r="H170">
            <v>9.8849999999999962</v>
          </cell>
          <cell r="I170">
            <v>9.968</v>
          </cell>
          <cell r="J170">
            <v>10.038999999999993</v>
          </cell>
          <cell r="K170">
            <v>10.121</v>
          </cell>
          <cell r="L170">
            <v>10.204000000000006</v>
          </cell>
          <cell r="M170">
            <v>50.216999999999999</v>
          </cell>
          <cell r="N170">
            <v>10.286</v>
          </cell>
          <cell r="O170">
            <v>10.369000000000007</v>
          </cell>
          <cell r="P170">
            <v>10.369000000000005</v>
          </cell>
          <cell r="Q170">
            <v>10.369000000000007</v>
          </cell>
          <cell r="R170">
            <v>10.369000000000007</v>
          </cell>
          <cell r="S170">
            <v>10.369000000000005</v>
          </cell>
          <cell r="T170">
            <v>10.369000000000007</v>
          </cell>
          <cell r="U170">
            <v>72.500000000000043</v>
          </cell>
          <cell r="V170">
            <v>122.71700000000001</v>
          </cell>
          <cell r="W170">
            <v>163.76499999999999</v>
          </cell>
        </row>
        <row r="171">
          <cell r="A171" t="str">
            <v>Grand Total</v>
          </cell>
          <cell r="B171">
            <v>823.38700000000028</v>
          </cell>
          <cell r="C171">
            <v>821.21600000000012</v>
          </cell>
          <cell r="D171">
            <v>821.38000000000034</v>
          </cell>
          <cell r="E171">
            <v>1136.3630000000003</v>
          </cell>
          <cell r="F171">
            <v>3602.3460000000014</v>
          </cell>
          <cell r="G171">
            <v>3602.3460000000014</v>
          </cell>
          <cell r="H171">
            <v>930.64700000000028</v>
          </cell>
          <cell r="I171">
            <v>933.31200000000024</v>
          </cell>
          <cell r="J171">
            <v>933.45200000000023</v>
          </cell>
          <cell r="K171">
            <v>933.61500000000024</v>
          </cell>
          <cell r="L171">
            <v>927.27900000000022</v>
          </cell>
          <cell r="M171">
            <v>4658.3050000000012</v>
          </cell>
          <cell r="N171">
            <v>822.50200000000018</v>
          </cell>
          <cell r="O171">
            <v>822.66600000000028</v>
          </cell>
          <cell r="P171">
            <v>822.66600000000028</v>
          </cell>
          <cell r="Q171">
            <v>822.66600000000028</v>
          </cell>
          <cell r="R171">
            <v>822.66600000000028</v>
          </cell>
          <cell r="S171">
            <v>822.66600000000028</v>
          </cell>
          <cell r="T171">
            <v>1137.4860000000003</v>
          </cell>
          <cell r="U171">
            <v>6073.3180000000011</v>
          </cell>
          <cell r="V171">
            <v>10731.623000000001</v>
          </cell>
          <cell r="W171">
            <v>14333.969000000003</v>
          </cell>
        </row>
        <row r="177">
          <cell r="A177" t="str">
            <v>Sum of Value</v>
          </cell>
          <cell r="B177" t="str">
            <v>Column Labels</v>
          </cell>
        </row>
        <row r="178">
          <cell r="B178" t="str">
            <v>2023-2024</v>
          </cell>
          <cell r="G178" t="str">
            <v>2023-2024 Total</v>
          </cell>
          <cell r="H178" t="str">
            <v>2024-2025</v>
          </cell>
          <cell r="V178" t="str">
            <v>2024-2025 Total</v>
          </cell>
          <cell r="W178" t="str">
            <v>Grand Total</v>
          </cell>
        </row>
        <row r="179">
          <cell r="B179" t="str">
            <v>Summer</v>
          </cell>
          <cell r="F179" t="str">
            <v>Summer Total</v>
          </cell>
          <cell r="H179" t="str">
            <v>Winter</v>
          </cell>
          <cell r="M179" t="str">
            <v>Winter Total</v>
          </cell>
          <cell r="N179" t="str">
            <v>Summer</v>
          </cell>
          <cell r="U179" t="str">
            <v>Summer Total</v>
          </cell>
        </row>
        <row r="180">
          <cell r="A180" t="str">
            <v>Row Labels</v>
          </cell>
          <cell r="B180">
            <v>45474</v>
          </cell>
          <cell r="C180">
            <v>45505</v>
          </cell>
          <cell r="D180">
            <v>45536</v>
          </cell>
          <cell r="E180">
            <v>45566</v>
          </cell>
          <cell r="H180">
            <v>45597</v>
          </cell>
          <cell r="I180">
            <v>45627</v>
          </cell>
          <cell r="J180">
            <v>45658</v>
          </cell>
          <cell r="K180">
            <v>45689</v>
          </cell>
          <cell r="L180">
            <v>45717</v>
          </cell>
          <cell r="N180">
            <v>45748</v>
          </cell>
          <cell r="O180">
            <v>45778</v>
          </cell>
          <cell r="P180">
            <v>45809</v>
          </cell>
          <cell r="Q180">
            <v>45839</v>
          </cell>
          <cell r="R180">
            <v>45870</v>
          </cell>
          <cell r="S180">
            <v>45901</v>
          </cell>
          <cell r="T180">
            <v>45931</v>
          </cell>
        </row>
        <row r="181">
          <cell r="A181" t="str">
            <v>Take Quantity</v>
          </cell>
          <cell r="B181">
            <v>2852.4210690340806</v>
          </cell>
          <cell r="C181">
            <v>2938.0041079718403</v>
          </cell>
          <cell r="D181">
            <v>2663.70892449648</v>
          </cell>
          <cell r="E181">
            <v>2664.6403010433596</v>
          </cell>
          <cell r="F181">
            <v>11118.774402545761</v>
          </cell>
          <cell r="G181">
            <v>11118.774402545761</v>
          </cell>
          <cell r="H181">
            <v>2303.3678703143996</v>
          </cell>
          <cell r="I181">
            <v>2704.6482407481603</v>
          </cell>
          <cell r="J181">
            <v>2938.8237772075199</v>
          </cell>
          <cell r="K181">
            <v>2586.2402514861592</v>
          </cell>
          <cell r="L181">
            <v>2772.6369545040006</v>
          </cell>
          <cell r="M181">
            <v>13305.717094260237</v>
          </cell>
          <cell r="N181">
            <v>3515.0994504141599</v>
          </cell>
          <cell r="O181">
            <v>3547.6088785485604</v>
          </cell>
          <cell r="P181">
            <v>3165.8858863197606</v>
          </cell>
          <cell r="Q181">
            <v>2927.0094131904007</v>
          </cell>
          <cell r="R181">
            <v>3033.3646176059997</v>
          </cell>
          <cell r="S181">
            <v>2695.2320124861599</v>
          </cell>
          <cell r="T181">
            <v>2699.1959760811201</v>
          </cell>
          <cell r="U181">
            <v>21583.396234646163</v>
          </cell>
          <cell r="V181">
            <v>34889.113328906409</v>
          </cell>
          <cell r="W181">
            <v>46007.88773145216</v>
          </cell>
        </row>
        <row r="182">
          <cell r="A182" t="str">
            <v>CHOICE Supply</v>
          </cell>
          <cell r="B182">
            <v>195.98200000248008</v>
          </cell>
          <cell r="C182">
            <v>193.47100000247985</v>
          </cell>
          <cell r="D182">
            <v>184.80000000240008</v>
          </cell>
          <cell r="E182">
            <v>188.44900000247992</v>
          </cell>
          <cell r="F182">
            <v>762.70200000983994</v>
          </cell>
          <cell r="G182">
            <v>762.70200000983994</v>
          </cell>
          <cell r="H182">
            <v>179.94000000239996</v>
          </cell>
          <cell r="I182">
            <v>183.39599999999993</v>
          </cell>
          <cell r="J182">
            <v>181.25700000000003</v>
          </cell>
          <cell r="K182">
            <v>161.44800000000001</v>
          </cell>
          <cell r="L182">
            <v>176.23500000000004</v>
          </cell>
          <cell r="M182">
            <v>882.27600000239988</v>
          </cell>
          <cell r="N182">
            <v>168.12000000000009</v>
          </cell>
          <cell r="O182">
            <v>171.21299999999991</v>
          </cell>
          <cell r="P182">
            <v>165.68999999999991</v>
          </cell>
          <cell r="Q182">
            <v>171.21299999999991</v>
          </cell>
          <cell r="R182">
            <v>171.21299999999991</v>
          </cell>
          <cell r="S182">
            <v>165.68999999999991</v>
          </cell>
          <cell r="T182">
            <v>171.21299999999991</v>
          </cell>
          <cell r="U182">
            <v>1184.3519999999996</v>
          </cell>
          <cell r="V182">
            <v>2066.6280000023994</v>
          </cell>
          <cell r="W182">
            <v>2829.3300000122395</v>
          </cell>
        </row>
        <row r="183">
          <cell r="A183" t="str">
            <v>Direct / Local</v>
          </cell>
          <cell r="B183">
            <v>3.3055046097600016</v>
          </cell>
          <cell r="C183">
            <v>3.0842475062400005</v>
          </cell>
          <cell r="D183">
            <v>3.6153220607999978</v>
          </cell>
          <cell r="E183">
            <v>9.8549250336000007</v>
          </cell>
          <cell r="F183">
            <v>19.859999210400002</v>
          </cell>
          <cell r="G183">
            <v>19.859999210400002</v>
          </cell>
          <cell r="H183">
            <v>22.722680785920002</v>
          </cell>
          <cell r="I183">
            <v>35.76323622863999</v>
          </cell>
          <cell r="J183">
            <v>43.91954722464002</v>
          </cell>
          <cell r="K183">
            <v>33.884910271199999</v>
          </cell>
          <cell r="L183">
            <v>26.021800548719998</v>
          </cell>
          <cell r="M183">
            <v>162.31217505911999</v>
          </cell>
          <cell r="N183">
            <v>13.07317097136</v>
          </cell>
          <cell r="O183">
            <v>6.6701212308000022</v>
          </cell>
          <cell r="P183">
            <v>3.6593962488000016</v>
          </cell>
          <cell r="Q183">
            <v>3.2872692069599987</v>
          </cell>
          <cell r="R183">
            <v>3.0673635794400007</v>
          </cell>
          <cell r="S183">
            <v>3.6003874032000018</v>
          </cell>
          <cell r="T183">
            <v>9.8458845794400016</v>
          </cell>
          <cell r="U183">
            <v>43.203593220000009</v>
          </cell>
          <cell r="V183">
            <v>205.51576827911995</v>
          </cell>
          <cell r="W183">
            <v>225.37576748951997</v>
          </cell>
        </row>
        <row r="184">
          <cell r="A184" t="str">
            <v>PSP 10 GTS</v>
          </cell>
          <cell r="B184">
            <v>86.148167652480026</v>
          </cell>
          <cell r="C184">
            <v>178.16947408752006</v>
          </cell>
          <cell r="D184">
            <v>179.55189894240013</v>
          </cell>
          <cell r="E184">
            <v>217.19419822584004</v>
          </cell>
          <cell r="F184">
            <v>661.06373890824034</v>
          </cell>
          <cell r="G184">
            <v>661.06373890824034</v>
          </cell>
          <cell r="H184">
            <v>260.58409878168004</v>
          </cell>
          <cell r="I184">
            <v>308.12964707303996</v>
          </cell>
          <cell r="J184">
            <v>371.20472253551998</v>
          </cell>
          <cell r="K184">
            <v>331.52867254511989</v>
          </cell>
          <cell r="L184">
            <v>300.36972402192004</v>
          </cell>
          <cell r="M184">
            <v>1571.8168649572799</v>
          </cell>
          <cell r="N184">
            <v>239.10963837023996</v>
          </cell>
          <cell r="O184">
            <v>183.42714895872001</v>
          </cell>
          <cell r="P184">
            <v>195.30502529759991</v>
          </cell>
          <cell r="Q184">
            <v>86.074382256000064</v>
          </cell>
          <cell r="R184">
            <v>182.37018253151987</v>
          </cell>
          <cell r="S184">
            <v>184.38789240000006</v>
          </cell>
          <cell r="T184">
            <v>222.67307551511993</v>
          </cell>
          <cell r="U184">
            <v>1293.3473453291997</v>
          </cell>
          <cell r="V184">
            <v>2865.1642102864794</v>
          </cell>
          <cell r="W184">
            <v>3526.2279491947197</v>
          </cell>
        </row>
        <row r="185">
          <cell r="A185" t="str">
            <v>PSP 11 GTS</v>
          </cell>
          <cell r="B185">
            <v>5.8592514496799986</v>
          </cell>
          <cell r="C185">
            <v>8.3055717650399945</v>
          </cell>
          <cell r="D185">
            <v>6.235226697599999</v>
          </cell>
          <cell r="E185">
            <v>7.221861518639999</v>
          </cell>
          <cell r="F185">
            <v>27.62191143095999</v>
          </cell>
          <cell r="G185">
            <v>27.62191143095999</v>
          </cell>
          <cell r="H185">
            <v>7.0895861282399988</v>
          </cell>
          <cell r="I185">
            <v>4.673964611999998</v>
          </cell>
          <cell r="J185">
            <v>5.2467335030400006</v>
          </cell>
          <cell r="K185">
            <v>4.5134177759999963</v>
          </cell>
          <cell r="L185">
            <v>4.6884914649600029</v>
          </cell>
          <cell r="M185">
            <v>26.212193484239997</v>
          </cell>
          <cell r="N185">
            <v>7.7155994539200004</v>
          </cell>
          <cell r="O185">
            <v>8.8253834503199968</v>
          </cell>
          <cell r="P185">
            <v>7.1851175711999966</v>
          </cell>
          <cell r="Q185">
            <v>5.8542330357600001</v>
          </cell>
          <cell r="R185">
            <v>8.5013925501600038</v>
          </cell>
          <cell r="S185">
            <v>6.4031643000000047</v>
          </cell>
          <cell r="T185">
            <v>7.4040380832000015</v>
          </cell>
          <cell r="U185">
            <v>51.888928444560001</v>
          </cell>
          <cell r="V185">
            <v>78.101121928799998</v>
          </cell>
          <cell r="W185">
            <v>105.72303335976</v>
          </cell>
        </row>
        <row r="186">
          <cell r="A186" t="str">
            <v>PSP 12 GTS</v>
          </cell>
          <cell r="B186">
            <v>235.13059037400015</v>
          </cell>
          <cell r="C186">
            <v>280.0677297784801</v>
          </cell>
          <cell r="D186">
            <v>281.63224938239995</v>
          </cell>
          <cell r="E186">
            <v>338.03302008768003</v>
          </cell>
          <cell r="F186">
            <v>1134.8635896225601</v>
          </cell>
          <cell r="G186">
            <v>1134.8635896225601</v>
          </cell>
          <cell r="H186">
            <v>436.53554847287995</v>
          </cell>
          <cell r="I186">
            <v>496.24393241783991</v>
          </cell>
          <cell r="J186">
            <v>577.10919923663994</v>
          </cell>
          <cell r="K186">
            <v>510.83294505575986</v>
          </cell>
          <cell r="L186">
            <v>486.68053258919997</v>
          </cell>
          <cell r="M186">
            <v>2507.4021577723197</v>
          </cell>
          <cell r="N186">
            <v>395.97453590928006</v>
          </cell>
          <cell r="O186">
            <v>312.91722802752014</v>
          </cell>
          <cell r="P186">
            <v>277.07981186880016</v>
          </cell>
          <cell r="Q186">
            <v>234.92920246752007</v>
          </cell>
          <cell r="R186">
            <v>286.67089726775998</v>
          </cell>
          <cell r="S186">
            <v>289.21764237120021</v>
          </cell>
          <cell r="T186">
            <v>346.56014212247999</v>
          </cell>
          <cell r="U186">
            <v>2143.3494600345607</v>
          </cell>
          <cell r="V186">
            <v>4650.7516178068799</v>
          </cell>
          <cell r="W186">
            <v>5785.6152074294387</v>
          </cell>
        </row>
        <row r="187">
          <cell r="A187" t="str">
            <v>PSP 13 GTS</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row>
        <row r="188">
          <cell r="A188" t="str">
            <v>PSP 15 GTS</v>
          </cell>
          <cell r="B188">
            <v>696.80065084752039</v>
          </cell>
          <cell r="C188">
            <v>809.84381028000075</v>
          </cell>
          <cell r="D188">
            <v>716.27003940240013</v>
          </cell>
          <cell r="E188">
            <v>791.80413020616004</v>
          </cell>
          <cell r="F188">
            <v>3014.7186307360812</v>
          </cell>
          <cell r="G188">
            <v>3014.7186307360812</v>
          </cell>
          <cell r="H188">
            <v>810.81566869560004</v>
          </cell>
          <cell r="I188">
            <v>1071.22901124696</v>
          </cell>
          <cell r="J188">
            <v>1152.7665043939201</v>
          </cell>
          <cell r="K188">
            <v>993.25359805847995</v>
          </cell>
          <cell r="L188">
            <v>1170.19600570752</v>
          </cell>
          <cell r="M188">
            <v>5198.2607881024796</v>
          </cell>
          <cell r="N188">
            <v>962.65370970047979</v>
          </cell>
          <cell r="O188">
            <v>931.35126159047979</v>
          </cell>
          <cell r="P188">
            <v>786.49582530240048</v>
          </cell>
          <cell r="Q188">
            <v>696.20384536247957</v>
          </cell>
          <cell r="R188">
            <v>828.93752867999956</v>
          </cell>
          <cell r="S188">
            <v>735.56182769759982</v>
          </cell>
          <cell r="T188">
            <v>811.77794941128013</v>
          </cell>
          <cell r="U188">
            <v>5752.9819477447199</v>
          </cell>
          <cell r="V188">
            <v>10951.2427358472</v>
          </cell>
          <cell r="W188">
            <v>13965.961366583279</v>
          </cell>
        </row>
        <row r="189">
          <cell r="A189" t="str">
            <v>PSP 16 GTS</v>
          </cell>
          <cell r="B189">
            <v>7.1394721293599996</v>
          </cell>
          <cell r="C189">
            <v>5.4402227335199997</v>
          </cell>
          <cell r="D189">
            <v>5.7636044423999975</v>
          </cell>
          <cell r="E189">
            <v>6.9767277911999992</v>
          </cell>
          <cell r="F189">
            <v>25.320027096479997</v>
          </cell>
          <cell r="G189">
            <v>25.320027096479997</v>
          </cell>
          <cell r="H189">
            <v>8.1119301760800013</v>
          </cell>
          <cell r="I189">
            <v>5.7964491671999987</v>
          </cell>
          <cell r="J189">
            <v>5.7650703112799988</v>
          </cell>
          <cell r="K189">
            <v>5.1707077773600014</v>
          </cell>
          <cell r="L189">
            <v>5.4024001691999981</v>
          </cell>
          <cell r="M189">
            <v>30.246557601119996</v>
          </cell>
          <cell r="N189">
            <v>6.8678584588800033</v>
          </cell>
          <cell r="O189">
            <v>8.4190466997600026</v>
          </cell>
          <cell r="P189">
            <v>5.848615418399997</v>
          </cell>
          <cell r="Q189">
            <v>7.1333572156800029</v>
          </cell>
          <cell r="R189">
            <v>5.5684870761600029</v>
          </cell>
          <cell r="S189">
            <v>5.918839524</v>
          </cell>
          <cell r="T189">
            <v>7.1527206832799992</v>
          </cell>
          <cell r="U189">
            <v>46.90892507616001</v>
          </cell>
          <cell r="V189">
            <v>77.155482677279991</v>
          </cell>
          <cell r="W189">
            <v>102.47550977376001</v>
          </cell>
        </row>
        <row r="190">
          <cell r="A190" t="str">
            <v>PSP 18 GTS</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row>
        <row r="191">
          <cell r="A191" t="str">
            <v>TCO Spot</v>
          </cell>
          <cell r="B191">
            <v>1514.0565627168</v>
          </cell>
          <cell r="C191">
            <v>1351.6225676505594</v>
          </cell>
          <cell r="D191">
            <v>1177.8400745548797</v>
          </cell>
          <cell r="E191">
            <v>1075.10634422928</v>
          </cell>
          <cell r="F191">
            <v>5118.6255491515194</v>
          </cell>
          <cell r="G191">
            <v>5118.6255491515194</v>
          </cell>
          <cell r="H191">
            <v>577.56835727159978</v>
          </cell>
          <cell r="I191">
            <v>289.41600000000022</v>
          </cell>
          <cell r="J191">
            <v>291.55499999999989</v>
          </cell>
          <cell r="K191">
            <v>265.60799999999989</v>
          </cell>
          <cell r="L191">
            <v>603.0430000024802</v>
          </cell>
          <cell r="M191">
            <v>2027.1903572740798</v>
          </cell>
          <cell r="N191">
            <v>1691.5846386612</v>
          </cell>
          <cell r="O191">
            <v>1816.7847013272005</v>
          </cell>
          <cell r="P191">
            <v>1616.6223371589601</v>
          </cell>
          <cell r="Q191">
            <v>1614.3152543940009</v>
          </cell>
          <cell r="R191">
            <v>1439.0362817529603</v>
          </cell>
          <cell r="S191">
            <v>1196.45174977896</v>
          </cell>
          <cell r="T191">
            <v>1092.5690717378402</v>
          </cell>
          <cell r="U191">
            <v>10467.364034811122</v>
          </cell>
          <cell r="V191">
            <v>12494.554392085201</v>
          </cell>
          <cell r="W191">
            <v>17613.179941236718</v>
          </cell>
        </row>
        <row r="192">
          <cell r="A192" t="str">
            <v>TCO Term</v>
          </cell>
          <cell r="B192">
            <v>0</v>
          </cell>
          <cell r="C192">
            <v>0</v>
          </cell>
          <cell r="D192">
            <v>0</v>
          </cell>
          <cell r="E192">
            <v>0</v>
          </cell>
          <cell r="F192">
            <v>0</v>
          </cell>
          <cell r="G192">
            <v>0</v>
          </cell>
          <cell r="H192">
            <v>0</v>
          </cell>
          <cell r="I192">
            <v>186</v>
          </cell>
          <cell r="J192">
            <v>186</v>
          </cell>
          <cell r="K192">
            <v>168</v>
          </cell>
          <cell r="L192">
            <v>0</v>
          </cell>
          <cell r="M192">
            <v>540</v>
          </cell>
          <cell r="N192">
            <v>0</v>
          </cell>
          <cell r="O192">
            <v>0</v>
          </cell>
          <cell r="P192">
            <v>0</v>
          </cell>
          <cell r="Q192">
            <v>0</v>
          </cell>
          <cell r="R192">
            <v>0</v>
          </cell>
          <cell r="S192">
            <v>0</v>
          </cell>
          <cell r="T192">
            <v>0</v>
          </cell>
          <cell r="U192">
            <v>0</v>
          </cell>
          <cell r="V192">
            <v>540</v>
          </cell>
          <cell r="W192">
            <v>540</v>
          </cell>
        </row>
        <row r="193">
          <cell r="A193" t="str">
            <v>TGP Term</v>
          </cell>
          <cell r="B193">
            <v>0</v>
          </cell>
          <cell r="C193">
            <v>0</v>
          </cell>
          <cell r="D193">
            <v>0</v>
          </cell>
          <cell r="E193">
            <v>0</v>
          </cell>
          <cell r="F193">
            <v>0</v>
          </cell>
          <cell r="G193">
            <v>0</v>
          </cell>
          <cell r="H193">
            <v>0</v>
          </cell>
          <cell r="I193">
            <v>124.00000000248011</v>
          </cell>
          <cell r="J193">
            <v>124.00000000248011</v>
          </cell>
          <cell r="K193">
            <v>112.00000000224009</v>
          </cell>
          <cell r="L193">
            <v>0</v>
          </cell>
          <cell r="M193">
            <v>360.0000000072003</v>
          </cell>
          <cell r="N193">
            <v>0</v>
          </cell>
          <cell r="O193">
            <v>0</v>
          </cell>
          <cell r="P193">
            <v>0</v>
          </cell>
          <cell r="Q193">
            <v>0</v>
          </cell>
          <cell r="R193">
            <v>0</v>
          </cell>
          <cell r="S193">
            <v>0</v>
          </cell>
          <cell r="T193">
            <v>0</v>
          </cell>
          <cell r="U193">
            <v>0</v>
          </cell>
          <cell r="V193">
            <v>360.0000000072003</v>
          </cell>
          <cell r="W193">
            <v>360.0000000072003</v>
          </cell>
        </row>
        <row r="194">
          <cell r="A194" t="str">
            <v>GTS Balancing Supply</v>
          </cell>
          <cell r="B194">
            <v>107.99886925200001</v>
          </cell>
          <cell r="C194">
            <v>107.99948416800008</v>
          </cell>
          <cell r="D194">
            <v>108.00050901120005</v>
          </cell>
          <cell r="E194">
            <v>30.000093948480018</v>
          </cell>
          <cell r="F194">
            <v>353.99895637968012</v>
          </cell>
          <cell r="G194">
            <v>353.99895637968012</v>
          </cell>
          <cell r="H194">
            <v>0</v>
          </cell>
          <cell r="I194">
            <v>0</v>
          </cell>
          <cell r="J194">
            <v>0</v>
          </cell>
          <cell r="K194">
            <v>0</v>
          </cell>
          <cell r="L194">
            <v>0</v>
          </cell>
          <cell r="M194">
            <v>0</v>
          </cell>
          <cell r="N194">
            <v>30.0002988888</v>
          </cell>
          <cell r="O194">
            <v>108.00098726376002</v>
          </cell>
          <cell r="P194">
            <v>107.9997574536</v>
          </cell>
          <cell r="Q194">
            <v>107.99886925200001</v>
          </cell>
          <cell r="R194">
            <v>107.99948416800008</v>
          </cell>
          <cell r="S194">
            <v>108.00050901120005</v>
          </cell>
          <cell r="T194">
            <v>30.000093948480018</v>
          </cell>
          <cell r="U194">
            <v>599.9999999858403</v>
          </cell>
          <cell r="V194">
            <v>599.9999999858403</v>
          </cell>
          <cell r="W194">
            <v>953.99895636552026</v>
          </cell>
        </row>
        <row r="195">
          <cell r="A195" t="str">
            <v>Grand Total</v>
          </cell>
          <cell r="B195">
            <v>2852.4210690340806</v>
          </cell>
          <cell r="C195">
            <v>2938.0041079718403</v>
          </cell>
          <cell r="D195">
            <v>2663.70892449648</v>
          </cell>
          <cell r="E195">
            <v>2664.6403010433596</v>
          </cell>
          <cell r="F195">
            <v>11118.774402545761</v>
          </cell>
          <cell r="G195">
            <v>11118.774402545761</v>
          </cell>
          <cell r="H195">
            <v>2303.3678703143996</v>
          </cell>
          <cell r="I195">
            <v>2704.6482407481603</v>
          </cell>
          <cell r="J195">
            <v>2938.8237772075199</v>
          </cell>
          <cell r="K195">
            <v>2586.2402514861592</v>
          </cell>
          <cell r="L195">
            <v>2772.6369545040006</v>
          </cell>
          <cell r="M195">
            <v>13305.717094260237</v>
          </cell>
          <cell r="N195">
            <v>3515.0994504141599</v>
          </cell>
          <cell r="O195">
            <v>3547.6088785485604</v>
          </cell>
          <cell r="P195">
            <v>3165.8858863197606</v>
          </cell>
          <cell r="Q195">
            <v>2927.0094131904007</v>
          </cell>
          <cell r="R195">
            <v>3033.3646176059997</v>
          </cell>
          <cell r="S195">
            <v>2695.2320124861599</v>
          </cell>
          <cell r="T195">
            <v>2699.1959760811201</v>
          </cell>
          <cell r="U195">
            <v>21583.396234646163</v>
          </cell>
          <cell r="V195">
            <v>34889.113328906409</v>
          </cell>
          <cell r="W195">
            <v>46007.88773145216</v>
          </cell>
        </row>
        <row r="204">
          <cell r="A204" t="str">
            <v>Sum of Value</v>
          </cell>
          <cell r="B204" t="str">
            <v>Column Labels</v>
          </cell>
        </row>
        <row r="205">
          <cell r="B205" t="str">
            <v>2023-2024</v>
          </cell>
          <cell r="G205" t="str">
            <v>2023-2024 Total</v>
          </cell>
          <cell r="H205" t="str">
            <v>2024-2025</v>
          </cell>
          <cell r="V205" t="str">
            <v>2024-2025 Total</v>
          </cell>
          <cell r="W205" t="str">
            <v>Grand Total</v>
          </cell>
        </row>
        <row r="206">
          <cell r="B206" t="str">
            <v>Summer</v>
          </cell>
          <cell r="F206" t="str">
            <v>Summer Total</v>
          </cell>
          <cell r="H206" t="str">
            <v>Winter</v>
          </cell>
          <cell r="M206" t="str">
            <v>Winter Total</v>
          </cell>
          <cell r="N206" t="str">
            <v>Summer</v>
          </cell>
          <cell r="U206" t="str">
            <v>Summer Total</v>
          </cell>
        </row>
        <row r="207">
          <cell r="A207" t="str">
            <v>Row Labels</v>
          </cell>
          <cell r="B207">
            <v>45474</v>
          </cell>
          <cell r="C207">
            <v>45505</v>
          </cell>
          <cell r="D207">
            <v>45536</v>
          </cell>
          <cell r="E207">
            <v>45566</v>
          </cell>
          <cell r="H207">
            <v>45597</v>
          </cell>
          <cell r="I207">
            <v>45627</v>
          </cell>
          <cell r="J207">
            <v>45658</v>
          </cell>
          <cell r="K207">
            <v>45689</v>
          </cell>
          <cell r="L207">
            <v>45717</v>
          </cell>
          <cell r="N207">
            <v>45748</v>
          </cell>
          <cell r="O207">
            <v>45778</v>
          </cell>
          <cell r="P207">
            <v>45809</v>
          </cell>
          <cell r="Q207">
            <v>45839</v>
          </cell>
          <cell r="R207">
            <v>45870</v>
          </cell>
          <cell r="S207">
            <v>45901</v>
          </cell>
          <cell r="T207">
            <v>45931</v>
          </cell>
        </row>
        <row r="208">
          <cell r="A208" t="str">
            <v>Take Quantity</v>
          </cell>
          <cell r="B208">
            <v>1031.0781324530406</v>
          </cell>
          <cell r="C208">
            <v>1281.826808644561</v>
          </cell>
          <cell r="D208">
            <v>1189.4530188672004</v>
          </cell>
          <cell r="E208">
            <v>1361.2299378295199</v>
          </cell>
          <cell r="F208">
            <v>4863.5878977943221</v>
          </cell>
          <cell r="G208">
            <v>4863.5878977943221</v>
          </cell>
          <cell r="H208">
            <v>1523.1368322544799</v>
          </cell>
          <cell r="I208">
            <v>1886.0730045170399</v>
          </cell>
          <cell r="J208">
            <v>2112.0922299804001</v>
          </cell>
          <cell r="K208">
            <v>1845.2993412127196</v>
          </cell>
          <cell r="L208">
            <v>1967.3371539528002</v>
          </cell>
          <cell r="M208">
            <v>9333.9385619174391</v>
          </cell>
          <cell r="N208">
            <v>1612.3213418927996</v>
          </cell>
          <cell r="O208">
            <v>1444.9400687268001</v>
          </cell>
          <cell r="P208">
            <v>1271.9143954584006</v>
          </cell>
          <cell r="Q208">
            <v>1030.1950203374397</v>
          </cell>
          <cell r="R208">
            <v>1312.0484881055993</v>
          </cell>
          <cell r="S208">
            <v>1221.4893662928002</v>
          </cell>
          <cell r="T208">
            <v>1395.56792581536</v>
          </cell>
          <cell r="U208">
            <v>9288.4766066292013</v>
          </cell>
          <cell r="V208">
            <v>18622.415168546639</v>
          </cell>
          <cell r="W208">
            <v>23486.00306634096</v>
          </cell>
        </row>
        <row r="209">
          <cell r="A209" t="str">
            <v>PSP 10 GTS</v>
          </cell>
          <cell r="B209">
            <v>86.148167652480026</v>
          </cell>
          <cell r="C209">
            <v>178.16947408752006</v>
          </cell>
          <cell r="D209">
            <v>179.55189894240013</v>
          </cell>
          <cell r="E209">
            <v>217.19419822584004</v>
          </cell>
          <cell r="F209">
            <v>661.06373890824034</v>
          </cell>
          <cell r="G209">
            <v>661.06373890824034</v>
          </cell>
          <cell r="H209">
            <v>260.58409878168004</v>
          </cell>
          <cell r="I209">
            <v>308.12964707303996</v>
          </cell>
          <cell r="J209">
            <v>371.20472253551998</v>
          </cell>
          <cell r="K209">
            <v>331.52867254511989</v>
          </cell>
          <cell r="L209">
            <v>300.36972402192004</v>
          </cell>
          <cell r="M209">
            <v>1571.8168649572799</v>
          </cell>
          <cell r="N209">
            <v>239.10963837023996</v>
          </cell>
          <cell r="O209">
            <v>183.42714895872001</v>
          </cell>
          <cell r="P209">
            <v>195.30502529759991</v>
          </cell>
          <cell r="Q209">
            <v>86.074382256000064</v>
          </cell>
          <cell r="R209">
            <v>182.37018253151987</v>
          </cell>
          <cell r="S209">
            <v>184.38789240000006</v>
          </cell>
          <cell r="T209">
            <v>222.67307551511993</v>
          </cell>
          <cell r="U209">
            <v>1293.3473453291997</v>
          </cell>
          <cell r="V209">
            <v>2865.1642102864794</v>
          </cell>
          <cell r="W209">
            <v>3526.2279491947197</v>
          </cell>
        </row>
        <row r="210">
          <cell r="A210" t="str">
            <v>PSP 11 GTS</v>
          </cell>
          <cell r="B210">
            <v>5.8592514496799986</v>
          </cell>
          <cell r="C210">
            <v>8.3055717650399945</v>
          </cell>
          <cell r="D210">
            <v>6.235226697599999</v>
          </cell>
          <cell r="E210">
            <v>7.221861518639999</v>
          </cell>
          <cell r="F210">
            <v>27.62191143095999</v>
          </cell>
          <cell r="G210">
            <v>27.62191143095999</v>
          </cell>
          <cell r="H210">
            <v>7.0895861282399988</v>
          </cell>
          <cell r="I210">
            <v>4.673964611999998</v>
          </cell>
          <cell r="J210">
            <v>5.2467335030400006</v>
          </cell>
          <cell r="K210">
            <v>4.5134177759999963</v>
          </cell>
          <cell r="L210">
            <v>4.6884914649600029</v>
          </cell>
          <cell r="M210">
            <v>26.212193484239997</v>
          </cell>
          <cell r="N210">
            <v>7.7155994539200004</v>
          </cell>
          <cell r="O210">
            <v>8.8253834503199968</v>
          </cell>
          <cell r="P210">
            <v>7.1851175711999966</v>
          </cell>
          <cell r="Q210">
            <v>5.8542330357600001</v>
          </cell>
          <cell r="R210">
            <v>8.5013925501600038</v>
          </cell>
          <cell r="S210">
            <v>6.4031643000000047</v>
          </cell>
          <cell r="T210">
            <v>7.4040380832000015</v>
          </cell>
          <cell r="U210">
            <v>51.888928444560001</v>
          </cell>
          <cell r="V210">
            <v>78.101121928799998</v>
          </cell>
          <cell r="W210">
            <v>105.72303335976</v>
          </cell>
        </row>
        <row r="211">
          <cell r="A211" t="str">
            <v>PSP 12 GTS</v>
          </cell>
          <cell r="B211">
            <v>235.13059037400015</v>
          </cell>
          <cell r="C211">
            <v>280.0677297784801</v>
          </cell>
          <cell r="D211">
            <v>281.63224938239995</v>
          </cell>
          <cell r="E211">
            <v>338.03302008768003</v>
          </cell>
          <cell r="F211">
            <v>1134.8635896225601</v>
          </cell>
          <cell r="G211">
            <v>1134.8635896225601</v>
          </cell>
          <cell r="H211">
            <v>436.53554847287995</v>
          </cell>
          <cell r="I211">
            <v>496.24393241783991</v>
          </cell>
          <cell r="J211">
            <v>577.10919923663994</v>
          </cell>
          <cell r="K211">
            <v>510.83294505575986</v>
          </cell>
          <cell r="L211">
            <v>486.68053258919997</v>
          </cell>
          <cell r="M211">
            <v>2507.4021577723197</v>
          </cell>
          <cell r="N211">
            <v>395.97453590928006</v>
          </cell>
          <cell r="O211">
            <v>312.91722802752014</v>
          </cell>
          <cell r="P211">
            <v>277.07981186880016</v>
          </cell>
          <cell r="Q211">
            <v>234.92920246752007</v>
          </cell>
          <cell r="R211">
            <v>286.67089726775998</v>
          </cell>
          <cell r="S211">
            <v>289.21764237120021</v>
          </cell>
          <cell r="T211">
            <v>346.56014212247999</v>
          </cell>
          <cell r="U211">
            <v>2143.3494600345607</v>
          </cell>
          <cell r="V211">
            <v>4650.7516178068799</v>
          </cell>
          <cell r="W211">
            <v>5785.6152074294387</v>
          </cell>
        </row>
        <row r="212">
          <cell r="A212" t="str">
            <v>PSP 13 GTS</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row>
        <row r="213">
          <cell r="A213" t="str">
            <v>PSP 15 GTS</v>
          </cell>
          <cell r="B213">
            <v>696.80065084752039</v>
          </cell>
          <cell r="C213">
            <v>809.84381028000075</v>
          </cell>
          <cell r="D213">
            <v>716.27003940240013</v>
          </cell>
          <cell r="E213">
            <v>791.80413020616004</v>
          </cell>
          <cell r="F213">
            <v>3014.7186307360812</v>
          </cell>
          <cell r="G213">
            <v>3014.7186307360812</v>
          </cell>
          <cell r="H213">
            <v>810.81566869560004</v>
          </cell>
          <cell r="I213">
            <v>1071.22901124696</v>
          </cell>
          <cell r="J213">
            <v>1152.7665043939201</v>
          </cell>
          <cell r="K213">
            <v>993.25359805847995</v>
          </cell>
          <cell r="L213">
            <v>1170.19600570752</v>
          </cell>
          <cell r="M213">
            <v>5198.2607881024796</v>
          </cell>
          <cell r="N213">
            <v>962.65370970047979</v>
          </cell>
          <cell r="O213">
            <v>931.35126159047979</v>
          </cell>
          <cell r="P213">
            <v>786.49582530240048</v>
          </cell>
          <cell r="Q213">
            <v>696.20384536247957</v>
          </cell>
          <cell r="R213">
            <v>828.93752867999956</v>
          </cell>
          <cell r="S213">
            <v>735.56182769759982</v>
          </cell>
          <cell r="T213">
            <v>811.77794941128013</v>
          </cell>
          <cell r="U213">
            <v>5752.9819477447199</v>
          </cell>
          <cell r="V213">
            <v>10951.2427358472</v>
          </cell>
          <cell r="W213">
            <v>13965.961366583279</v>
          </cell>
        </row>
        <row r="214">
          <cell r="A214" t="str">
            <v>PSP 16 GTS</v>
          </cell>
          <cell r="B214">
            <v>7.1394721293599996</v>
          </cell>
          <cell r="C214">
            <v>5.4402227335199997</v>
          </cell>
          <cell r="D214">
            <v>5.7636044423999975</v>
          </cell>
          <cell r="E214">
            <v>6.9767277911999992</v>
          </cell>
          <cell r="F214">
            <v>25.320027096479997</v>
          </cell>
          <cell r="G214">
            <v>25.320027096479997</v>
          </cell>
          <cell r="H214">
            <v>8.1119301760800013</v>
          </cell>
          <cell r="I214">
            <v>5.7964491671999987</v>
          </cell>
          <cell r="J214">
            <v>5.7650703112799988</v>
          </cell>
          <cell r="K214">
            <v>5.1707077773600014</v>
          </cell>
          <cell r="L214">
            <v>5.4024001691999981</v>
          </cell>
          <cell r="M214">
            <v>30.246557601119996</v>
          </cell>
          <cell r="N214">
            <v>6.8678584588800033</v>
          </cell>
          <cell r="O214">
            <v>8.4190466997600026</v>
          </cell>
          <cell r="P214">
            <v>5.848615418399997</v>
          </cell>
          <cell r="Q214">
            <v>7.1333572156800029</v>
          </cell>
          <cell r="R214">
            <v>5.5684870761600029</v>
          </cell>
          <cell r="S214">
            <v>5.918839524</v>
          </cell>
          <cell r="T214">
            <v>7.1527206832799992</v>
          </cell>
          <cell r="U214">
            <v>46.90892507616001</v>
          </cell>
          <cell r="V214">
            <v>77.155482677279991</v>
          </cell>
          <cell r="W214">
            <v>102.47550977376001</v>
          </cell>
        </row>
        <row r="215">
          <cell r="A215" t="str">
            <v>PSP 18 GTS</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row>
        <row r="216">
          <cell r="A216" t="str">
            <v>Grand Total</v>
          </cell>
          <cell r="B216">
            <v>1031.0781324530406</v>
          </cell>
          <cell r="C216">
            <v>1281.826808644561</v>
          </cell>
          <cell r="D216">
            <v>1189.4530188672004</v>
          </cell>
          <cell r="E216">
            <v>1361.2299378295199</v>
          </cell>
          <cell r="F216">
            <v>4863.5878977943221</v>
          </cell>
          <cell r="G216">
            <v>4863.5878977943221</v>
          </cell>
          <cell r="H216">
            <v>1523.1368322544799</v>
          </cell>
          <cell r="I216">
            <v>1886.0730045170399</v>
          </cell>
          <cell r="J216">
            <v>2112.0922299804001</v>
          </cell>
          <cell r="K216">
            <v>1845.2993412127196</v>
          </cell>
          <cell r="L216">
            <v>1967.3371539528002</v>
          </cell>
          <cell r="M216">
            <v>9333.9385619174391</v>
          </cell>
          <cell r="N216">
            <v>1612.3213418927996</v>
          </cell>
          <cell r="O216">
            <v>1444.9400687268001</v>
          </cell>
          <cell r="P216">
            <v>1271.9143954584006</v>
          </cell>
          <cell r="Q216">
            <v>1030.1950203374397</v>
          </cell>
          <cell r="R216">
            <v>1312.0484881055993</v>
          </cell>
          <cell r="S216">
            <v>1221.4893662928002</v>
          </cell>
          <cell r="T216">
            <v>1395.56792581536</v>
          </cell>
          <cell r="U216">
            <v>9288.4766066292013</v>
          </cell>
          <cell r="V216">
            <v>18622.415168546639</v>
          </cell>
          <cell r="W216">
            <v>23486.00306634096</v>
          </cell>
        </row>
      </sheetData>
      <sheetData sheetId="13">
        <row r="6">
          <cell r="A6" t="str">
            <v>Sum of Value</v>
          </cell>
          <cell r="B6" t="str">
            <v>Column Labels</v>
          </cell>
        </row>
        <row r="7">
          <cell r="B7" t="str">
            <v>2023-2024</v>
          </cell>
          <cell r="G7" t="str">
            <v>2023-2024 Total</v>
          </cell>
          <cell r="H7" t="str">
            <v>2024-2025</v>
          </cell>
          <cell r="V7" t="str">
            <v>2024-2025 Total</v>
          </cell>
          <cell r="W7" t="str">
            <v>Grand Total</v>
          </cell>
        </row>
        <row r="8">
          <cell r="B8" t="str">
            <v>Summer</v>
          </cell>
          <cell r="F8" t="str">
            <v>Summer Total</v>
          </cell>
          <cell r="H8" t="str">
            <v>Winter</v>
          </cell>
          <cell r="M8" t="str">
            <v>Winter Total</v>
          </cell>
          <cell r="N8" t="str">
            <v>Summer</v>
          </cell>
          <cell r="U8" t="str">
            <v>Summer Total</v>
          </cell>
        </row>
        <row r="9">
          <cell r="A9" t="str">
            <v>Row Labels</v>
          </cell>
          <cell r="B9">
            <v>45474</v>
          </cell>
          <cell r="C9">
            <v>45505</v>
          </cell>
          <cell r="D9">
            <v>45536</v>
          </cell>
          <cell r="E9">
            <v>45566</v>
          </cell>
          <cell r="H9">
            <v>45597</v>
          </cell>
          <cell r="I9">
            <v>45627</v>
          </cell>
          <cell r="J9">
            <v>45658</v>
          </cell>
          <cell r="K9">
            <v>45689</v>
          </cell>
          <cell r="L9">
            <v>45717</v>
          </cell>
          <cell r="N9">
            <v>45748</v>
          </cell>
          <cell r="O9">
            <v>45778</v>
          </cell>
          <cell r="P9">
            <v>45809</v>
          </cell>
          <cell r="Q9">
            <v>45839</v>
          </cell>
          <cell r="R9">
            <v>45870</v>
          </cell>
          <cell r="S9">
            <v>45901</v>
          </cell>
          <cell r="T9">
            <v>45931</v>
          </cell>
        </row>
        <row r="10">
          <cell r="A10" t="str">
            <v>Reservation Cost</v>
          </cell>
          <cell r="B10">
            <v>1174.7613239973607</v>
          </cell>
          <cell r="C10">
            <v>1174.7613239973607</v>
          </cell>
          <cell r="D10">
            <v>1174.7613240000003</v>
          </cell>
          <cell r="E10">
            <v>1174.7613239973607</v>
          </cell>
          <cell r="F10">
            <v>4699.0452959920822</v>
          </cell>
          <cell r="G10">
            <v>4699.0452959920822</v>
          </cell>
          <cell r="H10">
            <v>1174.7613240000003</v>
          </cell>
          <cell r="I10">
            <v>1174.7613239973607</v>
          </cell>
          <cell r="J10">
            <v>1174.7613239973607</v>
          </cell>
          <cell r="K10">
            <v>1174.7613239980794</v>
          </cell>
          <cell r="L10">
            <v>1174.7613239973607</v>
          </cell>
          <cell r="M10">
            <v>5873.8066199901614</v>
          </cell>
          <cell r="N10">
            <v>1174.7613240000003</v>
          </cell>
          <cell r="O10">
            <v>1174.7613239973607</v>
          </cell>
          <cell r="P10">
            <v>1174.7613240000003</v>
          </cell>
          <cell r="Q10">
            <v>1174.7613239973607</v>
          </cell>
          <cell r="R10">
            <v>1174.7613239973607</v>
          </cell>
          <cell r="S10">
            <v>1174.7613240000003</v>
          </cell>
          <cell r="T10">
            <v>1174.7613239973607</v>
          </cell>
          <cell r="U10">
            <v>8223.3292679894439</v>
          </cell>
          <cell r="V10">
            <v>14097.135887979606</v>
          </cell>
          <cell r="W10">
            <v>18796.181183971687</v>
          </cell>
        </row>
        <row r="11">
          <cell r="A11" t="str">
            <v>TCO STORAGE</v>
          </cell>
          <cell r="B11">
            <v>1174.7613239973607</v>
          </cell>
          <cell r="C11">
            <v>1174.7613239973607</v>
          </cell>
          <cell r="D11">
            <v>1174.7613240000003</v>
          </cell>
          <cell r="E11">
            <v>1174.7613239973607</v>
          </cell>
          <cell r="F11">
            <v>4699.0452959920822</v>
          </cell>
          <cell r="G11">
            <v>4699.0452959920822</v>
          </cell>
          <cell r="H11">
            <v>1174.7613240000003</v>
          </cell>
          <cell r="I11">
            <v>1174.7613239973607</v>
          </cell>
          <cell r="J11">
            <v>1174.7613239973607</v>
          </cell>
          <cell r="K11">
            <v>1174.7613239980794</v>
          </cell>
          <cell r="L11">
            <v>1174.7613239973607</v>
          </cell>
          <cell r="M11">
            <v>5873.8066199901614</v>
          </cell>
          <cell r="N11">
            <v>1174.7613240000003</v>
          </cell>
          <cell r="O11">
            <v>1174.7613239973607</v>
          </cell>
          <cell r="P11">
            <v>1174.7613240000003</v>
          </cell>
          <cell r="Q11">
            <v>1174.7613239973607</v>
          </cell>
          <cell r="R11">
            <v>1174.7613239973607</v>
          </cell>
          <cell r="S11">
            <v>1174.7613240000003</v>
          </cell>
          <cell r="T11">
            <v>1174.7613239973607</v>
          </cell>
          <cell r="U11">
            <v>8223.3292679894439</v>
          </cell>
          <cell r="V11">
            <v>14097.135887979606</v>
          </cell>
          <cell r="W11">
            <v>18796.181183971687</v>
          </cell>
        </row>
        <row r="12">
          <cell r="A12" t="str">
            <v>Grand Total</v>
          </cell>
          <cell r="B12">
            <v>1174.7613239973607</v>
          </cell>
          <cell r="C12">
            <v>1174.7613239973607</v>
          </cell>
          <cell r="D12">
            <v>1174.7613240000003</v>
          </cell>
          <cell r="E12">
            <v>1174.7613239973607</v>
          </cell>
          <cell r="F12">
            <v>4699.0452959920822</v>
          </cell>
          <cell r="G12">
            <v>4699.0452959920822</v>
          </cell>
          <cell r="H12">
            <v>1174.7613240000003</v>
          </cell>
          <cell r="I12">
            <v>1174.7613239973607</v>
          </cell>
          <cell r="J12">
            <v>1174.7613239973607</v>
          </cell>
          <cell r="K12">
            <v>1174.7613239980794</v>
          </cell>
          <cell r="L12">
            <v>1174.7613239973607</v>
          </cell>
          <cell r="M12">
            <v>5873.8066199901614</v>
          </cell>
          <cell r="N12">
            <v>1174.7613240000003</v>
          </cell>
          <cell r="O12">
            <v>1174.7613239973607</v>
          </cell>
          <cell r="P12">
            <v>1174.7613240000003</v>
          </cell>
          <cell r="Q12">
            <v>1174.7613239973607</v>
          </cell>
          <cell r="R12">
            <v>1174.7613239973607</v>
          </cell>
          <cell r="S12">
            <v>1174.7613240000003</v>
          </cell>
          <cell r="T12">
            <v>1174.7613239973607</v>
          </cell>
          <cell r="U12">
            <v>8223.3292679894439</v>
          </cell>
          <cell r="V12">
            <v>14097.135887979606</v>
          </cell>
          <cell r="W12">
            <v>18796.181183971687</v>
          </cell>
        </row>
        <row r="17">
          <cell r="A17" t="str">
            <v>Sum of Value</v>
          </cell>
          <cell r="B17" t="str">
            <v>Column Labels</v>
          </cell>
        </row>
        <row r="18">
          <cell r="B18" t="str">
            <v>2023-2024</v>
          </cell>
          <cell r="G18" t="str">
            <v>2023-2024 Total</v>
          </cell>
          <cell r="H18" t="str">
            <v>2024-2025</v>
          </cell>
          <cell r="V18" t="str">
            <v>2024-2025 Total</v>
          </cell>
          <cell r="W18" t="str">
            <v>Grand Total</v>
          </cell>
        </row>
        <row r="19">
          <cell r="B19" t="str">
            <v>Summer</v>
          </cell>
          <cell r="F19" t="str">
            <v>Summer Total</v>
          </cell>
          <cell r="H19" t="str">
            <v>Winter</v>
          </cell>
          <cell r="M19" t="str">
            <v>Winter Total</v>
          </cell>
          <cell r="N19" t="str">
            <v>Summer</v>
          </cell>
          <cell r="U19" t="str">
            <v>Summer Total</v>
          </cell>
        </row>
        <row r="20">
          <cell r="A20" t="str">
            <v>Row Labels</v>
          </cell>
          <cell r="B20">
            <v>45474</v>
          </cell>
          <cell r="C20">
            <v>45505</v>
          </cell>
          <cell r="D20">
            <v>45536</v>
          </cell>
          <cell r="E20">
            <v>45566</v>
          </cell>
          <cell r="H20">
            <v>45597</v>
          </cell>
          <cell r="I20">
            <v>45627</v>
          </cell>
          <cell r="J20">
            <v>45658</v>
          </cell>
          <cell r="K20">
            <v>45689</v>
          </cell>
          <cell r="L20">
            <v>45717</v>
          </cell>
          <cell r="N20">
            <v>45748</v>
          </cell>
          <cell r="O20">
            <v>45778</v>
          </cell>
          <cell r="P20">
            <v>45809</v>
          </cell>
          <cell r="Q20">
            <v>45839</v>
          </cell>
          <cell r="R20">
            <v>45870</v>
          </cell>
          <cell r="S20">
            <v>45901</v>
          </cell>
          <cell r="T20">
            <v>45931</v>
          </cell>
        </row>
        <row r="21">
          <cell r="A21" t="str">
            <v>Injection Cost</v>
          </cell>
          <cell r="B21">
            <v>23.052923127600003</v>
          </cell>
          <cell r="C21">
            <v>20.659507571759999</v>
          </cell>
          <cell r="D21">
            <v>17.271085152960005</v>
          </cell>
          <cell r="E21">
            <v>8.2243262623200017</v>
          </cell>
          <cell r="F21">
            <v>69.207842114640002</v>
          </cell>
          <cell r="G21">
            <v>69.207842114640002</v>
          </cell>
          <cell r="H21">
            <v>0.36558197664000003</v>
          </cell>
          <cell r="I21">
            <v>0</v>
          </cell>
          <cell r="J21">
            <v>3.0665881440000001E-2</v>
          </cell>
          <cell r="K21">
            <v>0</v>
          </cell>
          <cell r="L21">
            <v>0.56818454831999998</v>
          </cell>
          <cell r="M21">
            <v>0.96443240640000005</v>
          </cell>
          <cell r="N21">
            <v>14.326776349199998</v>
          </cell>
          <cell r="O21">
            <v>24.195967864560004</v>
          </cell>
          <cell r="P21">
            <v>24.195967864560014</v>
          </cell>
          <cell r="Q21">
            <v>24.195967863600007</v>
          </cell>
          <cell r="R21">
            <v>21.646426722000001</v>
          </cell>
          <cell r="S21">
            <v>17.271085149840005</v>
          </cell>
          <cell r="T21">
            <v>8.2243262625600018</v>
          </cell>
          <cell r="U21">
            <v>134.05651807632003</v>
          </cell>
          <cell r="V21">
            <v>135.02095048272002</v>
          </cell>
          <cell r="W21">
            <v>204.22879259736004</v>
          </cell>
        </row>
        <row r="22">
          <cell r="A22" t="str">
            <v>TCO STORAGE</v>
          </cell>
          <cell r="B22">
            <v>23.052923127600003</v>
          </cell>
          <cell r="C22">
            <v>20.659507571759999</v>
          </cell>
          <cell r="D22">
            <v>17.271085152960005</v>
          </cell>
          <cell r="E22">
            <v>8.2243262623200017</v>
          </cell>
          <cell r="F22">
            <v>69.207842114640002</v>
          </cell>
          <cell r="G22">
            <v>69.207842114640002</v>
          </cell>
          <cell r="H22">
            <v>0.36558197664000003</v>
          </cell>
          <cell r="I22">
            <v>0</v>
          </cell>
          <cell r="J22">
            <v>3.0665881440000001E-2</v>
          </cell>
          <cell r="K22">
            <v>0</v>
          </cell>
          <cell r="L22">
            <v>0.56818454831999998</v>
          </cell>
          <cell r="M22">
            <v>0.96443240640000005</v>
          </cell>
          <cell r="N22">
            <v>14.326776349199998</v>
          </cell>
          <cell r="O22">
            <v>24.195967864560004</v>
          </cell>
          <cell r="P22">
            <v>24.195967864560014</v>
          </cell>
          <cell r="Q22">
            <v>24.195967863600007</v>
          </cell>
          <cell r="R22">
            <v>21.646426722000001</v>
          </cell>
          <cell r="S22">
            <v>17.271085149840005</v>
          </cell>
          <cell r="T22">
            <v>8.2243262625600018</v>
          </cell>
          <cell r="U22">
            <v>134.05651807632003</v>
          </cell>
          <cell r="V22">
            <v>135.02095048272002</v>
          </cell>
          <cell r="W22">
            <v>204.22879259736004</v>
          </cell>
        </row>
        <row r="23">
          <cell r="A23" t="str">
            <v>Grand Total</v>
          </cell>
          <cell r="B23">
            <v>23.052923127600003</v>
          </cell>
          <cell r="C23">
            <v>20.659507571759999</v>
          </cell>
          <cell r="D23">
            <v>17.271085152960005</v>
          </cell>
          <cell r="E23">
            <v>8.2243262623200017</v>
          </cell>
          <cell r="F23">
            <v>69.207842114640002</v>
          </cell>
          <cell r="G23">
            <v>69.207842114640002</v>
          </cell>
          <cell r="H23">
            <v>0.36558197664000003</v>
          </cell>
          <cell r="I23">
            <v>0</v>
          </cell>
          <cell r="J23">
            <v>3.0665881440000001E-2</v>
          </cell>
          <cell r="K23">
            <v>0</v>
          </cell>
          <cell r="L23">
            <v>0.56818454831999998</v>
          </cell>
          <cell r="M23">
            <v>0.96443240640000005</v>
          </cell>
          <cell r="N23">
            <v>14.326776349199998</v>
          </cell>
          <cell r="O23">
            <v>24.195967864560004</v>
          </cell>
          <cell r="P23">
            <v>24.195967864560014</v>
          </cell>
          <cell r="Q23">
            <v>24.195967863600007</v>
          </cell>
          <cell r="R23">
            <v>21.646426722000001</v>
          </cell>
          <cell r="S23">
            <v>17.271085149840005</v>
          </cell>
          <cell r="T23">
            <v>8.2243262625600018</v>
          </cell>
          <cell r="U23">
            <v>134.05651807632003</v>
          </cell>
          <cell r="V23">
            <v>135.02095048272002</v>
          </cell>
          <cell r="W23">
            <v>204.22879259736004</v>
          </cell>
        </row>
        <row r="29">
          <cell r="A29" t="str">
            <v>Sum of Value</v>
          </cell>
          <cell r="B29" t="str">
            <v>Column Labels</v>
          </cell>
        </row>
        <row r="30">
          <cell r="B30" t="str">
            <v>2023-2024</v>
          </cell>
          <cell r="G30" t="str">
            <v>2023-2024 Total</v>
          </cell>
          <cell r="H30" t="str">
            <v>2024-2025</v>
          </cell>
          <cell r="V30" t="str">
            <v>2024-2025 Total</v>
          </cell>
          <cell r="W30" t="str">
            <v>Grand Total</v>
          </cell>
        </row>
        <row r="31">
          <cell r="B31" t="str">
            <v>Summer</v>
          </cell>
          <cell r="F31" t="str">
            <v>Summer Total</v>
          </cell>
          <cell r="H31" t="str">
            <v>Winter</v>
          </cell>
          <cell r="M31" t="str">
            <v>Winter Total</v>
          </cell>
          <cell r="N31" t="str">
            <v>Summer</v>
          </cell>
          <cell r="U31" t="str">
            <v>Summer Total</v>
          </cell>
        </row>
        <row r="32">
          <cell r="A32" t="str">
            <v>Row Labels</v>
          </cell>
          <cell r="B32">
            <v>45474</v>
          </cell>
          <cell r="C32">
            <v>45505</v>
          </cell>
          <cell r="D32">
            <v>45536</v>
          </cell>
          <cell r="E32">
            <v>45566</v>
          </cell>
          <cell r="H32">
            <v>45597</v>
          </cell>
          <cell r="I32">
            <v>45627</v>
          </cell>
          <cell r="J32">
            <v>45658</v>
          </cell>
          <cell r="K32">
            <v>45689</v>
          </cell>
          <cell r="L32">
            <v>45717</v>
          </cell>
          <cell r="N32">
            <v>45748</v>
          </cell>
          <cell r="O32">
            <v>45778</v>
          </cell>
          <cell r="P32">
            <v>45809</v>
          </cell>
          <cell r="Q32">
            <v>45839</v>
          </cell>
          <cell r="R32">
            <v>45870</v>
          </cell>
          <cell r="S32">
            <v>45901</v>
          </cell>
          <cell r="T32">
            <v>45931</v>
          </cell>
        </row>
        <row r="33">
          <cell r="A33" t="str">
            <v>Withdrawal Cost</v>
          </cell>
          <cell r="B33">
            <v>0</v>
          </cell>
          <cell r="C33">
            <v>0</v>
          </cell>
          <cell r="D33">
            <v>0</v>
          </cell>
          <cell r="E33">
            <v>0</v>
          </cell>
          <cell r="F33">
            <v>0</v>
          </cell>
          <cell r="G33">
            <v>0</v>
          </cell>
          <cell r="H33">
            <v>13.778547143759997</v>
          </cell>
          <cell r="I33">
            <v>30.894728801040007</v>
          </cell>
          <cell r="J33">
            <v>38.554142508239991</v>
          </cell>
          <cell r="K33">
            <v>32.980235876160009</v>
          </cell>
          <cell r="L33">
            <v>18.22460481216001</v>
          </cell>
          <cell r="M33">
            <v>134.43225914136002</v>
          </cell>
          <cell r="N33">
            <v>0</v>
          </cell>
          <cell r="O33">
            <v>0</v>
          </cell>
          <cell r="P33">
            <v>0</v>
          </cell>
          <cell r="Q33">
            <v>0</v>
          </cell>
          <cell r="R33">
            <v>0</v>
          </cell>
          <cell r="S33">
            <v>0</v>
          </cell>
          <cell r="T33">
            <v>0</v>
          </cell>
          <cell r="U33">
            <v>0</v>
          </cell>
          <cell r="V33">
            <v>134.43225914136002</v>
          </cell>
          <cell r="W33">
            <v>134.43225914136002</v>
          </cell>
        </row>
        <row r="34">
          <cell r="A34" t="str">
            <v>TCO STORAGE</v>
          </cell>
          <cell r="B34">
            <v>0</v>
          </cell>
          <cell r="C34">
            <v>0</v>
          </cell>
          <cell r="D34">
            <v>0</v>
          </cell>
          <cell r="E34">
            <v>0</v>
          </cell>
          <cell r="F34">
            <v>0</v>
          </cell>
          <cell r="G34">
            <v>0</v>
          </cell>
          <cell r="H34">
            <v>13.778547143759997</v>
          </cell>
          <cell r="I34">
            <v>30.894728801040007</v>
          </cell>
          <cell r="J34">
            <v>38.554142508239991</v>
          </cell>
          <cell r="K34">
            <v>32.980235876160009</v>
          </cell>
          <cell r="L34">
            <v>18.22460481216001</v>
          </cell>
          <cell r="M34">
            <v>134.43225914136002</v>
          </cell>
          <cell r="N34">
            <v>0</v>
          </cell>
          <cell r="O34">
            <v>0</v>
          </cell>
          <cell r="P34">
            <v>0</v>
          </cell>
          <cell r="Q34">
            <v>0</v>
          </cell>
          <cell r="R34">
            <v>0</v>
          </cell>
          <cell r="S34">
            <v>0</v>
          </cell>
          <cell r="T34">
            <v>0</v>
          </cell>
          <cell r="U34">
            <v>0</v>
          </cell>
          <cell r="V34">
            <v>134.43225914136002</v>
          </cell>
          <cell r="W34">
            <v>134.43225914136002</v>
          </cell>
        </row>
        <row r="35">
          <cell r="A35" t="str">
            <v>Grand Total</v>
          </cell>
          <cell r="B35">
            <v>0</v>
          </cell>
          <cell r="C35">
            <v>0</v>
          </cell>
          <cell r="D35">
            <v>0</v>
          </cell>
          <cell r="E35">
            <v>0</v>
          </cell>
          <cell r="F35">
            <v>0</v>
          </cell>
          <cell r="G35">
            <v>0</v>
          </cell>
          <cell r="H35">
            <v>13.778547143759997</v>
          </cell>
          <cell r="I35">
            <v>30.894728801040007</v>
          </cell>
          <cell r="J35">
            <v>38.554142508239991</v>
          </cell>
          <cell r="K35">
            <v>32.980235876160009</v>
          </cell>
          <cell r="L35">
            <v>18.22460481216001</v>
          </cell>
          <cell r="M35">
            <v>134.43225914136002</v>
          </cell>
          <cell r="N35">
            <v>0</v>
          </cell>
          <cell r="O35">
            <v>0</v>
          </cell>
          <cell r="P35">
            <v>0</v>
          </cell>
          <cell r="Q35">
            <v>0</v>
          </cell>
          <cell r="R35">
            <v>0</v>
          </cell>
          <cell r="S35">
            <v>0</v>
          </cell>
          <cell r="T35">
            <v>0</v>
          </cell>
          <cell r="U35">
            <v>0</v>
          </cell>
          <cell r="V35">
            <v>134.43225914136002</v>
          </cell>
          <cell r="W35">
            <v>134.43225914136002</v>
          </cell>
        </row>
        <row r="53">
          <cell r="A53" t="str">
            <v>Sum of Value</v>
          </cell>
          <cell r="B53" t="str">
            <v>Column Labels</v>
          </cell>
        </row>
        <row r="54">
          <cell r="B54" t="str">
            <v>2023-2024</v>
          </cell>
          <cell r="G54" t="str">
            <v>2023-2024 Total</v>
          </cell>
          <cell r="H54" t="str">
            <v>2024-2025</v>
          </cell>
          <cell r="V54" t="str">
            <v>2024-2025 Total</v>
          </cell>
          <cell r="W54" t="str">
            <v>Grand Total</v>
          </cell>
        </row>
        <row r="55">
          <cell r="B55" t="str">
            <v>Summer</v>
          </cell>
          <cell r="F55" t="str">
            <v>Summer Total</v>
          </cell>
          <cell r="H55" t="str">
            <v>Winter</v>
          </cell>
          <cell r="M55" t="str">
            <v>Winter Total</v>
          </cell>
          <cell r="N55" t="str">
            <v>Summer</v>
          </cell>
          <cell r="U55" t="str">
            <v>Summer Total</v>
          </cell>
        </row>
        <row r="56">
          <cell r="A56" t="str">
            <v>Row Labels</v>
          </cell>
          <cell r="B56">
            <v>45474</v>
          </cell>
          <cell r="C56">
            <v>45505</v>
          </cell>
          <cell r="D56">
            <v>45536</v>
          </cell>
          <cell r="E56">
            <v>45566</v>
          </cell>
          <cell r="H56">
            <v>45597</v>
          </cell>
          <cell r="I56">
            <v>45627</v>
          </cell>
          <cell r="J56">
            <v>45658</v>
          </cell>
          <cell r="K56">
            <v>45689</v>
          </cell>
          <cell r="L56">
            <v>45717</v>
          </cell>
          <cell r="N56">
            <v>45748</v>
          </cell>
          <cell r="O56">
            <v>45778</v>
          </cell>
          <cell r="P56">
            <v>45809</v>
          </cell>
          <cell r="Q56">
            <v>45839</v>
          </cell>
          <cell r="R56">
            <v>45870</v>
          </cell>
          <cell r="S56">
            <v>45901</v>
          </cell>
          <cell r="T56">
            <v>45931</v>
          </cell>
        </row>
        <row r="57">
          <cell r="A57" t="str">
            <v>Price</v>
          </cell>
          <cell r="B57">
            <v>2.6280000000000001</v>
          </cell>
          <cell r="C57">
            <v>2.4779999999999998</v>
          </cell>
          <cell r="D57">
            <v>2.4919999999999995</v>
          </cell>
          <cell r="E57">
            <v>2.5960000000000023</v>
          </cell>
          <cell r="F57">
            <v>10.194000000000001</v>
          </cell>
          <cell r="G57">
            <v>10.194000000000001</v>
          </cell>
          <cell r="H57">
            <v>3.0019999999999993</v>
          </cell>
          <cell r="I57">
            <v>3.4890000000000012</v>
          </cell>
          <cell r="J57">
            <v>3.7570000000000019</v>
          </cell>
          <cell r="K57">
            <v>3.5979999999999994</v>
          </cell>
          <cell r="L57">
            <v>3.1989999999999985</v>
          </cell>
          <cell r="M57">
            <v>17.045000000000002</v>
          </cell>
          <cell r="N57">
            <v>2.9890000000000003</v>
          </cell>
          <cell r="O57">
            <v>3.0229999999999997</v>
          </cell>
          <cell r="P57">
            <v>3.1910000000000012</v>
          </cell>
          <cell r="Q57">
            <v>3.3960000000000004</v>
          </cell>
          <cell r="R57">
            <v>3.4410000000000016</v>
          </cell>
          <cell r="S57">
            <v>3.4039999999999977</v>
          </cell>
          <cell r="T57">
            <v>3.4689999999999981</v>
          </cell>
          <cell r="U57">
            <v>22.912999999999997</v>
          </cell>
          <cell r="V57">
            <v>39.958000000000006</v>
          </cell>
          <cell r="W57">
            <v>50.152000000000008</v>
          </cell>
        </row>
        <row r="58">
          <cell r="A58" t="str">
            <v>TCO Spot</v>
          </cell>
          <cell r="B58">
            <v>2.6280000000000001</v>
          </cell>
          <cell r="C58">
            <v>2.4779999999999998</v>
          </cell>
          <cell r="D58">
            <v>2.4919999999999995</v>
          </cell>
          <cell r="E58">
            <v>2.5960000000000023</v>
          </cell>
          <cell r="F58">
            <v>10.194000000000001</v>
          </cell>
          <cell r="G58">
            <v>10.194000000000001</v>
          </cell>
          <cell r="H58">
            <v>3.0019999999999993</v>
          </cell>
          <cell r="I58">
            <v>3.4890000000000012</v>
          </cell>
          <cell r="J58">
            <v>3.7570000000000019</v>
          </cell>
          <cell r="K58">
            <v>3.5979999999999994</v>
          </cell>
          <cell r="L58">
            <v>3.1989999999999985</v>
          </cell>
          <cell r="M58">
            <v>17.045000000000002</v>
          </cell>
          <cell r="N58">
            <v>2.9890000000000003</v>
          </cell>
          <cell r="O58">
            <v>3.0229999999999997</v>
          </cell>
          <cell r="P58">
            <v>3.1910000000000012</v>
          </cell>
          <cell r="Q58">
            <v>3.3960000000000004</v>
          </cell>
          <cell r="R58">
            <v>3.4410000000000016</v>
          </cell>
          <cell r="S58">
            <v>3.4039999999999977</v>
          </cell>
          <cell r="T58">
            <v>3.4689999999999981</v>
          </cell>
          <cell r="U58">
            <v>22.912999999999997</v>
          </cell>
          <cell r="V58">
            <v>39.958000000000006</v>
          </cell>
          <cell r="W58">
            <v>50.152000000000008</v>
          </cell>
        </row>
        <row r="59">
          <cell r="A59" t="str">
            <v>Grand Total</v>
          </cell>
          <cell r="B59">
            <v>2.6280000000000001</v>
          </cell>
          <cell r="C59">
            <v>2.4779999999999998</v>
          </cell>
          <cell r="D59">
            <v>2.4919999999999995</v>
          </cell>
          <cell r="E59">
            <v>2.5960000000000023</v>
          </cell>
          <cell r="F59">
            <v>10.194000000000001</v>
          </cell>
          <cell r="G59">
            <v>10.194000000000001</v>
          </cell>
          <cell r="H59">
            <v>3.0019999999999993</v>
          </cell>
          <cell r="I59">
            <v>3.4890000000000012</v>
          </cell>
          <cell r="J59">
            <v>3.7570000000000019</v>
          </cell>
          <cell r="K59">
            <v>3.5979999999999994</v>
          </cell>
          <cell r="L59">
            <v>3.1989999999999985</v>
          </cell>
          <cell r="M59">
            <v>17.045000000000002</v>
          </cell>
          <cell r="N59">
            <v>2.9890000000000003</v>
          </cell>
          <cell r="O59">
            <v>3.0229999999999997</v>
          </cell>
          <cell r="P59">
            <v>3.1910000000000012</v>
          </cell>
          <cell r="Q59">
            <v>3.3960000000000004</v>
          </cell>
          <cell r="R59">
            <v>3.4410000000000016</v>
          </cell>
          <cell r="S59">
            <v>3.4039999999999977</v>
          </cell>
          <cell r="T59">
            <v>3.4689999999999981</v>
          </cell>
          <cell r="U59">
            <v>22.912999999999997</v>
          </cell>
          <cell r="V59">
            <v>39.958000000000006</v>
          </cell>
          <cell r="W59">
            <v>50.152000000000008</v>
          </cell>
        </row>
        <row r="66">
          <cell r="A66" t="str">
            <v>Sum of Value</v>
          </cell>
          <cell r="B66" t="str">
            <v>Column Labels</v>
          </cell>
        </row>
        <row r="67">
          <cell r="B67" t="str">
            <v>2023-2024</v>
          </cell>
          <cell r="G67" t="str">
            <v>2023-2024 Total</v>
          </cell>
          <cell r="H67" t="str">
            <v>2024-2025</v>
          </cell>
          <cell r="V67" t="str">
            <v>2024-2025 Total</v>
          </cell>
          <cell r="W67" t="str">
            <v>Grand Total</v>
          </cell>
        </row>
        <row r="68">
          <cell r="B68" t="str">
            <v>Summer</v>
          </cell>
          <cell r="F68" t="str">
            <v>Summer Total</v>
          </cell>
          <cell r="H68" t="str">
            <v>Winter</v>
          </cell>
          <cell r="M68" t="str">
            <v>Winter Total</v>
          </cell>
          <cell r="N68" t="str">
            <v>Summer</v>
          </cell>
          <cell r="U68" t="str">
            <v>Summer Total</v>
          </cell>
        </row>
        <row r="69">
          <cell r="A69" t="str">
            <v>Row Labels</v>
          </cell>
          <cell r="B69">
            <v>45474</v>
          </cell>
          <cell r="C69">
            <v>45505</v>
          </cell>
          <cell r="D69">
            <v>45536</v>
          </cell>
          <cell r="E69">
            <v>45566</v>
          </cell>
          <cell r="H69">
            <v>45597</v>
          </cell>
          <cell r="I69">
            <v>45627</v>
          </cell>
          <cell r="J69">
            <v>45658</v>
          </cell>
          <cell r="K69">
            <v>45689</v>
          </cell>
          <cell r="L69">
            <v>45717</v>
          </cell>
          <cell r="N69">
            <v>45748</v>
          </cell>
          <cell r="O69">
            <v>45778</v>
          </cell>
          <cell r="P69">
            <v>45809</v>
          </cell>
          <cell r="Q69">
            <v>45839</v>
          </cell>
          <cell r="R69">
            <v>45870</v>
          </cell>
          <cell r="S69">
            <v>45901</v>
          </cell>
          <cell r="T69">
            <v>45931</v>
          </cell>
        </row>
        <row r="70">
          <cell r="A70" t="str">
            <v>Price</v>
          </cell>
          <cell r="B70">
            <v>9.521700019999999</v>
          </cell>
          <cell r="C70">
            <v>8.0842999400000011</v>
          </cell>
          <cell r="D70">
            <v>7.3329999599999987</v>
          </cell>
          <cell r="E70">
            <v>7.3363999100000017</v>
          </cell>
          <cell r="F70">
            <v>32.275399829999998</v>
          </cell>
          <cell r="G70">
            <v>32.275399829999998</v>
          </cell>
          <cell r="H70">
            <v>9.6616999400000019</v>
          </cell>
          <cell r="I70">
            <v>12.274399969999997</v>
          </cell>
          <cell r="J70">
            <v>14.105800000000002</v>
          </cell>
          <cell r="K70">
            <v>13.641600019999998</v>
          </cell>
          <cell r="L70">
            <v>11.410199990000002</v>
          </cell>
          <cell r="M70">
            <v>61.093699920000006</v>
          </cell>
          <cell r="N70">
            <v>10.502900030000005</v>
          </cell>
          <cell r="O70">
            <v>10.327199989999999</v>
          </cell>
          <cell r="P70">
            <v>10.773200050000002</v>
          </cell>
          <cell r="Q70">
            <v>11.602700069999996</v>
          </cell>
          <cell r="R70">
            <v>11.936299940000003</v>
          </cell>
          <cell r="S70">
            <v>10.980999959999997</v>
          </cell>
          <cell r="T70">
            <v>10.828399909999995</v>
          </cell>
          <cell r="U70">
            <v>76.951699949999977</v>
          </cell>
          <cell r="V70">
            <v>138.04539986999998</v>
          </cell>
          <cell r="W70">
            <v>170.32079970000001</v>
          </cell>
        </row>
        <row r="71">
          <cell r="A71" t="str">
            <v>CHOICE Supply</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A72" t="str">
            <v>Direct / Local</v>
          </cell>
          <cell r="B72">
            <v>2.6280000000000001</v>
          </cell>
          <cell r="C72">
            <v>2.4779999999999998</v>
          </cell>
          <cell r="D72">
            <v>2.4919999999999995</v>
          </cell>
          <cell r="E72">
            <v>2.5960000000000023</v>
          </cell>
          <cell r="F72">
            <v>10.194000000000001</v>
          </cell>
          <cell r="G72">
            <v>10.194000000000001</v>
          </cell>
          <cell r="H72">
            <v>3.0019999999999993</v>
          </cell>
          <cell r="I72">
            <v>3.4890000000000012</v>
          </cell>
          <cell r="J72">
            <v>3.7570000000000019</v>
          </cell>
          <cell r="K72">
            <v>3.5979999999999994</v>
          </cell>
          <cell r="L72">
            <v>3.1989999999999985</v>
          </cell>
          <cell r="M72">
            <v>17.045000000000002</v>
          </cell>
          <cell r="N72">
            <v>2.9890000000000003</v>
          </cell>
          <cell r="O72">
            <v>3.0229999999999997</v>
          </cell>
          <cell r="P72">
            <v>3.1910000000000012</v>
          </cell>
          <cell r="Q72">
            <v>3.3960000000000004</v>
          </cell>
          <cell r="R72">
            <v>3.4410000000000016</v>
          </cell>
          <cell r="S72">
            <v>3.4039999999999977</v>
          </cell>
          <cell r="T72">
            <v>3.4689999999999981</v>
          </cell>
          <cell r="U72">
            <v>22.912999999999997</v>
          </cell>
          <cell r="V72">
            <v>39.958000000000006</v>
          </cell>
          <cell r="W72">
            <v>50.152000000000008</v>
          </cell>
        </row>
        <row r="73">
          <cell r="A73" t="str">
            <v>PSP 10 GTS</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PSP 11 GTS</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5">
          <cell r="A75" t="str">
            <v>PSP 12 GTS</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row>
        <row r="76">
          <cell r="A76" t="str">
            <v>PSP 13 GTS</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row>
        <row r="77">
          <cell r="A77" t="str">
            <v>PSP 15 GTS</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A78" t="str">
            <v>PSP 16 GTS</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PSP 18 GTS</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0">
          <cell r="A80" t="str">
            <v>TCO Spot</v>
          </cell>
          <cell r="B80">
            <v>2.2441000099999986</v>
          </cell>
          <cell r="C80">
            <v>1.7845999700000006</v>
          </cell>
          <cell r="D80">
            <v>1.46089997</v>
          </cell>
          <cell r="E80">
            <v>1.4512999499999995</v>
          </cell>
          <cell r="F80">
            <v>6.940899899999998</v>
          </cell>
          <cell r="G80">
            <v>6.940899899999998</v>
          </cell>
          <cell r="H80">
            <v>2.1986999800000002</v>
          </cell>
          <cell r="I80">
            <v>2.8846999799999984</v>
          </cell>
          <cell r="J80">
            <v>3.2883999999999993</v>
          </cell>
          <cell r="K80">
            <v>3.204000010000001</v>
          </cell>
          <cell r="L80">
            <v>2.795100000000001</v>
          </cell>
          <cell r="M80">
            <v>14.37089997</v>
          </cell>
          <cell r="N80">
            <v>2.4367000200000017</v>
          </cell>
          <cell r="O80">
            <v>2.3609999999999993</v>
          </cell>
          <cell r="P80">
            <v>2.3941000299999993</v>
          </cell>
          <cell r="Q80">
            <v>2.5621000299999976</v>
          </cell>
          <cell r="R80">
            <v>2.74759997</v>
          </cell>
          <cell r="S80">
            <v>2.3728999700000002</v>
          </cell>
          <cell r="T80">
            <v>2.3242999499999981</v>
          </cell>
          <cell r="U80">
            <v>17.198699969999996</v>
          </cell>
          <cell r="V80">
            <v>31.569599939999993</v>
          </cell>
          <cell r="W80">
            <v>38.510499839999994</v>
          </cell>
        </row>
        <row r="81">
          <cell r="A81" t="str">
            <v>TCO Term</v>
          </cell>
          <cell r="B81">
            <v>2.2441000099999986</v>
          </cell>
          <cell r="C81">
            <v>1.7845999700000006</v>
          </cell>
          <cell r="D81">
            <v>1.46089997</v>
          </cell>
          <cell r="E81">
            <v>1.4512999499999995</v>
          </cell>
          <cell r="F81">
            <v>6.940899899999998</v>
          </cell>
          <cell r="G81">
            <v>6.940899899999998</v>
          </cell>
          <cell r="H81">
            <v>2.1986999800000002</v>
          </cell>
          <cell r="I81">
            <v>2.8846999799999984</v>
          </cell>
          <cell r="J81">
            <v>3.2883999999999993</v>
          </cell>
          <cell r="K81">
            <v>3.204000010000001</v>
          </cell>
          <cell r="L81">
            <v>2.795100000000001</v>
          </cell>
          <cell r="M81">
            <v>14.37089997</v>
          </cell>
          <cell r="N81">
            <v>2.4367000200000017</v>
          </cell>
          <cell r="O81">
            <v>2.3609999999999993</v>
          </cell>
          <cell r="P81">
            <v>2.3941000299999993</v>
          </cell>
          <cell r="Q81">
            <v>2.5621000299999976</v>
          </cell>
          <cell r="R81">
            <v>2.74759997</v>
          </cell>
          <cell r="S81">
            <v>2.3728999700000002</v>
          </cell>
          <cell r="T81">
            <v>2.3242999499999981</v>
          </cell>
          <cell r="U81">
            <v>17.198699969999996</v>
          </cell>
          <cell r="V81">
            <v>31.569599939999993</v>
          </cell>
          <cell r="W81">
            <v>38.510499839999994</v>
          </cell>
        </row>
        <row r="82">
          <cell r="A82" t="str">
            <v>TGP Term</v>
          </cell>
          <cell r="B82">
            <v>2.4055000000000017</v>
          </cell>
          <cell r="C82">
            <v>2.037100000000001</v>
          </cell>
          <cell r="D82">
            <v>1.9192000199999986</v>
          </cell>
          <cell r="E82">
            <v>1.8378000100000007</v>
          </cell>
          <cell r="F82">
            <v>8.1996000300000009</v>
          </cell>
          <cell r="G82">
            <v>8.1996000300000009</v>
          </cell>
          <cell r="H82">
            <v>2.2622999800000008</v>
          </cell>
          <cell r="I82">
            <v>3.0160000099999995</v>
          </cell>
          <cell r="J82">
            <v>3.772000000000002</v>
          </cell>
          <cell r="K82">
            <v>3.6355999999999975</v>
          </cell>
          <cell r="L82">
            <v>2.6209999900000009</v>
          </cell>
          <cell r="M82">
            <v>15.306899980000001</v>
          </cell>
          <cell r="N82">
            <v>2.6404999899999999</v>
          </cell>
          <cell r="O82">
            <v>2.5821999900000012</v>
          </cell>
          <cell r="P82">
            <v>2.7939999900000019</v>
          </cell>
          <cell r="Q82">
            <v>3.0825000100000004</v>
          </cell>
          <cell r="R82">
            <v>3.000100000000002</v>
          </cell>
          <cell r="S82">
            <v>2.8312000199999985</v>
          </cell>
          <cell r="T82">
            <v>2.7108000099999998</v>
          </cell>
          <cell r="U82">
            <v>19.641300010000002</v>
          </cell>
          <cell r="V82">
            <v>34.948199990000006</v>
          </cell>
          <cell r="W82">
            <v>43.147800020000005</v>
          </cell>
        </row>
        <row r="83">
          <cell r="A83" t="str">
            <v>GTS Balancing Supply</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row>
        <row r="84">
          <cell r="A84" t="str">
            <v>Grand Total</v>
          </cell>
          <cell r="B84">
            <v>9.521700019999999</v>
          </cell>
          <cell r="C84">
            <v>8.0842999400000011</v>
          </cell>
          <cell r="D84">
            <v>7.3329999599999987</v>
          </cell>
          <cell r="E84">
            <v>7.3363999100000017</v>
          </cell>
          <cell r="F84">
            <v>32.275399829999998</v>
          </cell>
          <cell r="G84">
            <v>32.275399829999998</v>
          </cell>
          <cell r="H84">
            <v>9.6616999400000019</v>
          </cell>
          <cell r="I84">
            <v>12.274399969999997</v>
          </cell>
          <cell r="J84">
            <v>14.105800000000002</v>
          </cell>
          <cell r="K84">
            <v>13.641600019999998</v>
          </cell>
          <cell r="L84">
            <v>11.410199990000002</v>
          </cell>
          <cell r="M84">
            <v>61.093699920000006</v>
          </cell>
          <cell r="N84">
            <v>10.502900030000005</v>
          </cell>
          <cell r="O84">
            <v>10.327199989999999</v>
          </cell>
          <cell r="P84">
            <v>10.773200050000002</v>
          </cell>
          <cell r="Q84">
            <v>11.602700069999996</v>
          </cell>
          <cell r="R84">
            <v>11.936299940000003</v>
          </cell>
          <cell r="S84">
            <v>10.980999959999997</v>
          </cell>
          <cell r="T84">
            <v>10.828399909999995</v>
          </cell>
          <cell r="U84">
            <v>76.951699949999977</v>
          </cell>
          <cell r="V84">
            <v>138.04539986999998</v>
          </cell>
          <cell r="W84">
            <v>170.32079970000001</v>
          </cell>
        </row>
        <row r="93">
          <cell r="A93" t="str">
            <v>Sum of Value</v>
          </cell>
          <cell r="B93" t="str">
            <v>Column Labels</v>
          </cell>
        </row>
        <row r="94">
          <cell r="B94" t="str">
            <v>2023-2024</v>
          </cell>
          <cell r="G94" t="str">
            <v>2023-2024 Total</v>
          </cell>
          <cell r="H94" t="str">
            <v>2024-2025</v>
          </cell>
          <cell r="V94" t="str">
            <v>2024-2025 Total</v>
          </cell>
          <cell r="W94" t="str">
            <v>Grand Total</v>
          </cell>
        </row>
        <row r="95">
          <cell r="B95" t="str">
            <v>Summer</v>
          </cell>
          <cell r="F95" t="str">
            <v>Summer Total</v>
          </cell>
          <cell r="H95" t="str">
            <v>Winter</v>
          </cell>
          <cell r="M95" t="str">
            <v>Winter Total</v>
          </cell>
          <cell r="N95" t="str">
            <v>Summer</v>
          </cell>
          <cell r="U95" t="str">
            <v>Summer Total</v>
          </cell>
        </row>
        <row r="96">
          <cell r="A96" t="str">
            <v>Row Labels</v>
          </cell>
          <cell r="B96">
            <v>45474</v>
          </cell>
          <cell r="C96">
            <v>45505</v>
          </cell>
          <cell r="D96">
            <v>45536</v>
          </cell>
          <cell r="E96">
            <v>45566</v>
          </cell>
          <cell r="H96">
            <v>45597</v>
          </cell>
          <cell r="I96">
            <v>45627</v>
          </cell>
          <cell r="J96">
            <v>45658</v>
          </cell>
          <cell r="K96">
            <v>45689</v>
          </cell>
          <cell r="L96">
            <v>45717</v>
          </cell>
          <cell r="N96">
            <v>45748</v>
          </cell>
          <cell r="O96">
            <v>45778</v>
          </cell>
          <cell r="P96">
            <v>45809</v>
          </cell>
          <cell r="Q96">
            <v>45839</v>
          </cell>
          <cell r="R96">
            <v>45870</v>
          </cell>
          <cell r="S96">
            <v>45901</v>
          </cell>
          <cell r="T96">
            <v>45931</v>
          </cell>
        </row>
        <row r="97">
          <cell r="A97" t="str">
            <v>Cost</v>
          </cell>
          <cell r="B97">
            <v>3406.3812185613624</v>
          </cell>
          <cell r="C97">
            <v>2419.7483652549608</v>
          </cell>
          <cell r="D97">
            <v>1729.715906609279</v>
          </cell>
          <cell r="E97">
            <v>1585.8851686312798</v>
          </cell>
          <cell r="F97">
            <v>9141.7306590568824</v>
          </cell>
          <cell r="G97">
            <v>9141.7306590568824</v>
          </cell>
          <cell r="H97">
            <v>1338.1130215180797</v>
          </cell>
          <cell r="I97">
            <v>1870.1944571282402</v>
          </cell>
          <cell r="J97">
            <v>2203.1255985376802</v>
          </cell>
          <cell r="K97">
            <v>1918.3851417815995</v>
          </cell>
          <cell r="L97">
            <v>1768.8092307813613</v>
          </cell>
          <cell r="M97">
            <v>9098.6274497469603</v>
          </cell>
          <cell r="N97">
            <v>4160.9600370739208</v>
          </cell>
          <cell r="O97">
            <v>4309.5924554472022</v>
          </cell>
          <cell r="P97">
            <v>3882.0327122843996</v>
          </cell>
          <cell r="Q97">
            <v>4147.2007201607994</v>
          </cell>
          <cell r="R97">
            <v>3964.4508493063204</v>
          </cell>
          <cell r="S97">
            <v>2851.3160342246397</v>
          </cell>
          <cell r="T97">
            <v>2573.6136120307201</v>
          </cell>
          <cell r="U97">
            <v>25889.166420528003</v>
          </cell>
          <cell r="V97">
            <v>34987.79387027496</v>
          </cell>
          <cell r="W97">
            <v>44129.524529331837</v>
          </cell>
        </row>
        <row r="98">
          <cell r="A98" t="str">
            <v>CHOICE Supply</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A99" t="str">
            <v>Direct / Local</v>
          </cell>
          <cell r="B99">
            <v>8.6868661032000052</v>
          </cell>
          <cell r="C99">
            <v>7.6427653108799944</v>
          </cell>
          <cell r="D99">
            <v>9.0093825792000004</v>
          </cell>
          <cell r="E99">
            <v>25.58338538616</v>
          </cell>
          <cell r="F99">
            <v>50.922399379439995</v>
          </cell>
          <cell r="G99">
            <v>50.922399379439995</v>
          </cell>
          <cell r="H99">
            <v>68.213487717839996</v>
          </cell>
          <cell r="I99">
            <v>124.77793120344002</v>
          </cell>
          <cell r="J99">
            <v>165.00573892343996</v>
          </cell>
          <cell r="K99">
            <v>121.91790715632004</v>
          </cell>
          <cell r="L99">
            <v>83.243739956159999</v>
          </cell>
          <cell r="M99">
            <v>563.1588049572</v>
          </cell>
          <cell r="N99">
            <v>39.075708036720002</v>
          </cell>
          <cell r="O99">
            <v>20.163776484479996</v>
          </cell>
          <cell r="P99">
            <v>11.677133426400005</v>
          </cell>
          <cell r="Q99">
            <v>11.163566237520003</v>
          </cell>
          <cell r="R99">
            <v>10.554798065759996</v>
          </cell>
          <cell r="S99">
            <v>12.255718708799998</v>
          </cell>
          <cell r="T99">
            <v>34.155373608959998</v>
          </cell>
          <cell r="U99">
            <v>139.04607456863999</v>
          </cell>
          <cell r="V99">
            <v>702.20487952584006</v>
          </cell>
          <cell r="W99">
            <v>753.12727890528004</v>
          </cell>
        </row>
        <row r="100">
          <cell r="A100" t="str">
            <v>PSP 10 GTS</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A101" t="str">
            <v>PSP 11 GTS</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A102" t="str">
            <v>PSP 12 GTS</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PSP 13 GTS</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A104" t="str">
            <v>PSP 15 GTS</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PSP 16 GTS</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A106" t="str">
            <v>PSP 18 GTS</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TCO Spot</v>
          </cell>
          <cell r="B107">
            <v>3397.6943524581625</v>
          </cell>
          <cell r="C107">
            <v>2412.105599944081</v>
          </cell>
          <cell r="D107">
            <v>1720.706524030079</v>
          </cell>
          <cell r="E107">
            <v>1560.3017832451199</v>
          </cell>
          <cell r="F107">
            <v>9090.808259677442</v>
          </cell>
          <cell r="G107">
            <v>9090.808259677442</v>
          </cell>
          <cell r="H107">
            <v>1269.8995338002396</v>
          </cell>
          <cell r="I107">
            <v>834.87832879415998</v>
          </cell>
          <cell r="J107">
            <v>958.74946057152056</v>
          </cell>
          <cell r="K107">
            <v>851.00803364639955</v>
          </cell>
          <cell r="L107">
            <v>1685.5654908252013</v>
          </cell>
          <cell r="M107">
            <v>5600.1008476375209</v>
          </cell>
          <cell r="N107">
            <v>4121.8843290372006</v>
          </cell>
          <cell r="O107">
            <v>4289.4286789627222</v>
          </cell>
          <cell r="P107">
            <v>3870.3555788579997</v>
          </cell>
          <cell r="Q107">
            <v>4136.0371539232792</v>
          </cell>
          <cell r="R107">
            <v>3953.8960512405606</v>
          </cell>
          <cell r="S107">
            <v>2839.0603155158396</v>
          </cell>
          <cell r="T107">
            <v>2539.4582384217601</v>
          </cell>
          <cell r="U107">
            <v>25750.120345959363</v>
          </cell>
          <cell r="V107">
            <v>31350.221193596884</v>
          </cell>
          <cell r="W107">
            <v>40441.029453274321</v>
          </cell>
        </row>
        <row r="108">
          <cell r="A108" t="str">
            <v>TCO Term</v>
          </cell>
          <cell r="B108">
            <v>0</v>
          </cell>
          <cell r="C108">
            <v>0</v>
          </cell>
          <cell r="D108">
            <v>0</v>
          </cell>
          <cell r="E108">
            <v>0</v>
          </cell>
          <cell r="F108">
            <v>0</v>
          </cell>
          <cell r="G108">
            <v>0</v>
          </cell>
          <cell r="H108">
            <v>0</v>
          </cell>
          <cell r="I108">
            <v>536.55419588567997</v>
          </cell>
          <cell r="J108">
            <v>611.64239908487991</v>
          </cell>
          <cell r="K108">
            <v>538.27200104159965</v>
          </cell>
          <cell r="L108">
            <v>0</v>
          </cell>
          <cell r="M108">
            <v>1686.4685960121597</v>
          </cell>
          <cell r="N108">
            <v>0</v>
          </cell>
          <cell r="O108">
            <v>0</v>
          </cell>
          <cell r="P108">
            <v>0</v>
          </cell>
          <cell r="Q108">
            <v>0</v>
          </cell>
          <cell r="R108">
            <v>0</v>
          </cell>
          <cell r="S108">
            <v>0</v>
          </cell>
          <cell r="T108">
            <v>0</v>
          </cell>
          <cell r="U108">
            <v>0</v>
          </cell>
          <cell r="V108">
            <v>1686.4685960121597</v>
          </cell>
          <cell r="W108">
            <v>1686.4685960121597</v>
          </cell>
        </row>
        <row r="109">
          <cell r="A109" t="str">
            <v>TGP Term</v>
          </cell>
          <cell r="B109">
            <v>0</v>
          </cell>
          <cell r="C109">
            <v>0</v>
          </cell>
          <cell r="D109">
            <v>0</v>
          </cell>
          <cell r="E109">
            <v>0</v>
          </cell>
          <cell r="F109">
            <v>0</v>
          </cell>
          <cell r="G109">
            <v>0</v>
          </cell>
          <cell r="H109">
            <v>0</v>
          </cell>
          <cell r="I109">
            <v>373.98400124496015</v>
          </cell>
          <cell r="J109">
            <v>467.7279999578397</v>
          </cell>
          <cell r="K109">
            <v>407.1871999372803</v>
          </cell>
          <cell r="L109">
            <v>0</v>
          </cell>
          <cell r="M109">
            <v>1248.8992011400801</v>
          </cell>
          <cell r="N109">
            <v>0</v>
          </cell>
          <cell r="O109">
            <v>0</v>
          </cell>
          <cell r="P109">
            <v>0</v>
          </cell>
          <cell r="Q109">
            <v>0</v>
          </cell>
          <cell r="R109">
            <v>0</v>
          </cell>
          <cell r="S109">
            <v>0</v>
          </cell>
          <cell r="T109">
            <v>0</v>
          </cell>
          <cell r="U109">
            <v>0</v>
          </cell>
          <cell r="V109">
            <v>1248.8992011400801</v>
          </cell>
          <cell r="W109">
            <v>1248.8992011400801</v>
          </cell>
        </row>
        <row r="110">
          <cell r="A110" t="str">
            <v>GTS Balancing Supply</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row>
        <row r="111">
          <cell r="A111" t="str">
            <v>Grand Total</v>
          </cell>
          <cell r="B111">
            <v>3406.3812185613624</v>
          </cell>
          <cell r="C111">
            <v>2419.7483652549608</v>
          </cell>
          <cell r="D111">
            <v>1729.715906609279</v>
          </cell>
          <cell r="E111">
            <v>1585.8851686312798</v>
          </cell>
          <cell r="F111">
            <v>9141.7306590568824</v>
          </cell>
          <cell r="G111">
            <v>9141.7306590568824</v>
          </cell>
          <cell r="H111">
            <v>1338.1130215180797</v>
          </cell>
          <cell r="I111">
            <v>1870.1944571282402</v>
          </cell>
          <cell r="J111">
            <v>2203.1255985376802</v>
          </cell>
          <cell r="K111">
            <v>1918.3851417815995</v>
          </cell>
          <cell r="L111">
            <v>1768.8092307813613</v>
          </cell>
          <cell r="M111">
            <v>9098.6274497469603</v>
          </cell>
          <cell r="N111">
            <v>4160.9600370739208</v>
          </cell>
          <cell r="O111">
            <v>4309.5924554472022</v>
          </cell>
          <cell r="P111">
            <v>3882.0327122843996</v>
          </cell>
          <cell r="Q111">
            <v>4147.2007201607994</v>
          </cell>
          <cell r="R111">
            <v>3964.4508493063204</v>
          </cell>
          <cell r="S111">
            <v>2851.3160342246397</v>
          </cell>
          <cell r="T111">
            <v>2573.6136120307201</v>
          </cell>
          <cell r="U111">
            <v>25889.166420528003</v>
          </cell>
          <cell r="V111">
            <v>34987.79387027496</v>
          </cell>
          <cell r="W111">
            <v>44129.524529331837</v>
          </cell>
        </row>
        <row r="119">
          <cell r="A119" t="str">
            <v>Sum of Value</v>
          </cell>
          <cell r="B119" t="str">
            <v>Column Labels</v>
          </cell>
        </row>
        <row r="120">
          <cell r="B120" t="str">
            <v>2023-2024</v>
          </cell>
          <cell r="G120" t="str">
            <v>2023-2024 Total</v>
          </cell>
          <cell r="H120" t="str">
            <v>2024-2025</v>
          </cell>
          <cell r="V120" t="str">
            <v>2024-2025 Total</v>
          </cell>
          <cell r="W120" t="str">
            <v>Grand Total</v>
          </cell>
        </row>
        <row r="121">
          <cell r="B121" t="str">
            <v>Summer</v>
          </cell>
          <cell r="F121" t="str">
            <v>Summer Total</v>
          </cell>
          <cell r="H121" t="str">
            <v>Winter</v>
          </cell>
          <cell r="M121" t="str">
            <v>Winter Total</v>
          </cell>
          <cell r="N121" t="str">
            <v>Summer</v>
          </cell>
          <cell r="U121" t="str">
            <v>Summer Total</v>
          </cell>
        </row>
        <row r="122">
          <cell r="A122" t="str">
            <v>Row Labels</v>
          </cell>
          <cell r="B122">
            <v>45474</v>
          </cell>
          <cell r="C122">
            <v>45505</v>
          </cell>
          <cell r="D122">
            <v>45536</v>
          </cell>
          <cell r="E122">
            <v>45566</v>
          </cell>
          <cell r="H122">
            <v>45597</v>
          </cell>
          <cell r="I122">
            <v>45627</v>
          </cell>
          <cell r="J122">
            <v>45658</v>
          </cell>
          <cell r="K122">
            <v>45689</v>
          </cell>
          <cell r="L122">
            <v>45717</v>
          </cell>
          <cell r="N122">
            <v>45748</v>
          </cell>
          <cell r="O122">
            <v>45778</v>
          </cell>
          <cell r="P122">
            <v>45809</v>
          </cell>
          <cell r="Q122">
            <v>45839</v>
          </cell>
          <cell r="R122">
            <v>45870</v>
          </cell>
          <cell r="S122">
            <v>45901</v>
          </cell>
          <cell r="T122">
            <v>45931</v>
          </cell>
        </row>
        <row r="123">
          <cell r="A123" t="str">
            <v>Production Cost</v>
          </cell>
          <cell r="B123">
            <v>20.745724145519993</v>
          </cell>
          <cell r="C123">
            <v>18.520040550960005</v>
          </cell>
          <cell r="D123">
            <v>16.138858927439998</v>
          </cell>
          <cell r="E123">
            <v>14.731193137440002</v>
          </cell>
          <cell r="F123">
            <v>70.13581676135999</v>
          </cell>
          <cell r="G123">
            <v>70.13581676135999</v>
          </cell>
          <cell r="H123">
            <v>20.253414323279998</v>
          </cell>
          <cell r="I123">
            <v>41.374366392719999</v>
          </cell>
          <cell r="J123">
            <v>48.263145689520002</v>
          </cell>
          <cell r="K123">
            <v>41.973201335759995</v>
          </cell>
          <cell r="L123">
            <v>24.58418480808</v>
          </cell>
          <cell r="M123">
            <v>176.44831254936</v>
          </cell>
          <cell r="N123">
            <v>23.178228045120001</v>
          </cell>
          <cell r="O123">
            <v>24.893729319840006</v>
          </cell>
          <cell r="P123">
            <v>22.151088593280008</v>
          </cell>
          <cell r="Q123">
            <v>22.119476761920005</v>
          </cell>
          <cell r="R123">
            <v>19.717790255040001</v>
          </cell>
          <cell r="S123">
            <v>16.393877591280003</v>
          </cell>
          <cell r="T123">
            <v>14.970468827760005</v>
          </cell>
          <cell r="U123">
            <v>143.42465939424005</v>
          </cell>
          <cell r="V123">
            <v>319.87297194360008</v>
          </cell>
          <cell r="W123">
            <v>390.00878870496001</v>
          </cell>
        </row>
        <row r="124">
          <cell r="A124" t="str">
            <v>TCO CG PSP 10</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row>
        <row r="125">
          <cell r="A125" t="str">
            <v>TCO CG PSP 11</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row>
        <row r="126">
          <cell r="A126" t="str">
            <v>TCO CG PSP 12</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row>
        <row r="127">
          <cell r="A127" t="str">
            <v>TCO CG PSP 13</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row>
        <row r="128">
          <cell r="A128" t="str">
            <v>TCO CG PSP 15</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row>
        <row r="129">
          <cell r="A129" t="str">
            <v>TCO CG PSP 16</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row>
        <row r="130">
          <cell r="A130" t="str">
            <v>TCO CG PSP 18</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row>
        <row r="131">
          <cell r="A131" t="str">
            <v>TCO FT</v>
          </cell>
          <cell r="B131">
            <v>7.9923684556799959</v>
          </cell>
          <cell r="C131">
            <v>8.0267743785600043</v>
          </cell>
          <cell r="D131">
            <v>7.8011422271999971</v>
          </cell>
          <cell r="E131">
            <v>8.0955862243200016</v>
          </cell>
          <cell r="F131">
            <v>31.915871285759998</v>
          </cell>
          <cell r="G131">
            <v>31.915871285759998</v>
          </cell>
          <cell r="H131">
            <v>7.8677343359999945</v>
          </cell>
          <cell r="I131">
            <v>8.1648228345600042</v>
          </cell>
          <cell r="J131">
            <v>8.1941315836800062</v>
          </cell>
          <cell r="K131">
            <v>7.432227425279998</v>
          </cell>
          <cell r="L131">
            <v>8.2629434294400035</v>
          </cell>
          <cell r="M131">
            <v>39.921859608960006</v>
          </cell>
          <cell r="N131">
            <v>8.0296929215999953</v>
          </cell>
          <cell r="O131">
            <v>8.3317552752000026</v>
          </cell>
          <cell r="P131">
            <v>8.0629889760000033</v>
          </cell>
          <cell r="Q131">
            <v>8.3317552752000026</v>
          </cell>
          <cell r="R131">
            <v>8.3317552752000026</v>
          </cell>
          <cell r="S131">
            <v>8.0629889760000033</v>
          </cell>
          <cell r="T131">
            <v>8.3317552752000026</v>
          </cell>
          <cell r="U131">
            <v>57.482691974400019</v>
          </cell>
          <cell r="V131">
            <v>97.404551583360018</v>
          </cell>
          <cell r="W131">
            <v>129.32042286911999</v>
          </cell>
        </row>
        <row r="132">
          <cell r="A132" t="str">
            <v>TCO Injection</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row>
        <row r="133">
          <cell r="A133" t="str">
            <v>TCO SST</v>
          </cell>
          <cell r="B133">
            <v>12.753355689839999</v>
          </cell>
          <cell r="C133">
            <v>10.4932661724</v>
          </cell>
          <cell r="D133">
            <v>8.3377167002400014</v>
          </cell>
          <cell r="E133">
            <v>6.6356069131200011</v>
          </cell>
          <cell r="F133">
            <v>38.219945475599999</v>
          </cell>
          <cell r="G133">
            <v>38.219945475599999</v>
          </cell>
          <cell r="H133">
            <v>12.385679987280005</v>
          </cell>
          <cell r="I133">
            <v>27.668107555679999</v>
          </cell>
          <cell r="J133">
            <v>34.52757810336</v>
          </cell>
          <cell r="K133">
            <v>29.53580590824</v>
          </cell>
          <cell r="L133">
            <v>16.321241378639996</v>
          </cell>
          <cell r="M133">
            <v>120.4384129332</v>
          </cell>
          <cell r="N133">
            <v>15.148535123520006</v>
          </cell>
          <cell r="O133">
            <v>16.561974044640003</v>
          </cell>
          <cell r="P133">
            <v>14.088099617280005</v>
          </cell>
          <cell r="Q133">
            <v>13.787721486720002</v>
          </cell>
          <cell r="R133">
            <v>11.38603497984</v>
          </cell>
          <cell r="S133">
            <v>8.330888615280001</v>
          </cell>
          <cell r="T133">
            <v>6.6387135525600023</v>
          </cell>
          <cell r="U133">
            <v>85.941967419840026</v>
          </cell>
          <cell r="V133">
            <v>206.38038035304004</v>
          </cell>
          <cell r="W133">
            <v>244.60032582864005</v>
          </cell>
        </row>
        <row r="134">
          <cell r="A134" t="str">
            <v>TCO to TCO FT</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row>
        <row r="135">
          <cell r="A135" t="str">
            <v>TCO to TCO SST</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row>
        <row r="136">
          <cell r="A136" t="str">
            <v>TCO Withdrawal</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row>
        <row r="137">
          <cell r="A137" t="str">
            <v>TGP FT-A to TCO FT</v>
          </cell>
          <cell r="B137">
            <v>0</v>
          </cell>
          <cell r="C137">
            <v>0</v>
          </cell>
          <cell r="D137">
            <v>0</v>
          </cell>
          <cell r="E137">
            <v>0</v>
          </cell>
          <cell r="F137">
            <v>0</v>
          </cell>
          <cell r="G137">
            <v>0</v>
          </cell>
          <cell r="H137">
            <v>0</v>
          </cell>
          <cell r="I137">
            <v>5.5414360024799985</v>
          </cell>
          <cell r="J137">
            <v>5.5414360024799985</v>
          </cell>
          <cell r="K137">
            <v>5.0051680022399987</v>
          </cell>
          <cell r="L137">
            <v>0</v>
          </cell>
          <cell r="M137">
            <v>16.088040007199996</v>
          </cell>
          <cell r="N137">
            <v>0</v>
          </cell>
          <cell r="O137">
            <v>0</v>
          </cell>
          <cell r="P137">
            <v>0</v>
          </cell>
          <cell r="Q137">
            <v>0</v>
          </cell>
          <cell r="R137">
            <v>0</v>
          </cell>
          <cell r="S137">
            <v>0</v>
          </cell>
          <cell r="T137">
            <v>0</v>
          </cell>
          <cell r="U137">
            <v>0</v>
          </cell>
          <cell r="V137">
            <v>16.088040007199996</v>
          </cell>
          <cell r="W137">
            <v>16.088040007199996</v>
          </cell>
        </row>
        <row r="138">
          <cell r="A138" t="str">
            <v>Grand Total</v>
          </cell>
          <cell r="B138">
            <v>20.745724145519993</v>
          </cell>
          <cell r="C138">
            <v>18.520040550960005</v>
          </cell>
          <cell r="D138">
            <v>16.138858927439998</v>
          </cell>
          <cell r="E138">
            <v>14.731193137440002</v>
          </cell>
          <cell r="F138">
            <v>70.13581676135999</v>
          </cell>
          <cell r="G138">
            <v>70.13581676135999</v>
          </cell>
          <cell r="H138">
            <v>20.253414323279998</v>
          </cell>
          <cell r="I138">
            <v>41.374366392719999</v>
          </cell>
          <cell r="J138">
            <v>48.263145689520002</v>
          </cell>
          <cell r="K138">
            <v>41.973201335759995</v>
          </cell>
          <cell r="L138">
            <v>24.58418480808</v>
          </cell>
          <cell r="M138">
            <v>176.44831254936</v>
          </cell>
          <cell r="N138">
            <v>23.178228045120001</v>
          </cell>
          <cell r="O138">
            <v>24.893729319840006</v>
          </cell>
          <cell r="P138">
            <v>22.151088593280008</v>
          </cell>
          <cell r="Q138">
            <v>22.119476761920005</v>
          </cell>
          <cell r="R138">
            <v>19.717790255040001</v>
          </cell>
          <cell r="S138">
            <v>16.393877591280003</v>
          </cell>
          <cell r="T138">
            <v>14.970468827760005</v>
          </cell>
          <cell r="U138">
            <v>143.42465939424005</v>
          </cell>
          <cell r="V138">
            <v>319.87297194360008</v>
          </cell>
          <cell r="W138">
            <v>390.00878870496001</v>
          </cell>
        </row>
        <row r="143">
          <cell r="A143" t="str">
            <v>Sum of Value</v>
          </cell>
          <cell r="B143" t="str">
            <v>Column Labels</v>
          </cell>
        </row>
        <row r="144">
          <cell r="B144" t="str">
            <v>2023-2024</v>
          </cell>
          <cell r="G144" t="str">
            <v>2023-2024 Total</v>
          </cell>
          <cell r="H144" t="str">
            <v>2024-2025</v>
          </cell>
          <cell r="V144" t="str">
            <v>2024-2025 Total</v>
          </cell>
          <cell r="W144" t="str">
            <v>Grand Total</v>
          </cell>
        </row>
        <row r="145">
          <cell r="B145" t="str">
            <v>Summer</v>
          </cell>
          <cell r="F145" t="str">
            <v>Summer Total</v>
          </cell>
          <cell r="H145" t="str">
            <v>Winter</v>
          </cell>
          <cell r="M145" t="str">
            <v>Winter Total</v>
          </cell>
          <cell r="N145" t="str">
            <v>Summer</v>
          </cell>
          <cell r="U145" t="str">
            <v>Summer Total</v>
          </cell>
        </row>
        <row r="146">
          <cell r="A146" t="str">
            <v>Row Labels</v>
          </cell>
          <cell r="B146">
            <v>45474</v>
          </cell>
          <cell r="C146">
            <v>45505</v>
          </cell>
          <cell r="D146">
            <v>45536</v>
          </cell>
          <cell r="E146">
            <v>45566</v>
          </cell>
          <cell r="H146">
            <v>45597</v>
          </cell>
          <cell r="I146">
            <v>45627</v>
          </cell>
          <cell r="J146">
            <v>45658</v>
          </cell>
          <cell r="K146">
            <v>45689</v>
          </cell>
          <cell r="L146">
            <v>45717</v>
          </cell>
          <cell r="N146">
            <v>45748</v>
          </cell>
          <cell r="O146">
            <v>45778</v>
          </cell>
          <cell r="P146">
            <v>45809</v>
          </cell>
          <cell r="Q146">
            <v>45839</v>
          </cell>
          <cell r="R146">
            <v>45870</v>
          </cell>
          <cell r="S146">
            <v>45901</v>
          </cell>
          <cell r="T146">
            <v>45931</v>
          </cell>
        </row>
        <row r="147">
          <cell r="A147" t="str">
            <v>Reservation Cost</v>
          </cell>
          <cell r="B147">
            <v>679.18534100040006</v>
          </cell>
          <cell r="C147">
            <v>679.18534100040006</v>
          </cell>
          <cell r="D147">
            <v>679.18534099920032</v>
          </cell>
          <cell r="E147">
            <v>1118.3592410004003</v>
          </cell>
          <cell r="F147">
            <v>3155.9152640004004</v>
          </cell>
          <cell r="G147">
            <v>3155.9152640004004</v>
          </cell>
          <cell r="H147">
            <v>1118.3592409992004</v>
          </cell>
          <cell r="I147">
            <v>1118.3592410004003</v>
          </cell>
          <cell r="J147">
            <v>1121.7006914047199</v>
          </cell>
          <cell r="K147">
            <v>1121.7006913929597</v>
          </cell>
          <cell r="L147">
            <v>1121.7006914047199</v>
          </cell>
          <cell r="M147">
            <v>5601.8205562020003</v>
          </cell>
          <cell r="N147">
            <v>682.52679139680038</v>
          </cell>
          <cell r="O147">
            <v>682.52679140471992</v>
          </cell>
          <cell r="P147">
            <v>682.52679139680038</v>
          </cell>
          <cell r="Q147">
            <v>682.52679140471992</v>
          </cell>
          <cell r="R147">
            <v>682.52679140471992</v>
          </cell>
          <cell r="S147">
            <v>682.52679139680038</v>
          </cell>
          <cell r="T147">
            <v>1121.7006914047199</v>
          </cell>
          <cell r="U147">
            <v>5216.8614398092805</v>
          </cell>
          <cell r="V147">
            <v>10818.681996011279</v>
          </cell>
          <cell r="W147">
            <v>13974.59726001168</v>
          </cell>
        </row>
        <row r="148">
          <cell r="A148" t="str">
            <v>TCO CG PSP 10</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row>
        <row r="149">
          <cell r="A149" t="str">
            <v>TCO CG PSP 11</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row>
        <row r="150">
          <cell r="A150" t="str">
            <v>TCO CG PSP 12</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row>
        <row r="151">
          <cell r="A151" t="str">
            <v>TCO CG PSP 13</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row>
        <row r="152">
          <cell r="A152" t="str">
            <v>TCO CG PSP 15</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row>
        <row r="153">
          <cell r="A153" t="str">
            <v>TCO CG PSP 16</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row>
        <row r="154">
          <cell r="A154" t="str">
            <v>TCO CG PSP 18</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row>
        <row r="155">
          <cell r="A155" t="str">
            <v>TCO FT</v>
          </cell>
          <cell r="B155">
            <v>197.2473449973601</v>
          </cell>
          <cell r="C155">
            <v>197.2473449973601</v>
          </cell>
          <cell r="D155">
            <v>197.24734499760012</v>
          </cell>
          <cell r="E155">
            <v>197.2473449973601</v>
          </cell>
          <cell r="F155">
            <v>788.9893799896804</v>
          </cell>
          <cell r="G155">
            <v>788.9893799896804</v>
          </cell>
          <cell r="H155">
            <v>197.24734499760012</v>
          </cell>
          <cell r="I155">
            <v>197.2473449973601</v>
          </cell>
          <cell r="J155">
            <v>199.56577500119988</v>
          </cell>
          <cell r="K155">
            <v>199.56577499712009</v>
          </cell>
          <cell r="L155">
            <v>199.56577500119988</v>
          </cell>
          <cell r="M155">
            <v>993.19201499448013</v>
          </cell>
          <cell r="N155">
            <v>199.56577500000012</v>
          </cell>
          <cell r="O155">
            <v>199.56577500119988</v>
          </cell>
          <cell r="P155">
            <v>199.56577500000012</v>
          </cell>
          <cell r="Q155">
            <v>199.56577500119988</v>
          </cell>
          <cell r="R155">
            <v>199.56577500119988</v>
          </cell>
          <cell r="S155">
            <v>199.56577500000012</v>
          </cell>
          <cell r="T155">
            <v>199.56577500119988</v>
          </cell>
          <cell r="U155">
            <v>1396.9604250047998</v>
          </cell>
          <cell r="V155">
            <v>2390.1524399992795</v>
          </cell>
          <cell r="W155">
            <v>3179.1418199889595</v>
          </cell>
        </row>
        <row r="156">
          <cell r="A156" t="str">
            <v>TCO Injection</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row>
        <row r="157">
          <cell r="A157" t="str">
            <v>TCO SST</v>
          </cell>
          <cell r="B157">
            <v>439.1739</v>
          </cell>
          <cell r="C157">
            <v>439.1739</v>
          </cell>
          <cell r="D157">
            <v>439.17390000000023</v>
          </cell>
          <cell r="E157">
            <v>878.34780000000001</v>
          </cell>
          <cell r="F157">
            <v>2195.8695000000002</v>
          </cell>
          <cell r="G157">
            <v>2195.8695000000002</v>
          </cell>
          <cell r="H157">
            <v>878.34780000000046</v>
          </cell>
          <cell r="I157">
            <v>878.34780000000001</v>
          </cell>
          <cell r="J157">
            <v>878.34780000000001</v>
          </cell>
          <cell r="K157">
            <v>878.34779999903969</v>
          </cell>
          <cell r="L157">
            <v>878.34780000000001</v>
          </cell>
          <cell r="M157">
            <v>4391.7389999990401</v>
          </cell>
          <cell r="N157">
            <v>439.17390000000023</v>
          </cell>
          <cell r="O157">
            <v>439.1739</v>
          </cell>
          <cell r="P157">
            <v>439.17390000000023</v>
          </cell>
          <cell r="Q157">
            <v>439.1739</v>
          </cell>
          <cell r="R157">
            <v>439.1739</v>
          </cell>
          <cell r="S157">
            <v>439.17390000000023</v>
          </cell>
          <cell r="T157">
            <v>878.34780000000001</v>
          </cell>
          <cell r="U157">
            <v>3513.3912000000009</v>
          </cell>
          <cell r="V157">
            <v>7905.1301999990392</v>
          </cell>
          <cell r="W157">
            <v>10100.99969999904</v>
          </cell>
        </row>
        <row r="158">
          <cell r="A158" t="str">
            <v>TCO to TCO FT</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row>
        <row r="159">
          <cell r="A159" t="str">
            <v>TCO to TCO SST</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row>
        <row r="160">
          <cell r="A160" t="str">
            <v>TCO Withdrawal</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row>
        <row r="161">
          <cell r="A161" t="str">
            <v>TGP FT-A to TCO FT</v>
          </cell>
          <cell r="B161">
            <v>42.764096003039995</v>
          </cell>
          <cell r="C161">
            <v>42.764096003039995</v>
          </cell>
          <cell r="D161">
            <v>42.764096001600002</v>
          </cell>
          <cell r="E161">
            <v>42.764096003039995</v>
          </cell>
          <cell r="F161">
            <v>171.05638401071997</v>
          </cell>
          <cell r="G161">
            <v>171.05638401071997</v>
          </cell>
          <cell r="H161">
            <v>42.764096001600002</v>
          </cell>
          <cell r="I161">
            <v>42.764096003039995</v>
          </cell>
          <cell r="J161">
            <v>43.787116403520017</v>
          </cell>
          <cell r="K161">
            <v>43.787116396800002</v>
          </cell>
          <cell r="L161">
            <v>43.787116403520017</v>
          </cell>
          <cell r="M161">
            <v>216.88954120848007</v>
          </cell>
          <cell r="N161">
            <v>43.787116396800002</v>
          </cell>
          <cell r="O161">
            <v>43.787116403520017</v>
          </cell>
          <cell r="P161">
            <v>43.787116396800002</v>
          </cell>
          <cell r="Q161">
            <v>43.787116403520017</v>
          </cell>
          <cell r="R161">
            <v>43.787116403520017</v>
          </cell>
          <cell r="S161">
            <v>43.787116396800002</v>
          </cell>
          <cell r="T161">
            <v>43.787116403520017</v>
          </cell>
          <cell r="U161">
            <v>306.50981480448013</v>
          </cell>
          <cell r="V161">
            <v>523.3993560129602</v>
          </cell>
          <cell r="W161">
            <v>694.45574002368016</v>
          </cell>
        </row>
        <row r="162">
          <cell r="A162" t="str">
            <v>Grand Total</v>
          </cell>
          <cell r="B162">
            <v>679.18534100040006</v>
          </cell>
          <cell r="C162">
            <v>679.18534100040006</v>
          </cell>
          <cell r="D162">
            <v>679.18534099920032</v>
          </cell>
          <cell r="E162">
            <v>1118.3592410004003</v>
          </cell>
          <cell r="F162">
            <v>3155.9152640004004</v>
          </cell>
          <cell r="G162">
            <v>3155.9152640004004</v>
          </cell>
          <cell r="H162">
            <v>1118.3592409992004</v>
          </cell>
          <cell r="I162">
            <v>1118.3592410004003</v>
          </cell>
          <cell r="J162">
            <v>1121.7006914047199</v>
          </cell>
          <cell r="K162">
            <v>1121.7006913929597</v>
          </cell>
          <cell r="L162">
            <v>1121.7006914047199</v>
          </cell>
          <cell r="M162">
            <v>5601.8205562020003</v>
          </cell>
          <cell r="N162">
            <v>682.52679139680038</v>
          </cell>
          <cell r="O162">
            <v>682.52679140471992</v>
          </cell>
          <cell r="P162">
            <v>682.52679139680038</v>
          </cell>
          <cell r="Q162">
            <v>682.52679140471992</v>
          </cell>
          <cell r="R162">
            <v>682.52679140471992</v>
          </cell>
          <cell r="S162">
            <v>682.52679139680038</v>
          </cell>
          <cell r="T162">
            <v>1121.7006914047199</v>
          </cell>
          <cell r="U162">
            <v>5216.8614398092805</v>
          </cell>
          <cell r="V162">
            <v>10818.681996011279</v>
          </cell>
          <cell r="W162">
            <v>13974.59726001168</v>
          </cell>
        </row>
        <row r="165">
          <cell r="A165" t="str">
            <v>Sum of Value</v>
          </cell>
          <cell r="B165" t="str">
            <v>Column Labels</v>
          </cell>
        </row>
        <row r="166">
          <cell r="B166" t="str">
            <v>2023-2024</v>
          </cell>
          <cell r="G166" t="str">
            <v>2023-2024 Total</v>
          </cell>
          <cell r="H166" t="str">
            <v>2024-2025</v>
          </cell>
          <cell r="V166" t="str">
            <v>2024-2025 Total</v>
          </cell>
          <cell r="W166" t="str">
            <v>Grand Total</v>
          </cell>
        </row>
        <row r="167">
          <cell r="B167" t="str">
            <v>Summer</v>
          </cell>
          <cell r="F167" t="str">
            <v>Summer Total</v>
          </cell>
          <cell r="H167" t="str">
            <v>Winter</v>
          </cell>
          <cell r="M167" t="str">
            <v>Winter Total</v>
          </cell>
          <cell r="N167" t="str">
            <v>Summer</v>
          </cell>
          <cell r="U167" t="str">
            <v>Summer Total</v>
          </cell>
        </row>
        <row r="168">
          <cell r="A168" t="str">
            <v>Row Labels</v>
          </cell>
          <cell r="B168">
            <v>45474</v>
          </cell>
          <cell r="C168">
            <v>45505</v>
          </cell>
          <cell r="D168">
            <v>45536</v>
          </cell>
          <cell r="E168">
            <v>45566</v>
          </cell>
          <cell r="H168">
            <v>45597</v>
          </cell>
          <cell r="I168">
            <v>45627</v>
          </cell>
          <cell r="J168">
            <v>45658</v>
          </cell>
          <cell r="K168">
            <v>45689</v>
          </cell>
          <cell r="L168">
            <v>45717</v>
          </cell>
          <cell r="N168">
            <v>45748</v>
          </cell>
          <cell r="O168">
            <v>45778</v>
          </cell>
          <cell r="P168">
            <v>45809</v>
          </cell>
          <cell r="Q168">
            <v>45839</v>
          </cell>
          <cell r="R168">
            <v>45870</v>
          </cell>
          <cell r="S168">
            <v>45901</v>
          </cell>
          <cell r="T168">
            <v>45931</v>
          </cell>
        </row>
        <row r="169">
          <cell r="A169" t="str">
            <v>Total System Cost</v>
          </cell>
          <cell r="B169">
            <v>5304.126530842801</v>
          </cell>
          <cell r="C169">
            <v>4312.8745783785589</v>
          </cell>
          <cell r="D169">
            <v>3617.0725156888802</v>
          </cell>
          <cell r="E169">
            <v>3901.9612530314403</v>
          </cell>
          <cell r="F169">
            <v>17136.034877941682</v>
          </cell>
          <cell r="G169">
            <v>17136.034877941682</v>
          </cell>
          <cell r="H169">
            <v>3665.631129966001</v>
          </cell>
          <cell r="I169">
            <v>4235.58411731664</v>
          </cell>
          <cell r="J169">
            <v>4586.4355680129602</v>
          </cell>
          <cell r="K169">
            <v>4289.8005943936805</v>
          </cell>
          <cell r="L169">
            <v>4108.6482203484002</v>
          </cell>
          <cell r="M169">
            <v>20886.099630037683</v>
          </cell>
          <cell r="N169">
            <v>6055.7531568684035</v>
          </cell>
          <cell r="O169">
            <v>6215.9702680319997</v>
          </cell>
          <cell r="P169">
            <v>5785.6678841460007</v>
          </cell>
          <cell r="Q169">
            <v>6050.8042801883985</v>
          </cell>
          <cell r="R169">
            <v>5863.1031816851992</v>
          </cell>
          <cell r="S169">
            <v>4742.2691123697605</v>
          </cell>
          <cell r="T169">
            <v>4893.2704225216794</v>
          </cell>
          <cell r="U169">
            <v>39606.838305811441</v>
          </cell>
          <cell r="V169">
            <v>60492.937935849121</v>
          </cell>
          <cell r="W169">
            <v>77628.972813790795</v>
          </cell>
        </row>
        <row r="170">
          <cell r="A170" t="str">
            <v>CKY Model</v>
          </cell>
          <cell r="B170">
            <v>5304.126530842801</v>
          </cell>
          <cell r="C170">
            <v>4312.8745783785589</v>
          </cell>
          <cell r="D170">
            <v>3617.0725156888802</v>
          </cell>
          <cell r="E170">
            <v>3901.9612530314403</v>
          </cell>
          <cell r="F170">
            <v>17136.034877941682</v>
          </cell>
          <cell r="G170">
            <v>17136.034877941682</v>
          </cell>
          <cell r="H170">
            <v>3665.631129966001</v>
          </cell>
          <cell r="I170">
            <v>4235.58411731664</v>
          </cell>
          <cell r="J170">
            <v>4586.4355680129602</v>
          </cell>
          <cell r="K170">
            <v>4289.8005943936805</v>
          </cell>
          <cell r="L170">
            <v>4108.6482203484002</v>
          </cell>
          <cell r="M170">
            <v>20886.099630037683</v>
          </cell>
          <cell r="N170">
            <v>6055.7531568684035</v>
          </cell>
          <cell r="O170">
            <v>6215.9702680319997</v>
          </cell>
          <cell r="P170">
            <v>5785.6678841460007</v>
          </cell>
          <cell r="Q170">
            <v>6050.8042801883985</v>
          </cell>
          <cell r="R170">
            <v>5863.1031816851992</v>
          </cell>
          <cell r="S170">
            <v>4742.2691123697605</v>
          </cell>
          <cell r="T170">
            <v>4893.2704225216794</v>
          </cell>
          <cell r="U170">
            <v>39606.838305811441</v>
          </cell>
          <cell r="V170">
            <v>60492.937935849121</v>
          </cell>
          <cell r="W170">
            <v>77628.972813790795</v>
          </cell>
        </row>
        <row r="171">
          <cell r="A171" t="str">
            <v>Grand Total</v>
          </cell>
          <cell r="B171">
            <v>5304.126530842801</v>
          </cell>
          <cell r="C171">
            <v>4312.8745783785589</v>
          </cell>
          <cell r="D171">
            <v>3617.0725156888802</v>
          </cell>
          <cell r="E171">
            <v>3901.9612530314403</v>
          </cell>
          <cell r="F171">
            <v>17136.034877941682</v>
          </cell>
          <cell r="G171">
            <v>17136.034877941682</v>
          </cell>
          <cell r="H171">
            <v>3665.631129966001</v>
          </cell>
          <cell r="I171">
            <v>4235.58411731664</v>
          </cell>
          <cell r="J171">
            <v>4586.4355680129602</v>
          </cell>
          <cell r="K171">
            <v>4289.8005943936805</v>
          </cell>
          <cell r="L171">
            <v>4108.6482203484002</v>
          </cell>
          <cell r="M171">
            <v>20886.099630037683</v>
          </cell>
          <cell r="N171">
            <v>6055.7531568684035</v>
          </cell>
          <cell r="O171">
            <v>6215.9702680319997</v>
          </cell>
          <cell r="P171">
            <v>5785.6678841460007</v>
          </cell>
          <cell r="Q171">
            <v>6050.8042801883985</v>
          </cell>
          <cell r="R171">
            <v>5863.1031816851992</v>
          </cell>
          <cell r="S171">
            <v>4742.2691123697605</v>
          </cell>
          <cell r="T171">
            <v>4893.2704225216794</v>
          </cell>
          <cell r="U171">
            <v>39606.838305811441</v>
          </cell>
          <cell r="V171">
            <v>60492.937935849121</v>
          </cell>
          <cell r="W171">
            <v>77628.972813790795</v>
          </cell>
        </row>
      </sheetData>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s"/>
      <sheetName val="Summ"/>
      <sheetName val="1 EGC"/>
      <sheetName val="2 UnitDemCost"/>
      <sheetName val="3 DemCost"/>
      <sheetName val="4 DemCr"/>
      <sheetName val="5 NonApp"/>
      <sheetName val="6 App"/>
      <sheetName val="7 AnnRet"/>
      <sheetName val="8 BankBal"/>
      <sheetName val="AttE ChoBalCharge"/>
      <sheetName val="StoCommCost"/>
      <sheetName val="detail TariffSplit"/>
      <sheetName val="Page 5 DO NOT FILE"/>
      <sheetName val="Page 6 DO NOT FILE"/>
      <sheetName val="Page 7 DO NOT FILE"/>
      <sheetName val="Macros"/>
    </sheetNames>
    <sheetDataSet>
      <sheetData sheetId="0">
        <row r="88">
          <cell r="S88">
            <v>3.2566666666666664</v>
          </cell>
        </row>
      </sheetData>
      <sheetData sheetId="1">
        <row r="12">
          <cell r="E12">
            <v>0</v>
          </cell>
        </row>
      </sheetData>
      <sheetData sheetId="2">
        <row r="3">
          <cell r="A3" t="str">
            <v>Dec 24 - Feb 25</v>
          </cell>
        </row>
      </sheetData>
      <sheetData sheetId="3"/>
      <sheetData sheetId="4">
        <row r="21">
          <cell r="G21">
            <v>12</v>
          </cell>
        </row>
        <row r="31">
          <cell r="G31">
            <v>12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ransitionEntry="1" codeName="Sheet2"/>
  <dimension ref="A1:AL269"/>
  <sheetViews>
    <sheetView showGridLines="0" tabSelected="1" zoomScaleNormal="100" zoomScaleSheetLayoutView="90" workbookViewId="0">
      <selection activeCell="N61" sqref="N61"/>
    </sheetView>
  </sheetViews>
  <sheetFormatPr defaultColWidth="9.81640625" defaultRowHeight="13" x14ac:dyDescent="0.3"/>
  <cols>
    <col min="1" max="1" width="5" style="3" customWidth="1"/>
    <col min="2" max="2" width="51.453125" style="3" bestFit="1" customWidth="1"/>
    <col min="3" max="3" width="17.1796875" style="3" customWidth="1"/>
    <col min="4" max="4" width="24" style="3" bestFit="1" customWidth="1"/>
    <col min="5" max="5" width="15.81640625" style="3" bestFit="1" customWidth="1"/>
    <col min="6" max="6" width="14.1796875" style="3" customWidth="1"/>
    <col min="7" max="7" width="25.26953125" style="3" customWidth="1"/>
    <col min="8" max="8" width="7.453125" style="3" customWidth="1"/>
    <col min="9" max="9" width="6.81640625" style="3" customWidth="1"/>
    <col min="10" max="10" width="12.81640625" style="3" customWidth="1"/>
    <col min="11" max="11" width="14" style="3" customWidth="1"/>
    <col min="12" max="12" width="14.1796875" style="3" customWidth="1"/>
    <col min="13" max="13" width="13.81640625" style="3" customWidth="1"/>
    <col min="14" max="14" width="10" style="3" customWidth="1"/>
    <col min="15" max="15" width="11.81640625" style="3" customWidth="1"/>
    <col min="16" max="19" width="9.81640625" style="3"/>
    <col min="20" max="21" width="12.81640625" style="3" customWidth="1"/>
    <col min="22" max="22" width="9.81640625" style="3"/>
    <col min="23" max="23" width="11.81640625" style="3" customWidth="1"/>
    <col min="24" max="24" width="9.81640625" style="3"/>
    <col min="25" max="26" width="11.81640625" style="3" customWidth="1"/>
    <col min="27" max="27" width="12.81640625" style="3" customWidth="1"/>
    <col min="28" max="28" width="1.81640625" style="3" customWidth="1"/>
    <col min="29" max="29" width="12.81640625" style="3" customWidth="1"/>
    <col min="30" max="32" width="11.81640625" style="3" customWidth="1"/>
    <col min="33" max="33" width="9.81640625" style="3" customWidth="1"/>
    <col min="34" max="34" width="11.81640625" style="3" customWidth="1"/>
    <col min="35" max="35" width="10.81640625" style="3" customWidth="1"/>
    <col min="36" max="36" width="30.81640625" style="3" customWidth="1"/>
    <col min="37" max="37" width="12.81640625" style="3" customWidth="1"/>
    <col min="38" max="38" width="13.81640625" style="3" customWidth="1"/>
    <col min="39" max="39" width="11.81640625" style="3" customWidth="1"/>
    <col min="40" max="16384" width="9.81640625" style="3"/>
  </cols>
  <sheetData>
    <row r="1" spans="1:9" ht="15.5" x14ac:dyDescent="0.35">
      <c r="A1" s="1" t="s">
        <v>90</v>
      </c>
      <c r="B1" s="2"/>
      <c r="D1" s="2"/>
      <c r="E1" s="2"/>
      <c r="F1" s="4"/>
      <c r="G1" s="5"/>
    </row>
    <row r="2" spans="1:9" ht="15.5" x14ac:dyDescent="0.35">
      <c r="A2" s="4" t="s">
        <v>198</v>
      </c>
      <c r="B2" s="2"/>
      <c r="D2" s="2"/>
      <c r="E2" s="8"/>
      <c r="F2" s="2"/>
      <c r="G2" s="2"/>
    </row>
    <row r="3" spans="1:9" ht="15.5" x14ac:dyDescent="0.35">
      <c r="A3" s="2"/>
      <c r="B3" s="2"/>
      <c r="C3" s="2"/>
      <c r="D3" s="9"/>
      <c r="E3" s="10"/>
      <c r="F3" s="2"/>
      <c r="G3" s="2"/>
    </row>
    <row r="4" spans="1:9" ht="15.5" x14ac:dyDescent="0.35">
      <c r="A4" s="10" t="s">
        <v>4</v>
      </c>
      <c r="B4" s="2"/>
      <c r="C4" s="2"/>
      <c r="D4" s="172" t="s">
        <v>323</v>
      </c>
      <c r="E4" s="172" t="s">
        <v>335</v>
      </c>
      <c r="F4" s="2"/>
      <c r="G4" s="2"/>
      <c r="I4" s="11"/>
    </row>
    <row r="5" spans="1:9" ht="15.5" x14ac:dyDescent="0.35">
      <c r="A5" s="13" t="s">
        <v>5</v>
      </c>
      <c r="B5" s="2"/>
      <c r="C5" s="2"/>
      <c r="D5" s="13" t="s">
        <v>6</v>
      </c>
      <c r="E5" s="13" t="s">
        <v>7</v>
      </c>
      <c r="F5" s="14"/>
      <c r="G5" s="13" t="s">
        <v>8</v>
      </c>
      <c r="I5" s="15"/>
    </row>
    <row r="6" spans="1:9" ht="15.5" x14ac:dyDescent="0.35">
      <c r="A6" s="2">
        <v>1</v>
      </c>
      <c r="B6" s="17" t="s">
        <v>141</v>
      </c>
      <c r="C6" s="2"/>
      <c r="D6" s="18">
        <v>2.2749000000000001</v>
      </c>
      <c r="E6" s="18">
        <f>'1 EGC'!G49</f>
        <v>3.6194000000000002</v>
      </c>
      <c r="F6" s="19"/>
      <c r="G6" s="18">
        <f>E6-D6</f>
        <v>1.3445</v>
      </c>
    </row>
    <row r="7" spans="1:9" ht="15.5" x14ac:dyDescent="0.35">
      <c r="A7" s="2"/>
      <c r="B7" s="2"/>
      <c r="C7" s="2"/>
      <c r="D7" s="24"/>
      <c r="E7" s="18"/>
      <c r="F7" s="19"/>
      <c r="G7" s="18"/>
    </row>
    <row r="8" spans="1:9" ht="23.5" x14ac:dyDescent="0.55000000000000004">
      <c r="A8" s="2">
        <v>2</v>
      </c>
      <c r="B8" s="17" t="s">
        <v>142</v>
      </c>
      <c r="C8" s="2"/>
      <c r="D8" s="21">
        <v>1.8705000000000001</v>
      </c>
      <c r="E8" s="21">
        <f>'1 EGC'!G51</f>
        <v>1.8980999999999999</v>
      </c>
      <c r="F8" s="22"/>
      <c r="G8" s="21">
        <f>E8-D8</f>
        <v>2.7599999999999847E-2</v>
      </c>
      <c r="I8" s="181"/>
    </row>
    <row r="9" spans="1:9" ht="15.5" x14ac:dyDescent="0.35">
      <c r="A9" s="2"/>
      <c r="B9" s="2"/>
      <c r="C9" s="2"/>
      <c r="D9" s="18"/>
      <c r="E9" s="18"/>
      <c r="F9" s="19"/>
      <c r="G9" s="18"/>
    </row>
    <row r="10" spans="1:9" ht="15.5" x14ac:dyDescent="0.35">
      <c r="A10" s="2">
        <v>3</v>
      </c>
      <c r="B10" s="17" t="s">
        <v>143</v>
      </c>
      <c r="C10" s="2"/>
      <c r="D10" s="18">
        <f>D6+D8</f>
        <v>4.1454000000000004</v>
      </c>
      <c r="E10" s="18">
        <f>E6+E8</f>
        <v>5.5175000000000001</v>
      </c>
      <c r="F10" s="19"/>
      <c r="G10" s="18">
        <f>E10-D10</f>
        <v>1.3720999999999997</v>
      </c>
    </row>
    <row r="11" spans="1:9" ht="15.5" x14ac:dyDescent="0.35">
      <c r="A11" s="2"/>
      <c r="B11" s="2"/>
      <c r="C11" s="2"/>
      <c r="D11" s="18"/>
      <c r="E11" s="18"/>
      <c r="F11" s="19"/>
      <c r="G11" s="18"/>
    </row>
    <row r="12" spans="1:9" ht="15.5" x14ac:dyDescent="0.35">
      <c r="A12" s="2">
        <v>4</v>
      </c>
      <c r="B12" s="17" t="s">
        <v>9</v>
      </c>
      <c r="C12" s="2"/>
      <c r="D12" s="18">
        <v>0</v>
      </c>
      <c r="E12" s="18">
        <f>F50</f>
        <v>0</v>
      </c>
      <c r="F12" s="19"/>
      <c r="G12" s="18">
        <f>E12-D12</f>
        <v>0</v>
      </c>
    </row>
    <row r="13" spans="1:9" ht="15.5" x14ac:dyDescent="0.35">
      <c r="A13" s="2"/>
      <c r="B13" s="2"/>
      <c r="C13" s="2"/>
      <c r="D13" s="18"/>
      <c r="E13" s="18"/>
      <c r="F13" s="19"/>
      <c r="G13" s="18"/>
    </row>
    <row r="14" spans="1:9" ht="15.5" x14ac:dyDescent="0.35">
      <c r="A14" s="2">
        <v>5</v>
      </c>
      <c r="B14" s="17" t="s">
        <v>10</v>
      </c>
      <c r="C14" s="2"/>
      <c r="D14" s="18">
        <v>-0.42009999999999997</v>
      </c>
      <c r="E14" s="18">
        <f>F54</f>
        <v>-0.13722245995052276</v>
      </c>
      <c r="F14" s="19"/>
      <c r="G14" s="18">
        <f>E14-D14</f>
        <v>0.28287754004947718</v>
      </c>
    </row>
    <row r="15" spans="1:9" ht="15.5" x14ac:dyDescent="0.35">
      <c r="A15" s="2"/>
      <c r="B15" s="2"/>
      <c r="C15" s="2"/>
      <c r="D15" s="18"/>
      <c r="E15" s="18"/>
      <c r="F15" s="19"/>
      <c r="G15" s="18"/>
    </row>
    <row r="16" spans="1:9" ht="15.5" x14ac:dyDescent="0.35">
      <c r="A16" s="2">
        <v>6</v>
      </c>
      <c r="B16" s="17" t="s">
        <v>11</v>
      </c>
      <c r="C16" s="2"/>
      <c r="D16" s="18">
        <v>0</v>
      </c>
      <c r="E16" s="18">
        <f>F52</f>
        <v>0</v>
      </c>
      <c r="F16" s="19"/>
      <c r="G16" s="18">
        <f>E16-D16</f>
        <v>0</v>
      </c>
    </row>
    <row r="17" spans="1:9" ht="15.5" x14ac:dyDescent="0.35">
      <c r="A17" s="2"/>
      <c r="B17" s="2"/>
      <c r="C17" s="2"/>
      <c r="D17" s="18"/>
      <c r="E17" s="18"/>
      <c r="F17" s="19"/>
      <c r="G17" s="18"/>
    </row>
    <row r="18" spans="1:9" ht="15.5" x14ac:dyDescent="0.35">
      <c r="A18" s="2">
        <v>7</v>
      </c>
      <c r="B18" s="17" t="s">
        <v>12</v>
      </c>
      <c r="C18" s="2"/>
      <c r="D18" s="18">
        <v>-1.1552000000000002</v>
      </c>
      <c r="E18" s="18">
        <f>F43</f>
        <v>-0.99770000000000014</v>
      </c>
      <c r="F18" s="19"/>
      <c r="G18" s="18">
        <f>E18-D18</f>
        <v>0.15750000000000008</v>
      </c>
    </row>
    <row r="19" spans="1:9" ht="15.5" x14ac:dyDescent="0.35">
      <c r="A19" s="2"/>
      <c r="B19" s="2"/>
      <c r="C19" s="2"/>
      <c r="D19" s="18"/>
      <c r="E19" s="18"/>
      <c r="F19" s="19"/>
      <c r="G19" s="18"/>
    </row>
    <row r="20" spans="1:9" ht="15.5" x14ac:dyDescent="0.35">
      <c r="A20" s="2">
        <v>8</v>
      </c>
      <c r="B20" s="17" t="s">
        <v>196</v>
      </c>
      <c r="C20" s="2"/>
      <c r="D20" s="21">
        <v>0.40799999999999997</v>
      </c>
      <c r="E20" s="21">
        <f>F56</f>
        <v>0.40799999999999997</v>
      </c>
      <c r="F20" s="22"/>
      <c r="G20" s="21">
        <f>E20-D20</f>
        <v>0</v>
      </c>
    </row>
    <row r="21" spans="1:9" ht="15.5" x14ac:dyDescent="0.35">
      <c r="A21" s="2"/>
      <c r="B21" s="2"/>
      <c r="C21" s="2"/>
      <c r="D21" s="18"/>
      <c r="E21" s="18"/>
      <c r="F21" s="19"/>
      <c r="G21" s="18"/>
    </row>
    <row r="22" spans="1:9" ht="15.5" x14ac:dyDescent="0.35">
      <c r="A22" s="2">
        <v>9</v>
      </c>
      <c r="B22" s="17" t="s">
        <v>114</v>
      </c>
      <c r="C22" s="2"/>
      <c r="D22" s="18">
        <f>SUM(D10:D20)</f>
        <v>2.9781</v>
      </c>
      <c r="E22" s="18">
        <f>SUM(E10:E20)</f>
        <v>4.7905775400494779</v>
      </c>
      <c r="F22" s="19"/>
      <c r="G22" s="18">
        <f>E22-D22</f>
        <v>1.8124775400494779</v>
      </c>
    </row>
    <row r="23" spans="1:9" ht="15.5" x14ac:dyDescent="0.35">
      <c r="A23" s="2"/>
      <c r="B23" s="2"/>
      <c r="C23" s="2"/>
      <c r="D23" s="18"/>
      <c r="E23" s="18"/>
      <c r="F23" s="19"/>
      <c r="G23" s="18"/>
    </row>
    <row r="24" spans="1:9" ht="15.5" x14ac:dyDescent="0.35">
      <c r="A24" s="2"/>
      <c r="B24" s="2"/>
      <c r="C24" s="2"/>
      <c r="D24" s="18"/>
      <c r="E24" s="18"/>
      <c r="F24" s="19"/>
      <c r="G24" s="18"/>
    </row>
    <row r="25" spans="1:9" ht="15.5" x14ac:dyDescent="0.35">
      <c r="A25" s="2">
        <v>10</v>
      </c>
      <c r="B25" s="17" t="s">
        <v>115</v>
      </c>
      <c r="C25" s="2"/>
      <c r="D25" s="18">
        <v>3.6900000000000002E-2</v>
      </c>
      <c r="E25" s="18">
        <f>'8 BankBal'!G53</f>
        <v>3.6900000000000002E-2</v>
      </c>
      <c r="F25" s="19"/>
      <c r="G25" s="18">
        <f>E25-D25</f>
        <v>0</v>
      </c>
    </row>
    <row r="26" spans="1:9" ht="15.5" x14ac:dyDescent="0.35">
      <c r="A26" s="2"/>
      <c r="B26" s="2"/>
      <c r="C26" s="2"/>
      <c r="D26" s="173"/>
      <c r="E26" s="18"/>
      <c r="F26" s="19"/>
      <c r="G26" s="18"/>
    </row>
    <row r="27" spans="1:9" ht="15.5" x14ac:dyDescent="0.35">
      <c r="A27" s="2">
        <v>11</v>
      </c>
      <c r="B27" s="17" t="s">
        <v>13</v>
      </c>
      <c r="C27" s="25"/>
      <c r="D27" s="18"/>
      <c r="E27" s="18"/>
      <c r="F27" s="19"/>
      <c r="G27" s="18"/>
    </row>
    <row r="28" spans="1:9" ht="15.5" x14ac:dyDescent="0.35">
      <c r="A28" s="2">
        <v>12</v>
      </c>
      <c r="B28" s="17" t="s">
        <v>14</v>
      </c>
      <c r="C28" s="2"/>
      <c r="D28" s="18">
        <v>10.1875</v>
      </c>
      <c r="E28" s="18">
        <f>'4 DemCr'!E25</f>
        <v>10.4374</v>
      </c>
      <c r="F28" s="19"/>
      <c r="G28" s="18">
        <f>E28-D28</f>
        <v>0.24990000000000023</v>
      </c>
      <c r="I28" s="38"/>
    </row>
    <row r="29" spans="1:9" ht="15.5" x14ac:dyDescent="0.35">
      <c r="A29" s="2"/>
      <c r="B29" s="2"/>
      <c r="C29" s="2"/>
      <c r="D29" s="2"/>
      <c r="E29" s="2"/>
      <c r="F29" s="2"/>
      <c r="G29" s="2"/>
    </row>
    <row r="30" spans="1:9" ht="15.5" x14ac:dyDescent="0.35">
      <c r="A30" s="2"/>
      <c r="B30" s="2"/>
      <c r="C30" s="2"/>
      <c r="D30" s="26"/>
      <c r="E30" s="26"/>
      <c r="F30" s="26"/>
      <c r="G30" s="26"/>
      <c r="H30" s="23"/>
    </row>
    <row r="31" spans="1:9" ht="15.5" x14ac:dyDescent="0.35">
      <c r="A31" s="1" t="s">
        <v>90</v>
      </c>
      <c r="B31" s="2"/>
      <c r="D31" s="2"/>
      <c r="E31" s="2"/>
      <c r="F31" s="2"/>
      <c r="G31" s="5"/>
    </row>
    <row r="32" spans="1:9" ht="15.5" x14ac:dyDescent="0.35">
      <c r="A32" s="1" t="s">
        <v>175</v>
      </c>
      <c r="B32" s="2"/>
      <c r="D32" s="2"/>
      <c r="E32" s="2"/>
      <c r="F32" s="4"/>
      <c r="G32" s="2"/>
      <c r="I32" s="27"/>
    </row>
    <row r="33" spans="1:9" ht="15.5" x14ac:dyDescent="0.35">
      <c r="A33" s="1" t="s">
        <v>199</v>
      </c>
      <c r="B33" s="2"/>
      <c r="D33" s="2"/>
      <c r="E33" s="2"/>
      <c r="F33" s="2"/>
      <c r="G33" s="2"/>
      <c r="I33" s="27"/>
    </row>
    <row r="34" spans="1:9" ht="14.5" x14ac:dyDescent="0.35">
      <c r="A34" s="221" t="s">
        <v>319</v>
      </c>
    </row>
    <row r="35" spans="1:9" ht="15.5" x14ac:dyDescent="0.35">
      <c r="A35" s="2"/>
      <c r="B35" s="2"/>
      <c r="C35" s="2"/>
      <c r="D35" s="2"/>
      <c r="E35" s="2"/>
      <c r="F35" s="2"/>
      <c r="G35" s="2"/>
      <c r="I35" s="27"/>
    </row>
    <row r="36" spans="1:9" ht="15.5" x14ac:dyDescent="0.35">
      <c r="A36" s="2"/>
      <c r="B36" s="2"/>
      <c r="C36" s="2"/>
      <c r="D36" s="2"/>
      <c r="E36" s="2"/>
      <c r="F36" s="2"/>
      <c r="G36" s="2"/>
      <c r="I36" s="27"/>
    </row>
    <row r="37" spans="1:9" ht="15.5" x14ac:dyDescent="0.35">
      <c r="A37" s="10" t="s">
        <v>4</v>
      </c>
      <c r="B37" s="2"/>
      <c r="C37" s="2"/>
      <c r="D37" s="2"/>
      <c r="E37" s="2"/>
      <c r="F37" s="2"/>
      <c r="G37" s="2"/>
      <c r="I37" s="30"/>
    </row>
    <row r="38" spans="1:9" ht="15.5" x14ac:dyDescent="0.35">
      <c r="A38" s="13" t="s">
        <v>5</v>
      </c>
      <c r="B38" s="13" t="s">
        <v>15</v>
      </c>
      <c r="C38" s="14"/>
      <c r="D38" s="14"/>
      <c r="E38" s="14"/>
      <c r="F38" s="13" t="s">
        <v>16</v>
      </c>
      <c r="G38" s="13" t="s">
        <v>17</v>
      </c>
      <c r="H38" s="16"/>
      <c r="I38" s="32"/>
    </row>
    <row r="39" spans="1:9" ht="15.5" x14ac:dyDescent="0.35">
      <c r="A39" s="2"/>
      <c r="B39" s="2"/>
      <c r="C39" s="2"/>
      <c r="D39" s="2"/>
      <c r="E39" s="2"/>
      <c r="F39" s="2"/>
      <c r="G39" s="2"/>
      <c r="I39" s="31"/>
    </row>
    <row r="40" spans="1:9" ht="15.5" x14ac:dyDescent="0.35">
      <c r="A40" s="2"/>
      <c r="B40" s="2"/>
      <c r="C40" s="2"/>
      <c r="D40" s="2"/>
      <c r="E40" s="2"/>
      <c r="F40" s="2"/>
      <c r="G40" s="2"/>
      <c r="I40" s="31"/>
    </row>
    <row r="41" spans="1:9" ht="15.5" x14ac:dyDescent="0.35">
      <c r="A41" s="2">
        <v>1</v>
      </c>
      <c r="B41" s="17" t="s">
        <v>18</v>
      </c>
      <c r="C41" s="17" t="s">
        <v>19</v>
      </c>
      <c r="D41" s="2"/>
      <c r="E41" s="2"/>
      <c r="F41" s="19">
        <f>'1 EGC'!G53</f>
        <v>5.5175000000000001</v>
      </c>
      <c r="G41" s="7" t="s">
        <v>334</v>
      </c>
      <c r="I41" s="34"/>
    </row>
    <row r="42" spans="1:9" ht="15.5" x14ac:dyDescent="0.35">
      <c r="A42" s="2"/>
      <c r="B42" s="2"/>
      <c r="C42" s="2"/>
      <c r="D42" s="2"/>
      <c r="E42" s="2"/>
      <c r="F42" s="19"/>
      <c r="I42" s="31"/>
    </row>
    <row r="43" spans="1:9" ht="15.5" x14ac:dyDescent="0.35">
      <c r="A43" s="2">
        <v>2</v>
      </c>
      <c r="B43" s="17" t="s">
        <v>200</v>
      </c>
      <c r="C43" s="17" t="s">
        <v>21</v>
      </c>
      <c r="D43" s="2"/>
      <c r="E43" s="2"/>
      <c r="F43" s="19">
        <f>SUM(E44:E47)</f>
        <v>-0.99770000000000014</v>
      </c>
      <c r="I43" s="31"/>
    </row>
    <row r="44" spans="1:9" ht="15.5" x14ac:dyDescent="0.35">
      <c r="A44" s="2"/>
      <c r="B44" s="2"/>
      <c r="C44" s="2"/>
      <c r="D44" s="2" t="s">
        <v>316</v>
      </c>
      <c r="E44" s="19">
        <v>0.19500000000000001</v>
      </c>
      <c r="G44" s="7" t="s">
        <v>317</v>
      </c>
      <c r="I44" s="31"/>
    </row>
    <row r="45" spans="1:9" ht="15.5" x14ac:dyDescent="0.35">
      <c r="A45" s="2"/>
      <c r="B45" s="2"/>
      <c r="C45" s="2"/>
      <c r="D45" s="2" t="s">
        <v>321</v>
      </c>
      <c r="E45" s="19">
        <v>-1.2169000000000001</v>
      </c>
      <c r="G45" s="7" t="s">
        <v>318</v>
      </c>
      <c r="I45" s="31"/>
    </row>
    <row r="46" spans="1:9" ht="15.5" x14ac:dyDescent="0.35">
      <c r="A46" s="2"/>
      <c r="B46" s="2"/>
      <c r="C46" s="2"/>
      <c r="D46" s="2" t="s">
        <v>324</v>
      </c>
      <c r="E46" s="19">
        <v>-0.25109999999999999</v>
      </c>
      <c r="G46" s="7" t="s">
        <v>325</v>
      </c>
      <c r="I46" s="31"/>
    </row>
    <row r="47" spans="1:9" ht="15.5" x14ac:dyDescent="0.35">
      <c r="A47" s="2"/>
      <c r="B47" s="2"/>
      <c r="C47" s="2"/>
      <c r="D47" s="2" t="s">
        <v>337</v>
      </c>
      <c r="E47" s="19">
        <v>0.27529999999999999</v>
      </c>
      <c r="G47" s="7" t="s">
        <v>334</v>
      </c>
      <c r="I47" s="31"/>
    </row>
    <row r="48" spans="1:9" ht="15.5" x14ac:dyDescent="0.35">
      <c r="A48" s="2"/>
      <c r="B48" s="2"/>
      <c r="C48" s="2"/>
      <c r="D48" s="2"/>
      <c r="E48" s="2"/>
      <c r="F48" s="19"/>
      <c r="G48" s="7"/>
      <c r="I48" s="31"/>
    </row>
    <row r="49" spans="1:9" ht="15.5" hidden="1" x14ac:dyDescent="0.35">
      <c r="A49" s="2"/>
      <c r="B49" s="2"/>
      <c r="C49" s="2"/>
      <c r="D49" s="2"/>
      <c r="E49" s="2"/>
      <c r="F49" s="19"/>
      <c r="G49" s="2"/>
      <c r="I49" s="31"/>
    </row>
    <row r="50" spans="1:9" ht="15.5" hidden="1" x14ac:dyDescent="0.35">
      <c r="A50" s="2">
        <v>3</v>
      </c>
      <c r="B50" s="17" t="s">
        <v>20</v>
      </c>
      <c r="C50" s="17" t="s">
        <v>88</v>
      </c>
      <c r="D50" s="2"/>
      <c r="E50" s="2"/>
      <c r="F50" s="19">
        <v>0</v>
      </c>
      <c r="G50" s="177"/>
      <c r="I50" s="31"/>
    </row>
    <row r="51" spans="1:9" ht="15.5" hidden="1" x14ac:dyDescent="0.35">
      <c r="A51" s="2"/>
      <c r="B51" s="2"/>
      <c r="C51" s="2"/>
      <c r="D51" s="2"/>
      <c r="E51" s="2"/>
      <c r="F51" s="19"/>
      <c r="G51" s="2"/>
      <c r="I51" s="31"/>
    </row>
    <row r="52" spans="1:9" ht="15.5" x14ac:dyDescent="0.35">
      <c r="A52" s="2">
        <f>A43+1</f>
        <v>3</v>
      </c>
      <c r="B52" s="17" t="s">
        <v>201</v>
      </c>
      <c r="C52" s="2" t="s">
        <v>179</v>
      </c>
      <c r="D52" s="2"/>
      <c r="F52" s="19"/>
      <c r="G52" s="178"/>
      <c r="I52" s="31"/>
    </row>
    <row r="53" spans="1:9" ht="13.5" customHeight="1" x14ac:dyDescent="0.35">
      <c r="A53" s="2"/>
      <c r="B53" s="2"/>
      <c r="C53" s="2"/>
      <c r="D53" s="2"/>
      <c r="E53" s="2"/>
      <c r="F53" s="19"/>
      <c r="G53" s="2"/>
      <c r="I53" s="31"/>
    </row>
    <row r="54" spans="1:9" ht="15.5" x14ac:dyDescent="0.35">
      <c r="A54" s="2">
        <f>A52+1</f>
        <v>4</v>
      </c>
      <c r="B54" s="17" t="s">
        <v>22</v>
      </c>
      <c r="C54" s="17" t="s">
        <v>193</v>
      </c>
      <c r="D54" s="2" t="s">
        <v>337</v>
      </c>
      <c r="E54" s="2"/>
      <c r="F54" s="19">
        <v>-0.13722245995052276</v>
      </c>
      <c r="G54" s="7" t="s">
        <v>334</v>
      </c>
      <c r="I54" s="31"/>
    </row>
    <row r="55" spans="1:9" ht="15.5" x14ac:dyDescent="0.35">
      <c r="A55" s="2"/>
      <c r="B55" s="2"/>
      <c r="D55" s="2"/>
      <c r="E55" s="2"/>
      <c r="I55" s="31"/>
    </row>
    <row r="56" spans="1:9" ht="15.5" x14ac:dyDescent="0.35">
      <c r="A56" s="2">
        <f>A54+1</f>
        <v>5</v>
      </c>
      <c r="B56" s="17" t="s">
        <v>197</v>
      </c>
      <c r="C56" s="17" t="s">
        <v>194</v>
      </c>
      <c r="D56" s="2" t="s">
        <v>321</v>
      </c>
      <c r="E56" s="2"/>
      <c r="F56" s="19">
        <v>0.40799999999999997</v>
      </c>
      <c r="G56" s="7" t="s">
        <v>318</v>
      </c>
      <c r="I56" s="31"/>
    </row>
    <row r="57" spans="1:9" ht="15.5" x14ac:dyDescent="0.35">
      <c r="A57" s="2"/>
      <c r="B57" s="2"/>
      <c r="C57" s="2"/>
      <c r="D57" s="2"/>
      <c r="E57" s="2"/>
      <c r="F57" s="19"/>
      <c r="G57" s="33"/>
      <c r="I57" s="31"/>
    </row>
    <row r="58" spans="1:9" ht="15.5" x14ac:dyDescent="0.35">
      <c r="A58" s="2">
        <f>A56+1</f>
        <v>6</v>
      </c>
      <c r="B58" s="17" t="s">
        <v>177</v>
      </c>
      <c r="C58" s="2"/>
      <c r="D58" s="2"/>
      <c r="E58" s="2"/>
      <c r="F58" s="19"/>
      <c r="G58" s="2"/>
      <c r="I58" s="31"/>
    </row>
    <row r="59" spans="1:9" ht="15.5" x14ac:dyDescent="0.35">
      <c r="A59" s="2">
        <f>A58+1</f>
        <v>7</v>
      </c>
      <c r="B59" s="17" t="s">
        <v>319</v>
      </c>
      <c r="C59" s="2"/>
      <c r="D59" s="2"/>
      <c r="E59" s="2"/>
      <c r="F59" s="36">
        <f>F41+F43+F50+F52 + F54+F56</f>
        <v>4.7905775400494779</v>
      </c>
      <c r="G59" s="2"/>
      <c r="I59" s="31"/>
    </row>
    <row r="60" spans="1:9" ht="15.5" x14ac:dyDescent="0.35">
      <c r="A60" s="2"/>
      <c r="B60" s="2"/>
      <c r="C60" s="2"/>
      <c r="D60" s="2"/>
      <c r="E60" s="2"/>
      <c r="F60" s="19"/>
      <c r="G60" s="2"/>
      <c r="I60" s="31"/>
    </row>
    <row r="61" spans="1:9" ht="15.5" x14ac:dyDescent="0.35">
      <c r="A61" s="2">
        <f>A59+1</f>
        <v>8</v>
      </c>
      <c r="B61" s="17" t="s">
        <v>23</v>
      </c>
      <c r="C61" s="2"/>
      <c r="D61" s="2"/>
      <c r="E61" s="2"/>
      <c r="F61" s="19"/>
      <c r="G61" s="2"/>
      <c r="I61" s="31"/>
    </row>
    <row r="62" spans="1:9" ht="15.5" x14ac:dyDescent="0.35">
      <c r="A62" s="2">
        <f>A61+1</f>
        <v>9</v>
      </c>
      <c r="B62" s="17" t="s">
        <v>24</v>
      </c>
      <c r="C62" s="17" t="s">
        <v>89</v>
      </c>
      <c r="D62" s="2"/>
      <c r="E62" s="2"/>
      <c r="F62" s="36">
        <f>E28</f>
        <v>10.4374</v>
      </c>
      <c r="G62" s="2"/>
      <c r="I62" s="31"/>
    </row>
    <row r="63" spans="1:9" ht="15.5" x14ac:dyDescent="0.35">
      <c r="A63" s="2"/>
      <c r="B63" s="2"/>
      <c r="C63" s="2"/>
      <c r="D63" s="2"/>
      <c r="E63" s="2"/>
      <c r="F63" s="175"/>
      <c r="G63" s="2"/>
      <c r="I63" s="31"/>
    </row>
    <row r="64" spans="1:9" ht="15.5" x14ac:dyDescent="0.35">
      <c r="A64" s="2"/>
      <c r="B64" s="2"/>
      <c r="C64" s="2"/>
      <c r="D64" s="2"/>
      <c r="E64" s="2"/>
      <c r="F64" s="176"/>
      <c r="G64" s="2"/>
      <c r="I64" s="31"/>
    </row>
    <row r="65" spans="1:9" ht="15.5" x14ac:dyDescent="0.35">
      <c r="A65" s="2"/>
      <c r="B65" s="2"/>
      <c r="C65" s="2"/>
      <c r="D65" s="2"/>
      <c r="E65" s="2"/>
      <c r="F65" s="2"/>
      <c r="G65" s="2"/>
      <c r="I65" s="31"/>
    </row>
    <row r="66" spans="1:9" ht="15.5" x14ac:dyDescent="0.35">
      <c r="A66" s="2"/>
      <c r="B66" s="2"/>
      <c r="C66" s="2"/>
      <c r="D66" s="2"/>
      <c r="E66" s="2"/>
      <c r="F66" s="2"/>
      <c r="G66" s="4"/>
      <c r="I66" s="31"/>
    </row>
    <row r="67" spans="1:9" ht="15.5" x14ac:dyDescent="0.35">
      <c r="A67" s="1" t="s">
        <v>336</v>
      </c>
      <c r="B67" s="174"/>
      <c r="C67" s="4"/>
      <c r="D67" s="1" t="s">
        <v>56</v>
      </c>
      <c r="E67" s="4"/>
      <c r="F67" s="4"/>
      <c r="G67" s="2"/>
      <c r="I67" s="28"/>
    </row>
    <row r="68" spans="1:9" ht="15.5" x14ac:dyDescent="0.35">
      <c r="A68" s="2"/>
      <c r="B68" s="2"/>
      <c r="C68" s="2"/>
      <c r="D68" s="37"/>
      <c r="E68" s="2"/>
      <c r="F68" s="2"/>
      <c r="G68" s="2"/>
    </row>
    <row r="92" spans="3:4" x14ac:dyDescent="0.3">
      <c r="C92" s="38"/>
      <c r="D92" s="38"/>
    </row>
    <row r="97" spans="19:29" x14ac:dyDescent="0.3">
      <c r="T97" s="20"/>
      <c r="V97" s="23"/>
    </row>
    <row r="98" spans="19:29" x14ac:dyDescent="0.3">
      <c r="V98" s="23"/>
      <c r="AC98" s="20"/>
    </row>
    <row r="99" spans="19:29" x14ac:dyDescent="0.3">
      <c r="V99" s="23"/>
    </row>
    <row r="100" spans="19:29" x14ac:dyDescent="0.3">
      <c r="T100" s="11"/>
      <c r="V100" s="23"/>
    </row>
    <row r="101" spans="19:29" x14ac:dyDescent="0.3">
      <c r="V101" s="23"/>
      <c r="AA101" s="16"/>
      <c r="AC101" s="20"/>
    </row>
    <row r="102" spans="19:29" x14ac:dyDescent="0.3">
      <c r="V102" s="23"/>
      <c r="AC102" s="20"/>
    </row>
    <row r="103" spans="19:29" x14ac:dyDescent="0.3">
      <c r="V103" s="23"/>
    </row>
    <row r="104" spans="19:29" x14ac:dyDescent="0.3">
      <c r="V104" s="23"/>
      <c r="AC104" s="20"/>
    </row>
    <row r="105" spans="19:29" x14ac:dyDescent="0.3">
      <c r="S105" s="20"/>
      <c r="T105" s="20"/>
      <c r="V105" s="23"/>
      <c r="AC105" s="20"/>
    </row>
    <row r="106" spans="19:29" x14ac:dyDescent="0.3">
      <c r="S106" s="20"/>
      <c r="T106" s="20"/>
      <c r="AA106" s="16"/>
      <c r="AC106" s="20"/>
    </row>
    <row r="108" spans="19:29" x14ac:dyDescent="0.3">
      <c r="Z108" s="24"/>
    </row>
    <row r="109" spans="19:29" x14ac:dyDescent="0.3">
      <c r="Z109" s="24"/>
    </row>
    <row r="110" spans="19:29" x14ac:dyDescent="0.3">
      <c r="Z110" s="24"/>
    </row>
    <row r="111" spans="19:29" x14ac:dyDescent="0.3">
      <c r="Z111" s="24"/>
    </row>
    <row r="112" spans="19:29" x14ac:dyDescent="0.3">
      <c r="Z112" s="24"/>
    </row>
    <row r="113" spans="26:26" x14ac:dyDescent="0.3">
      <c r="Z113" s="24"/>
    </row>
    <row r="114" spans="26:26" x14ac:dyDescent="0.3">
      <c r="Z114" s="24"/>
    </row>
    <row r="115" spans="26:26" x14ac:dyDescent="0.3">
      <c r="Z115" s="24"/>
    </row>
    <row r="185" spans="10:37" x14ac:dyDescent="0.3">
      <c r="J185" s="39"/>
    </row>
    <row r="186" spans="10:37" x14ac:dyDescent="0.3">
      <c r="J186" s="39"/>
    </row>
    <row r="188" spans="10:37" x14ac:dyDescent="0.3">
      <c r="Z188" s="40"/>
      <c r="AA188" s="40"/>
      <c r="AB188" s="40"/>
      <c r="AC188" s="40"/>
      <c r="AD188" s="40"/>
      <c r="AE188" s="40"/>
      <c r="AF188" s="40"/>
      <c r="AG188" s="40"/>
      <c r="AH188" s="40"/>
      <c r="AI188" s="40"/>
      <c r="AJ188" s="40"/>
      <c r="AK188" s="40"/>
    </row>
    <row r="189" spans="10:37" x14ac:dyDescent="0.3">
      <c r="Z189" s="40"/>
      <c r="AA189" s="40"/>
      <c r="AB189" s="40"/>
      <c r="AC189" s="40"/>
      <c r="AD189" s="40"/>
      <c r="AE189" s="40"/>
      <c r="AF189" s="40"/>
      <c r="AG189" s="40"/>
      <c r="AH189" s="40"/>
      <c r="AI189" s="40"/>
      <c r="AJ189" s="40"/>
      <c r="AK189" s="40"/>
    </row>
    <row r="190" spans="10:37" x14ac:dyDescent="0.3">
      <c r="Z190" s="40"/>
      <c r="AA190" s="40"/>
      <c r="AB190" s="40"/>
      <c r="AC190" s="40"/>
      <c r="AD190" s="40"/>
      <c r="AE190" s="41"/>
      <c r="AF190" s="40"/>
      <c r="AG190" s="40"/>
      <c r="AH190" s="40"/>
      <c r="AI190" s="40"/>
      <c r="AJ190" s="40"/>
      <c r="AK190" s="40"/>
    </row>
    <row r="191" spans="10:37" x14ac:dyDescent="0.3">
      <c r="Z191" s="42"/>
      <c r="AA191" s="40"/>
      <c r="AB191" s="40"/>
      <c r="AC191" s="40"/>
      <c r="AD191" s="40"/>
      <c r="AE191" s="41"/>
      <c r="AF191" s="40"/>
      <c r="AG191" s="40"/>
      <c r="AH191" s="40"/>
      <c r="AI191" s="41"/>
      <c r="AJ191" s="41"/>
      <c r="AK191" s="41"/>
    </row>
    <row r="192" spans="10:37" x14ac:dyDescent="0.3">
      <c r="Z192" s="40"/>
      <c r="AA192" s="41"/>
      <c r="AB192" s="40"/>
      <c r="AC192" s="41"/>
      <c r="AD192" s="40"/>
      <c r="AE192" s="41"/>
      <c r="AF192" s="41"/>
      <c r="AG192" s="41"/>
      <c r="AH192" s="42"/>
      <c r="AI192" s="41"/>
      <c r="AJ192" s="41"/>
      <c r="AK192" s="41"/>
    </row>
    <row r="193" spans="26:37" x14ac:dyDescent="0.3">
      <c r="Z193" s="40"/>
      <c r="AA193" s="41"/>
      <c r="AB193" s="40"/>
      <c r="AC193" s="41"/>
      <c r="AD193" s="40"/>
      <c r="AE193" s="42"/>
      <c r="AF193" s="42"/>
      <c r="AG193" s="42"/>
      <c r="AH193" s="41"/>
      <c r="AI193" s="42"/>
      <c r="AJ193" s="41"/>
      <c r="AK193" s="41"/>
    </row>
    <row r="194" spans="26:37" x14ac:dyDescent="0.3">
      <c r="Z194" s="40"/>
      <c r="AA194" s="42"/>
      <c r="AB194" s="40"/>
      <c r="AC194" s="40"/>
      <c r="AD194" s="40"/>
      <c r="AE194" s="42"/>
      <c r="AF194" s="42"/>
      <c r="AG194" s="42"/>
      <c r="AH194" s="40"/>
      <c r="AI194" s="42"/>
      <c r="AJ194" s="40"/>
      <c r="AK194" s="40"/>
    </row>
    <row r="195" spans="26:37" x14ac:dyDescent="0.3">
      <c r="Z195" s="42"/>
      <c r="AA195" s="42"/>
      <c r="AB195" s="40"/>
      <c r="AC195" s="40"/>
      <c r="AD195" s="40"/>
      <c r="AE195" s="40"/>
      <c r="AF195" s="40"/>
      <c r="AG195" s="40"/>
      <c r="AH195" s="40"/>
      <c r="AI195" s="40"/>
      <c r="AJ195" s="40"/>
      <c r="AK195" s="40"/>
    </row>
    <row r="196" spans="26:37" x14ac:dyDescent="0.3">
      <c r="Z196" s="42"/>
      <c r="AA196" s="40"/>
      <c r="AB196" s="40"/>
      <c r="AC196" s="40"/>
      <c r="AD196" s="40"/>
      <c r="AE196" s="40"/>
      <c r="AF196" s="40"/>
      <c r="AG196" s="40"/>
      <c r="AH196" s="40"/>
      <c r="AI196" s="40"/>
      <c r="AJ196" s="40"/>
      <c r="AK196" s="40"/>
    </row>
    <row r="197" spans="26:37" x14ac:dyDescent="0.3">
      <c r="Z197" s="42"/>
      <c r="AA197" s="40"/>
      <c r="AB197" s="40"/>
      <c r="AC197" s="40"/>
      <c r="AD197" s="40"/>
      <c r="AE197" s="40"/>
      <c r="AF197" s="40"/>
      <c r="AG197" s="40"/>
      <c r="AH197" s="40"/>
      <c r="AI197" s="40"/>
      <c r="AJ197" s="40"/>
      <c r="AK197" s="40"/>
    </row>
    <row r="198" spans="26:37" x14ac:dyDescent="0.3">
      <c r="Z198" s="42"/>
      <c r="AA198" s="40"/>
      <c r="AB198" s="40"/>
      <c r="AC198" s="40"/>
      <c r="AD198" s="40"/>
      <c r="AE198" s="40"/>
      <c r="AF198" s="40"/>
      <c r="AG198" s="40"/>
      <c r="AH198" s="40"/>
      <c r="AI198" s="40"/>
      <c r="AJ198" s="40"/>
      <c r="AK198" s="40"/>
    </row>
    <row r="199" spans="26:37" x14ac:dyDescent="0.3">
      <c r="Z199" s="42"/>
      <c r="AA199" s="40"/>
      <c r="AB199" s="40"/>
      <c r="AC199" s="40"/>
      <c r="AD199" s="40"/>
      <c r="AE199" s="40"/>
      <c r="AF199" s="40"/>
      <c r="AG199" s="40"/>
      <c r="AH199" s="40"/>
      <c r="AI199" s="40"/>
      <c r="AJ199" s="40"/>
      <c r="AK199" s="40"/>
    </row>
    <row r="200" spans="26:37" x14ac:dyDescent="0.3">
      <c r="Z200" s="42"/>
      <c r="AA200" s="40"/>
      <c r="AB200" s="40"/>
      <c r="AC200" s="40"/>
      <c r="AD200" s="40"/>
      <c r="AE200" s="40"/>
      <c r="AF200" s="40"/>
      <c r="AG200" s="40"/>
      <c r="AH200" s="40"/>
      <c r="AI200" s="40"/>
      <c r="AJ200" s="40"/>
      <c r="AK200" s="40"/>
    </row>
    <row r="201" spans="26:37" x14ac:dyDescent="0.3">
      <c r="Z201" s="42"/>
      <c r="AA201" s="40"/>
      <c r="AB201" s="40"/>
      <c r="AC201" s="40"/>
      <c r="AD201" s="40"/>
      <c r="AE201" s="40"/>
      <c r="AF201" s="40"/>
      <c r="AG201" s="40"/>
      <c r="AH201" s="40"/>
      <c r="AI201" s="40"/>
      <c r="AJ201" s="40"/>
      <c r="AK201" s="40"/>
    </row>
    <row r="202" spans="26:37" x14ac:dyDescent="0.3">
      <c r="Z202" s="42"/>
      <c r="AA202" s="40"/>
      <c r="AB202" s="40"/>
      <c r="AC202" s="40"/>
      <c r="AD202" s="40"/>
      <c r="AE202" s="40"/>
      <c r="AF202" s="40"/>
      <c r="AG202" s="40"/>
      <c r="AH202" s="40"/>
      <c r="AI202" s="40"/>
      <c r="AJ202" s="40"/>
      <c r="AK202" s="40"/>
    </row>
    <row r="203" spans="26:37" x14ac:dyDescent="0.3">
      <c r="Z203" s="42"/>
      <c r="AA203" s="40"/>
      <c r="AB203" s="40"/>
      <c r="AC203" s="40"/>
      <c r="AD203" s="40"/>
      <c r="AE203" s="40"/>
      <c r="AF203" s="40"/>
      <c r="AG203" s="40"/>
      <c r="AH203" s="40"/>
      <c r="AI203" s="40"/>
      <c r="AJ203" s="40"/>
      <c r="AK203" s="40"/>
    </row>
    <row r="204" spans="26:37" x14ac:dyDescent="0.3">
      <c r="Z204" s="42"/>
      <c r="AA204" s="40"/>
      <c r="AB204" s="40"/>
      <c r="AC204" s="40"/>
      <c r="AD204" s="40"/>
      <c r="AE204" s="40"/>
      <c r="AF204" s="40"/>
      <c r="AG204" s="40"/>
      <c r="AH204" s="40"/>
      <c r="AI204" s="40"/>
      <c r="AJ204" s="40"/>
      <c r="AK204" s="40"/>
    </row>
    <row r="205" spans="26:37" x14ac:dyDescent="0.3">
      <c r="Z205" s="42"/>
      <c r="AA205" s="40"/>
      <c r="AB205" s="40"/>
      <c r="AC205" s="40"/>
      <c r="AD205" s="40"/>
      <c r="AE205" s="40"/>
      <c r="AF205" s="40"/>
      <c r="AG205" s="40"/>
      <c r="AH205" s="40"/>
      <c r="AI205" s="40"/>
      <c r="AJ205" s="40"/>
      <c r="AK205" s="40"/>
    </row>
    <row r="206" spans="26:37" x14ac:dyDescent="0.3">
      <c r="Z206" s="42"/>
      <c r="AA206" s="40"/>
      <c r="AB206" s="40"/>
      <c r="AC206" s="40"/>
      <c r="AD206" s="40"/>
      <c r="AE206" s="40"/>
      <c r="AF206" s="40"/>
      <c r="AG206" s="40"/>
      <c r="AH206" s="40"/>
      <c r="AI206" s="40"/>
      <c r="AJ206" s="40"/>
      <c r="AK206" s="40"/>
    </row>
    <row r="207" spans="26:37" x14ac:dyDescent="0.3">
      <c r="Z207" s="42"/>
      <c r="AA207" s="40"/>
      <c r="AB207" s="40"/>
      <c r="AC207" s="40"/>
      <c r="AD207" s="40"/>
      <c r="AE207" s="40"/>
      <c r="AF207" s="40"/>
      <c r="AG207" s="40"/>
      <c r="AH207" s="40"/>
      <c r="AI207" s="40"/>
      <c r="AJ207" s="40"/>
      <c r="AK207" s="40"/>
    </row>
    <row r="208" spans="26:37" x14ac:dyDescent="0.3">
      <c r="Z208" s="40"/>
      <c r="AA208" s="40"/>
      <c r="AB208" s="40"/>
      <c r="AC208" s="40"/>
      <c r="AD208" s="40"/>
      <c r="AE208" s="40"/>
      <c r="AF208" s="40"/>
      <c r="AG208" s="40"/>
      <c r="AH208" s="40"/>
      <c r="AI208" s="40"/>
      <c r="AJ208" s="40"/>
      <c r="AK208" s="40"/>
    </row>
    <row r="209" spans="26:37" x14ac:dyDescent="0.3">
      <c r="Z209" s="42"/>
      <c r="AA209" s="40"/>
      <c r="AB209" s="40"/>
      <c r="AC209" s="40"/>
      <c r="AD209" s="40"/>
      <c r="AE209" s="40"/>
      <c r="AF209" s="40"/>
      <c r="AG209" s="40"/>
      <c r="AH209" s="40"/>
      <c r="AI209" s="40"/>
      <c r="AJ209" s="40"/>
      <c r="AK209" s="40"/>
    </row>
    <row r="210" spans="26:37" x14ac:dyDescent="0.3">
      <c r="Z210" s="40"/>
      <c r="AA210" s="40"/>
      <c r="AB210" s="40"/>
      <c r="AC210" s="40"/>
      <c r="AD210" s="40"/>
      <c r="AE210" s="40"/>
      <c r="AF210" s="40"/>
      <c r="AG210" s="40"/>
      <c r="AH210" s="40"/>
      <c r="AI210" s="40"/>
      <c r="AJ210" s="40"/>
      <c r="AK210" s="40"/>
    </row>
    <row r="211" spans="26:37" x14ac:dyDescent="0.3">
      <c r="Z211" s="42"/>
      <c r="AA211" s="40"/>
      <c r="AB211" s="40"/>
      <c r="AC211" s="40"/>
      <c r="AD211" s="40"/>
      <c r="AE211" s="40"/>
      <c r="AF211" s="40"/>
      <c r="AG211" s="40"/>
      <c r="AH211" s="40"/>
      <c r="AI211" s="40"/>
      <c r="AJ211" s="40"/>
      <c r="AK211" s="40"/>
    </row>
    <row r="212" spans="26:37" x14ac:dyDescent="0.3">
      <c r="Z212" s="42"/>
      <c r="AA212" s="40"/>
      <c r="AB212" s="40"/>
      <c r="AC212" s="40"/>
      <c r="AD212" s="40"/>
      <c r="AE212" s="40"/>
      <c r="AF212" s="40"/>
      <c r="AG212" s="40"/>
      <c r="AH212" s="40"/>
      <c r="AI212" s="40"/>
      <c r="AJ212" s="40"/>
      <c r="AK212" s="40"/>
    </row>
    <row r="213" spans="26:37" x14ac:dyDescent="0.3">
      <c r="Z213" s="40"/>
      <c r="AA213" s="40"/>
      <c r="AB213" s="40"/>
      <c r="AC213" s="40"/>
      <c r="AD213" s="40"/>
      <c r="AE213" s="40"/>
      <c r="AF213" s="40"/>
      <c r="AG213" s="40"/>
      <c r="AH213" s="40"/>
      <c r="AI213" s="40"/>
      <c r="AJ213" s="40"/>
      <c r="AK213" s="40"/>
    </row>
    <row r="268" spans="38:38" x14ac:dyDescent="0.3">
      <c r="AL268" s="24"/>
    </row>
    <row r="269" spans="38:38" x14ac:dyDescent="0.3">
      <c r="AL269" s="23"/>
    </row>
  </sheetData>
  <phoneticPr fontId="6" type="noConversion"/>
  <pageMargins left="0.25" right="0.25" top="0.25" bottom="0.25" header="0.5" footer="0.5"/>
  <pageSetup scale="67" orientation="portrait" r:id="rId1"/>
  <headerFooter alignWithMargins="0"/>
  <rowBreaks count="1" manualBreakCount="1">
    <brk id="29" max="16383" man="1"/>
  </rowBreaks>
  <colBreaks count="1" manualBreakCount="1">
    <brk id="7" min="30" max="71"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5E95-82CB-4142-BF92-B27D3AD8224A}">
  <sheetPr>
    <pageSetUpPr fitToPage="1"/>
  </sheetPr>
  <dimension ref="A1:T40"/>
  <sheetViews>
    <sheetView topLeftCell="I15" zoomScaleNormal="100" workbookViewId="0">
      <selection activeCell="B12" sqref="B12"/>
    </sheetView>
  </sheetViews>
  <sheetFormatPr defaultColWidth="9.1796875" defaultRowHeight="13" x14ac:dyDescent="0.3"/>
  <cols>
    <col min="1" max="1" width="5.81640625" style="222" customWidth="1"/>
    <col min="2" max="2" width="28.81640625" style="117" customWidth="1"/>
    <col min="3" max="3" width="8.54296875" style="117" customWidth="1"/>
    <col min="4" max="4" width="9.81640625" style="117" customWidth="1"/>
    <col min="5" max="5" width="2.453125" style="117" customWidth="1"/>
    <col min="6" max="6" width="10.54296875" style="117" customWidth="1"/>
    <col min="7" max="7" width="10.453125" style="117" customWidth="1"/>
    <col min="8" max="8" width="14.81640625" style="117" customWidth="1"/>
    <col min="9" max="9" width="17.54296875" style="117" bestFit="1" customWidth="1"/>
    <col min="10" max="10" width="1.81640625" style="117" customWidth="1"/>
    <col min="11" max="11" width="16.81640625" style="117" bestFit="1" customWidth="1"/>
    <col min="12" max="12" width="10.1796875" style="117" customWidth="1"/>
    <col min="13" max="13" width="6.1796875" style="117" customWidth="1"/>
    <col min="14" max="14" width="4.453125" style="117" customWidth="1"/>
    <col min="15" max="16384" width="9.1796875" style="117"/>
  </cols>
  <sheetData>
    <row r="1" spans="1:12" ht="15.5" x14ac:dyDescent="0.35">
      <c r="A1" s="247" t="s">
        <v>90</v>
      </c>
      <c r="K1" s="248"/>
      <c r="L1" s="222"/>
    </row>
    <row r="2" spans="1:12" ht="15.5" x14ac:dyDescent="0.35">
      <c r="A2" s="247" t="s">
        <v>338</v>
      </c>
    </row>
    <row r="3" spans="1:12" ht="15.5" x14ac:dyDescent="0.35">
      <c r="A3" s="247" t="s">
        <v>339</v>
      </c>
      <c r="B3" s="223"/>
    </row>
    <row r="4" spans="1:12" ht="15.5" x14ac:dyDescent="0.35">
      <c r="A4" s="247" t="s">
        <v>340</v>
      </c>
      <c r="B4" s="223"/>
    </row>
    <row r="5" spans="1:12" x14ac:dyDescent="0.3">
      <c r="A5" s="249" t="str">
        <f>'[7]1 EGC'!A3</f>
        <v>Dec 24 - Feb 25</v>
      </c>
    </row>
    <row r="7" spans="1:12" s="226" customFormat="1" ht="52" x14ac:dyDescent="0.3">
      <c r="A7" s="224" t="s">
        <v>153</v>
      </c>
      <c r="B7" s="224" t="s">
        <v>15</v>
      </c>
      <c r="C7" s="224" t="s">
        <v>341</v>
      </c>
      <c r="D7" s="224" t="s">
        <v>342</v>
      </c>
      <c r="E7" s="224"/>
      <c r="F7" s="224" t="s">
        <v>343</v>
      </c>
      <c r="G7" s="224" t="s">
        <v>344</v>
      </c>
      <c r="H7" s="224" t="s">
        <v>345</v>
      </c>
      <c r="I7" s="224" t="s">
        <v>346</v>
      </c>
      <c r="J7" s="225"/>
      <c r="K7" s="278" t="s">
        <v>347</v>
      </c>
      <c r="L7" s="278"/>
    </row>
    <row r="8" spans="1:12" s="226" customFormat="1" ht="14.25" customHeight="1" x14ac:dyDescent="0.3">
      <c r="A8" s="250"/>
      <c r="B8" s="250"/>
      <c r="C8" s="250" t="s">
        <v>33</v>
      </c>
      <c r="D8" s="250"/>
      <c r="E8" s="250"/>
      <c r="F8" s="250" t="s">
        <v>1</v>
      </c>
      <c r="G8" s="250"/>
      <c r="H8" s="250"/>
      <c r="I8" s="250"/>
      <c r="J8" s="250"/>
      <c r="K8" s="250" t="s">
        <v>1</v>
      </c>
      <c r="L8" s="250" t="s">
        <v>100</v>
      </c>
    </row>
    <row r="9" spans="1:12" s="226" customFormat="1" ht="14.25" customHeight="1" x14ac:dyDescent="0.3">
      <c r="A9" s="250"/>
      <c r="B9" s="250"/>
      <c r="C9" s="250" t="s">
        <v>348</v>
      </c>
      <c r="D9" s="250"/>
      <c r="E9" s="250"/>
      <c r="F9" s="250" t="s">
        <v>348</v>
      </c>
      <c r="G9" s="250"/>
      <c r="H9" s="250" t="s">
        <v>349</v>
      </c>
      <c r="I9" s="250"/>
      <c r="J9" s="250"/>
      <c r="K9" s="250"/>
    </row>
    <row r="10" spans="1:12" s="227" customFormat="1" ht="14.25" customHeight="1" x14ac:dyDescent="0.3">
      <c r="A10" s="251"/>
      <c r="B10" s="251"/>
      <c r="C10" s="251" t="s">
        <v>30</v>
      </c>
      <c r="D10" s="251" t="s">
        <v>31</v>
      </c>
      <c r="E10" s="251"/>
      <c r="F10" s="251" t="s">
        <v>32</v>
      </c>
      <c r="G10" s="251" t="s">
        <v>350</v>
      </c>
      <c r="H10" s="251" t="s">
        <v>351</v>
      </c>
      <c r="I10" s="251" t="s">
        <v>352</v>
      </c>
      <c r="J10" s="251"/>
      <c r="K10" s="251" t="s">
        <v>353</v>
      </c>
    </row>
    <row r="11" spans="1:12" s="226" customFormat="1" x14ac:dyDescent="0.3">
      <c r="A11" s="250"/>
      <c r="B11" s="250"/>
      <c r="C11" s="250"/>
      <c r="D11" s="250"/>
      <c r="E11" s="250"/>
      <c r="F11" s="250"/>
      <c r="G11" s="250"/>
      <c r="H11" s="250"/>
      <c r="I11" s="250"/>
      <c r="J11" s="250"/>
      <c r="K11" s="250"/>
    </row>
    <row r="12" spans="1:12" x14ac:dyDescent="0.3">
      <c r="A12" s="252"/>
      <c r="B12" s="252"/>
      <c r="C12" s="252"/>
      <c r="D12" s="252"/>
      <c r="E12" s="252"/>
      <c r="F12" s="252"/>
      <c r="G12" s="252"/>
      <c r="H12" s="252"/>
      <c r="I12" s="252"/>
      <c r="J12" s="252"/>
      <c r="K12" s="252"/>
    </row>
    <row r="13" spans="1:12" x14ac:dyDescent="0.3">
      <c r="A13" s="228" t="s">
        <v>354</v>
      </c>
    </row>
    <row r="14" spans="1:12" x14ac:dyDescent="0.3">
      <c r="A14" s="229">
        <v>1</v>
      </c>
      <c r="B14" s="117" t="s">
        <v>355</v>
      </c>
    </row>
    <row r="15" spans="1:12" ht="14.5" x14ac:dyDescent="0.45">
      <c r="A15" s="229">
        <f>A14+1</f>
        <v>2</v>
      </c>
      <c r="B15" s="230" t="s">
        <v>356</v>
      </c>
      <c r="C15" s="253">
        <v>25138</v>
      </c>
      <c r="D15" s="263">
        <v>2.128E-2</v>
      </c>
      <c r="E15" s="253"/>
      <c r="F15" s="253"/>
      <c r="G15" s="253"/>
      <c r="H15" s="253"/>
      <c r="I15" s="253"/>
      <c r="J15" s="253"/>
      <c r="K15" s="253"/>
    </row>
    <row r="16" spans="1:12" x14ac:dyDescent="0.3">
      <c r="A16" s="229">
        <f t="shared" ref="A16:A18" si="0">A15+1</f>
        <v>3</v>
      </c>
      <c r="B16" s="230" t="s">
        <v>57</v>
      </c>
      <c r="C16" s="118">
        <f>SUM(C15:C15)</f>
        <v>25138</v>
      </c>
      <c r="D16" s="118"/>
      <c r="E16" s="118"/>
      <c r="F16" s="118"/>
      <c r="G16" s="118"/>
      <c r="H16" s="118"/>
      <c r="I16" s="118"/>
      <c r="J16" s="118"/>
      <c r="K16" s="118"/>
    </row>
    <row r="17" spans="1:20" x14ac:dyDescent="0.3">
      <c r="A17" s="229">
        <f t="shared" si="0"/>
        <v>4</v>
      </c>
      <c r="C17" s="118"/>
      <c r="D17" s="118"/>
      <c r="E17" s="118"/>
      <c r="F17" s="118"/>
      <c r="G17" s="118"/>
      <c r="H17" s="118"/>
      <c r="I17" s="118"/>
      <c r="J17" s="118"/>
      <c r="K17" s="118"/>
    </row>
    <row r="18" spans="1:20" x14ac:dyDescent="0.3">
      <c r="A18" s="229">
        <f t="shared" si="0"/>
        <v>5</v>
      </c>
      <c r="B18" s="117" t="s">
        <v>345</v>
      </c>
      <c r="C18" s="118"/>
      <c r="D18" s="118"/>
      <c r="E18" s="118"/>
      <c r="F18" s="118"/>
      <c r="G18" s="118"/>
      <c r="H18" s="118"/>
      <c r="I18" s="118"/>
      <c r="J18" s="118"/>
      <c r="K18" s="118"/>
    </row>
    <row r="19" spans="1:20" ht="14.5" x14ac:dyDescent="0.45">
      <c r="A19" s="229">
        <f>A18+1</f>
        <v>6</v>
      </c>
      <c r="B19" s="230" t="s">
        <v>357</v>
      </c>
      <c r="C19" s="254">
        <f>ROUND(C15/C16,4)</f>
        <v>1</v>
      </c>
      <c r="D19" s="254"/>
      <c r="E19" s="254"/>
      <c r="F19" s="254"/>
      <c r="G19" s="254"/>
      <c r="H19" s="254"/>
      <c r="I19" s="254"/>
      <c r="J19" s="254"/>
      <c r="K19" s="254"/>
      <c r="L19" s="253"/>
    </row>
    <row r="22" spans="1:20" x14ac:dyDescent="0.3">
      <c r="A22" s="248" t="s">
        <v>358</v>
      </c>
    </row>
    <row r="23" spans="1:20" x14ac:dyDescent="0.3">
      <c r="A23" s="229">
        <f>A19+1</f>
        <v>7</v>
      </c>
      <c r="B23" s="117" t="s">
        <v>356</v>
      </c>
      <c r="E23" s="119"/>
      <c r="F23" s="119">
        <v>10.635</v>
      </c>
      <c r="G23" s="255">
        <f>+'[7]3 DemCost'!G21</f>
        <v>12</v>
      </c>
      <c r="H23" s="216">
        <f>+C19</f>
        <v>1</v>
      </c>
      <c r="I23" s="216">
        <v>1</v>
      </c>
      <c r="J23" s="216"/>
      <c r="K23" s="119">
        <f>+ROUND(F23*G23*H23*I23,4)</f>
        <v>127.62</v>
      </c>
    </row>
    <row r="24" spans="1:20" x14ac:dyDescent="0.3">
      <c r="A24" s="229">
        <f>A23+1</f>
        <v>8</v>
      </c>
      <c r="B24" s="117" t="s">
        <v>359</v>
      </c>
      <c r="E24" s="119"/>
      <c r="F24" s="119">
        <v>5.2169999999999996</v>
      </c>
      <c r="G24" s="255">
        <f>'[7]3 DemCost'!G31</f>
        <v>12</v>
      </c>
      <c r="H24" s="216">
        <f>+C19</f>
        <v>1</v>
      </c>
      <c r="I24" s="216">
        <f>1/(1-D15)</f>
        <v>1.0217426843223802</v>
      </c>
      <c r="J24" s="216"/>
      <c r="K24" s="119">
        <f>+ROUND(F24*G24*H24*I24,4)</f>
        <v>63.965200000000003</v>
      </c>
    </row>
    <row r="25" spans="1:20" x14ac:dyDescent="0.3">
      <c r="A25" s="229"/>
    </row>
    <row r="26" spans="1:20" x14ac:dyDescent="0.3">
      <c r="A26" s="229">
        <f>A24+1</f>
        <v>9</v>
      </c>
      <c r="B26" s="117" t="s">
        <v>360</v>
      </c>
      <c r="G26" s="256"/>
      <c r="H26" s="256"/>
      <c r="I26" s="256"/>
      <c r="J26" s="256"/>
      <c r="K26" s="119">
        <f>+SUM(K23:K24)</f>
        <v>191.58520000000001</v>
      </c>
      <c r="L26" s="257">
        <v>210.93530000000001</v>
      </c>
      <c r="M26" s="231"/>
    </row>
    <row r="27" spans="1:20" x14ac:dyDescent="0.3">
      <c r="A27" s="229"/>
      <c r="L27" s="257"/>
    </row>
    <row r="28" spans="1:20" x14ac:dyDescent="0.3">
      <c r="A28" s="229">
        <f>A26+1</f>
        <v>10</v>
      </c>
      <c r="B28" s="117" t="s">
        <v>361</v>
      </c>
      <c r="C28" s="194"/>
      <c r="D28" s="194"/>
      <c r="E28" s="194"/>
      <c r="F28" s="194"/>
      <c r="G28" s="194"/>
      <c r="H28" s="194"/>
      <c r="I28" s="194"/>
      <c r="J28" s="194"/>
      <c r="K28" s="194"/>
      <c r="L28" s="258">
        <f>ROUND(L26/365,4)</f>
        <v>0.57789999999999997</v>
      </c>
    </row>
    <row r="29" spans="1:20" x14ac:dyDescent="0.3">
      <c r="A29" s="229"/>
      <c r="L29" s="257"/>
    </row>
    <row r="30" spans="1:20" x14ac:dyDescent="0.3">
      <c r="A30" s="229"/>
      <c r="L30" s="257"/>
    </row>
    <row r="31" spans="1:20" x14ac:dyDescent="0.3">
      <c r="A31" s="248" t="s">
        <v>362</v>
      </c>
      <c r="K31" s="257"/>
      <c r="L31" s="257"/>
    </row>
    <row r="32" spans="1:20" s="232" customFormat="1" x14ac:dyDescent="0.3">
      <c r="A32" s="259">
        <f>A28+1</f>
        <v>11</v>
      </c>
      <c r="B32" s="232" t="s">
        <v>363</v>
      </c>
      <c r="C32" s="260"/>
      <c r="D32" s="260"/>
      <c r="E32" s="260"/>
      <c r="F32" s="260"/>
      <c r="G32" s="260"/>
      <c r="H32" s="260"/>
      <c r="I32" s="260"/>
      <c r="J32" s="260"/>
      <c r="K32" s="260"/>
      <c r="L32" s="233">
        <v>1.7229999999999999</v>
      </c>
      <c r="N32" s="117"/>
      <c r="O32" s="117"/>
      <c r="P32" s="117"/>
      <c r="Q32" s="117"/>
      <c r="R32" s="117"/>
      <c r="S32" s="117"/>
      <c r="T32" s="117"/>
    </row>
    <row r="33" spans="1:20" s="232" customFormat="1" x14ac:dyDescent="0.3">
      <c r="A33" s="259">
        <f>A32+1</f>
        <v>12</v>
      </c>
      <c r="B33" s="232" t="s">
        <v>364</v>
      </c>
      <c r="C33" s="260"/>
      <c r="D33" s="260"/>
      <c r="E33" s="260"/>
      <c r="F33" s="260"/>
      <c r="G33" s="260"/>
      <c r="H33" s="260"/>
      <c r="I33" s="260"/>
      <c r="J33" s="260"/>
      <c r="K33" s="260"/>
      <c r="L33" s="233">
        <f>-L28</f>
        <v>-0.57789999999999997</v>
      </c>
      <c r="N33" s="117"/>
      <c r="O33" s="117"/>
      <c r="P33" s="117"/>
      <c r="Q33" s="117"/>
      <c r="R33" s="117"/>
      <c r="S33" s="117"/>
      <c r="T33" s="117"/>
    </row>
    <row r="34" spans="1:20" x14ac:dyDescent="0.3">
      <c r="A34" s="259">
        <f>A33+1</f>
        <v>13</v>
      </c>
      <c r="B34" s="117" t="s">
        <v>365</v>
      </c>
      <c r="C34" s="194"/>
      <c r="D34" s="194"/>
      <c r="E34" s="194"/>
      <c r="F34" s="194"/>
      <c r="G34" s="194"/>
      <c r="H34" s="194"/>
      <c r="I34" s="194"/>
      <c r="J34" s="194"/>
      <c r="K34" s="194"/>
      <c r="L34" s="261">
        <v>7.8E-2</v>
      </c>
    </row>
    <row r="35" spans="1:20" x14ac:dyDescent="0.3">
      <c r="A35" s="229"/>
      <c r="C35" s="256"/>
      <c r="D35" s="256"/>
      <c r="E35" s="256"/>
      <c r="F35" s="256"/>
      <c r="G35" s="256"/>
      <c r="H35" s="256"/>
      <c r="I35" s="256"/>
      <c r="J35" s="256"/>
      <c r="K35" s="256"/>
      <c r="L35" s="257"/>
    </row>
    <row r="36" spans="1:20" x14ac:dyDescent="0.3">
      <c r="A36" s="229">
        <f>A34+1</f>
        <v>14</v>
      </c>
      <c r="B36" s="117" t="s">
        <v>366</v>
      </c>
      <c r="C36" s="256"/>
      <c r="D36" s="256"/>
      <c r="E36" s="256"/>
      <c r="F36" s="256"/>
      <c r="G36" s="256"/>
      <c r="H36" s="256"/>
      <c r="I36" s="256"/>
      <c r="J36" s="256"/>
      <c r="K36" s="256"/>
      <c r="L36" s="257">
        <f>+SUM(L32:L34)</f>
        <v>1.2230999999999999</v>
      </c>
    </row>
    <row r="37" spans="1:20" x14ac:dyDescent="0.3">
      <c r="L37" s="257"/>
    </row>
    <row r="38" spans="1:20" x14ac:dyDescent="0.3">
      <c r="L38" s="257"/>
    </row>
    <row r="39" spans="1:20" x14ac:dyDescent="0.3">
      <c r="B39" s="262"/>
      <c r="L39" s="257"/>
    </row>
    <row r="40" spans="1:20" x14ac:dyDescent="0.3">
      <c r="L40" s="257"/>
    </row>
  </sheetData>
  <mergeCells count="1">
    <mergeCell ref="K7:L7"/>
  </mergeCells>
  <pageMargins left="0.75" right="0.75" top="1" bottom="1" header="0.5" footer="0.5"/>
  <pageSetup scale="65" orientation="portrait" r:id="rId1"/>
  <headerFooter alignWithMargins="0">
    <oddHeader xml:space="preserve">&amp;RAttachment E
</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9A2D-423B-4A83-8771-99CC2238DC48}">
  <sheetPr>
    <pageSetUpPr fitToPage="1"/>
  </sheetPr>
  <dimension ref="A1:G38"/>
  <sheetViews>
    <sheetView topLeftCell="C1" zoomScaleNormal="100" workbookViewId="0">
      <selection activeCell="B12" sqref="B12"/>
    </sheetView>
  </sheetViews>
  <sheetFormatPr defaultColWidth="9.1796875" defaultRowHeight="13" x14ac:dyDescent="0.3"/>
  <cols>
    <col min="1" max="1" width="4.81640625" style="117" customWidth="1"/>
    <col min="2" max="2" width="59.1796875" style="117" customWidth="1"/>
    <col min="3" max="3" width="3.54296875" style="117" customWidth="1"/>
    <col min="4" max="4" width="12.81640625" style="117" bestFit="1" customWidth="1"/>
    <col min="5" max="16384" width="9.1796875" style="117"/>
  </cols>
  <sheetData>
    <row r="1" spans="1:7" ht="18.5" x14ac:dyDescent="0.45">
      <c r="A1" s="234" t="s">
        <v>90</v>
      </c>
      <c r="G1" s="222"/>
    </row>
    <row r="2" spans="1:7" x14ac:dyDescent="0.3">
      <c r="A2" s="228" t="s">
        <v>367</v>
      </c>
    </row>
    <row r="5" spans="1:7" s="226" customFormat="1" ht="26" x14ac:dyDescent="0.3">
      <c r="A5" s="224" t="s">
        <v>153</v>
      </c>
      <c r="B5" s="224" t="s">
        <v>15</v>
      </c>
      <c r="C5" s="235"/>
      <c r="D5" s="224" t="s">
        <v>368</v>
      </c>
    </row>
    <row r="6" spans="1:7" s="226" customFormat="1" x14ac:dyDescent="0.3">
      <c r="A6" s="225"/>
      <c r="B6" s="225"/>
      <c r="D6" s="225"/>
    </row>
    <row r="7" spans="1:7" x14ac:dyDescent="0.3">
      <c r="A7" s="229">
        <v>1</v>
      </c>
      <c r="B7" s="236" t="s">
        <v>369</v>
      </c>
    </row>
    <row r="8" spans="1:7" x14ac:dyDescent="0.3">
      <c r="A8" s="229">
        <v>2</v>
      </c>
      <c r="B8" s="117" t="s">
        <v>370</v>
      </c>
      <c r="D8" s="118">
        <v>9050649.0650683194</v>
      </c>
      <c r="E8" s="237"/>
    </row>
    <row r="9" spans="1:7" x14ac:dyDescent="0.3">
      <c r="A9" s="229">
        <v>3</v>
      </c>
      <c r="B9" s="117" t="s">
        <v>371</v>
      </c>
      <c r="D9" s="263">
        <v>2.128E-2</v>
      </c>
    </row>
    <row r="10" spans="1:7" x14ac:dyDescent="0.3">
      <c r="A10" s="229">
        <v>4</v>
      </c>
      <c r="B10" s="117" t="s">
        <v>372</v>
      </c>
      <c r="D10" s="118">
        <f>+ROUND(D8*(1-D9),0)</f>
        <v>8858051</v>
      </c>
    </row>
    <row r="11" spans="1:7" x14ac:dyDescent="0.3">
      <c r="A11" s="229"/>
      <c r="D11" s="118"/>
      <c r="E11" s="237"/>
    </row>
    <row r="12" spans="1:7" x14ac:dyDescent="0.3">
      <c r="A12" s="229">
        <v>5</v>
      </c>
      <c r="B12" s="236" t="s">
        <v>373</v>
      </c>
      <c r="D12" s="118"/>
    </row>
    <row r="13" spans="1:7" x14ac:dyDescent="0.3">
      <c r="A13" s="229">
        <v>6</v>
      </c>
      <c r="B13" s="117" t="s">
        <v>374</v>
      </c>
      <c r="D13" s="263">
        <v>5.4999999999999997E-3</v>
      </c>
    </row>
    <row r="14" spans="1:7" x14ac:dyDescent="0.3">
      <c r="A14" s="229">
        <v>7</v>
      </c>
      <c r="B14" s="117" t="s">
        <v>375</v>
      </c>
      <c r="D14" s="118">
        <f>+D8/(1-D13)</f>
        <v>9100702.931189863</v>
      </c>
      <c r="F14" s="237"/>
    </row>
    <row r="15" spans="1:7" x14ac:dyDescent="0.3">
      <c r="A15" s="229">
        <v>8</v>
      </c>
      <c r="B15" s="117" t="s">
        <v>376</v>
      </c>
      <c r="D15" s="118">
        <f>+D14-D8</f>
        <v>50053.866121543571</v>
      </c>
    </row>
    <row r="16" spans="1:7" x14ac:dyDescent="0.3">
      <c r="A16" s="229"/>
      <c r="D16" s="118"/>
    </row>
    <row r="17" spans="1:4" x14ac:dyDescent="0.3">
      <c r="A17" s="229"/>
      <c r="B17" s="236" t="s">
        <v>377</v>
      </c>
      <c r="D17" s="263"/>
    </row>
    <row r="18" spans="1:4" x14ac:dyDescent="0.3">
      <c r="A18" s="229">
        <v>9</v>
      </c>
      <c r="B18" s="117" t="s">
        <v>378</v>
      </c>
      <c r="D18" s="119">
        <v>1.5299999999999999E-2</v>
      </c>
    </row>
    <row r="19" spans="1:4" x14ac:dyDescent="0.3">
      <c r="A19" s="229">
        <v>10</v>
      </c>
      <c r="B19" s="117" t="s">
        <v>379</v>
      </c>
      <c r="D19" s="119">
        <v>1.3900000000000001E-2</v>
      </c>
    </row>
    <row r="20" spans="1:4" x14ac:dyDescent="0.3">
      <c r="A20" s="229"/>
      <c r="D20" s="119"/>
    </row>
    <row r="21" spans="1:4" x14ac:dyDescent="0.3">
      <c r="A21" s="229"/>
      <c r="B21" s="117" t="s">
        <v>380</v>
      </c>
      <c r="D21" s="119"/>
    </row>
    <row r="22" spans="1:4" x14ac:dyDescent="0.3">
      <c r="A22" s="229"/>
      <c r="B22" s="230" t="s">
        <v>381</v>
      </c>
      <c r="D22" s="119"/>
    </row>
    <row r="23" spans="1:4" x14ac:dyDescent="0.3">
      <c r="A23" s="229" t="s">
        <v>382</v>
      </c>
      <c r="B23" s="230" t="s">
        <v>383</v>
      </c>
      <c r="D23" s="119">
        <f>[7]inputs!S88</f>
        <v>3.2566666666666664</v>
      </c>
    </row>
    <row r="24" spans="1:4" x14ac:dyDescent="0.3">
      <c r="A24" s="229" t="s">
        <v>384</v>
      </c>
      <c r="B24" s="230" t="s">
        <v>385</v>
      </c>
      <c r="D24" s="264">
        <v>1.101</v>
      </c>
    </row>
    <row r="25" spans="1:4" x14ac:dyDescent="0.3">
      <c r="A25" s="229">
        <v>11</v>
      </c>
      <c r="B25" s="230" t="s">
        <v>386</v>
      </c>
      <c r="D25" s="258">
        <f>+ROUND(D23/D24,4)</f>
        <v>2.9579</v>
      </c>
    </row>
    <row r="26" spans="1:4" x14ac:dyDescent="0.3">
      <c r="A26" s="229"/>
      <c r="D26" s="265"/>
    </row>
    <row r="27" spans="1:4" x14ac:dyDescent="0.3">
      <c r="A27" s="229">
        <v>12</v>
      </c>
      <c r="B27" s="236" t="s">
        <v>387</v>
      </c>
    </row>
    <row r="28" spans="1:4" x14ac:dyDescent="0.3">
      <c r="A28" s="229">
        <v>13</v>
      </c>
      <c r="B28" s="117" t="s">
        <v>388</v>
      </c>
      <c r="D28" s="207">
        <f>ROUND(D14*D18,0)</f>
        <v>139241</v>
      </c>
    </row>
    <row r="29" spans="1:4" x14ac:dyDescent="0.3">
      <c r="A29" s="229">
        <v>14</v>
      </c>
      <c r="B29" s="117" t="s">
        <v>389</v>
      </c>
      <c r="D29" s="207">
        <f>ROUND(D8*D18,0)</f>
        <v>138475</v>
      </c>
    </row>
    <row r="30" spans="1:4" x14ac:dyDescent="0.3">
      <c r="A30" s="229">
        <v>15</v>
      </c>
      <c r="B30" s="117" t="s">
        <v>390</v>
      </c>
      <c r="D30" s="207">
        <f>ROUND(D19*D10,0)</f>
        <v>123127</v>
      </c>
    </row>
    <row r="31" spans="1:4" x14ac:dyDescent="0.3">
      <c r="A31" s="229">
        <v>16</v>
      </c>
      <c r="B31" s="117" t="s">
        <v>391</v>
      </c>
      <c r="D31" s="207">
        <f>ROUND((+D8-D10)*D25,0)</f>
        <v>569686</v>
      </c>
    </row>
    <row r="32" spans="1:4" x14ac:dyDescent="0.3">
      <c r="A32" s="229">
        <v>17</v>
      </c>
      <c r="B32" s="117" t="s">
        <v>392</v>
      </c>
      <c r="D32" s="266">
        <f>ROUND(D15*D25,0)</f>
        <v>148054</v>
      </c>
    </row>
    <row r="33" spans="1:5" x14ac:dyDescent="0.3">
      <c r="A33" s="229">
        <v>18</v>
      </c>
      <c r="B33" s="117" t="s">
        <v>393</v>
      </c>
      <c r="D33" s="267">
        <f>SUM(D28:D32)</f>
        <v>1118583</v>
      </c>
    </row>
    <row r="34" spans="1:5" x14ac:dyDescent="0.3">
      <c r="A34" s="229"/>
      <c r="D34" s="268"/>
    </row>
    <row r="35" spans="1:5" x14ac:dyDescent="0.3">
      <c r="A35" s="229"/>
      <c r="B35" s="236" t="s">
        <v>170</v>
      </c>
    </row>
    <row r="36" spans="1:5" x14ac:dyDescent="0.3">
      <c r="A36" s="229">
        <v>19</v>
      </c>
      <c r="B36" s="223" t="s">
        <v>394</v>
      </c>
      <c r="D36" s="118">
        <v>14339340.6</v>
      </c>
      <c r="E36" s="117" t="s">
        <v>395</v>
      </c>
    </row>
    <row r="37" spans="1:5" x14ac:dyDescent="0.3">
      <c r="A37" s="229"/>
      <c r="B37" s="117" t="s">
        <v>396</v>
      </c>
    </row>
    <row r="38" spans="1:5" x14ac:dyDescent="0.3">
      <c r="A38" s="229">
        <v>20</v>
      </c>
      <c r="B38" s="117" t="s">
        <v>397</v>
      </c>
      <c r="D38" s="119">
        <f>ROUND(D33/D36,4)</f>
        <v>7.8E-2</v>
      </c>
      <c r="E38" s="229" t="s">
        <v>398</v>
      </c>
    </row>
  </sheetData>
  <pageMargins left="0.75" right="0.75" top="1" bottom="1" header="0.5" footer="0.5"/>
  <pageSetup scale="91"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41F51-4173-422C-AFAC-22A98C652D6E}">
  <sheetPr>
    <pageSetUpPr fitToPage="1"/>
  </sheetPr>
  <dimension ref="A1:K43"/>
  <sheetViews>
    <sheetView zoomScale="80" zoomScaleNormal="80" workbookViewId="0">
      <selection activeCell="B12" sqref="B12"/>
    </sheetView>
  </sheetViews>
  <sheetFormatPr defaultColWidth="9.1796875" defaultRowHeight="14.5" x14ac:dyDescent="0.35"/>
  <cols>
    <col min="1" max="1" width="3.453125" style="238" customWidth="1"/>
    <col min="2" max="2" width="112.26953125" style="238" customWidth="1"/>
    <col min="3" max="3" width="10.453125" style="238" bestFit="1" customWidth="1"/>
    <col min="4" max="9" width="9.1796875" style="238"/>
    <col min="10" max="10" width="14.1796875" style="238" customWidth="1"/>
    <col min="11" max="11" width="13.1796875" style="238" bestFit="1" customWidth="1"/>
    <col min="12" max="16384" width="9.1796875" style="238"/>
  </cols>
  <sheetData>
    <row r="1" spans="1:11" x14ac:dyDescent="0.35">
      <c r="A1" s="269" t="s">
        <v>399</v>
      </c>
      <c r="C1" s="270"/>
      <c r="E1" s="239"/>
    </row>
    <row r="2" spans="1:11" x14ac:dyDescent="0.35">
      <c r="A2" s="269" t="s">
        <v>414</v>
      </c>
    </row>
    <row r="4" spans="1:11" x14ac:dyDescent="0.35">
      <c r="A4" s="238" t="s">
        <v>400</v>
      </c>
    </row>
    <row r="7" spans="1:11" x14ac:dyDescent="0.35">
      <c r="C7" s="271" t="s">
        <v>100</v>
      </c>
    </row>
    <row r="8" spans="1:11" x14ac:dyDescent="0.35">
      <c r="A8" s="238" t="s">
        <v>401</v>
      </c>
    </row>
    <row r="10" spans="1:11" x14ac:dyDescent="0.35">
      <c r="B10" s="238" t="s">
        <v>402</v>
      </c>
      <c r="C10" s="240">
        <v>1.8980999999999999</v>
      </c>
    </row>
    <row r="11" spans="1:11" x14ac:dyDescent="0.35">
      <c r="B11" s="238" t="s">
        <v>415</v>
      </c>
      <c r="C11" s="273">
        <f>0.1562-0.5478-0.0324+0.2489</f>
        <v>-0.17509999999999992</v>
      </c>
    </row>
    <row r="12" spans="1:11" x14ac:dyDescent="0.35">
      <c r="B12" s="238" t="s">
        <v>403</v>
      </c>
      <c r="C12" s="272">
        <v>0</v>
      </c>
    </row>
    <row r="13" spans="1:11" hidden="1" x14ac:dyDescent="0.35">
      <c r="B13" s="238" t="s">
        <v>404</v>
      </c>
      <c r="C13" s="272">
        <f>[7]Summ!E12</f>
        <v>0</v>
      </c>
    </row>
    <row r="14" spans="1:11" x14ac:dyDescent="0.35">
      <c r="B14" s="238" t="s">
        <v>405</v>
      </c>
      <c r="C14" s="240">
        <f>SUM(C10:C13)</f>
        <v>1.7229999999999999</v>
      </c>
      <c r="D14" s="241" t="s">
        <v>406</v>
      </c>
      <c r="E14" s="241"/>
    </row>
    <row r="15" spans="1:11" x14ac:dyDescent="0.35">
      <c r="H15" s="240"/>
      <c r="I15" s="240"/>
      <c r="J15" s="242"/>
      <c r="K15" s="243"/>
    </row>
    <row r="16" spans="1:11" x14ac:dyDescent="0.35">
      <c r="G16" s="244"/>
      <c r="H16" s="240"/>
      <c r="I16" s="240"/>
      <c r="J16" s="242"/>
    </row>
    <row r="17" spans="1:10" x14ac:dyDescent="0.35">
      <c r="A17" s="238" t="s">
        <v>407</v>
      </c>
      <c r="G17" s="244"/>
      <c r="H17" s="240"/>
      <c r="I17" s="240"/>
      <c r="J17" s="242"/>
    </row>
    <row r="18" spans="1:10" x14ac:dyDescent="0.35">
      <c r="H18" s="240"/>
      <c r="I18" s="240"/>
      <c r="J18" s="242"/>
    </row>
    <row r="19" spans="1:10" x14ac:dyDescent="0.35">
      <c r="B19" s="238" t="s">
        <v>408</v>
      </c>
      <c r="C19" s="240">
        <v>3.6194000000000002</v>
      </c>
    </row>
    <row r="20" spans="1:10" x14ac:dyDescent="0.35">
      <c r="B20" s="238" t="s">
        <v>416</v>
      </c>
      <c r="C20" s="273">
        <f>0.0388-0.6691-0.2187+0.0264</f>
        <v>-0.82260000000000011</v>
      </c>
      <c r="D20" s="245"/>
    </row>
    <row r="21" spans="1:10" x14ac:dyDescent="0.35">
      <c r="A21" s="238" t="s">
        <v>0</v>
      </c>
      <c r="B21" s="238" t="s">
        <v>10</v>
      </c>
      <c r="C21" s="273">
        <v>-0.13722245995052276</v>
      </c>
    </row>
    <row r="22" spans="1:10" x14ac:dyDescent="0.35">
      <c r="B22" s="238" t="s">
        <v>409</v>
      </c>
      <c r="C22" s="272">
        <v>0.40799999999999997</v>
      </c>
    </row>
    <row r="23" spans="1:10" x14ac:dyDescent="0.35">
      <c r="B23" s="238" t="s">
        <v>410</v>
      </c>
      <c r="C23" s="240">
        <f>SUM(C19:C22)</f>
        <v>3.0675775400494771</v>
      </c>
    </row>
    <row r="25" spans="1:10" x14ac:dyDescent="0.35">
      <c r="G25" s="240"/>
    </row>
    <row r="26" spans="1:10" x14ac:dyDescent="0.35">
      <c r="G26" s="240"/>
    </row>
    <row r="27" spans="1:10" x14ac:dyDescent="0.35">
      <c r="G27" s="240"/>
    </row>
    <row r="28" spans="1:10" x14ac:dyDescent="0.35">
      <c r="B28" s="238" t="s">
        <v>411</v>
      </c>
      <c r="C28" s="240">
        <f>C14</f>
        <v>1.7229999999999999</v>
      </c>
      <c r="G28" s="240"/>
    </row>
    <row r="29" spans="1:10" x14ac:dyDescent="0.35">
      <c r="C29" s="274">
        <f>C23</f>
        <v>3.0675775400494771</v>
      </c>
      <c r="G29" s="240"/>
    </row>
    <row r="30" spans="1:10" x14ac:dyDescent="0.35">
      <c r="B30" s="238" t="s">
        <v>412</v>
      </c>
      <c r="C30" s="240">
        <f>SUM(C28:C29)</f>
        <v>4.790577540049477</v>
      </c>
      <c r="E30" s="240"/>
      <c r="G30" s="240"/>
    </row>
    <row r="31" spans="1:10" x14ac:dyDescent="0.35">
      <c r="C31" s="240"/>
      <c r="G31" s="240"/>
    </row>
    <row r="32" spans="1:10" x14ac:dyDescent="0.35">
      <c r="G32" s="240"/>
    </row>
    <row r="33" spans="1:7" x14ac:dyDescent="0.35">
      <c r="A33" s="269" t="s">
        <v>413</v>
      </c>
      <c r="B33" s="269"/>
      <c r="G33" s="240"/>
    </row>
    <row r="35" spans="1:7" x14ac:dyDescent="0.35">
      <c r="B35" s="238" t="str">
        <f t="shared" ref="B35:B36" si="0">B20</f>
        <v>Commodity ACA (Schedule No. 2, Sheet 1, Case No. 2024-00011, Case No. 2024-00121, Case No. 2024-00245, &amp; Case No. 2024-00341)</v>
      </c>
      <c r="C35" s="273">
        <f t="shared" ref="C35:C36" si="1">C20</f>
        <v>-0.82260000000000011</v>
      </c>
      <c r="D35" s="245"/>
    </row>
    <row r="36" spans="1:7" x14ac:dyDescent="0.35">
      <c r="B36" s="238" t="str">
        <f t="shared" si="0"/>
        <v>Balancing Adjustment</v>
      </c>
      <c r="C36" s="273">
        <f t="shared" si="1"/>
        <v>-0.13722245995052276</v>
      </c>
      <c r="D36" s="245"/>
    </row>
    <row r="37" spans="1:7" x14ac:dyDescent="0.35">
      <c r="B37" s="238" t="str">
        <f>B22</f>
        <v>Performance Based Rate Adjustment (Schedule No. 6, Case No. 2024-00121)</v>
      </c>
      <c r="C37" s="272">
        <f>C22</f>
        <v>0.40799999999999997</v>
      </c>
      <c r="D37" s="245"/>
    </row>
    <row r="38" spans="1:7" ht="15" thickBot="1" x14ac:dyDescent="0.4">
      <c r="B38" s="238" t="s">
        <v>410</v>
      </c>
      <c r="C38" s="275">
        <f>SUM(C35:C37)</f>
        <v>-0.55182245995052281</v>
      </c>
      <c r="D38" s="246"/>
    </row>
    <row r="39" spans="1:7" ht="15" thickTop="1" x14ac:dyDescent="0.35"/>
    <row r="40" spans="1:7" x14ac:dyDescent="0.35">
      <c r="C40" s="245"/>
    </row>
    <row r="42" spans="1:7" x14ac:dyDescent="0.35">
      <c r="C42" s="245"/>
    </row>
    <row r="43" spans="1:7" x14ac:dyDescent="0.35">
      <c r="C43" s="245"/>
    </row>
  </sheetData>
  <pageMargins left="0.75" right="0.75" top="1" bottom="1" header="0.5" footer="0.5"/>
  <pageSetup scale="72" orientation="portrait" blackAndWhite="1" r:id="rId1"/>
  <headerFooter alignWithMargins="0">
    <oddHeader xml:space="preserve">&amp;R&amp;"Helv,Bold"
</oddHead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9999"/>
    <pageSetUpPr fitToPage="1"/>
  </sheetPr>
  <dimension ref="B1:L41"/>
  <sheetViews>
    <sheetView topLeftCell="A13" zoomScale="90" zoomScaleNormal="90" workbookViewId="0">
      <selection activeCell="C36" sqref="C36"/>
    </sheetView>
  </sheetViews>
  <sheetFormatPr defaultColWidth="9.1796875" defaultRowHeight="14.5" x14ac:dyDescent="0.35"/>
  <cols>
    <col min="1" max="1" width="6.81640625" style="120" customWidth="1"/>
    <col min="2" max="2" width="51.1796875" style="120" bestFit="1" customWidth="1"/>
    <col min="3" max="3" width="13.81640625" style="120" bestFit="1" customWidth="1"/>
    <col min="4" max="4" width="2.81640625" style="120" customWidth="1"/>
    <col min="5" max="5" width="19.54296875" style="120" customWidth="1"/>
    <col min="6" max="6" width="19.453125" style="120" customWidth="1"/>
    <col min="7" max="7" width="2.81640625" style="120" customWidth="1"/>
    <col min="8" max="8" width="21.54296875" style="120" bestFit="1" customWidth="1"/>
    <col min="9" max="9" width="8.1796875" style="120" bestFit="1" customWidth="1"/>
    <col min="10" max="11" width="7" style="120" bestFit="1" customWidth="1"/>
    <col min="12" max="12" width="17.54296875" style="120" bestFit="1" customWidth="1"/>
    <col min="13" max="13" width="9.1796875" style="120"/>
    <col min="14" max="14" width="5.453125" style="120" bestFit="1" customWidth="1"/>
    <col min="15" max="16384" width="9.1796875" style="120"/>
  </cols>
  <sheetData>
    <row r="1" spans="2:11" x14ac:dyDescent="0.35">
      <c r="B1" s="279" t="s">
        <v>202</v>
      </c>
      <c r="C1" s="279"/>
      <c r="D1" s="279"/>
      <c r="E1" s="279"/>
      <c r="F1" s="279"/>
      <c r="G1" s="279"/>
      <c r="H1" s="279"/>
    </row>
    <row r="2" spans="2:11" x14ac:dyDescent="0.35">
      <c r="B2" s="280" t="s">
        <v>203</v>
      </c>
      <c r="C2" s="280"/>
      <c r="D2" s="280"/>
      <c r="E2" s="280"/>
      <c r="F2" s="280"/>
      <c r="G2" s="280"/>
      <c r="H2" s="280"/>
    </row>
    <row r="3" spans="2:11" x14ac:dyDescent="0.35">
      <c r="E3" s="121"/>
    </row>
    <row r="4" spans="2:11" x14ac:dyDescent="0.35">
      <c r="B4" s="122" t="s">
        <v>204</v>
      </c>
      <c r="C4" s="121"/>
      <c r="D4" s="121"/>
      <c r="E4" s="280" t="s">
        <v>177</v>
      </c>
      <c r="F4" s="280"/>
      <c r="H4" s="122" t="s">
        <v>205</v>
      </c>
      <c r="I4" s="142"/>
    </row>
    <row r="5" spans="2:11" x14ac:dyDescent="0.35">
      <c r="C5" s="120" t="s">
        <v>206</v>
      </c>
      <c r="E5" s="123" t="s">
        <v>207</v>
      </c>
      <c r="F5" s="123" t="s">
        <v>208</v>
      </c>
      <c r="G5" s="122"/>
      <c r="H5" s="122"/>
      <c r="I5" s="142"/>
      <c r="J5" s="122"/>
    </row>
    <row r="6" spans="2:11" x14ac:dyDescent="0.35">
      <c r="C6" s="124" t="s">
        <v>209</v>
      </c>
      <c r="D6" s="124"/>
      <c r="E6" s="124" t="s">
        <v>209</v>
      </c>
      <c r="F6" s="124" t="s">
        <v>209</v>
      </c>
      <c r="G6" s="125"/>
      <c r="H6" s="124" t="s">
        <v>209</v>
      </c>
      <c r="I6" s="121"/>
    </row>
    <row r="7" spans="2:11" x14ac:dyDescent="0.35">
      <c r="B7" s="126"/>
      <c r="I7" s="142"/>
    </row>
    <row r="8" spans="2:11" x14ac:dyDescent="0.35">
      <c r="B8" s="122" t="s">
        <v>210</v>
      </c>
      <c r="I8" s="142"/>
    </row>
    <row r="9" spans="2:11" x14ac:dyDescent="0.35">
      <c r="B9" s="127" t="s">
        <v>211</v>
      </c>
      <c r="C9" s="128">
        <v>16</v>
      </c>
      <c r="D9" s="126"/>
      <c r="E9" s="126"/>
      <c r="H9" s="143">
        <f>+C9</f>
        <v>16</v>
      </c>
      <c r="I9" s="142"/>
    </row>
    <row r="10" spans="2:11" x14ac:dyDescent="0.35">
      <c r="B10" s="126" t="s">
        <v>212</v>
      </c>
      <c r="C10" s="130">
        <v>3.5665</v>
      </c>
      <c r="D10" s="126"/>
      <c r="E10" s="126" t="e">
        <f>#REF!</f>
        <v>#REF!</v>
      </c>
      <c r="F10" s="145" t="e">
        <f>#REF!</f>
        <v>#REF!</v>
      </c>
      <c r="G10" s="126"/>
      <c r="H10" s="146" t="e">
        <f>SUM(C10:G10)</f>
        <v>#REF!</v>
      </c>
      <c r="I10" s="147" t="s">
        <v>279</v>
      </c>
    </row>
    <row r="11" spans="2:11" x14ac:dyDescent="0.35">
      <c r="B11" s="121"/>
      <c r="H11" s="148"/>
      <c r="I11" s="147"/>
    </row>
    <row r="12" spans="2:11" x14ac:dyDescent="0.35">
      <c r="B12" s="122" t="s">
        <v>213</v>
      </c>
      <c r="H12" s="148"/>
      <c r="I12" s="147"/>
    </row>
    <row r="13" spans="2:11" x14ac:dyDescent="0.35">
      <c r="B13" s="131" t="s">
        <v>214</v>
      </c>
      <c r="H13" s="148"/>
      <c r="I13" s="147"/>
    </row>
    <row r="14" spans="2:11" x14ac:dyDescent="0.35">
      <c r="B14" s="132" t="s">
        <v>215</v>
      </c>
      <c r="C14" s="128">
        <v>44.69</v>
      </c>
      <c r="F14" s="126"/>
      <c r="H14" s="148">
        <f>+C14</f>
        <v>44.69</v>
      </c>
      <c r="I14" s="149"/>
    </row>
    <row r="15" spans="2:11" x14ac:dyDescent="0.35">
      <c r="B15" s="126" t="s">
        <v>216</v>
      </c>
      <c r="C15" s="129"/>
      <c r="H15" s="148"/>
      <c r="I15" s="147"/>
    </row>
    <row r="16" spans="2:11" x14ac:dyDescent="0.35">
      <c r="B16" s="126" t="s">
        <v>217</v>
      </c>
      <c r="C16" s="130">
        <v>3.0181</v>
      </c>
      <c r="E16" s="126" t="e">
        <f>+E10</f>
        <v>#REF!</v>
      </c>
      <c r="F16" s="150" t="e">
        <f>+F10</f>
        <v>#REF!</v>
      </c>
      <c r="H16" s="146" t="e">
        <f>SUM(C16:G16)</f>
        <v>#REF!</v>
      </c>
      <c r="I16" s="149" t="s">
        <v>279</v>
      </c>
      <c r="J16" s="126"/>
      <c r="K16" s="121"/>
    </row>
    <row r="17" spans="2:12" x14ac:dyDescent="0.35">
      <c r="B17" s="126" t="s">
        <v>218</v>
      </c>
      <c r="C17" s="130">
        <v>2.3294999999999999</v>
      </c>
      <c r="E17" s="126" t="e">
        <f t="shared" ref="E17:F19" si="0">+E16</f>
        <v>#REF!</v>
      </c>
      <c r="F17" s="150" t="e">
        <f t="shared" si="0"/>
        <v>#REF!</v>
      </c>
      <c r="H17" s="146" t="e">
        <f>SUM(C17:G17)</f>
        <v>#REF!</v>
      </c>
      <c r="I17" s="149" t="s">
        <v>279</v>
      </c>
      <c r="J17" s="126"/>
      <c r="K17" s="126"/>
      <c r="L17" s="121"/>
    </row>
    <row r="18" spans="2:12" x14ac:dyDescent="0.35">
      <c r="B18" s="126" t="s">
        <v>219</v>
      </c>
      <c r="C18" s="130">
        <v>2.2143000000000002</v>
      </c>
      <c r="D18" s="133"/>
      <c r="E18" s="133" t="e">
        <f t="shared" si="0"/>
        <v>#REF!</v>
      </c>
      <c r="F18" s="150" t="e">
        <f t="shared" si="0"/>
        <v>#REF!</v>
      </c>
      <c r="G18" s="126"/>
      <c r="H18" s="146" t="e">
        <f>SUM(C18:G18)</f>
        <v>#REF!</v>
      </c>
      <c r="I18" s="149" t="s">
        <v>279</v>
      </c>
      <c r="J18" s="121"/>
    </row>
    <row r="19" spans="2:12" x14ac:dyDescent="0.35">
      <c r="B19" s="126" t="s">
        <v>220</v>
      </c>
      <c r="C19" s="130">
        <v>2.0143</v>
      </c>
      <c r="E19" s="126" t="e">
        <f t="shared" si="0"/>
        <v>#REF!</v>
      </c>
      <c r="F19" s="150" t="e">
        <f t="shared" si="0"/>
        <v>#REF!</v>
      </c>
      <c r="G19" s="126"/>
      <c r="H19" s="146" t="e">
        <f>SUM(C19:G19)</f>
        <v>#REF!</v>
      </c>
      <c r="I19" s="149" t="s">
        <v>279</v>
      </c>
      <c r="J19" s="126"/>
      <c r="K19" s="126"/>
    </row>
    <row r="20" spans="2:12" x14ac:dyDescent="0.35">
      <c r="B20" s="132" t="s">
        <v>0</v>
      </c>
      <c r="H20" s="148"/>
      <c r="I20" s="147"/>
    </row>
    <row r="21" spans="2:12" x14ac:dyDescent="0.35">
      <c r="B21" s="126" t="s">
        <v>221</v>
      </c>
      <c r="H21" s="148"/>
      <c r="I21" s="147"/>
    </row>
    <row r="22" spans="2:12" x14ac:dyDescent="0.35">
      <c r="B22" s="126" t="s">
        <v>222</v>
      </c>
      <c r="C22" s="128">
        <v>2007</v>
      </c>
      <c r="F22" s="126"/>
      <c r="H22" s="143">
        <f>+C22</f>
        <v>2007</v>
      </c>
      <c r="I22" s="149"/>
    </row>
    <row r="23" spans="2:12" x14ac:dyDescent="0.35">
      <c r="B23" s="126" t="s">
        <v>223</v>
      </c>
      <c r="H23" s="148"/>
      <c r="I23" s="147"/>
    </row>
    <row r="24" spans="2:12" x14ac:dyDescent="0.35">
      <c r="B24" s="126" t="s">
        <v>224</v>
      </c>
      <c r="C24" s="130">
        <v>0.62849999999999995</v>
      </c>
      <c r="F24" s="145" t="e">
        <f>+F10</f>
        <v>#REF!</v>
      </c>
      <c r="H24" s="146" t="e">
        <f>SUM(C24:G24)</f>
        <v>#REF!</v>
      </c>
      <c r="I24" s="149" t="s">
        <v>279</v>
      </c>
      <c r="J24" s="121"/>
    </row>
    <row r="25" spans="2:12" x14ac:dyDescent="0.35">
      <c r="B25" s="126" t="s">
        <v>225</v>
      </c>
      <c r="C25" s="130">
        <v>0.37369999999999998</v>
      </c>
      <c r="F25" s="145" t="e">
        <f>+F10</f>
        <v>#REF!</v>
      </c>
      <c r="H25" s="146" t="e">
        <f>SUM(C25:G25)</f>
        <v>#REF!</v>
      </c>
      <c r="I25" s="149" t="s">
        <v>279</v>
      </c>
      <c r="J25" s="121"/>
    </row>
    <row r="26" spans="2:12" x14ac:dyDescent="0.35">
      <c r="B26" s="126" t="s">
        <v>226</v>
      </c>
      <c r="C26" s="130">
        <v>0.32469999999999999</v>
      </c>
      <c r="E26" s="126"/>
      <c r="F26" s="145" t="e">
        <f>+F10</f>
        <v>#REF!</v>
      </c>
      <c r="H26" s="146" t="e">
        <f>SUM(C26:G26)</f>
        <v>#REF!</v>
      </c>
      <c r="I26" s="149" t="s">
        <v>279</v>
      </c>
      <c r="J26" s="126"/>
      <c r="K26" s="121"/>
    </row>
    <row r="27" spans="2:12" x14ac:dyDescent="0.35">
      <c r="B27" s="126" t="s">
        <v>227</v>
      </c>
      <c r="H27" s="148"/>
      <c r="I27" s="147"/>
    </row>
    <row r="28" spans="2:12" x14ac:dyDescent="0.35">
      <c r="B28" s="126" t="s">
        <v>228</v>
      </c>
      <c r="H28" s="148"/>
      <c r="I28" s="147"/>
    </row>
    <row r="29" spans="2:12" x14ac:dyDescent="0.35">
      <c r="B29" s="126" t="s">
        <v>229</v>
      </c>
      <c r="E29" s="126">
        <f>'4 DemCr'!E25</f>
        <v>10.4374</v>
      </c>
      <c r="G29" s="126"/>
      <c r="H29" s="146">
        <f>SUM(C29:G29)</f>
        <v>10.4374</v>
      </c>
      <c r="I29" s="149" t="s">
        <v>279</v>
      </c>
    </row>
    <row r="30" spans="2:12" x14ac:dyDescent="0.35">
      <c r="B30" s="126"/>
      <c r="H30" s="148"/>
      <c r="I30" s="147"/>
    </row>
    <row r="31" spans="2:12" x14ac:dyDescent="0.35">
      <c r="B31" s="122" t="s">
        <v>230</v>
      </c>
      <c r="H31" s="148"/>
      <c r="I31" s="147"/>
    </row>
    <row r="32" spans="2:12" x14ac:dyDescent="0.35">
      <c r="B32" s="126"/>
      <c r="H32" s="148"/>
      <c r="I32" s="147"/>
    </row>
    <row r="33" spans="2:9" x14ac:dyDescent="0.35">
      <c r="B33" s="126" t="s">
        <v>231</v>
      </c>
      <c r="C33" s="128">
        <v>567.4</v>
      </c>
      <c r="E33" s="126"/>
      <c r="H33" s="143">
        <f>+C33</f>
        <v>567.4</v>
      </c>
      <c r="I33" s="147"/>
    </row>
    <row r="34" spans="2:9" x14ac:dyDescent="0.35">
      <c r="B34" s="126" t="s">
        <v>232</v>
      </c>
      <c r="H34" s="148"/>
      <c r="I34" s="147"/>
    </row>
    <row r="35" spans="2:9" x14ac:dyDescent="0.35">
      <c r="B35" s="126" t="s">
        <v>233</v>
      </c>
      <c r="C35" s="130">
        <v>1.1544000000000001</v>
      </c>
      <c r="D35" s="126"/>
      <c r="E35" s="126" t="e">
        <f>E10</f>
        <v>#REF!</v>
      </c>
      <c r="F35" s="145" t="e">
        <f>F10</f>
        <v>#REF!</v>
      </c>
      <c r="G35" s="126"/>
      <c r="H35" s="146" t="e">
        <f>SUM(C35:G35)</f>
        <v>#REF!</v>
      </c>
      <c r="I35" s="149" t="s">
        <v>279</v>
      </c>
    </row>
    <row r="36" spans="2:9" x14ac:dyDescent="0.35">
      <c r="B36" s="134"/>
    </row>
    <row r="38" spans="2:9" ht="14.5" customHeight="1" x14ac:dyDescent="0.35">
      <c r="B38" s="281" t="s">
        <v>314</v>
      </c>
      <c r="C38" s="282"/>
      <c r="D38" s="282"/>
      <c r="E38" s="282"/>
      <c r="F38" s="282"/>
      <c r="G38" s="282"/>
      <c r="H38" s="282"/>
      <c r="I38" s="283"/>
    </row>
    <row r="39" spans="2:9" x14ac:dyDescent="0.35">
      <c r="B39" s="284"/>
      <c r="C39" s="285"/>
      <c r="D39" s="285"/>
      <c r="E39" s="285"/>
      <c r="F39" s="285"/>
      <c r="G39" s="285"/>
      <c r="H39" s="285"/>
      <c r="I39" s="286"/>
    </row>
    <row r="40" spans="2:9" x14ac:dyDescent="0.35">
      <c r="B40" s="287"/>
      <c r="C40" s="288"/>
      <c r="D40" s="288"/>
      <c r="E40" s="288"/>
      <c r="F40" s="288"/>
      <c r="G40" s="288"/>
      <c r="H40" s="288"/>
      <c r="I40" s="289"/>
    </row>
    <row r="41" spans="2:9" x14ac:dyDescent="0.35">
      <c r="F41" s="171">
        <f>'1 EGC'!G53</f>
        <v>5.5175000000000001</v>
      </c>
    </row>
  </sheetData>
  <mergeCells count="4">
    <mergeCell ref="B1:H1"/>
    <mergeCell ref="B2:H2"/>
    <mergeCell ref="E4:F4"/>
    <mergeCell ref="B38:I40"/>
  </mergeCells>
  <pageMargins left="0.7" right="0.7" top="0.75" bottom="0.75" header="0.3" footer="0.3"/>
  <pageSetup scale="63"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9999"/>
  </sheetPr>
  <dimension ref="B1:I40"/>
  <sheetViews>
    <sheetView topLeftCell="A22" zoomScale="90" zoomScaleNormal="90" workbookViewId="0">
      <selection activeCell="B42" sqref="B42"/>
    </sheetView>
  </sheetViews>
  <sheetFormatPr defaultColWidth="9.1796875" defaultRowHeight="14.5" x14ac:dyDescent="0.35"/>
  <cols>
    <col min="1" max="1" width="5.81640625" style="120" customWidth="1"/>
    <col min="2" max="2" width="51.81640625" style="120" customWidth="1"/>
    <col min="3" max="3" width="11.81640625" style="120" bestFit="1" customWidth="1"/>
    <col min="4" max="4" width="2.54296875" style="120" customWidth="1"/>
    <col min="5" max="5" width="9.81640625" style="120" bestFit="1" customWidth="1"/>
    <col min="6" max="6" width="13.81640625" style="120" customWidth="1"/>
    <col min="7" max="7" width="2.54296875" style="120" customWidth="1"/>
    <col min="8" max="8" width="21.81640625" style="120" bestFit="1" customWidth="1"/>
    <col min="9" max="16384" width="9.1796875" style="120"/>
  </cols>
  <sheetData>
    <row r="1" spans="2:9" x14ac:dyDescent="0.35">
      <c r="B1" s="279" t="s">
        <v>234</v>
      </c>
      <c r="C1" s="279"/>
      <c r="D1" s="279"/>
      <c r="E1" s="279"/>
      <c r="F1" s="279"/>
      <c r="G1" s="279"/>
      <c r="H1" s="279"/>
    </row>
    <row r="2" spans="2:9" x14ac:dyDescent="0.35">
      <c r="B2" s="280" t="s">
        <v>203</v>
      </c>
      <c r="C2" s="280"/>
      <c r="D2" s="280"/>
      <c r="E2" s="280"/>
      <c r="F2" s="280"/>
      <c r="G2" s="280"/>
      <c r="H2" s="280"/>
    </row>
    <row r="3" spans="2:9" x14ac:dyDescent="0.35">
      <c r="E3" s="121"/>
    </row>
    <row r="4" spans="2:9" x14ac:dyDescent="0.35">
      <c r="C4" s="121"/>
      <c r="D4" s="121"/>
      <c r="E4" s="280" t="s">
        <v>177</v>
      </c>
      <c r="F4" s="280"/>
      <c r="H4" s="122" t="s">
        <v>205</v>
      </c>
    </row>
    <row r="5" spans="2:9" x14ac:dyDescent="0.35">
      <c r="C5" s="120" t="s">
        <v>206</v>
      </c>
      <c r="E5" s="123" t="s">
        <v>207</v>
      </c>
      <c r="F5" s="123" t="s">
        <v>208</v>
      </c>
      <c r="G5" s="122"/>
      <c r="H5" s="122"/>
    </row>
    <row r="6" spans="2:9" x14ac:dyDescent="0.35">
      <c r="B6" s="122" t="s">
        <v>235</v>
      </c>
      <c r="C6" s="124" t="s">
        <v>209</v>
      </c>
      <c r="D6" s="124"/>
      <c r="E6" s="124" t="s">
        <v>209</v>
      </c>
      <c r="F6" s="124" t="s">
        <v>209</v>
      </c>
      <c r="G6" s="125"/>
      <c r="H6" s="124" t="s">
        <v>209</v>
      </c>
    </row>
    <row r="8" spans="2:9" x14ac:dyDescent="0.35">
      <c r="B8" s="151" t="s">
        <v>236</v>
      </c>
    </row>
    <row r="9" spans="2:9" x14ac:dyDescent="0.35">
      <c r="B9" s="152" t="s">
        <v>237</v>
      </c>
    </row>
    <row r="10" spans="2:9" x14ac:dyDescent="0.35">
      <c r="B10" s="152" t="s">
        <v>228</v>
      </c>
    </row>
    <row r="11" spans="2:9" x14ac:dyDescent="0.35">
      <c r="B11" s="152" t="s">
        <v>229</v>
      </c>
      <c r="E11" s="120">
        <f>'4 DemCr'!E25</f>
        <v>10.4374</v>
      </c>
      <c r="H11" s="145">
        <f>SUM(C11:G11)</f>
        <v>10.4374</v>
      </c>
      <c r="I11" s="147" t="s">
        <v>279</v>
      </c>
    </row>
    <row r="12" spans="2:9" x14ac:dyDescent="0.35">
      <c r="B12" s="152" t="s">
        <v>238</v>
      </c>
      <c r="F12" s="150" t="e">
        <f>#REF!</f>
        <v>#REF!</v>
      </c>
      <c r="H12" s="145" t="e">
        <f>SUM(C12:G12)</f>
        <v>#REF!</v>
      </c>
      <c r="I12" s="147" t="s">
        <v>279</v>
      </c>
    </row>
    <row r="13" spans="2:9" x14ac:dyDescent="0.35">
      <c r="B13" s="152"/>
    </row>
    <row r="14" spans="2:9" x14ac:dyDescent="0.35">
      <c r="B14" s="151" t="s">
        <v>239</v>
      </c>
    </row>
    <row r="15" spans="2:9" x14ac:dyDescent="0.35">
      <c r="B15" s="153" t="s">
        <v>240</v>
      </c>
    </row>
    <row r="16" spans="2:9" x14ac:dyDescent="0.35">
      <c r="B16" s="152" t="s">
        <v>241</v>
      </c>
      <c r="H16" s="130">
        <v>2007</v>
      </c>
    </row>
    <row r="17" spans="2:8" x14ac:dyDescent="0.35">
      <c r="B17" s="152" t="s">
        <v>242</v>
      </c>
      <c r="H17" s="130">
        <v>44.69</v>
      </c>
    </row>
    <row r="18" spans="2:8" x14ac:dyDescent="0.35">
      <c r="B18" s="152" t="s">
        <v>243</v>
      </c>
      <c r="H18" s="130">
        <v>567.4</v>
      </c>
    </row>
    <row r="19" spans="2:8" x14ac:dyDescent="0.35">
      <c r="B19" s="152"/>
    </row>
    <row r="20" spans="2:8" x14ac:dyDescent="0.35">
      <c r="B20" s="152" t="s">
        <v>244</v>
      </c>
    </row>
    <row r="21" spans="2:8" x14ac:dyDescent="0.35">
      <c r="B21" s="152" t="s">
        <v>245</v>
      </c>
      <c r="C21" s="130">
        <v>0.62849999999999995</v>
      </c>
      <c r="H21" s="120">
        <f>SUM(C21:G21)</f>
        <v>0.62849999999999995</v>
      </c>
    </row>
    <row r="22" spans="2:8" x14ac:dyDescent="0.35">
      <c r="B22" s="152" t="s">
        <v>246</v>
      </c>
      <c r="C22" s="130">
        <v>0.37369999999999998</v>
      </c>
      <c r="H22" s="120">
        <f>SUM(C22:G22)</f>
        <v>0.37369999999999998</v>
      </c>
    </row>
    <row r="23" spans="2:8" x14ac:dyDescent="0.35">
      <c r="B23" s="152" t="s">
        <v>247</v>
      </c>
      <c r="C23" s="130">
        <v>0.32469999999999999</v>
      </c>
      <c r="H23" s="120">
        <f>SUM(C23:G23)</f>
        <v>0.32469999999999999</v>
      </c>
    </row>
    <row r="24" spans="2:8" x14ac:dyDescent="0.35">
      <c r="B24" s="152" t="s">
        <v>248</v>
      </c>
    </row>
    <row r="25" spans="2:8" x14ac:dyDescent="0.35">
      <c r="B25" s="152" t="s">
        <v>249</v>
      </c>
      <c r="H25" s="154">
        <v>3.0181</v>
      </c>
    </row>
    <row r="26" spans="2:8" x14ac:dyDescent="0.35">
      <c r="B26" s="152" t="s">
        <v>250</v>
      </c>
      <c r="H26" s="154">
        <v>2.3294999999999999</v>
      </c>
    </row>
    <row r="27" spans="2:8" x14ac:dyDescent="0.35">
      <c r="B27" s="152" t="s">
        <v>251</v>
      </c>
      <c r="H27" s="154">
        <v>2.2143000000000002</v>
      </c>
    </row>
    <row r="28" spans="2:8" x14ac:dyDescent="0.35">
      <c r="B28" s="152" t="s">
        <v>252</v>
      </c>
      <c r="H28" s="154">
        <v>2.0143</v>
      </c>
    </row>
    <row r="29" spans="2:8" x14ac:dyDescent="0.35">
      <c r="B29" s="152" t="s">
        <v>253</v>
      </c>
      <c r="H29" s="154"/>
    </row>
    <row r="30" spans="2:8" x14ac:dyDescent="0.35">
      <c r="B30" s="152" t="s">
        <v>254</v>
      </c>
      <c r="H30" s="154">
        <v>1.1544000000000001</v>
      </c>
    </row>
    <row r="31" spans="2:8" x14ac:dyDescent="0.35">
      <c r="B31" s="152" t="s">
        <v>0</v>
      </c>
    </row>
    <row r="32" spans="2:8" x14ac:dyDescent="0.35">
      <c r="B32" s="152" t="s">
        <v>115</v>
      </c>
    </row>
    <row r="33" spans="2:8" x14ac:dyDescent="0.35">
      <c r="B33" s="155" t="s">
        <v>255</v>
      </c>
      <c r="E33" s="120">
        <f>'8 BankBal'!G53</f>
        <v>3.6900000000000002E-2</v>
      </c>
      <c r="H33" s="120">
        <f>SUM(C33:G33)</f>
        <v>3.6900000000000002E-2</v>
      </c>
    </row>
    <row r="34" spans="2:8" x14ac:dyDescent="0.35">
      <c r="B34" s="151" t="s">
        <v>256</v>
      </c>
    </row>
    <row r="35" spans="2:8" x14ac:dyDescent="0.35">
      <c r="B35" s="153"/>
    </row>
    <row r="36" spans="2:8" x14ac:dyDescent="0.35">
      <c r="B36" s="152" t="s">
        <v>257</v>
      </c>
      <c r="H36" s="130">
        <v>255.9</v>
      </c>
    </row>
    <row r="37" spans="2:8" x14ac:dyDescent="0.35">
      <c r="B37" s="152" t="s">
        <v>258</v>
      </c>
      <c r="H37" s="154">
        <v>8.5800000000000001E-2</v>
      </c>
    </row>
    <row r="38" spans="2:8" x14ac:dyDescent="0.35">
      <c r="B38" s="152" t="s">
        <v>259</v>
      </c>
    </row>
    <row r="39" spans="2:8" x14ac:dyDescent="0.35">
      <c r="B39" s="152" t="s">
        <v>260</v>
      </c>
      <c r="E39" s="120">
        <f>E33</f>
        <v>3.6900000000000002E-2</v>
      </c>
      <c r="H39" s="120">
        <f>SUM(C39:G39)</f>
        <v>3.6900000000000002E-2</v>
      </c>
    </row>
    <row r="40" spans="2:8" x14ac:dyDescent="0.35">
      <c r="B40" s="152"/>
    </row>
  </sheetData>
  <mergeCells count="3">
    <mergeCell ref="B1:H1"/>
    <mergeCell ref="B2:H2"/>
    <mergeCell ref="E4:F4"/>
  </mergeCells>
  <pageMargins left="0.7" right="0.7" top="0.75" bottom="0.75" header="0.3" footer="0.3"/>
  <pageSetup scale="57"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9999"/>
    <pageSetUpPr fitToPage="1"/>
  </sheetPr>
  <dimension ref="B1:H36"/>
  <sheetViews>
    <sheetView topLeftCell="A18" zoomScale="90" zoomScaleNormal="90" workbookViewId="0">
      <selection activeCell="C36" sqref="C36"/>
    </sheetView>
  </sheetViews>
  <sheetFormatPr defaultColWidth="9.1796875" defaultRowHeight="14.5" x14ac:dyDescent="0.35"/>
  <cols>
    <col min="1" max="1" width="9.1796875" style="120"/>
    <col min="2" max="2" width="55.1796875" style="120" bestFit="1" customWidth="1"/>
    <col min="3" max="3" width="30.453125" style="120" bestFit="1" customWidth="1"/>
    <col min="4" max="4" width="17.54296875" style="120" bestFit="1" customWidth="1"/>
    <col min="5" max="5" width="2.81640625" style="120" bestFit="1" customWidth="1"/>
    <col min="6" max="6" width="9.1796875" style="120"/>
    <col min="7" max="7" width="5" style="120" bestFit="1" customWidth="1"/>
    <col min="8" max="16384" width="9.1796875" style="120"/>
  </cols>
  <sheetData>
    <row r="1" spans="2:8" x14ac:dyDescent="0.35">
      <c r="B1" s="279" t="s">
        <v>261</v>
      </c>
      <c r="C1" s="279"/>
      <c r="D1" s="279"/>
      <c r="E1" s="279"/>
      <c r="F1" s="279"/>
      <c r="G1" s="279"/>
      <c r="H1" s="279"/>
    </row>
    <row r="2" spans="2:8" x14ac:dyDescent="0.35">
      <c r="B2" s="280" t="s">
        <v>203</v>
      </c>
      <c r="C2" s="280"/>
      <c r="D2" s="280"/>
      <c r="E2" s="280"/>
      <c r="F2" s="280"/>
      <c r="G2" s="280"/>
      <c r="H2" s="280"/>
    </row>
    <row r="3" spans="2:8" x14ac:dyDescent="0.35">
      <c r="E3" s="121"/>
    </row>
    <row r="8" spans="2:8" x14ac:dyDescent="0.35">
      <c r="B8" s="122" t="s">
        <v>262</v>
      </c>
      <c r="D8" s="122" t="s">
        <v>263</v>
      </c>
    </row>
    <row r="10" spans="2:8" x14ac:dyDescent="0.35">
      <c r="B10" s="131" t="s">
        <v>264</v>
      </c>
    </row>
    <row r="11" spans="2:8" x14ac:dyDescent="0.35">
      <c r="B11" s="126"/>
    </row>
    <row r="12" spans="2:8" x14ac:dyDescent="0.35">
      <c r="B12" s="126" t="s">
        <v>265</v>
      </c>
      <c r="D12" s="135">
        <v>16</v>
      </c>
    </row>
    <row r="13" spans="2:8" x14ac:dyDescent="0.35">
      <c r="B13" s="126" t="s">
        <v>266</v>
      </c>
      <c r="D13" s="136">
        <v>3.5665</v>
      </c>
    </row>
    <row r="14" spans="2:8" x14ac:dyDescent="0.35">
      <c r="B14" s="126"/>
      <c r="D14" s="137"/>
    </row>
    <row r="15" spans="2:8" x14ac:dyDescent="0.35">
      <c r="B15" s="131" t="s">
        <v>267</v>
      </c>
      <c r="D15" s="137"/>
    </row>
    <row r="16" spans="2:8" x14ac:dyDescent="0.35">
      <c r="B16" s="126"/>
      <c r="D16" s="137"/>
    </row>
    <row r="17" spans="2:6" x14ac:dyDescent="0.35">
      <c r="B17" s="126" t="s">
        <v>222</v>
      </c>
      <c r="D17" s="135">
        <v>44.69</v>
      </c>
    </row>
    <row r="18" spans="2:6" x14ac:dyDescent="0.35">
      <c r="B18" s="126" t="s">
        <v>268</v>
      </c>
      <c r="D18" s="137"/>
    </row>
    <row r="19" spans="2:6" x14ac:dyDescent="0.35">
      <c r="B19" s="127" t="s">
        <v>249</v>
      </c>
      <c r="D19" s="136">
        <v>3.0181</v>
      </c>
    </row>
    <row r="20" spans="2:6" x14ac:dyDescent="0.35">
      <c r="B20" s="138" t="s">
        <v>269</v>
      </c>
      <c r="D20" s="136">
        <v>2.3294999999999999</v>
      </c>
    </row>
    <row r="21" spans="2:6" x14ac:dyDescent="0.35">
      <c r="B21" s="138" t="s">
        <v>270</v>
      </c>
      <c r="D21" s="136">
        <v>2.2143000000000002</v>
      </c>
    </row>
    <row r="22" spans="2:6" x14ac:dyDescent="0.35">
      <c r="B22" s="126" t="s">
        <v>271</v>
      </c>
      <c r="D22" s="136">
        <v>2.0143</v>
      </c>
    </row>
    <row r="23" spans="2:6" x14ac:dyDescent="0.35">
      <c r="B23" s="126"/>
      <c r="D23" s="137"/>
    </row>
    <row r="24" spans="2:6" x14ac:dyDescent="0.35">
      <c r="B24" s="131" t="s">
        <v>272</v>
      </c>
      <c r="D24" s="137"/>
    </row>
    <row r="25" spans="2:6" x14ac:dyDescent="0.35">
      <c r="B25" s="126"/>
      <c r="D25" s="137"/>
    </row>
    <row r="26" spans="2:6" x14ac:dyDescent="0.35">
      <c r="B26" s="126" t="s">
        <v>222</v>
      </c>
      <c r="D26" s="135">
        <v>567.4</v>
      </c>
    </row>
    <row r="27" spans="2:6" x14ac:dyDescent="0.35">
      <c r="B27" s="126" t="s">
        <v>273</v>
      </c>
      <c r="D27" s="139">
        <v>1.1544000000000001</v>
      </c>
    </row>
    <row r="28" spans="2:6" x14ac:dyDescent="0.35">
      <c r="B28" s="126"/>
    </row>
    <row r="29" spans="2:6" x14ac:dyDescent="0.35">
      <c r="C29" s="140" t="s">
        <v>274</v>
      </c>
    </row>
    <row r="30" spans="2:6" x14ac:dyDescent="0.35">
      <c r="B30" s="126"/>
    </row>
    <row r="31" spans="2:6" x14ac:dyDescent="0.35">
      <c r="B31" s="131" t="s">
        <v>275</v>
      </c>
      <c r="C31" s="169" t="e">
        <f>#REF!</f>
        <v>#REF!</v>
      </c>
      <c r="F31" s="147" t="s">
        <v>279</v>
      </c>
    </row>
    <row r="32" spans="2:6" x14ac:dyDescent="0.35">
      <c r="B32" s="126"/>
      <c r="F32" s="147"/>
    </row>
    <row r="33" spans="2:6" x14ac:dyDescent="0.35">
      <c r="B33" s="126" t="s">
        <v>276</v>
      </c>
      <c r="C33" s="170"/>
      <c r="F33" s="147"/>
    </row>
    <row r="34" spans="2:6" x14ac:dyDescent="0.35">
      <c r="B34" s="122" t="s">
        <v>277</v>
      </c>
      <c r="F34" s="147"/>
    </row>
    <row r="35" spans="2:6" x14ac:dyDescent="0.35">
      <c r="B35" s="126"/>
      <c r="F35" s="147"/>
    </row>
    <row r="36" spans="2:6" x14ac:dyDescent="0.35">
      <c r="B36" s="141" t="s">
        <v>278</v>
      </c>
      <c r="C36" s="169" t="e">
        <f>#REF!</f>
        <v>#REF!</v>
      </c>
      <c r="E36" s="141"/>
      <c r="F36" s="147" t="s">
        <v>280</v>
      </c>
    </row>
  </sheetData>
  <mergeCells count="2">
    <mergeCell ref="B1:H1"/>
    <mergeCell ref="B2:H2"/>
  </mergeCells>
  <pageMargins left="0.7" right="0.7" top="0.75" bottom="0.75" header="0.3" footer="0.3"/>
  <pageSetup scale="66"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
  <sheetViews>
    <sheetView workbookViewId="0"/>
  </sheetViews>
  <sheetFormatPr defaultRowHeight="13"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56"/>
  <sheetViews>
    <sheetView topLeftCell="A32" zoomScale="120" zoomScaleNormal="120" workbookViewId="0">
      <selection activeCell="E6" sqref="E6"/>
    </sheetView>
  </sheetViews>
  <sheetFormatPr defaultColWidth="9.1796875" defaultRowHeight="13" x14ac:dyDescent="0.3"/>
  <cols>
    <col min="1" max="1" width="4" style="3" customWidth="1"/>
    <col min="2" max="2" width="39.453125" style="3" customWidth="1"/>
    <col min="3" max="3" width="17.54296875" style="3" customWidth="1"/>
    <col min="4" max="4" width="11" style="3" customWidth="1"/>
    <col min="5" max="5" width="10.1796875" style="3" customWidth="1"/>
    <col min="6" max="6" width="2.81640625" style="3" customWidth="1"/>
    <col min="7" max="7" width="12" style="3" customWidth="1"/>
    <col min="8" max="8" width="9.81640625" style="3" customWidth="1"/>
    <col min="9" max="9" width="2.81640625" style="3" customWidth="1"/>
    <col min="10" max="10" width="11.81640625" style="3" customWidth="1"/>
    <col min="11" max="11" width="2.81640625" style="3" customWidth="1"/>
    <col min="12" max="16384" width="9.1796875" style="3"/>
  </cols>
  <sheetData>
    <row r="1" spans="1:11" ht="18.5" x14ac:dyDescent="0.45">
      <c r="A1" s="1" t="s">
        <v>90</v>
      </c>
      <c r="C1" s="50"/>
      <c r="D1" s="50"/>
      <c r="H1" s="51"/>
      <c r="I1" s="43"/>
      <c r="J1" s="51" t="s">
        <v>19</v>
      </c>
    </row>
    <row r="2" spans="1:11" ht="18.5" x14ac:dyDescent="0.45">
      <c r="A2" s="1" t="s">
        <v>131</v>
      </c>
      <c r="C2" s="50"/>
      <c r="D2" s="50"/>
      <c r="J2" s="51" t="s">
        <v>62</v>
      </c>
    </row>
    <row r="3" spans="1:11" x14ac:dyDescent="0.3">
      <c r="A3" s="7" t="s">
        <v>319</v>
      </c>
      <c r="J3" s="7"/>
    </row>
    <row r="4" spans="1:11" x14ac:dyDescent="0.3">
      <c r="B4" s="7"/>
    </row>
    <row r="5" spans="1:11" x14ac:dyDescent="0.3">
      <c r="B5" s="7"/>
    </row>
    <row r="6" spans="1:11" x14ac:dyDescent="0.3">
      <c r="A6" s="7"/>
      <c r="B6" s="7"/>
      <c r="C6" s="7"/>
      <c r="D6" s="7"/>
      <c r="E6" s="7"/>
      <c r="F6" s="7"/>
      <c r="G6" s="7"/>
      <c r="H6" s="7"/>
      <c r="I6" s="7"/>
      <c r="J6" s="7"/>
    </row>
    <row r="7" spans="1:11" x14ac:dyDescent="0.3">
      <c r="A7" s="35" t="s">
        <v>4</v>
      </c>
      <c r="B7" s="7"/>
      <c r="C7" s="7"/>
      <c r="D7" s="276" t="s">
        <v>147</v>
      </c>
      <c r="E7" s="276"/>
      <c r="F7" s="7"/>
      <c r="G7" s="276" t="s">
        <v>35</v>
      </c>
      <c r="H7" s="276"/>
      <c r="I7" s="7"/>
      <c r="J7" s="7"/>
    </row>
    <row r="8" spans="1:11" x14ac:dyDescent="0.3">
      <c r="A8" s="161" t="s">
        <v>5</v>
      </c>
      <c r="B8" s="29" t="s">
        <v>15</v>
      </c>
      <c r="C8" s="29" t="s">
        <v>64</v>
      </c>
      <c r="D8" s="29" t="s">
        <v>2</v>
      </c>
      <c r="E8" s="29" t="s">
        <v>59</v>
      </c>
      <c r="F8" s="7"/>
      <c r="G8" s="29" t="s">
        <v>63</v>
      </c>
      <c r="H8" s="29" t="s">
        <v>61</v>
      </c>
      <c r="I8" s="29"/>
      <c r="J8" s="29" t="s">
        <v>60</v>
      </c>
    </row>
    <row r="9" spans="1:11" x14ac:dyDescent="0.3">
      <c r="C9" s="15"/>
      <c r="D9" s="11">
        <v>-1</v>
      </c>
      <c r="E9" s="11">
        <v>-2</v>
      </c>
      <c r="G9" s="11">
        <v>-3</v>
      </c>
      <c r="H9" s="11">
        <v>-4</v>
      </c>
      <c r="I9" s="11"/>
      <c r="J9" s="11">
        <v>-5</v>
      </c>
    </row>
    <row r="10" spans="1:11" x14ac:dyDescent="0.3">
      <c r="B10" s="7" t="s">
        <v>74</v>
      </c>
    </row>
    <row r="11" spans="1:11" x14ac:dyDescent="0.3">
      <c r="B11" s="46" t="s">
        <v>145</v>
      </c>
    </row>
    <row r="12" spans="1:11" x14ac:dyDescent="0.3">
      <c r="B12" s="46" t="s">
        <v>133</v>
      </c>
    </row>
    <row r="13" spans="1:11" x14ac:dyDescent="0.3">
      <c r="A13" s="3">
        <v>1</v>
      </c>
      <c r="B13" s="52" t="s">
        <v>127</v>
      </c>
      <c r="E13" s="3">
        <v>-6010984.4162791204</v>
      </c>
      <c r="H13" s="214">
        <v>1.5299999999999999E-2</v>
      </c>
      <c r="J13" s="53">
        <f>ROUND(-E13*H13,0)</f>
        <v>91968</v>
      </c>
      <c r="K13" s="54"/>
    </row>
    <row r="14" spans="1:11" x14ac:dyDescent="0.3">
      <c r="A14" s="3">
        <v>2</v>
      </c>
      <c r="B14" s="52" t="s">
        <v>128</v>
      </c>
      <c r="E14" s="3">
        <v>1433.92869</v>
      </c>
      <c r="H14" s="214">
        <v>1.5299999999999999E-2</v>
      </c>
      <c r="J14" s="55">
        <f>+ROUND(E14*H14,0)</f>
        <v>22</v>
      </c>
      <c r="K14" s="54"/>
    </row>
    <row r="15" spans="1:11" x14ac:dyDescent="0.3">
      <c r="B15" s="52"/>
      <c r="H15" s="57"/>
      <c r="J15" s="55"/>
      <c r="K15" s="54"/>
    </row>
    <row r="16" spans="1:11" x14ac:dyDescent="0.3">
      <c r="A16" s="3">
        <v>3</v>
      </c>
      <c r="B16" s="46" t="s">
        <v>178</v>
      </c>
      <c r="E16" s="3">
        <v>6009550.487589119</v>
      </c>
      <c r="H16" s="56">
        <v>2.9579</v>
      </c>
      <c r="J16" s="55">
        <f>+IF(H16 = "NA", 0, ROUND(E16*H16,0))</f>
        <v>17775649</v>
      </c>
      <c r="K16" s="54"/>
    </row>
    <row r="17" spans="1:11" ht="14.5" x14ac:dyDescent="0.45">
      <c r="B17" s="46"/>
      <c r="H17" s="57"/>
      <c r="J17" s="58"/>
      <c r="K17" s="54"/>
    </row>
    <row r="18" spans="1:11" ht="14.5" x14ac:dyDescent="0.45">
      <c r="B18" s="46" t="s">
        <v>57</v>
      </c>
      <c r="H18" s="57"/>
      <c r="J18" s="58"/>
      <c r="K18" s="54"/>
    </row>
    <row r="19" spans="1:11" x14ac:dyDescent="0.3">
      <c r="A19" s="3">
        <v>4</v>
      </c>
      <c r="B19" s="52" t="s">
        <v>85</v>
      </c>
      <c r="C19" s="3" t="s">
        <v>281</v>
      </c>
      <c r="E19" s="3">
        <f>+E16</f>
        <v>6009550.487589119</v>
      </c>
      <c r="J19" s="59"/>
    </row>
    <row r="20" spans="1:11" x14ac:dyDescent="0.3">
      <c r="A20" s="3">
        <v>5</v>
      </c>
      <c r="B20" s="52" t="s">
        <v>60</v>
      </c>
      <c r="C20" s="3" t="s">
        <v>284</v>
      </c>
      <c r="J20" s="60">
        <f>SUM(J13:J16)</f>
        <v>17867639</v>
      </c>
    </row>
    <row r="21" spans="1:11" x14ac:dyDescent="0.3">
      <c r="A21" s="3">
        <v>6</v>
      </c>
      <c r="B21" s="52" t="s">
        <v>282</v>
      </c>
      <c r="C21" s="3" t="s">
        <v>285</v>
      </c>
      <c r="E21" s="3">
        <f>+E19</f>
        <v>6009550.487589119</v>
      </c>
      <c r="J21" s="60">
        <f>+J20</f>
        <v>17867639</v>
      </c>
    </row>
    <row r="22" spans="1:11" x14ac:dyDescent="0.3">
      <c r="J22" s="60"/>
    </row>
    <row r="23" spans="1:11" x14ac:dyDescent="0.3">
      <c r="B23" s="7" t="s">
        <v>130</v>
      </c>
      <c r="E23" s="219"/>
      <c r="J23" s="59"/>
    </row>
    <row r="24" spans="1:11" x14ac:dyDescent="0.3">
      <c r="B24" s="46" t="s">
        <v>129</v>
      </c>
      <c r="E24" s="219"/>
      <c r="J24" s="59"/>
    </row>
    <row r="25" spans="1:11" x14ac:dyDescent="0.3">
      <c r="B25" s="46" t="s">
        <v>192</v>
      </c>
      <c r="E25" s="219"/>
      <c r="J25" s="59"/>
    </row>
    <row r="26" spans="1:11" x14ac:dyDescent="0.3">
      <c r="B26" s="46"/>
      <c r="E26" s="219"/>
      <c r="J26" s="59"/>
    </row>
    <row r="27" spans="1:11" x14ac:dyDescent="0.3">
      <c r="A27" s="3">
        <v>7</v>
      </c>
      <c r="B27" s="46" t="s">
        <v>58</v>
      </c>
      <c r="C27" s="3" t="s">
        <v>70</v>
      </c>
      <c r="E27" s="3">
        <f>+'5 NonApp'!K21</f>
        <v>2175204.7414600793</v>
      </c>
      <c r="H27" s="61"/>
      <c r="J27" s="60">
        <f>+'5 NonApp'!M21</f>
        <v>7134672</v>
      </c>
    </row>
    <row r="28" spans="1:11" x14ac:dyDescent="0.3">
      <c r="A28" s="3">
        <v>8</v>
      </c>
      <c r="B28" s="46" t="s">
        <v>87</v>
      </c>
      <c r="C28" s="3" t="s">
        <v>72</v>
      </c>
      <c r="E28" s="3">
        <f>+'6 App'!C17</f>
        <v>117322.26064463999</v>
      </c>
      <c r="H28" s="61"/>
      <c r="J28" s="59">
        <f>+'6 App'!D17</f>
        <v>404404.92610392004</v>
      </c>
    </row>
    <row r="29" spans="1:11" x14ac:dyDescent="0.3">
      <c r="A29" s="3">
        <v>9</v>
      </c>
      <c r="B29" s="46" t="s">
        <v>75</v>
      </c>
      <c r="C29" s="3" t="s">
        <v>151</v>
      </c>
      <c r="D29" s="16"/>
      <c r="E29" s="3">
        <f>-'7 AnnRet'!E27</f>
        <v>-385851</v>
      </c>
      <c r="H29" s="61"/>
      <c r="J29" s="62">
        <f>-'7 AnnRet'!E30</f>
        <v>-1118322</v>
      </c>
      <c r="K29" s="63"/>
    </row>
    <row r="30" spans="1:11" x14ac:dyDescent="0.3">
      <c r="D30" s="16"/>
      <c r="H30" s="61"/>
      <c r="J30" s="60"/>
      <c r="K30" s="63"/>
    </row>
    <row r="31" spans="1:11" x14ac:dyDescent="0.3">
      <c r="A31" s="3">
        <v>10</v>
      </c>
      <c r="B31" s="46" t="s">
        <v>57</v>
      </c>
      <c r="C31" s="3" t="s">
        <v>286</v>
      </c>
      <c r="D31" s="16"/>
      <c r="E31" s="3">
        <f>+SUM(E27:E29)</f>
        <v>1906676.0021047192</v>
      </c>
      <c r="H31" s="61"/>
      <c r="J31" s="59">
        <f>+SUM(J27:J29)</f>
        <v>6420754.9261039197</v>
      </c>
      <c r="K31" s="63"/>
    </row>
    <row r="32" spans="1:11" x14ac:dyDescent="0.3">
      <c r="D32" s="16"/>
      <c r="E32" s="16"/>
      <c r="H32" s="61"/>
      <c r="J32" s="60"/>
      <c r="K32" s="63"/>
    </row>
    <row r="33" spans="1:10" x14ac:dyDescent="0.3">
      <c r="B33" s="28" t="s">
        <v>134</v>
      </c>
      <c r="J33" s="59"/>
    </row>
    <row r="34" spans="1:10" x14ac:dyDescent="0.3">
      <c r="A34" s="3">
        <v>11</v>
      </c>
      <c r="B34" s="46" t="s">
        <v>76</v>
      </c>
      <c r="C34" s="3" t="s">
        <v>287</v>
      </c>
      <c r="E34" s="3">
        <f>+E21+E31</f>
        <v>7916226.4896938382</v>
      </c>
      <c r="J34" s="60">
        <f>+J21+J31</f>
        <v>24288393.92610392</v>
      </c>
    </row>
    <row r="35" spans="1:10" x14ac:dyDescent="0.3">
      <c r="B35" s="46" t="s">
        <v>135</v>
      </c>
      <c r="J35" s="60"/>
    </row>
    <row r="36" spans="1:10" x14ac:dyDescent="0.3">
      <c r="A36" s="3">
        <v>12</v>
      </c>
      <c r="B36" s="52" t="s">
        <v>110</v>
      </c>
      <c r="E36" s="217">
        <v>-5.0000000000000001E-3</v>
      </c>
      <c r="J36" s="60"/>
    </row>
    <row r="37" spans="1:10" x14ac:dyDescent="0.3">
      <c r="A37" s="3">
        <v>13</v>
      </c>
      <c r="B37" s="52" t="s">
        <v>85</v>
      </c>
      <c r="C37" s="3" t="s">
        <v>288</v>
      </c>
      <c r="D37" s="16"/>
      <c r="E37" s="16">
        <f>+ROUND(E34*E36,0)</f>
        <v>-39581</v>
      </c>
    </row>
    <row r="38" spans="1:10" x14ac:dyDescent="0.3">
      <c r="A38" s="3">
        <v>14</v>
      </c>
      <c r="B38" s="46" t="s">
        <v>77</v>
      </c>
      <c r="C38" s="3" t="s">
        <v>289</v>
      </c>
      <c r="D38" s="3">
        <v>7154083</v>
      </c>
      <c r="E38" s="3">
        <f>+E34+E37</f>
        <v>7876645.4896938382</v>
      </c>
    </row>
    <row r="39" spans="1:10" x14ac:dyDescent="0.3">
      <c r="A39" s="3">
        <v>15</v>
      </c>
      <c r="B39" s="3" t="s">
        <v>182</v>
      </c>
      <c r="D39" s="3">
        <v>1255.8000000000002</v>
      </c>
    </row>
    <row r="40" spans="1:10" x14ac:dyDescent="0.3">
      <c r="A40" s="3">
        <v>16</v>
      </c>
      <c r="B40" s="7" t="s">
        <v>136</v>
      </c>
      <c r="C40" s="3" t="s">
        <v>290</v>
      </c>
      <c r="D40" s="3">
        <f>D38-D39</f>
        <v>7152827.2000000002</v>
      </c>
    </row>
    <row r="41" spans="1:10" x14ac:dyDescent="0.3">
      <c r="D41" s="118"/>
    </row>
    <row r="42" spans="1:10" x14ac:dyDescent="0.3">
      <c r="B42" s="7" t="s">
        <v>171</v>
      </c>
      <c r="D42" s="118"/>
    </row>
    <row r="43" spans="1:10" x14ac:dyDescent="0.3">
      <c r="B43" s="46" t="s">
        <v>132</v>
      </c>
      <c r="D43" s="118"/>
    </row>
    <row r="44" spans="1:10" x14ac:dyDescent="0.3">
      <c r="A44" s="3">
        <v>17</v>
      </c>
      <c r="B44" s="52" t="s">
        <v>137</v>
      </c>
      <c r="C44" s="3" t="s">
        <v>183</v>
      </c>
      <c r="G44" s="56">
        <f>+ROUND(J34/D40,4)</f>
        <v>3.3956</v>
      </c>
    </row>
    <row r="45" spans="1:10" x14ac:dyDescent="0.3">
      <c r="A45" s="3">
        <v>18</v>
      </c>
      <c r="B45" s="52" t="s">
        <v>138</v>
      </c>
      <c r="C45" s="3" t="s">
        <v>152</v>
      </c>
      <c r="G45" s="64">
        <f>+'7 AnnRet'!E34</f>
        <v>0.2084</v>
      </c>
    </row>
    <row r="46" spans="1:10" x14ac:dyDescent="0.3">
      <c r="A46" s="3">
        <v>19</v>
      </c>
      <c r="B46" s="52" t="s">
        <v>139</v>
      </c>
      <c r="C46" s="3" t="s">
        <v>291</v>
      </c>
      <c r="G46" s="65">
        <f>SUM(G44:G45)</f>
        <v>3.6040000000000001</v>
      </c>
    </row>
    <row r="47" spans="1:10" x14ac:dyDescent="0.3">
      <c r="A47" s="3">
        <v>20</v>
      </c>
      <c r="B47" s="52" t="s">
        <v>187</v>
      </c>
      <c r="C47" s="3" t="s">
        <v>315</v>
      </c>
      <c r="G47" s="220">
        <v>4.28E-3</v>
      </c>
    </row>
    <row r="48" spans="1:10" x14ac:dyDescent="0.3">
      <c r="A48" s="3">
        <v>21</v>
      </c>
      <c r="B48" s="52" t="s">
        <v>188</v>
      </c>
      <c r="C48" s="3" t="s">
        <v>190</v>
      </c>
      <c r="G48" s="66">
        <f>ROUND(G46*G47,4)</f>
        <v>1.54E-2</v>
      </c>
    </row>
    <row r="49" spans="1:9" x14ac:dyDescent="0.3">
      <c r="A49" s="3">
        <v>22</v>
      </c>
      <c r="B49" s="52" t="s">
        <v>189</v>
      </c>
      <c r="C49" s="3" t="s">
        <v>292</v>
      </c>
      <c r="G49" s="65">
        <f>G46+G48</f>
        <v>3.6194000000000002</v>
      </c>
    </row>
    <row r="50" spans="1:9" x14ac:dyDescent="0.3">
      <c r="B50" s="52"/>
      <c r="G50" s="65"/>
    </row>
    <row r="51" spans="1:9" x14ac:dyDescent="0.3">
      <c r="A51" s="3">
        <v>23</v>
      </c>
      <c r="B51" s="46" t="s">
        <v>140</v>
      </c>
      <c r="C51" s="3" t="s">
        <v>185</v>
      </c>
      <c r="G51" s="67">
        <f>'2 UnitDemCost'!F32</f>
        <v>1.8980999999999999</v>
      </c>
    </row>
    <row r="52" spans="1:9" x14ac:dyDescent="0.3">
      <c r="G52" s="65"/>
      <c r="I52" s="11"/>
    </row>
    <row r="53" spans="1:9" x14ac:dyDescent="0.3">
      <c r="A53" s="3">
        <v>24</v>
      </c>
      <c r="B53" s="46" t="s">
        <v>144</v>
      </c>
      <c r="C53" s="3" t="s">
        <v>293</v>
      </c>
      <c r="G53" s="56">
        <f>(+G49+G51)</f>
        <v>5.5175000000000001</v>
      </c>
      <c r="I53" s="11"/>
    </row>
    <row r="54" spans="1:9" x14ac:dyDescent="0.3">
      <c r="I54" s="11"/>
    </row>
    <row r="56" spans="1:9" x14ac:dyDescent="0.3">
      <c r="D56" s="43" t="s">
        <v>146</v>
      </c>
      <c r="E56" s="38">
        <v>1.101</v>
      </c>
      <c r="F56" s="3" t="s">
        <v>97</v>
      </c>
    </row>
  </sheetData>
  <mergeCells count="2">
    <mergeCell ref="G7:H7"/>
    <mergeCell ref="D7:E7"/>
  </mergeCells>
  <phoneticPr fontId="6" type="noConversion"/>
  <pageMargins left="0.75" right="0.75" top="1" bottom="1" header="0.5" footer="0.5"/>
  <pageSetup scale="7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34"/>
  <sheetViews>
    <sheetView zoomScale="120" zoomScaleNormal="120" workbookViewId="0">
      <selection activeCell="E6" sqref="E6"/>
    </sheetView>
  </sheetViews>
  <sheetFormatPr defaultColWidth="9.1796875" defaultRowHeight="13" x14ac:dyDescent="0.3"/>
  <cols>
    <col min="1" max="1" width="4.1796875" style="3" customWidth="1"/>
    <col min="2" max="2" width="45.81640625" style="3" customWidth="1"/>
    <col min="3" max="3" width="3.1796875" style="3" customWidth="1"/>
    <col min="4" max="4" width="22.81640625" style="3" customWidth="1"/>
    <col min="5" max="5" width="4" style="3" customWidth="1"/>
    <col min="6" max="6" width="12" style="3" customWidth="1"/>
    <col min="7" max="7" width="9.1796875" style="3"/>
    <col min="8" max="8" width="3.81640625" style="3" customWidth="1"/>
    <col min="9" max="9" width="9.453125" style="3" bestFit="1" customWidth="1"/>
    <col min="10" max="16384" width="9.1796875" style="3"/>
  </cols>
  <sheetData>
    <row r="1" spans="1:7" ht="18.5" x14ac:dyDescent="0.45">
      <c r="A1" s="1" t="s">
        <v>90</v>
      </c>
      <c r="B1" s="7"/>
      <c r="C1" s="50"/>
      <c r="D1" s="51"/>
      <c r="E1" s="50"/>
      <c r="F1" s="51" t="s">
        <v>19</v>
      </c>
    </row>
    <row r="2" spans="1:7" ht="18.5" x14ac:dyDescent="0.45">
      <c r="A2" s="1" t="s">
        <v>172</v>
      </c>
      <c r="B2" s="7"/>
      <c r="C2" s="50"/>
      <c r="D2" s="50"/>
      <c r="E2" s="50"/>
      <c r="F2" s="51" t="s">
        <v>28</v>
      </c>
    </row>
    <row r="3" spans="1:7" ht="14.5" x14ac:dyDescent="0.35">
      <c r="A3" s="68" t="str">
        <f>'1 EGC'!A3</f>
        <v>Dec 24 - Feb 25</v>
      </c>
      <c r="B3" s="7"/>
      <c r="C3" s="7"/>
      <c r="D3" s="7"/>
      <c r="E3" s="7"/>
      <c r="F3" s="7"/>
    </row>
    <row r="4" spans="1:7" x14ac:dyDescent="0.3">
      <c r="A4" s="7"/>
      <c r="B4" s="7"/>
      <c r="C4" s="7"/>
      <c r="D4" s="7"/>
      <c r="E4" s="7"/>
      <c r="F4" s="7"/>
    </row>
    <row r="5" spans="1:7" x14ac:dyDescent="0.3">
      <c r="A5" s="35" t="s">
        <v>4</v>
      </c>
      <c r="B5" s="7"/>
      <c r="C5" s="7"/>
      <c r="D5" s="7"/>
      <c r="E5" s="7"/>
      <c r="F5" s="7"/>
    </row>
    <row r="6" spans="1:7" x14ac:dyDescent="0.3">
      <c r="A6" s="29" t="s">
        <v>5</v>
      </c>
      <c r="B6" s="29" t="s">
        <v>15</v>
      </c>
      <c r="C6" s="7"/>
      <c r="D6" s="29" t="s">
        <v>64</v>
      </c>
      <c r="E6" s="29"/>
      <c r="F6" s="29" t="s">
        <v>60</v>
      </c>
    </row>
    <row r="7" spans="1:7" x14ac:dyDescent="0.3">
      <c r="D7" s="11"/>
      <c r="E7" s="11"/>
    </row>
    <row r="8" spans="1:7" x14ac:dyDescent="0.3">
      <c r="A8" s="11">
        <v>1</v>
      </c>
      <c r="B8" s="20" t="s">
        <v>120</v>
      </c>
      <c r="C8" s="20"/>
      <c r="D8" s="3" t="s">
        <v>195</v>
      </c>
      <c r="F8" s="77">
        <f>+'3 DemCost'!I37</f>
        <v>27736635</v>
      </c>
    </row>
    <row r="9" spans="1:7" x14ac:dyDescent="0.3">
      <c r="A9" s="11"/>
      <c r="B9" s="46" t="s">
        <v>319</v>
      </c>
      <c r="F9" s="215"/>
    </row>
    <row r="10" spans="1:7" x14ac:dyDescent="0.3">
      <c r="A10" s="11"/>
      <c r="F10" s="215"/>
    </row>
    <row r="11" spans="1:7" x14ac:dyDescent="0.3">
      <c r="A11" s="11"/>
      <c r="F11" s="207"/>
    </row>
    <row r="12" spans="1:7" s="71" customFormat="1" ht="26" x14ac:dyDescent="0.3">
      <c r="A12" s="69">
        <v>2</v>
      </c>
      <c r="B12" s="70" t="s">
        <v>68</v>
      </c>
      <c r="D12" s="71" t="s">
        <v>165</v>
      </c>
      <c r="F12" s="156">
        <f>-'4 DemCr'!H29</f>
        <v>-152303</v>
      </c>
    </row>
    <row r="13" spans="1:7" s="71" customFormat="1" x14ac:dyDescent="0.3">
      <c r="A13" s="69"/>
      <c r="B13" s="70"/>
      <c r="F13" s="157"/>
      <c r="G13" s="72"/>
    </row>
    <row r="14" spans="1:7" s="71" customFormat="1" ht="33" customHeight="1" x14ac:dyDescent="0.3">
      <c r="A14" s="69">
        <v>3</v>
      </c>
      <c r="B14" s="70" t="s">
        <v>69</v>
      </c>
      <c r="F14" s="158">
        <f>-'8 BankBal'!G45</f>
        <v>-367160</v>
      </c>
      <c r="G14" s="72"/>
    </row>
    <row r="15" spans="1:7" x14ac:dyDescent="0.3">
      <c r="A15" s="11"/>
      <c r="F15" s="118"/>
      <c r="G15" s="43"/>
    </row>
    <row r="16" spans="1:7" x14ac:dyDescent="0.3">
      <c r="A16" s="11">
        <v>4</v>
      </c>
      <c r="B16" s="3" t="s">
        <v>283</v>
      </c>
      <c r="D16" s="3" t="s">
        <v>284</v>
      </c>
      <c r="F16" s="77">
        <f>+F8+F12+F14</f>
        <v>27217172</v>
      </c>
    </row>
    <row r="17" spans="1:9" x14ac:dyDescent="0.3">
      <c r="A17" s="11"/>
      <c r="F17" s="208"/>
    </row>
    <row r="18" spans="1:9" x14ac:dyDescent="0.3">
      <c r="A18" s="11"/>
      <c r="B18" s="3" t="s">
        <v>121</v>
      </c>
      <c r="F18" s="208"/>
    </row>
    <row r="19" spans="1:9" x14ac:dyDescent="0.3">
      <c r="A19" s="11"/>
      <c r="B19" s="73"/>
      <c r="F19" s="208"/>
    </row>
    <row r="20" spans="1:9" x14ac:dyDescent="0.3">
      <c r="A20" s="11"/>
      <c r="F20" s="208"/>
    </row>
    <row r="21" spans="1:9" x14ac:dyDescent="0.3">
      <c r="A21" s="11"/>
      <c r="B21" s="46" t="s">
        <v>109</v>
      </c>
      <c r="F21" s="208"/>
    </row>
    <row r="22" spans="1:9" x14ac:dyDescent="0.3">
      <c r="A22" s="11"/>
      <c r="B22" s="52" t="s">
        <v>122</v>
      </c>
      <c r="F22" s="3">
        <v>15869332</v>
      </c>
      <c r="G22" s="3" t="s">
        <v>33</v>
      </c>
    </row>
    <row r="23" spans="1:9" x14ac:dyDescent="0.3">
      <c r="A23" s="11"/>
      <c r="B23" s="52" t="s">
        <v>96</v>
      </c>
      <c r="F23" s="216">
        <v>1.101</v>
      </c>
      <c r="G23" s="3" t="s">
        <v>97</v>
      </c>
    </row>
    <row r="24" spans="1:9" x14ac:dyDescent="0.3">
      <c r="A24" s="11">
        <v>5</v>
      </c>
      <c r="B24" s="52" t="s">
        <v>123</v>
      </c>
      <c r="F24" s="3">
        <f>+ROUND(F22/F23,0)</f>
        <v>14413562</v>
      </c>
      <c r="G24" s="3" t="s">
        <v>98</v>
      </c>
      <c r="I24" s="74"/>
    </row>
    <row r="25" spans="1:9" x14ac:dyDescent="0.3">
      <c r="A25" s="11"/>
      <c r="B25" s="20"/>
    </row>
    <row r="26" spans="1:9" x14ac:dyDescent="0.3">
      <c r="A26" s="11"/>
      <c r="B26" s="46" t="s">
        <v>78</v>
      </c>
    </row>
    <row r="27" spans="1:9" x14ac:dyDescent="0.3">
      <c r="A27" s="11">
        <v>6</v>
      </c>
      <c r="B27" s="52" t="s">
        <v>110</v>
      </c>
      <c r="F27" s="217">
        <v>5.0000000000000001E-3</v>
      </c>
    </row>
    <row r="28" spans="1:9" x14ac:dyDescent="0.3">
      <c r="A28" s="11">
        <v>7</v>
      </c>
      <c r="B28" s="52" t="s">
        <v>85</v>
      </c>
      <c r="D28" s="3" t="s">
        <v>294</v>
      </c>
      <c r="F28" s="3">
        <f>+ROUND(F24*F27,0)</f>
        <v>72068</v>
      </c>
      <c r="G28" s="3" t="s">
        <v>98</v>
      </c>
    </row>
    <row r="29" spans="1:9" x14ac:dyDescent="0.3">
      <c r="A29" s="11">
        <v>8</v>
      </c>
      <c r="B29" s="52" t="s">
        <v>184</v>
      </c>
      <c r="F29" s="218">
        <v>2153.4000000000005</v>
      </c>
      <c r="G29" s="3" t="s">
        <v>98</v>
      </c>
    </row>
    <row r="30" spans="1:9" x14ac:dyDescent="0.3">
      <c r="A30" s="11">
        <v>9</v>
      </c>
      <c r="B30" s="46" t="s">
        <v>77</v>
      </c>
      <c r="D30" s="3" t="s">
        <v>295</v>
      </c>
      <c r="F30" s="3">
        <f>+F24-F28-F29</f>
        <v>14339340.6</v>
      </c>
      <c r="G30" s="3" t="s">
        <v>98</v>
      </c>
    </row>
    <row r="31" spans="1:9" x14ac:dyDescent="0.3">
      <c r="A31" s="11"/>
    </row>
    <row r="32" spans="1:9" x14ac:dyDescent="0.3">
      <c r="A32" s="11">
        <v>10</v>
      </c>
      <c r="B32" s="3" t="s">
        <v>297</v>
      </c>
      <c r="D32" s="3" t="s">
        <v>296</v>
      </c>
      <c r="F32" s="119">
        <f>+ROUND(F16/F30,4)</f>
        <v>1.8980999999999999</v>
      </c>
      <c r="G32" s="3" t="s">
        <v>108</v>
      </c>
    </row>
    <row r="33" spans="1:1" x14ac:dyDescent="0.3">
      <c r="A33" s="20"/>
    </row>
    <row r="34" spans="1:1" x14ac:dyDescent="0.3">
      <c r="A34" s="20"/>
    </row>
  </sheetData>
  <phoneticPr fontId="7" type="noConversion"/>
  <pageMargins left="0.75" right="0.75" top="1" bottom="1" header="0.5" footer="0.5"/>
  <pageSetup scale="89"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43"/>
  <sheetViews>
    <sheetView zoomScale="110" zoomScaleNormal="110" workbookViewId="0">
      <pane ySplit="6" topLeftCell="A7" activePane="bottomLeft" state="frozen"/>
      <selection activeCell="E6" sqref="E6"/>
      <selection pane="bottomLeft" activeCell="I35" activeCellId="1" sqref="I25 I35"/>
    </sheetView>
  </sheetViews>
  <sheetFormatPr defaultColWidth="9.1796875" defaultRowHeight="13" x14ac:dyDescent="0.3"/>
  <cols>
    <col min="1" max="1" width="5.1796875" style="3" customWidth="1"/>
    <col min="2" max="2" width="46.81640625" style="3" customWidth="1"/>
    <col min="3" max="3" width="10.81640625" style="3" bestFit="1" customWidth="1"/>
    <col min="4" max="4" width="1.54296875" style="3" customWidth="1"/>
    <col min="5" max="5" width="12.1796875" style="65" bestFit="1" customWidth="1"/>
    <col min="6" max="6" width="1.1796875" style="3" customWidth="1"/>
    <col min="7" max="7" width="8.453125" style="75" customWidth="1"/>
    <col min="8" max="8" width="3" style="3" customWidth="1"/>
    <col min="9" max="9" width="11.1796875" style="59" bestFit="1" customWidth="1"/>
    <col min="10" max="10" width="5.1796875" style="3" customWidth="1"/>
    <col min="11" max="16384" width="9.1796875" style="3"/>
  </cols>
  <sheetData>
    <row r="1" spans="1:9" ht="15.5" x14ac:dyDescent="0.35">
      <c r="A1" s="1" t="s">
        <v>90</v>
      </c>
      <c r="B1" s="7"/>
      <c r="C1" s="7"/>
      <c r="D1" s="7"/>
      <c r="E1" s="213"/>
      <c r="F1" s="7"/>
      <c r="G1" s="51"/>
      <c r="H1" s="7"/>
      <c r="I1" s="51" t="s">
        <v>19</v>
      </c>
    </row>
    <row r="2" spans="1:9" ht="15.5" x14ac:dyDescent="0.35">
      <c r="A2" s="1" t="s">
        <v>173</v>
      </c>
      <c r="B2" s="7"/>
      <c r="C2" s="7"/>
      <c r="D2" s="7"/>
      <c r="E2" s="213"/>
      <c r="F2" s="7"/>
      <c r="G2" s="162"/>
      <c r="H2" s="7"/>
      <c r="I2" s="51" t="s">
        <v>71</v>
      </c>
    </row>
    <row r="3" spans="1:9" x14ac:dyDescent="0.3">
      <c r="A3" s="7" t="s">
        <v>327</v>
      </c>
      <c r="B3" s="7"/>
      <c r="C3" s="7"/>
      <c r="D3" s="7"/>
      <c r="E3" s="213"/>
      <c r="F3" s="7"/>
      <c r="G3" s="162"/>
      <c r="H3" s="7"/>
      <c r="I3" s="163"/>
    </row>
    <row r="4" spans="1:9" x14ac:dyDescent="0.3">
      <c r="A4" s="28"/>
      <c r="B4" s="7"/>
      <c r="C4" s="7"/>
      <c r="D4" s="7"/>
      <c r="E4" s="213"/>
      <c r="F4" s="7"/>
      <c r="G4" s="162"/>
      <c r="H4" s="7"/>
      <c r="I4" s="163"/>
    </row>
    <row r="5" spans="1:9" x14ac:dyDescent="0.3">
      <c r="A5" s="7"/>
      <c r="B5" s="7"/>
      <c r="C5" s="7"/>
      <c r="D5" s="7"/>
      <c r="E5" s="213"/>
      <c r="F5" s="7"/>
      <c r="G5" s="162"/>
      <c r="H5" s="7"/>
      <c r="I5" s="163"/>
    </row>
    <row r="6" spans="1:9" ht="15.5" customHeight="1" x14ac:dyDescent="0.3">
      <c r="A6" s="160" t="s">
        <v>153</v>
      </c>
      <c r="B6" s="144" t="s">
        <v>15</v>
      </c>
      <c r="C6" s="144" t="s">
        <v>33</v>
      </c>
      <c r="D6" s="7"/>
      <c r="E6" s="160" t="s">
        <v>155</v>
      </c>
      <c r="F6" s="35"/>
      <c r="G6" s="160" t="s">
        <v>106</v>
      </c>
      <c r="H6" s="79"/>
      <c r="I6" s="160" t="s">
        <v>154</v>
      </c>
    </row>
    <row r="7" spans="1:9" x14ac:dyDescent="0.3">
      <c r="B7" s="76"/>
    </row>
    <row r="8" spans="1:9" x14ac:dyDescent="0.3">
      <c r="B8" s="28" t="s">
        <v>36</v>
      </c>
      <c r="F8" s="23"/>
    </row>
    <row r="9" spans="1:9" x14ac:dyDescent="0.3">
      <c r="B9" s="46" t="s">
        <v>159</v>
      </c>
      <c r="F9" s="23"/>
    </row>
    <row r="10" spans="1:9" x14ac:dyDescent="0.3">
      <c r="A10" s="3">
        <v>1</v>
      </c>
      <c r="B10" s="52" t="s">
        <v>158</v>
      </c>
      <c r="C10" s="3">
        <v>10703880</v>
      </c>
      <c r="E10" s="65">
        <v>5.2299999999999999E-2</v>
      </c>
      <c r="F10" s="23"/>
      <c r="G10" s="75">
        <v>12</v>
      </c>
      <c r="I10" s="53">
        <f>+ROUND(C10*E10*G10,0)</f>
        <v>6717755</v>
      </c>
    </row>
    <row r="11" spans="1:9" x14ac:dyDescent="0.3">
      <c r="A11" s="3">
        <f>A10+1</f>
        <v>2</v>
      </c>
      <c r="B11" s="52" t="s">
        <v>157</v>
      </c>
      <c r="C11" s="3">
        <v>209880</v>
      </c>
      <c r="E11" s="214">
        <v>2.93</v>
      </c>
      <c r="F11" s="23"/>
      <c r="G11" s="75">
        <v>12</v>
      </c>
      <c r="I11" s="53">
        <f>+ROUND(C11*E11*G11,0)</f>
        <v>7379381</v>
      </c>
    </row>
    <row r="12" spans="1:9" x14ac:dyDescent="0.3">
      <c r="B12" s="52"/>
      <c r="F12" s="23"/>
      <c r="I12" s="53"/>
    </row>
    <row r="13" spans="1:9" x14ac:dyDescent="0.3">
      <c r="B13" s="52"/>
      <c r="F13" s="23"/>
      <c r="I13" s="53"/>
    </row>
    <row r="14" spans="1:9" x14ac:dyDescent="0.3">
      <c r="B14" s="20"/>
      <c r="F14" s="23"/>
      <c r="I14" s="53"/>
    </row>
    <row r="15" spans="1:9" x14ac:dyDescent="0.3">
      <c r="B15" s="46" t="s">
        <v>160</v>
      </c>
      <c r="F15" s="23"/>
      <c r="I15" s="53"/>
    </row>
    <row r="16" spans="1:9" x14ac:dyDescent="0.3">
      <c r="A16" s="3">
        <f>A11+1</f>
        <v>3</v>
      </c>
      <c r="B16" s="52" t="s">
        <v>180</v>
      </c>
      <c r="C16" s="3">
        <v>104940</v>
      </c>
      <c r="E16" s="65">
        <v>4.1849999999999996</v>
      </c>
      <c r="F16" s="23"/>
      <c r="G16" s="75">
        <v>6</v>
      </c>
      <c r="I16" s="77">
        <f>+ROUND(C16*E16*G16,0)</f>
        <v>2635043</v>
      </c>
    </row>
    <row r="17" spans="1:12" x14ac:dyDescent="0.3">
      <c r="A17" s="3">
        <f>A16+1</f>
        <v>4</v>
      </c>
      <c r="B17" s="52" t="s">
        <v>181</v>
      </c>
      <c r="C17" s="3">
        <v>209880</v>
      </c>
      <c r="E17" s="65">
        <v>4.1849999999999996</v>
      </c>
      <c r="F17" s="23"/>
      <c r="G17" s="75">
        <v>6</v>
      </c>
      <c r="I17" s="77">
        <f>+ROUND(C17*E17*G17,0)</f>
        <v>5270087</v>
      </c>
    </row>
    <row r="18" spans="1:12" x14ac:dyDescent="0.3">
      <c r="A18"/>
      <c r="B18"/>
      <c r="C18"/>
      <c r="E18"/>
      <c r="F18" s="23"/>
      <c r="G18"/>
      <c r="H18"/>
      <c r="I18"/>
      <c r="J18"/>
    </row>
    <row r="19" spans="1:12" x14ac:dyDescent="0.3">
      <c r="A19"/>
      <c r="B19"/>
      <c r="C19"/>
      <c r="E19"/>
      <c r="F19" s="23"/>
      <c r="G19"/>
      <c r="H19"/>
      <c r="I19"/>
      <c r="J19"/>
    </row>
    <row r="20" spans="1:12" x14ac:dyDescent="0.3">
      <c r="F20" s="23"/>
    </row>
    <row r="21" spans="1:12" x14ac:dyDescent="0.3">
      <c r="A21" s="3">
        <f>A17+1</f>
        <v>5</v>
      </c>
      <c r="B21" s="46" t="s">
        <v>156</v>
      </c>
      <c r="C21" s="3">
        <v>20014</v>
      </c>
      <c r="E21" s="65">
        <v>10.635</v>
      </c>
      <c r="F21" s="23"/>
      <c r="G21" s="75">
        <v>12</v>
      </c>
      <c r="I21" s="77">
        <f>+ROUND(C21*E21*G21,0)</f>
        <v>2554187</v>
      </c>
    </row>
    <row r="22" spans="1:12" x14ac:dyDescent="0.3">
      <c r="B22" s="46"/>
      <c r="F22" s="23"/>
      <c r="I22" s="77"/>
    </row>
    <row r="23" spans="1:12" x14ac:dyDescent="0.3">
      <c r="A23" s="3">
        <f>A21+1</f>
        <v>6</v>
      </c>
      <c r="B23" s="46" t="s">
        <v>156</v>
      </c>
      <c r="C23" s="3">
        <v>5124</v>
      </c>
      <c r="E23" s="65">
        <v>10.635</v>
      </c>
      <c r="F23" s="23"/>
      <c r="G23" s="75">
        <v>12</v>
      </c>
      <c r="I23" s="77">
        <f>+ROUND(C23*E23*G23,0)</f>
        <v>653925</v>
      </c>
    </row>
    <row r="24" spans="1:12" x14ac:dyDescent="0.3">
      <c r="B24" s="46"/>
      <c r="F24" s="23"/>
      <c r="I24" s="77"/>
    </row>
    <row r="25" spans="1:12" x14ac:dyDescent="0.3">
      <c r="A25" s="3">
        <f>A23+1</f>
        <v>7</v>
      </c>
      <c r="B25" s="46" t="s">
        <v>156</v>
      </c>
      <c r="C25" s="3">
        <v>8800</v>
      </c>
      <c r="E25" s="65">
        <v>10.635</v>
      </c>
      <c r="F25" s="23"/>
      <c r="G25" s="75">
        <v>12</v>
      </c>
      <c r="I25" s="77">
        <f>+ROUND(C25*E25*G25,0)</f>
        <v>1123056</v>
      </c>
      <c r="L25" s="180"/>
    </row>
    <row r="26" spans="1:12" x14ac:dyDescent="0.3">
      <c r="A26" s="3" t="s">
        <v>0</v>
      </c>
      <c r="B26" s="20"/>
      <c r="F26" s="23"/>
    </row>
    <row r="27" spans="1:12" x14ac:dyDescent="0.3">
      <c r="A27" s="3">
        <f>A25+1</f>
        <v>8</v>
      </c>
      <c r="B27" s="46" t="s">
        <v>333</v>
      </c>
      <c r="F27" s="23"/>
      <c r="I27" s="60">
        <f>SUM(I10:I25)</f>
        <v>26333434</v>
      </c>
    </row>
    <row r="28" spans="1:12" x14ac:dyDescent="0.3">
      <c r="B28" s="46"/>
      <c r="F28" s="23"/>
      <c r="I28" s="60"/>
    </row>
    <row r="29" spans="1:12" x14ac:dyDescent="0.3">
      <c r="B29" s="20"/>
      <c r="F29" s="23"/>
      <c r="I29" s="53"/>
    </row>
    <row r="30" spans="1:12" x14ac:dyDescent="0.3">
      <c r="B30" s="28" t="s">
        <v>37</v>
      </c>
      <c r="F30" s="23"/>
    </row>
    <row r="31" spans="1:12" x14ac:dyDescent="0.3">
      <c r="A31" s="3">
        <f>A27+1</f>
        <v>9</v>
      </c>
      <c r="B31" s="46" t="s">
        <v>161</v>
      </c>
      <c r="C31" s="3">
        <v>16000</v>
      </c>
      <c r="E31" s="65">
        <v>5.2169999999999996</v>
      </c>
      <c r="F31" s="23"/>
      <c r="G31" s="75">
        <v>12</v>
      </c>
      <c r="I31" s="53">
        <f>+ROUND(C31*E31*G31,0)</f>
        <v>1001664</v>
      </c>
    </row>
    <row r="32" spans="1:12" x14ac:dyDescent="0.3">
      <c r="B32" s="20"/>
      <c r="F32" s="23"/>
    </row>
    <row r="33" spans="1:12" x14ac:dyDescent="0.3">
      <c r="B33" s="20"/>
      <c r="F33" s="23"/>
    </row>
    <row r="34" spans="1:12" x14ac:dyDescent="0.3">
      <c r="B34" s="28" t="s">
        <v>330</v>
      </c>
      <c r="F34" s="23"/>
    </row>
    <row r="35" spans="1:12" x14ac:dyDescent="0.3">
      <c r="A35" s="3">
        <f>A31+1</f>
        <v>10</v>
      </c>
      <c r="B35" s="46" t="s">
        <v>331</v>
      </c>
      <c r="C35" s="3">
        <v>5500</v>
      </c>
      <c r="E35" s="65">
        <v>6.0838999999999999</v>
      </c>
      <c r="F35" s="23"/>
      <c r="G35" s="75">
        <v>12</v>
      </c>
      <c r="I35" s="53">
        <f>+ROUND(C35*E35*G35,0)</f>
        <v>401537</v>
      </c>
      <c r="L35" s="180"/>
    </row>
    <row r="36" spans="1:12" x14ac:dyDescent="0.3">
      <c r="B36" s="20"/>
      <c r="F36" s="23"/>
    </row>
    <row r="37" spans="1:12" x14ac:dyDescent="0.3">
      <c r="A37" s="3">
        <f>A35+1</f>
        <v>11</v>
      </c>
      <c r="B37" s="28" t="s">
        <v>332</v>
      </c>
      <c r="F37" s="23"/>
      <c r="I37" s="59">
        <f>I27+I31+I35</f>
        <v>27736635</v>
      </c>
    </row>
    <row r="38" spans="1:12" x14ac:dyDescent="0.3">
      <c r="F38" s="23"/>
    </row>
    <row r="39" spans="1:12" ht="14.5" x14ac:dyDescent="0.3">
      <c r="A39" s="78"/>
      <c r="B39" s="20"/>
      <c r="F39" s="23"/>
    </row>
    <row r="40" spans="1:12" x14ac:dyDescent="0.3">
      <c r="F40" s="23"/>
    </row>
    <row r="41" spans="1:12" x14ac:dyDescent="0.3">
      <c r="F41" s="23"/>
    </row>
    <row r="42" spans="1:12" x14ac:dyDescent="0.3">
      <c r="F42" s="23"/>
    </row>
    <row r="43" spans="1:12" x14ac:dyDescent="0.3">
      <c r="F43" s="23"/>
    </row>
  </sheetData>
  <phoneticPr fontId="6" type="noConversion"/>
  <pageMargins left="0.75" right="0.75" top="1" bottom="1" header="0.5" footer="0.5"/>
  <pageSetup scale="8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30"/>
  <sheetViews>
    <sheetView zoomScaleNormal="100" workbookViewId="0">
      <selection activeCell="E6" sqref="E6"/>
    </sheetView>
  </sheetViews>
  <sheetFormatPr defaultColWidth="9.1796875" defaultRowHeight="13" x14ac:dyDescent="0.3"/>
  <cols>
    <col min="1" max="1" width="5" style="3" customWidth="1"/>
    <col min="2" max="2" width="56.1796875" style="3" customWidth="1"/>
    <col min="3" max="4" width="8.1796875" style="3" bestFit="1" customWidth="1"/>
    <col min="5" max="5" width="12.1796875" style="3" bestFit="1" customWidth="1"/>
    <col min="6" max="6" width="8.81640625" style="3" customWidth="1"/>
    <col min="7" max="7" width="1.81640625" style="3" customWidth="1"/>
    <col min="8" max="8" width="11.1796875" style="3" customWidth="1"/>
    <col min="9" max="9" width="9.1796875" style="3"/>
    <col min="10" max="10" width="9.90625" style="3" bestFit="1" customWidth="1"/>
    <col min="11" max="16384" width="9.1796875" style="3"/>
  </cols>
  <sheetData>
    <row r="1" spans="1:8" ht="18.5" x14ac:dyDescent="0.45">
      <c r="A1" s="1" t="s">
        <v>90</v>
      </c>
      <c r="D1" s="6"/>
      <c r="E1" s="51"/>
      <c r="H1" s="51" t="s">
        <v>19</v>
      </c>
    </row>
    <row r="2" spans="1:8" ht="15.5" x14ac:dyDescent="0.35">
      <c r="A2" s="1" t="s">
        <v>175</v>
      </c>
      <c r="D2" s="35"/>
      <c r="H2" s="51" t="s">
        <v>25</v>
      </c>
    </row>
    <row r="3" spans="1:8" ht="15.5" x14ac:dyDescent="0.35">
      <c r="A3" s="1" t="s">
        <v>176</v>
      </c>
      <c r="D3" s="35"/>
      <c r="H3" s="7"/>
    </row>
    <row r="4" spans="1:8" x14ac:dyDescent="0.3">
      <c r="A4" s="7" t="str">
        <f>'3 DemCost'!A3</f>
        <v>Dec 24 - Nov 25</v>
      </c>
      <c r="C4" s="29"/>
      <c r="D4" s="29"/>
    </row>
    <row r="6" spans="1:8" x14ac:dyDescent="0.3">
      <c r="A6" s="35"/>
      <c r="B6" s="7"/>
      <c r="C6" s="276" t="s">
        <v>162</v>
      </c>
      <c r="D6" s="276"/>
      <c r="E6" s="276"/>
      <c r="F6" s="276"/>
      <c r="G6" s="35"/>
      <c r="H6" s="35"/>
    </row>
    <row r="7" spans="1:8" s="45" customFormat="1" ht="26.25" customHeight="1" x14ac:dyDescent="0.3">
      <c r="A7" s="160" t="s">
        <v>153</v>
      </c>
      <c r="B7" s="160" t="s">
        <v>15</v>
      </c>
      <c r="C7" s="160" t="s">
        <v>84</v>
      </c>
      <c r="D7" s="160" t="s">
        <v>106</v>
      </c>
      <c r="E7" s="160" t="s">
        <v>79</v>
      </c>
      <c r="F7" s="160" t="s">
        <v>67</v>
      </c>
      <c r="G7" s="79"/>
      <c r="H7" s="160" t="s">
        <v>163</v>
      </c>
    </row>
    <row r="8" spans="1:8" x14ac:dyDescent="0.3">
      <c r="B8" s="29"/>
      <c r="C8" s="11" t="s">
        <v>33</v>
      </c>
      <c r="D8" s="11"/>
      <c r="E8" s="11" t="s">
        <v>33</v>
      </c>
      <c r="F8" s="76"/>
      <c r="G8" s="76"/>
      <c r="H8" s="29"/>
    </row>
    <row r="9" spans="1:8" x14ac:dyDescent="0.3">
      <c r="C9" s="11" t="s">
        <v>30</v>
      </c>
      <c r="D9" s="11">
        <v>-2</v>
      </c>
      <c r="E9" s="11">
        <v>-3</v>
      </c>
      <c r="H9" s="11" t="s">
        <v>32</v>
      </c>
    </row>
    <row r="10" spans="1:8" x14ac:dyDescent="0.3">
      <c r="E10" s="12" t="s">
        <v>107</v>
      </c>
      <c r="H10" s="11"/>
    </row>
    <row r="12" spans="1:8" x14ac:dyDescent="0.3">
      <c r="A12" s="3">
        <v>1</v>
      </c>
      <c r="B12" s="20" t="s">
        <v>80</v>
      </c>
      <c r="E12" s="54"/>
      <c r="H12" s="80">
        <f>'3 DemCost'!I37</f>
        <v>27736635</v>
      </c>
    </row>
    <row r="13" spans="1:8" x14ac:dyDescent="0.3">
      <c r="B13" s="20"/>
      <c r="E13" s="54"/>
      <c r="H13" s="81"/>
    </row>
    <row r="14" spans="1:8" x14ac:dyDescent="0.3">
      <c r="B14" s="3" t="s">
        <v>82</v>
      </c>
    </row>
    <row r="15" spans="1:8" x14ac:dyDescent="0.3">
      <c r="B15" s="46" t="s">
        <v>83</v>
      </c>
    </row>
    <row r="16" spans="1:8" x14ac:dyDescent="0.3">
      <c r="A16" s="3">
        <f>A12+1</f>
        <v>2</v>
      </c>
      <c r="B16" s="82" t="s">
        <v>111</v>
      </c>
      <c r="C16" s="3">
        <f>'3 DemCost'!C11</f>
        <v>209880</v>
      </c>
      <c r="D16" s="3">
        <f>'3 DemCost'!G11</f>
        <v>12</v>
      </c>
      <c r="E16" s="3">
        <f>+ROUND(C16*D16,0)</f>
        <v>2518560</v>
      </c>
    </row>
    <row r="17" spans="1:9" ht="21" x14ac:dyDescent="0.5">
      <c r="A17" s="3">
        <f>A16+1</f>
        <v>3</v>
      </c>
      <c r="B17" s="82" t="s">
        <v>112</v>
      </c>
      <c r="C17" s="3">
        <f>+'3 DemCost'!C21+'3 DemCost'!C23+'3 DemCost'!C25</f>
        <v>33938</v>
      </c>
      <c r="D17" s="3">
        <f>+'3 DemCost'!G21</f>
        <v>12</v>
      </c>
      <c r="E17" s="3">
        <f>+ROUND(C17*D17,0)</f>
        <v>407256</v>
      </c>
      <c r="I17" s="182"/>
    </row>
    <row r="18" spans="1:9" x14ac:dyDescent="0.3">
      <c r="B18" s="46"/>
    </row>
    <row r="19" spans="1:9" x14ac:dyDescent="0.3">
      <c r="A19" s="3">
        <f>A17+1</f>
        <v>4</v>
      </c>
      <c r="B19" s="46" t="s">
        <v>298</v>
      </c>
      <c r="E19" s="3">
        <f>SUM(E16:E17)</f>
        <v>2925816</v>
      </c>
      <c r="F19" s="3" t="s">
        <v>33</v>
      </c>
    </row>
    <row r="20" spans="1:9" x14ac:dyDescent="0.3">
      <c r="B20" s="46"/>
    </row>
    <row r="21" spans="1:9" x14ac:dyDescent="0.3">
      <c r="A21" s="3">
        <f>A19+1</f>
        <v>5</v>
      </c>
      <c r="B21" s="46" t="s">
        <v>81</v>
      </c>
      <c r="E21" s="212">
        <v>1.101</v>
      </c>
      <c r="F21" s="3" t="s">
        <v>97</v>
      </c>
    </row>
    <row r="22" spans="1:9" x14ac:dyDescent="0.3">
      <c r="B22" s="46"/>
    </row>
    <row r="23" spans="1:9" x14ac:dyDescent="0.3">
      <c r="A23" s="3">
        <f>A21+1</f>
        <v>6</v>
      </c>
      <c r="B23" s="46" t="s">
        <v>299</v>
      </c>
      <c r="E23" s="3">
        <f>ROUND(E19/E21,0)</f>
        <v>2657417</v>
      </c>
      <c r="F23" s="20" t="s">
        <v>2</v>
      </c>
      <c r="G23" s="20"/>
    </row>
    <row r="25" spans="1:9" s="71" customFormat="1" ht="28.5" customHeight="1" x14ac:dyDescent="0.3">
      <c r="A25" s="71">
        <f>A23+1</f>
        <v>7</v>
      </c>
      <c r="B25" s="159" t="s">
        <v>300</v>
      </c>
      <c r="E25" s="83">
        <f>ROUND(H12/E23,4)</f>
        <v>10.4374</v>
      </c>
      <c r="F25" s="84" t="s">
        <v>34</v>
      </c>
      <c r="G25" s="84"/>
    </row>
    <row r="27" spans="1:9" x14ac:dyDescent="0.3">
      <c r="A27" s="3">
        <f>A25+1</f>
        <v>8</v>
      </c>
      <c r="B27" s="20" t="s">
        <v>164</v>
      </c>
      <c r="C27" s="3">
        <v>1216</v>
      </c>
      <c r="D27" s="3">
        <v>12</v>
      </c>
      <c r="E27" s="3">
        <f>+ROUND(C27*D27,0)</f>
        <v>14592</v>
      </c>
      <c r="F27" s="20" t="s">
        <v>2</v>
      </c>
      <c r="G27" s="20"/>
    </row>
    <row r="29" spans="1:9" s="71" customFormat="1" ht="26" x14ac:dyDescent="0.3">
      <c r="A29" s="71">
        <f>A27+1</f>
        <v>9</v>
      </c>
      <c r="B29" s="159" t="s">
        <v>301</v>
      </c>
      <c r="F29" s="72" t="s">
        <v>302</v>
      </c>
      <c r="G29" s="72"/>
      <c r="H29" s="85">
        <f>ROUND(E25*E27,0)</f>
        <v>152303</v>
      </c>
    </row>
    <row r="30" spans="1:9" x14ac:dyDescent="0.3">
      <c r="H30" s="24"/>
    </row>
  </sheetData>
  <mergeCells count="1">
    <mergeCell ref="C6:F6"/>
  </mergeCells>
  <phoneticPr fontId="6" type="noConversion"/>
  <pageMargins left="0.5" right="0.5" top="0.5" bottom="0.5" header="0.5" footer="0.5"/>
  <pageSetup scale="85" orientation="portrait" r:id="rId1"/>
  <headerFooter alignWithMargins="0"/>
  <ignoredErrors>
    <ignoredError sqref="C9:H9"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43"/>
  <sheetViews>
    <sheetView zoomScale="110" zoomScaleNormal="110" workbookViewId="0">
      <selection activeCell="E6" sqref="E6"/>
    </sheetView>
  </sheetViews>
  <sheetFormatPr defaultColWidth="9.1796875" defaultRowHeight="13" x14ac:dyDescent="0.3"/>
  <cols>
    <col min="1" max="1" width="4.81640625" style="3" customWidth="1"/>
    <col min="2" max="2" width="29.54296875" style="3" bestFit="1" customWidth="1"/>
    <col min="3" max="3" width="10.81640625" style="3" customWidth="1"/>
    <col min="4" max="4" width="2.81640625" style="3" customWidth="1"/>
    <col min="5" max="5" width="11.81640625" style="3" customWidth="1"/>
    <col min="6" max="6" width="1.453125" style="3" customWidth="1"/>
    <col min="7" max="7" width="8.1796875" style="3" bestFit="1" customWidth="1"/>
    <col min="8" max="8" width="1.54296875" style="3" customWidth="1"/>
    <col min="9" max="9" width="10.81640625" style="3" customWidth="1"/>
    <col min="10" max="10" width="2.1796875" style="3" customWidth="1"/>
    <col min="11" max="11" width="14.1796875" style="3" customWidth="1"/>
    <col min="12" max="12" width="0.81640625" style="3" customWidth="1"/>
    <col min="13" max="13" width="13" style="3" customWidth="1"/>
    <col min="14" max="14" width="3.453125" style="3" customWidth="1"/>
    <col min="15" max="15" width="12.1796875" style="3" customWidth="1"/>
    <col min="16" max="16" width="15.453125" style="3" customWidth="1"/>
    <col min="17" max="16384" width="9.1796875" style="3"/>
  </cols>
  <sheetData>
    <row r="1" spans="1:13" ht="18.5" x14ac:dyDescent="0.45">
      <c r="A1" s="1" t="s">
        <v>90</v>
      </c>
      <c r="D1" s="6"/>
      <c r="M1" s="51" t="s">
        <v>19</v>
      </c>
    </row>
    <row r="2" spans="1:13" ht="15.5" x14ac:dyDescent="0.35">
      <c r="A2" s="1" t="s">
        <v>166</v>
      </c>
      <c r="D2" s="35"/>
      <c r="I2" s="43"/>
      <c r="J2" s="43"/>
      <c r="M2" s="51" t="s">
        <v>26</v>
      </c>
    </row>
    <row r="3" spans="1:13" x14ac:dyDescent="0.3">
      <c r="A3" s="7" t="str">
        <f>'1 EGC'!A3</f>
        <v>Dec 24 - Feb 25</v>
      </c>
      <c r="B3" s="43"/>
      <c r="D3" s="35"/>
      <c r="I3" s="43"/>
      <c r="J3" s="43"/>
      <c r="M3" s="51"/>
    </row>
    <row r="4" spans="1:13" x14ac:dyDescent="0.3">
      <c r="B4" s="7"/>
      <c r="C4" s="29"/>
      <c r="D4" s="29"/>
      <c r="L4" s="7"/>
    </row>
    <row r="5" spans="1:13" x14ac:dyDescent="0.3">
      <c r="A5" s="3" t="s">
        <v>168</v>
      </c>
    </row>
    <row r="6" spans="1:13" x14ac:dyDescent="0.3">
      <c r="A6" s="3" t="s">
        <v>169</v>
      </c>
    </row>
    <row r="7" spans="1:13" x14ac:dyDescent="0.3">
      <c r="A7" s="3" t="s">
        <v>119</v>
      </c>
      <c r="B7" s="7"/>
    </row>
    <row r="10" spans="1:13" x14ac:dyDescent="0.3">
      <c r="I10" s="11"/>
      <c r="J10" s="11"/>
    </row>
    <row r="11" spans="1:13" s="45" customFormat="1" ht="38.25" customHeight="1" x14ac:dyDescent="0.3">
      <c r="A11" s="79"/>
      <c r="B11" s="79"/>
      <c r="C11" s="277" t="s">
        <v>116</v>
      </c>
      <c r="D11" s="277"/>
      <c r="E11" s="277"/>
      <c r="F11" s="277"/>
      <c r="G11" s="277"/>
      <c r="H11" s="79"/>
      <c r="I11" s="79"/>
      <c r="J11" s="79"/>
      <c r="K11" s="277" t="s">
        <v>117</v>
      </c>
      <c r="L11" s="277"/>
      <c r="M11" s="277"/>
    </row>
    <row r="12" spans="1:13" s="44" customFormat="1" ht="26" x14ac:dyDescent="0.3">
      <c r="A12" s="160" t="s">
        <v>153</v>
      </c>
      <c r="B12" s="144" t="s">
        <v>38</v>
      </c>
      <c r="C12" s="160" t="s">
        <v>312</v>
      </c>
      <c r="D12" s="79"/>
      <c r="E12" s="160" t="s">
        <v>60</v>
      </c>
      <c r="F12" s="164"/>
      <c r="G12" s="160" t="s">
        <v>170</v>
      </c>
      <c r="H12" s="79"/>
      <c r="I12" s="160" t="s">
        <v>118</v>
      </c>
      <c r="J12" s="79"/>
      <c r="K12" s="160" t="s">
        <v>85</v>
      </c>
      <c r="L12" s="165"/>
      <c r="M12" s="144" t="s">
        <v>60</v>
      </c>
    </row>
    <row r="13" spans="1:13" x14ac:dyDescent="0.3">
      <c r="A13" s="20"/>
      <c r="C13" s="11" t="s">
        <v>33</v>
      </c>
      <c r="D13" s="11"/>
      <c r="G13" s="11" t="s">
        <v>1</v>
      </c>
      <c r="H13" s="11"/>
      <c r="I13" s="11" t="s">
        <v>33</v>
      </c>
      <c r="J13" s="11"/>
      <c r="K13" s="11" t="s">
        <v>33</v>
      </c>
    </row>
    <row r="14" spans="1:13" x14ac:dyDescent="0.3">
      <c r="C14" s="11">
        <v>-1</v>
      </c>
      <c r="D14" s="11"/>
      <c r="E14" s="11">
        <v>-2</v>
      </c>
      <c r="F14" s="11"/>
      <c r="G14" s="11">
        <v>-3</v>
      </c>
      <c r="H14" s="11"/>
      <c r="I14" s="11">
        <v>-4</v>
      </c>
      <c r="J14" s="11"/>
      <c r="K14" s="11">
        <v>-5</v>
      </c>
      <c r="L14" s="11"/>
      <c r="M14" s="11">
        <v>-6</v>
      </c>
    </row>
    <row r="15" spans="1:13" x14ac:dyDescent="0.3">
      <c r="C15" s="11"/>
      <c r="D15" s="11"/>
      <c r="E15" s="11"/>
      <c r="F15" s="11"/>
      <c r="G15" s="12" t="s">
        <v>65</v>
      </c>
      <c r="H15" s="11"/>
      <c r="K15" s="12" t="s">
        <v>105</v>
      </c>
      <c r="M15" s="12" t="s">
        <v>66</v>
      </c>
    </row>
    <row r="16" spans="1:13" x14ac:dyDescent="0.3">
      <c r="C16" s="86"/>
      <c r="D16" s="86"/>
      <c r="E16" s="11"/>
      <c r="F16" s="11"/>
      <c r="G16" s="86"/>
      <c r="H16" s="86"/>
    </row>
    <row r="17" spans="1:21" x14ac:dyDescent="0.3">
      <c r="A17" s="11">
        <v>1</v>
      </c>
      <c r="B17" s="205" t="s">
        <v>328</v>
      </c>
      <c r="C17" s="3">
        <v>769332.31299191981</v>
      </c>
      <c r="E17" s="207">
        <v>2362407.7383578415</v>
      </c>
      <c r="F17" s="208"/>
      <c r="G17" s="209"/>
      <c r="H17" s="210"/>
      <c r="I17" s="3">
        <v>0</v>
      </c>
      <c r="K17" s="3">
        <f>+C17+I17</f>
        <v>769332.31299191981</v>
      </c>
      <c r="M17" s="60"/>
      <c r="O17" s="89"/>
    </row>
    <row r="18" spans="1:21" x14ac:dyDescent="0.3">
      <c r="A18" s="11">
        <f>A17+1</f>
        <v>2</v>
      </c>
      <c r="B18" s="205">
        <v>45681</v>
      </c>
      <c r="C18" s="3">
        <v>766772.4284659198</v>
      </c>
      <c r="E18" s="207">
        <v>2653442.4337548004</v>
      </c>
      <c r="G18" s="209"/>
      <c r="H18" s="210"/>
      <c r="I18" s="3">
        <v>0</v>
      </c>
      <c r="K18" s="3">
        <f>+C18+I18</f>
        <v>766772.4284659198</v>
      </c>
      <c r="M18" s="60"/>
      <c r="O18" s="90"/>
    </row>
    <row r="19" spans="1:21" ht="14.5" x14ac:dyDescent="0.3">
      <c r="A19" s="11">
        <f>A18+1</f>
        <v>3</v>
      </c>
      <c r="B19" s="205">
        <v>45712</v>
      </c>
      <c r="C19" s="3">
        <v>639100.00000223983</v>
      </c>
      <c r="E19" s="207">
        <v>2121846.4303202396</v>
      </c>
      <c r="F19" s="211"/>
      <c r="G19" s="209"/>
      <c r="H19" s="210"/>
      <c r="I19" s="3">
        <v>0</v>
      </c>
      <c r="K19" s="3">
        <f>+C19+I19</f>
        <v>639100.00000223983</v>
      </c>
      <c r="M19" s="60"/>
      <c r="O19" s="91"/>
    </row>
    <row r="20" spans="1:21" x14ac:dyDescent="0.3">
      <c r="A20" s="11"/>
      <c r="G20" s="87"/>
      <c r="H20" s="88"/>
      <c r="M20" s="60"/>
    </row>
    <row r="21" spans="1:21" x14ac:dyDescent="0.3">
      <c r="A21" s="11">
        <v>4</v>
      </c>
      <c r="B21" s="20" t="s">
        <v>303</v>
      </c>
      <c r="C21" s="3">
        <f>SUM(C17:C19)</f>
        <v>2175204.7414600793</v>
      </c>
      <c r="E21" s="62">
        <f>SUM(E17:E19)</f>
        <v>7137696.6024328815</v>
      </c>
      <c r="F21" s="62"/>
      <c r="G21" s="87">
        <f>ROUND(E21/C21,2)</f>
        <v>3.28</v>
      </c>
      <c r="H21" s="88"/>
      <c r="I21" s="3">
        <f>SUM(I17:I20)</f>
        <v>0</v>
      </c>
      <c r="K21" s="3">
        <f>SUM(K17:K20)</f>
        <v>2175204.7414600793</v>
      </c>
      <c r="M21" s="60">
        <f>+ROUND(G21*K21,0)</f>
        <v>7134672</v>
      </c>
      <c r="O21"/>
      <c r="P21"/>
      <c r="Q21"/>
      <c r="R21"/>
      <c r="S21"/>
      <c r="T21"/>
      <c r="U21"/>
    </row>
    <row r="22" spans="1:21" x14ac:dyDescent="0.3">
      <c r="A22" s="11"/>
      <c r="G22" s="92"/>
      <c r="H22" s="92"/>
      <c r="M22" s="93"/>
    </row>
    <row r="23" spans="1:21" s="47" customFormat="1" x14ac:dyDescent="0.3">
      <c r="B23" s="3" t="s">
        <v>73</v>
      </c>
      <c r="H23" s="94"/>
    </row>
    <row r="24" spans="1:21" x14ac:dyDescent="0.3">
      <c r="B24" s="95"/>
      <c r="H24" s="16"/>
    </row>
    <row r="25" spans="1:21" x14ac:dyDescent="0.3">
      <c r="B25" s="47" t="s">
        <v>103</v>
      </c>
      <c r="C25" s="47"/>
      <c r="D25" s="47"/>
      <c r="E25" s="47"/>
      <c r="F25" s="47"/>
      <c r="G25" s="47"/>
      <c r="H25" s="94"/>
      <c r="I25" s="47"/>
      <c r="J25" s="47"/>
      <c r="K25" s="47" t="s">
        <v>104</v>
      </c>
      <c r="L25" s="47"/>
      <c r="M25" s="47" t="s">
        <v>104</v>
      </c>
    </row>
    <row r="28" spans="1:21" x14ac:dyDescent="0.3">
      <c r="B28" s="20"/>
      <c r="K28" s="96"/>
    </row>
    <row r="29" spans="1:21" s="70" customFormat="1" x14ac:dyDescent="0.3">
      <c r="A29"/>
      <c r="B29"/>
      <c r="C29"/>
      <c r="D29"/>
      <c r="E29"/>
      <c r="F29"/>
      <c r="G29"/>
      <c r="H29"/>
      <c r="I29"/>
      <c r="J29"/>
    </row>
    <row r="30" spans="1:21" x14ac:dyDescent="0.3">
      <c r="B30" s="20"/>
      <c r="K30" s="96"/>
    </row>
    <row r="31" spans="1:21" x14ac:dyDescent="0.3">
      <c r="K31" s="96"/>
    </row>
    <row r="32" spans="1:21" x14ac:dyDescent="0.3">
      <c r="K32" s="96"/>
    </row>
    <row r="33" spans="1:11" x14ac:dyDescent="0.3">
      <c r="C33" s="20"/>
      <c r="D33" s="20"/>
      <c r="K33" s="96"/>
    </row>
    <row r="34" spans="1:11" x14ac:dyDescent="0.3">
      <c r="G34" s="43"/>
      <c r="H34" s="43"/>
    </row>
    <row r="35" spans="1:11" x14ac:dyDescent="0.3">
      <c r="C35" s="16"/>
      <c r="D35" s="16"/>
      <c r="E35" s="97"/>
      <c r="F35" s="97"/>
      <c r="G35" s="97"/>
      <c r="H35" s="97"/>
    </row>
    <row r="36" spans="1:11" x14ac:dyDescent="0.3">
      <c r="B36" s="20"/>
      <c r="G36" s="96"/>
      <c r="H36" s="96"/>
      <c r="I36" s="24"/>
      <c r="J36" s="24"/>
    </row>
    <row r="37" spans="1:11" x14ac:dyDescent="0.3">
      <c r="G37" s="96"/>
      <c r="H37" s="96"/>
    </row>
    <row r="38" spans="1:11" x14ac:dyDescent="0.3">
      <c r="B38" s="20"/>
      <c r="G38" s="96"/>
      <c r="H38" s="96"/>
    </row>
    <row r="39" spans="1:11" x14ac:dyDescent="0.3">
      <c r="B39" s="20"/>
      <c r="G39" s="92"/>
      <c r="H39" s="92"/>
      <c r="I39" s="48"/>
      <c r="J39" s="48"/>
    </row>
    <row r="42" spans="1:11" x14ac:dyDescent="0.3">
      <c r="A42" s="20" t="s">
        <v>0</v>
      </c>
    </row>
    <row r="43" spans="1:11" x14ac:dyDescent="0.3">
      <c r="A43" s="20" t="s">
        <v>0</v>
      </c>
    </row>
  </sheetData>
  <mergeCells count="2">
    <mergeCell ref="C11:G11"/>
    <mergeCell ref="K11:M11"/>
  </mergeCells>
  <phoneticPr fontId="6" type="noConversion"/>
  <pageMargins left="0.75" right="0.75" top="1" bottom="1" header="0.5" footer="0.5"/>
  <pageSetup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36"/>
  <sheetViews>
    <sheetView zoomScaleNormal="100" workbookViewId="0">
      <selection activeCell="E6" sqref="E6"/>
    </sheetView>
  </sheetViews>
  <sheetFormatPr defaultColWidth="9.1796875" defaultRowHeight="13" x14ac:dyDescent="0.3"/>
  <cols>
    <col min="1" max="1" width="4.1796875" style="3" customWidth="1"/>
    <col min="2" max="2" width="29.54296875" style="3" bestFit="1" customWidth="1"/>
    <col min="3" max="3" width="14.1796875" style="3" customWidth="1"/>
    <col min="4" max="4" width="13.81640625" style="3" customWidth="1"/>
    <col min="5" max="5" width="4" style="3" customWidth="1"/>
    <col min="6" max="17" width="9.1796875" style="3"/>
    <col min="18" max="18" width="3.1796875" style="3" customWidth="1"/>
    <col min="19" max="20" width="1.81640625" style="3" customWidth="1"/>
    <col min="21" max="16384" width="9.1796875" style="3"/>
  </cols>
  <sheetData>
    <row r="1" spans="1:24" ht="15.5" x14ac:dyDescent="0.35">
      <c r="A1" s="1" t="s">
        <v>90</v>
      </c>
      <c r="G1" s="51" t="s">
        <v>19</v>
      </c>
    </row>
    <row r="2" spans="1:24" ht="15.5" x14ac:dyDescent="0.35">
      <c r="A2" s="1" t="s">
        <v>167</v>
      </c>
      <c r="F2" s="7"/>
      <c r="G2" s="51" t="s">
        <v>27</v>
      </c>
    </row>
    <row r="3" spans="1:24" x14ac:dyDescent="0.3">
      <c r="A3" s="7" t="str">
        <f>'1 EGC'!A3</f>
        <v>Dec 24 - Feb 25</v>
      </c>
      <c r="G3" s="7"/>
    </row>
    <row r="5" spans="1:24" x14ac:dyDescent="0.3">
      <c r="A5" s="35"/>
      <c r="B5" s="35"/>
      <c r="C5" s="35"/>
      <c r="D5" s="35"/>
    </row>
    <row r="6" spans="1:24" x14ac:dyDescent="0.3">
      <c r="A6" s="35"/>
      <c r="B6" s="35"/>
      <c r="C6" s="35"/>
      <c r="D6" s="35"/>
    </row>
    <row r="7" spans="1:24" x14ac:dyDescent="0.3">
      <c r="A7" s="35" t="s">
        <v>4</v>
      </c>
      <c r="B7" s="35"/>
      <c r="C7" s="35"/>
      <c r="D7" s="35"/>
      <c r="F7" s="11"/>
    </row>
    <row r="8" spans="1:24" x14ac:dyDescent="0.3">
      <c r="A8" s="29" t="s">
        <v>5</v>
      </c>
      <c r="B8" s="29" t="s">
        <v>38</v>
      </c>
      <c r="C8" s="29" t="s">
        <v>33</v>
      </c>
      <c r="D8" s="29" t="s">
        <v>86</v>
      </c>
      <c r="E8" s="15"/>
      <c r="F8" s="15"/>
    </row>
    <row r="9" spans="1:24" x14ac:dyDescent="0.3">
      <c r="C9" s="11" t="s">
        <v>31</v>
      </c>
      <c r="D9" s="11">
        <v>-3</v>
      </c>
      <c r="E9" s="11"/>
      <c r="F9" s="11"/>
      <c r="X9" s="49"/>
    </row>
    <row r="10" spans="1:24" x14ac:dyDescent="0.3">
      <c r="C10" s="11"/>
      <c r="D10" s="11"/>
      <c r="E10" s="11"/>
      <c r="F10" s="12"/>
    </row>
    <row r="11" spans="1:24" x14ac:dyDescent="0.3">
      <c r="C11" s="11"/>
      <c r="D11" s="11"/>
      <c r="E11" s="11"/>
      <c r="F11" s="12"/>
    </row>
    <row r="12" spans="1:24" x14ac:dyDescent="0.3">
      <c r="C12" s="86"/>
      <c r="D12" s="86"/>
      <c r="E12" s="86"/>
      <c r="F12" s="20"/>
    </row>
    <row r="13" spans="1:24" x14ac:dyDescent="0.3">
      <c r="A13" s="3">
        <v>1</v>
      </c>
      <c r="B13" s="205" t="s">
        <v>328</v>
      </c>
      <c r="C13" s="3">
        <v>38492.923539359996</v>
      </c>
      <c r="D13" s="206">
        <v>127180.61937384</v>
      </c>
      <c r="E13" s="98"/>
      <c r="F13" s="88"/>
    </row>
    <row r="14" spans="1:24" x14ac:dyDescent="0.3">
      <c r="A14" s="3">
        <f>A13+1</f>
        <v>2</v>
      </c>
      <c r="B14" s="205">
        <v>45681</v>
      </c>
      <c r="C14" s="3">
        <v>45270.534358799996</v>
      </c>
      <c r="D14" s="206">
        <v>161479.99605672</v>
      </c>
      <c r="F14" s="88"/>
    </row>
    <row r="15" spans="1:24" x14ac:dyDescent="0.3">
      <c r="A15" s="3">
        <f>A14+1</f>
        <v>3</v>
      </c>
      <c r="B15" s="205">
        <v>45712</v>
      </c>
      <c r="C15" s="3">
        <v>33558.802746480003</v>
      </c>
      <c r="D15" s="206">
        <v>115744.31067336003</v>
      </c>
      <c r="E15" s="16"/>
      <c r="F15" s="88"/>
    </row>
    <row r="16" spans="1:24" x14ac:dyDescent="0.3">
      <c r="F16" s="88"/>
    </row>
    <row r="17" spans="1:9" x14ac:dyDescent="0.3">
      <c r="A17" s="3">
        <v>4</v>
      </c>
      <c r="B17" s="20" t="s">
        <v>303</v>
      </c>
      <c r="C17" s="3">
        <f>SUM(C13:C15)</f>
        <v>117322.26064463999</v>
      </c>
      <c r="D17" s="99">
        <f>SUM(D13:D15)</f>
        <v>404404.92610392004</v>
      </c>
      <c r="E17" s="100"/>
      <c r="F17" s="88"/>
      <c r="G17" s="101"/>
      <c r="I17" s="49"/>
    </row>
    <row r="18" spans="1:9" x14ac:dyDescent="0.3">
      <c r="F18" s="102"/>
    </row>
    <row r="19" spans="1:9" x14ac:dyDescent="0.3">
      <c r="B19" s="20"/>
      <c r="F19" s="96"/>
    </row>
    <row r="20" spans="1:9" x14ac:dyDescent="0.3">
      <c r="B20" s="20"/>
      <c r="D20" s="38"/>
      <c r="E20" s="38"/>
      <c r="F20" s="103"/>
    </row>
    <row r="21" spans="1:9" x14ac:dyDescent="0.3">
      <c r="F21" s="96"/>
    </row>
    <row r="22" spans="1:9" x14ac:dyDescent="0.3">
      <c r="B22" s="20" t="s">
        <v>103</v>
      </c>
      <c r="C22" s="11" t="s">
        <v>304</v>
      </c>
      <c r="D22" s="11" t="s">
        <v>304</v>
      </c>
      <c r="F22" s="104"/>
    </row>
    <row r="31" spans="1:9" x14ac:dyDescent="0.3">
      <c r="C31" s="97"/>
      <c r="D31" s="97"/>
      <c r="E31" s="97"/>
    </row>
    <row r="36" spans="2:2" x14ac:dyDescent="0.3">
      <c r="B36" s="20"/>
    </row>
  </sheetData>
  <phoneticPr fontId="6" type="noConversion"/>
  <pageMargins left="0.75" right="0.75" top="1" bottom="1" header="0.5" footer="0.5"/>
  <pageSetup orientation="portrait" r:id="rId1"/>
  <headerFooter alignWithMargins="0"/>
  <ignoredErrors>
    <ignoredError sqref="C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34"/>
  <sheetViews>
    <sheetView zoomScaleNormal="100" workbookViewId="0">
      <selection activeCell="E6" sqref="E6"/>
    </sheetView>
  </sheetViews>
  <sheetFormatPr defaultColWidth="9.1796875" defaultRowHeight="13" x14ac:dyDescent="0.3"/>
  <cols>
    <col min="1" max="1" width="5.1796875" style="108" customWidth="1"/>
    <col min="2" max="2" width="46.1796875" style="105" customWidth="1"/>
    <col min="3" max="3" width="8.453125" style="105" bestFit="1" customWidth="1"/>
    <col min="4" max="4" width="2" style="105" customWidth="1"/>
    <col min="5" max="5" width="17.1796875" style="105" bestFit="1" customWidth="1"/>
    <col min="6" max="6" width="14.1796875" style="105" customWidth="1"/>
    <col min="7" max="7" width="14" style="105" customWidth="1"/>
    <col min="8" max="8" width="14.453125" style="105" customWidth="1"/>
    <col min="9" max="9" width="2" style="105" customWidth="1"/>
    <col min="10" max="10" width="15.1796875" style="105" customWidth="1"/>
    <col min="11" max="16384" width="9.1796875" style="105"/>
  </cols>
  <sheetData>
    <row r="1" spans="1:11" ht="15.5" x14ac:dyDescent="0.35">
      <c r="A1" s="1" t="s">
        <v>90</v>
      </c>
      <c r="J1" s="51" t="s">
        <v>19</v>
      </c>
    </row>
    <row r="2" spans="1:11" ht="15.5" x14ac:dyDescent="0.35">
      <c r="A2" s="106" t="s">
        <v>174</v>
      </c>
      <c r="J2" s="51" t="s">
        <v>150</v>
      </c>
    </row>
    <row r="3" spans="1:11" x14ac:dyDescent="0.3">
      <c r="A3" s="113" t="str">
        <f>'1 EGC'!A3</f>
        <v>Dec 24 - Feb 25</v>
      </c>
      <c r="J3" s="51"/>
    </row>
    <row r="4" spans="1:11" ht="15.5" x14ac:dyDescent="0.35">
      <c r="A4" s="106"/>
      <c r="J4" s="51"/>
    </row>
    <row r="5" spans="1:11" x14ac:dyDescent="0.3">
      <c r="A5" s="107"/>
      <c r="J5" s="43"/>
    </row>
    <row r="6" spans="1:11" x14ac:dyDescent="0.3">
      <c r="A6" s="105" t="s">
        <v>126</v>
      </c>
      <c r="J6" s="43"/>
    </row>
    <row r="7" spans="1:11" x14ac:dyDescent="0.3">
      <c r="J7" s="43"/>
    </row>
    <row r="9" spans="1:11" x14ac:dyDescent="0.3">
      <c r="A9" s="166"/>
      <c r="B9" s="107"/>
      <c r="C9" s="107"/>
      <c r="D9" s="107"/>
      <c r="E9" s="107"/>
      <c r="F9" s="107"/>
      <c r="G9" s="107"/>
      <c r="H9" s="107"/>
      <c r="I9" s="107"/>
      <c r="J9" s="166" t="s">
        <v>124</v>
      </c>
    </row>
    <row r="10" spans="1:11" s="109" customFormat="1" ht="39.75" customHeight="1" x14ac:dyDescent="0.3">
      <c r="A10" s="168" t="s">
        <v>153</v>
      </c>
      <c r="B10" s="168" t="s">
        <v>15</v>
      </c>
      <c r="C10" s="168" t="s">
        <v>67</v>
      </c>
      <c r="D10" s="167"/>
      <c r="E10" s="168" t="s">
        <v>319</v>
      </c>
      <c r="F10" s="168" t="s">
        <v>320</v>
      </c>
      <c r="G10" s="168" t="s">
        <v>322</v>
      </c>
      <c r="H10" s="168" t="s">
        <v>326</v>
      </c>
      <c r="I10" s="167"/>
      <c r="J10" s="168" t="s">
        <v>327</v>
      </c>
    </row>
    <row r="12" spans="1:11" x14ac:dyDescent="0.3">
      <c r="B12" s="105" t="s">
        <v>91</v>
      </c>
    </row>
    <row r="13" spans="1:11" x14ac:dyDescent="0.3">
      <c r="A13" s="108">
        <v>1</v>
      </c>
      <c r="B13" s="110" t="s">
        <v>85</v>
      </c>
      <c r="C13" s="108" t="s">
        <v>33</v>
      </c>
      <c r="D13" s="110"/>
      <c r="E13" s="192">
        <v>2292527.0021047192</v>
      </c>
      <c r="F13" s="192">
        <v>4044793.3950098399</v>
      </c>
      <c r="G13" s="192">
        <v>4902019.5387607189</v>
      </c>
      <c r="H13" s="192">
        <v>3299298.9097874407</v>
      </c>
      <c r="J13" s="192">
        <f>SUM(E13:H13)</f>
        <v>14538638.845662719</v>
      </c>
      <c r="K13" s="111"/>
    </row>
    <row r="14" spans="1:11" x14ac:dyDescent="0.3">
      <c r="A14" s="108">
        <v>2</v>
      </c>
      <c r="B14" s="110" t="s">
        <v>101</v>
      </c>
      <c r="C14" s="108"/>
      <c r="D14" s="110"/>
      <c r="E14" s="193">
        <v>7542101.5285368022</v>
      </c>
      <c r="F14" s="193">
        <v>11394076.60367232</v>
      </c>
      <c r="G14" s="193">
        <v>13862891.119668003</v>
      </c>
      <c r="H14" s="193">
        <v>9338654.1396638434</v>
      </c>
      <c r="I14" s="193"/>
      <c r="J14" s="193">
        <f>SUM(E14:H14)</f>
        <v>42137723.391540967</v>
      </c>
    </row>
    <row r="15" spans="1:11" x14ac:dyDescent="0.3">
      <c r="A15" s="108">
        <v>3</v>
      </c>
      <c r="B15" s="110" t="s">
        <v>125</v>
      </c>
      <c r="C15" s="108" t="s">
        <v>1</v>
      </c>
      <c r="D15" s="110"/>
      <c r="E15" s="194"/>
      <c r="J15" s="195">
        <f>+J14/J13</f>
        <v>2.8983265791839807</v>
      </c>
    </row>
    <row r="16" spans="1:11" x14ac:dyDescent="0.3">
      <c r="C16" s="108"/>
      <c r="J16" s="195"/>
    </row>
    <row r="17" spans="1:10" x14ac:dyDescent="0.3">
      <c r="B17" s="105" t="s">
        <v>92</v>
      </c>
      <c r="C17" s="108"/>
      <c r="J17" s="195"/>
    </row>
    <row r="18" spans="1:10" x14ac:dyDescent="0.3">
      <c r="A18" s="108">
        <f>A15+1</f>
        <v>4</v>
      </c>
      <c r="B18" s="110" t="s">
        <v>93</v>
      </c>
      <c r="C18" s="108" t="s">
        <v>33</v>
      </c>
      <c r="D18" s="110"/>
      <c r="E18" s="192">
        <v>7376224</v>
      </c>
      <c r="F18" s="192">
        <v>2997552</v>
      </c>
      <c r="G18" s="192">
        <v>840249</v>
      </c>
      <c r="H18" s="192">
        <v>2498749</v>
      </c>
      <c r="I18" s="196"/>
      <c r="J18" s="192">
        <f>SUM(E18:H18)</f>
        <v>13712774</v>
      </c>
    </row>
    <row r="19" spans="1:10" x14ac:dyDescent="0.3">
      <c r="A19" s="108">
        <f>A18+1</f>
        <v>5</v>
      </c>
      <c r="B19" s="110" t="s">
        <v>94</v>
      </c>
      <c r="C19" s="108"/>
      <c r="D19" s="110"/>
      <c r="E19" s="197">
        <v>5.0000000000000001E-3</v>
      </c>
      <c r="F19" s="197">
        <v>5.0000000000000001E-3</v>
      </c>
      <c r="G19" s="197">
        <v>5.0000000000000001E-3</v>
      </c>
      <c r="H19" s="197">
        <v>5.0000000000000001E-3</v>
      </c>
      <c r="J19" s="195"/>
    </row>
    <row r="20" spans="1:10" x14ac:dyDescent="0.3">
      <c r="B20" s="110" t="s">
        <v>95</v>
      </c>
      <c r="C20" s="108"/>
      <c r="D20" s="110"/>
      <c r="E20" s="198"/>
      <c r="F20" s="197"/>
      <c r="G20" s="197"/>
      <c r="H20" s="197"/>
      <c r="J20" s="195"/>
    </row>
    <row r="21" spans="1:10" x14ac:dyDescent="0.3">
      <c r="A21" s="108">
        <f>A19+1</f>
        <v>6</v>
      </c>
      <c r="B21" s="112" t="s">
        <v>305</v>
      </c>
      <c r="C21" s="108" t="s">
        <v>33</v>
      </c>
      <c r="D21" s="110"/>
      <c r="E21" s="196">
        <f>+ROUND((1-E19)*E18,0)</f>
        <v>7339343</v>
      </c>
      <c r="F21" s="196">
        <f>+ROUND((1-F19)*F18,0)</f>
        <v>2982564</v>
      </c>
      <c r="G21" s="196">
        <f>+ROUND((1-G19)*G18,0)</f>
        <v>836048</v>
      </c>
      <c r="H21" s="196">
        <f>+ROUND((1-H19)*H18,0)</f>
        <v>2486255</v>
      </c>
      <c r="J21" s="196">
        <f>+SUM(E21:H21)</f>
        <v>13644210</v>
      </c>
    </row>
    <row r="22" spans="1:10" x14ac:dyDescent="0.3">
      <c r="A22" s="108">
        <f>A21+1</f>
        <v>7</v>
      </c>
      <c r="B22" s="112" t="s">
        <v>96</v>
      </c>
      <c r="C22" s="108" t="s">
        <v>97</v>
      </c>
      <c r="D22" s="110"/>
      <c r="E22" s="199">
        <v>1.101</v>
      </c>
      <c r="F22" s="199">
        <v>1.101</v>
      </c>
      <c r="G22" s="199">
        <v>1.101</v>
      </c>
      <c r="H22" s="199">
        <v>1.101</v>
      </c>
      <c r="J22" s="196"/>
    </row>
    <row r="23" spans="1:10" x14ac:dyDescent="0.3">
      <c r="A23" s="108">
        <f>A22+1</f>
        <v>8</v>
      </c>
      <c r="B23" s="112" t="s">
        <v>306</v>
      </c>
      <c r="C23" s="108" t="s">
        <v>98</v>
      </c>
      <c r="D23" s="110"/>
      <c r="E23" s="196">
        <f>+ROUND(E21/E22,0)</f>
        <v>6666070</v>
      </c>
      <c r="F23" s="196">
        <f>+ROUND(F21/F22,0)</f>
        <v>2708959</v>
      </c>
      <c r="G23" s="196">
        <f>+ROUND(G21/G22,0)</f>
        <v>759353</v>
      </c>
      <c r="H23" s="196">
        <f>+ROUND(H21/H22,0)</f>
        <v>2258179</v>
      </c>
      <c r="J23" s="196">
        <f>+SUM(E23:H23)</f>
        <v>12392561</v>
      </c>
    </row>
    <row r="24" spans="1:10" x14ac:dyDescent="0.3">
      <c r="A24" s="108">
        <f>A23+1</f>
        <v>9</v>
      </c>
      <c r="B24" s="110" t="s">
        <v>307</v>
      </c>
      <c r="C24" s="108"/>
      <c r="D24" s="110"/>
      <c r="E24" s="200">
        <f>+ROUND(E23/$J23,3)</f>
        <v>0.53800000000000003</v>
      </c>
      <c r="F24" s="200">
        <f>+ROUND(F23/$J23,3)</f>
        <v>0.219</v>
      </c>
      <c r="G24" s="200">
        <f>+ROUND(G23/$J23,3)</f>
        <v>6.0999999999999999E-2</v>
      </c>
      <c r="H24" s="200">
        <f>+ROUND(H23/$J23,3)</f>
        <v>0.182</v>
      </c>
      <c r="J24" s="200">
        <f>+J23/$J23</f>
        <v>1</v>
      </c>
    </row>
    <row r="25" spans="1:10" x14ac:dyDescent="0.3">
      <c r="C25" s="108"/>
    </row>
    <row r="26" spans="1:10" x14ac:dyDescent="0.3">
      <c r="B26" s="105" t="s">
        <v>99</v>
      </c>
      <c r="C26" s="108"/>
    </row>
    <row r="27" spans="1:10" x14ac:dyDescent="0.3">
      <c r="A27" s="108">
        <f>A24+1</f>
        <v>10</v>
      </c>
      <c r="B27" s="110" t="s">
        <v>85</v>
      </c>
      <c r="C27" s="108" t="s">
        <v>33</v>
      </c>
      <c r="D27" s="110"/>
      <c r="E27" s="196">
        <v>385851</v>
      </c>
      <c r="F27" s="196">
        <v>205007</v>
      </c>
      <c r="G27" s="196">
        <v>130631</v>
      </c>
      <c r="H27" s="196">
        <v>169229</v>
      </c>
      <c r="J27" s="196">
        <f>SUM(E27:H27)</f>
        <v>890718</v>
      </c>
    </row>
    <row r="28" spans="1:10" x14ac:dyDescent="0.3">
      <c r="B28" s="110"/>
      <c r="C28" s="108"/>
      <c r="D28" s="110"/>
      <c r="E28" s="196"/>
      <c r="F28" s="196"/>
      <c r="G28" s="196"/>
      <c r="H28" s="196"/>
      <c r="J28" s="196"/>
    </row>
    <row r="29" spans="1:10" x14ac:dyDescent="0.3">
      <c r="B29" s="110" t="s">
        <v>60</v>
      </c>
      <c r="C29" s="108"/>
      <c r="D29" s="110"/>
      <c r="E29" s="201" t="s">
        <v>148</v>
      </c>
      <c r="J29" s="196"/>
    </row>
    <row r="30" spans="1:10" x14ac:dyDescent="0.3">
      <c r="A30" s="108">
        <f>A27+1</f>
        <v>11</v>
      </c>
      <c r="B30" s="112" t="s">
        <v>313</v>
      </c>
      <c r="C30" s="108"/>
      <c r="D30" s="112"/>
      <c r="E30" s="202">
        <f>+ROUND(E27*$J15,0)</f>
        <v>1118322</v>
      </c>
      <c r="F30" s="203">
        <f>+ROUND(F27*$J15,0)</f>
        <v>594177</v>
      </c>
      <c r="G30" s="203">
        <f>+ROUND(G27*$J15,0)</f>
        <v>378611</v>
      </c>
      <c r="H30" s="203">
        <f>+ROUND(H27*$J15,0)</f>
        <v>490481</v>
      </c>
      <c r="J30" s="203">
        <f>+SUM(E30:H30)</f>
        <v>2581591</v>
      </c>
    </row>
    <row r="31" spans="1:10" x14ac:dyDescent="0.3">
      <c r="A31" s="108">
        <f>A30+1</f>
        <v>12</v>
      </c>
      <c r="B31" s="112" t="s">
        <v>102</v>
      </c>
      <c r="C31" s="108"/>
      <c r="D31" s="112"/>
      <c r="E31" s="203">
        <f>+ROUND(E24*$J30,0)</f>
        <v>1388896</v>
      </c>
      <c r="F31" s="203">
        <f>+ROUND(F24*$J30,0)</f>
        <v>565368</v>
      </c>
      <c r="G31" s="203">
        <f>+ROUND(G24*$J30,0)</f>
        <v>157477</v>
      </c>
      <c r="H31" s="203">
        <f>+ROUND(H24*$J30,0)</f>
        <v>469850</v>
      </c>
      <c r="J31" s="203">
        <f>+SUM(E31:H31)</f>
        <v>2581591</v>
      </c>
    </row>
    <row r="32" spans="1:10" x14ac:dyDescent="0.3">
      <c r="B32" s="112"/>
      <c r="C32" s="108"/>
      <c r="D32" s="112"/>
      <c r="F32" s="203"/>
      <c r="G32" s="203"/>
      <c r="H32" s="203"/>
      <c r="J32" s="203"/>
    </row>
    <row r="33" spans="1:10" x14ac:dyDescent="0.3">
      <c r="B33" s="112"/>
      <c r="C33" s="108"/>
      <c r="D33" s="112"/>
      <c r="E33" s="201" t="s">
        <v>191</v>
      </c>
      <c r="F33" s="203"/>
      <c r="G33" s="203"/>
      <c r="H33" s="203"/>
      <c r="J33" s="203"/>
    </row>
    <row r="34" spans="1:10" x14ac:dyDescent="0.3">
      <c r="A34" s="108">
        <f>A31+1</f>
        <v>13</v>
      </c>
      <c r="B34" s="110" t="s">
        <v>308</v>
      </c>
      <c r="C34" s="108" t="s">
        <v>100</v>
      </c>
      <c r="D34" s="110"/>
      <c r="E34" s="204">
        <f>+ROUND(E31/E23,4)</f>
        <v>0.2084</v>
      </c>
      <c r="F34" s="195">
        <f>+ROUND(F31/F23,4)</f>
        <v>0.2087</v>
      </c>
      <c r="G34" s="195">
        <f>+ROUND(G31/G23,4)</f>
        <v>0.2074</v>
      </c>
      <c r="H34" s="195">
        <f>+ROUND(H31/H23,4)</f>
        <v>0.20810000000000001</v>
      </c>
      <c r="J34" s="195">
        <f>+ROUND(J31/J23,4)</f>
        <v>0.20830000000000001</v>
      </c>
    </row>
  </sheetData>
  <phoneticPr fontId="6" type="noConversion"/>
  <pageMargins left="0.75" right="0.75" top="1" bottom="1" header="0.5" footer="0.5"/>
  <pageSetup scale="6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55"/>
  <sheetViews>
    <sheetView topLeftCell="A6" zoomScaleNormal="100" workbookViewId="0">
      <selection activeCell="E6" sqref="E6"/>
    </sheetView>
  </sheetViews>
  <sheetFormatPr defaultColWidth="9.1796875" defaultRowHeight="13" x14ac:dyDescent="0.3"/>
  <cols>
    <col min="1" max="1" width="5.453125" style="3" bestFit="1" customWidth="1"/>
    <col min="2" max="2" width="1.54296875" style="3" customWidth="1"/>
    <col min="3" max="3" width="67.1796875" style="3" customWidth="1"/>
    <col min="4" max="4" width="16.81640625" style="3" customWidth="1"/>
    <col min="5" max="5" width="9.1796875" style="3"/>
    <col min="6" max="6" width="24.54296875" style="3" customWidth="1"/>
    <col min="7" max="7" width="16.1796875" style="3" customWidth="1"/>
    <col min="8" max="8" width="9.1796875" style="3"/>
    <col min="9" max="9" width="10" style="3" bestFit="1" customWidth="1"/>
    <col min="10" max="16384" width="9.1796875" style="3"/>
  </cols>
  <sheetData>
    <row r="1" spans="1:7" ht="18.5" x14ac:dyDescent="0.45">
      <c r="D1" s="6" t="s">
        <v>3</v>
      </c>
      <c r="G1" s="51" t="s">
        <v>19</v>
      </c>
    </row>
    <row r="2" spans="1:7" ht="18.5" x14ac:dyDescent="0.45">
      <c r="D2" s="114"/>
      <c r="G2" s="51" t="s">
        <v>149</v>
      </c>
    </row>
    <row r="3" spans="1:7" x14ac:dyDescent="0.3">
      <c r="D3" s="35" t="s">
        <v>39</v>
      </c>
      <c r="G3" s="51"/>
    </row>
    <row r="4" spans="1:7" x14ac:dyDescent="0.3">
      <c r="D4" s="35" t="s">
        <v>40</v>
      </c>
    </row>
    <row r="5" spans="1:7" x14ac:dyDescent="0.3">
      <c r="D5" s="29" t="s">
        <v>329</v>
      </c>
    </row>
    <row r="12" spans="1:7" x14ac:dyDescent="0.3">
      <c r="G12" s="35" t="s">
        <v>16</v>
      </c>
    </row>
    <row r="13" spans="1:7" x14ac:dyDescent="0.3">
      <c r="A13" s="35" t="s">
        <v>4</v>
      </c>
      <c r="B13" s="7"/>
      <c r="C13" s="7"/>
      <c r="D13" s="7"/>
      <c r="E13" s="7"/>
      <c r="G13" s="35" t="s">
        <v>41</v>
      </c>
    </row>
    <row r="14" spans="1:7" x14ac:dyDescent="0.3">
      <c r="A14" s="29" t="s">
        <v>5</v>
      </c>
      <c r="B14" s="76"/>
      <c r="C14" s="29" t="s">
        <v>15</v>
      </c>
      <c r="D14" s="29" t="s">
        <v>33</v>
      </c>
      <c r="E14" s="76"/>
      <c r="F14" s="29" t="s">
        <v>29</v>
      </c>
      <c r="G14" s="29" t="s">
        <v>42</v>
      </c>
    </row>
    <row r="16" spans="1:7" x14ac:dyDescent="0.3">
      <c r="A16" s="3">
        <v>1</v>
      </c>
      <c r="C16" s="20" t="s">
        <v>311</v>
      </c>
      <c r="D16" s="3">
        <f>'3 DemCost'!C10</f>
        <v>10703880</v>
      </c>
    </row>
    <row r="18" spans="1:8" x14ac:dyDescent="0.3">
      <c r="A18" s="3">
        <v>2</v>
      </c>
      <c r="C18" s="20" t="s">
        <v>43</v>
      </c>
      <c r="D18" s="3">
        <v>10958364</v>
      </c>
    </row>
    <row r="20" spans="1:8" x14ac:dyDescent="0.3">
      <c r="A20" s="3">
        <v>3</v>
      </c>
      <c r="C20" s="20" t="s">
        <v>44</v>
      </c>
      <c r="D20" s="3">
        <f>ROUND(D18*0.05,0)</f>
        <v>547918</v>
      </c>
    </row>
    <row r="22" spans="1:8" x14ac:dyDescent="0.3">
      <c r="A22" s="3">
        <v>4</v>
      </c>
      <c r="C22" s="20" t="s">
        <v>45</v>
      </c>
      <c r="E22" s="115"/>
    </row>
    <row r="23" spans="1:8" x14ac:dyDescent="0.3">
      <c r="A23" s="3">
        <v>5</v>
      </c>
      <c r="C23" s="20" t="s">
        <v>46</v>
      </c>
      <c r="F23" s="115">
        <f>ROUND(+D20/D16,4)</f>
        <v>5.1200000000000002E-2</v>
      </c>
    </row>
    <row r="24" spans="1:8" x14ac:dyDescent="0.3">
      <c r="E24" s="115"/>
    </row>
    <row r="25" spans="1:8" x14ac:dyDescent="0.3">
      <c r="H25" s="65"/>
    </row>
    <row r="26" spans="1:8" x14ac:dyDescent="0.3">
      <c r="A26" s="3">
        <v>6</v>
      </c>
      <c r="C26" s="20" t="s">
        <v>113</v>
      </c>
    </row>
    <row r="27" spans="1:8" x14ac:dyDescent="0.3">
      <c r="A27" s="3">
        <v>7</v>
      </c>
      <c r="C27" s="20" t="s">
        <v>47</v>
      </c>
      <c r="E27" s="24"/>
      <c r="F27" s="65">
        <f>'3 DemCost'!E10</f>
        <v>5.2299999999999999E-2</v>
      </c>
      <c r="G27" s="38"/>
    </row>
    <row r="28" spans="1:8" x14ac:dyDescent="0.3">
      <c r="A28" s="3">
        <v>8</v>
      </c>
      <c r="C28" s="20" t="s">
        <v>48</v>
      </c>
      <c r="E28" s="38"/>
      <c r="F28" s="183">
        <f>'3 DemCost'!I10</f>
        <v>6717755</v>
      </c>
      <c r="G28" s="38"/>
    </row>
    <row r="29" spans="1:8" x14ac:dyDescent="0.3">
      <c r="A29" s="3">
        <v>9</v>
      </c>
      <c r="C29" s="20" t="s">
        <v>49</v>
      </c>
      <c r="E29" s="38"/>
      <c r="F29" s="38"/>
      <c r="G29" s="187">
        <f>ROUND(F28*$F$23,0)</f>
        <v>343949</v>
      </c>
    </row>
    <row r="30" spans="1:8" x14ac:dyDescent="0.3">
      <c r="E30" s="38"/>
      <c r="F30" s="24"/>
      <c r="G30" s="188"/>
    </row>
    <row r="31" spans="1:8" x14ac:dyDescent="0.3">
      <c r="E31" s="38"/>
      <c r="F31" s="38"/>
      <c r="G31" s="188"/>
    </row>
    <row r="32" spans="1:8" x14ac:dyDescent="0.3">
      <c r="A32" s="3">
        <v>10</v>
      </c>
      <c r="C32" s="20" t="s">
        <v>50</v>
      </c>
      <c r="E32" s="24"/>
      <c r="F32" s="38"/>
      <c r="G32" s="188"/>
    </row>
    <row r="33" spans="1:9" x14ac:dyDescent="0.3">
      <c r="A33" s="3">
        <v>11</v>
      </c>
      <c r="C33" s="20" t="s">
        <v>47</v>
      </c>
      <c r="E33" s="24"/>
      <c r="F33" s="38">
        <f>0.0153+0.0153</f>
        <v>3.0599999999999999E-2</v>
      </c>
      <c r="G33" s="188"/>
    </row>
    <row r="34" spans="1:9" x14ac:dyDescent="0.3">
      <c r="A34" s="3">
        <v>12</v>
      </c>
      <c r="C34" s="20" t="s">
        <v>51</v>
      </c>
      <c r="E34" s="24"/>
      <c r="F34" s="183">
        <f>ROUND(D16*F33,4)</f>
        <v>327538.728</v>
      </c>
      <c r="G34" s="188"/>
    </row>
    <row r="35" spans="1:9" x14ac:dyDescent="0.3">
      <c r="A35" s="3">
        <v>13</v>
      </c>
      <c r="C35" s="20" t="s">
        <v>49</v>
      </c>
      <c r="E35" s="115"/>
      <c r="F35" s="48"/>
      <c r="G35" s="187">
        <f>ROUND(F34*$F$23,0)</f>
        <v>16770</v>
      </c>
    </row>
    <row r="36" spans="1:9" x14ac:dyDescent="0.3">
      <c r="E36" s="38"/>
      <c r="F36" s="48"/>
      <c r="G36" s="188"/>
    </row>
    <row r="37" spans="1:9" x14ac:dyDescent="0.3">
      <c r="E37" s="38"/>
      <c r="F37" s="38"/>
      <c r="G37" s="188"/>
    </row>
    <row r="38" spans="1:9" x14ac:dyDescent="0.3">
      <c r="A38" s="3">
        <v>14</v>
      </c>
      <c r="C38" s="20" t="s">
        <v>52</v>
      </c>
      <c r="E38" s="24"/>
      <c r="F38" s="38"/>
      <c r="G38" s="188"/>
    </row>
    <row r="39" spans="1:9" x14ac:dyDescent="0.3">
      <c r="A39" s="3">
        <v>15</v>
      </c>
      <c r="C39" s="20" t="s">
        <v>47</v>
      </c>
      <c r="E39" s="115"/>
      <c r="F39" s="38">
        <f>0.0063+0.0008+0.0054+0.0014</f>
        <v>1.3900000000000001E-2</v>
      </c>
      <c r="G39" s="188"/>
      <c r="H39" s="38"/>
      <c r="I39" s="116"/>
    </row>
    <row r="40" spans="1:9" x14ac:dyDescent="0.3">
      <c r="A40" s="3">
        <v>16</v>
      </c>
      <c r="C40" s="117" t="s">
        <v>186</v>
      </c>
      <c r="E40" s="115"/>
      <c r="F40" s="184">
        <v>9050649.0650683194</v>
      </c>
      <c r="G40" s="188"/>
    </row>
    <row r="41" spans="1:9" x14ac:dyDescent="0.3">
      <c r="A41" s="3">
        <v>17</v>
      </c>
      <c r="C41" s="20" t="s">
        <v>51</v>
      </c>
      <c r="E41" s="38"/>
      <c r="F41" s="183">
        <f>ROUND(F40*F39,4)</f>
        <v>125804.022</v>
      </c>
      <c r="G41" s="188"/>
    </row>
    <row r="42" spans="1:9" x14ac:dyDescent="0.3">
      <c r="A42" s="3">
        <v>18</v>
      </c>
      <c r="C42" s="20" t="s">
        <v>49</v>
      </c>
      <c r="E42" s="38"/>
      <c r="F42" s="38"/>
      <c r="G42" s="189">
        <f>ROUND(F41*$F$23,0)</f>
        <v>6441</v>
      </c>
    </row>
    <row r="43" spans="1:9" x14ac:dyDescent="0.3">
      <c r="G43" s="188"/>
    </row>
    <row r="44" spans="1:9" x14ac:dyDescent="0.3">
      <c r="E44" s="38"/>
      <c r="F44" s="24"/>
      <c r="G44" s="188"/>
    </row>
    <row r="45" spans="1:9" x14ac:dyDescent="0.3">
      <c r="A45" s="3">
        <v>19</v>
      </c>
      <c r="C45" s="20" t="s">
        <v>53</v>
      </c>
      <c r="G45" s="190">
        <f>SUM(G23:G44)</f>
        <v>367160</v>
      </c>
    </row>
    <row r="46" spans="1:9" x14ac:dyDescent="0.3">
      <c r="E46" s="38"/>
      <c r="F46" s="24"/>
      <c r="G46" s="38"/>
    </row>
    <row r="47" spans="1:9" x14ac:dyDescent="0.3">
      <c r="A47" s="3">
        <v>20</v>
      </c>
      <c r="C47" s="3" t="s">
        <v>54</v>
      </c>
      <c r="E47" s="38"/>
      <c r="F47" s="185"/>
      <c r="G47" s="3">
        <v>19308500.5</v>
      </c>
      <c r="I47" s="179"/>
    </row>
    <row r="48" spans="1:9" x14ac:dyDescent="0.3">
      <c r="E48" s="38"/>
      <c r="F48" s="38"/>
      <c r="G48" s="38"/>
    </row>
    <row r="49" spans="1:7" x14ac:dyDescent="0.3">
      <c r="A49" s="3">
        <v>21</v>
      </c>
      <c r="C49" s="20" t="s">
        <v>55</v>
      </c>
      <c r="G49" s="3">
        <v>-9355400</v>
      </c>
    </row>
    <row r="51" spans="1:7" x14ac:dyDescent="0.3">
      <c r="A51" s="3">
        <v>22</v>
      </c>
      <c r="C51" s="20" t="s">
        <v>309</v>
      </c>
      <c r="G51" s="3">
        <f>G47+G49</f>
        <v>9953100.5</v>
      </c>
    </row>
    <row r="53" spans="1:7" x14ac:dyDescent="0.3">
      <c r="A53" s="3">
        <v>23</v>
      </c>
      <c r="C53" s="20" t="s">
        <v>310</v>
      </c>
      <c r="F53" s="186"/>
      <c r="G53" s="191">
        <f>ROUND(G45/G51,4)</f>
        <v>3.6900000000000002E-2</v>
      </c>
    </row>
    <row r="55" spans="1:7" x14ac:dyDescent="0.3">
      <c r="G55" s="187"/>
    </row>
  </sheetData>
  <phoneticPr fontId="6" type="noConversion"/>
  <pageMargins left="0.75" right="0.75" top="1" bottom="1" header="0.5" footer="0.5"/>
  <pageSetup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Summ</vt:lpstr>
      <vt:lpstr>1 EGC</vt:lpstr>
      <vt:lpstr>2 UnitDemCost</vt:lpstr>
      <vt:lpstr>3 DemCost</vt:lpstr>
      <vt:lpstr>4 DemCr</vt:lpstr>
      <vt:lpstr>5 NonApp</vt:lpstr>
      <vt:lpstr>6 App</vt:lpstr>
      <vt:lpstr>7 AnnRet</vt:lpstr>
      <vt:lpstr>8 BankBal</vt:lpstr>
      <vt:lpstr>AttE ChoBalCharge</vt:lpstr>
      <vt:lpstr>StoCommCost</vt:lpstr>
      <vt:lpstr>detail TariffSplit</vt:lpstr>
      <vt:lpstr>COST</vt:lpstr>
      <vt:lpstr>'Page 5 DO NOT FILE'!OLE_LINK1</vt:lpstr>
      <vt:lpstr>PGACOMP</vt:lpstr>
      <vt:lpstr>'1 EGC'!Print_Area</vt:lpstr>
      <vt:lpstr>'2 UnitDemCost'!Print_Area</vt:lpstr>
      <vt:lpstr>'5 NonApp'!Print_Area</vt:lpstr>
      <vt:lpstr>'6 App'!Print_Area</vt:lpstr>
      <vt:lpstr>'7 AnnRet'!Print_Area</vt:lpstr>
      <vt:lpstr>'8 BankBal'!Print_Area</vt:lpstr>
      <vt:lpstr>'AttE ChoBalCharge'!Print_Area</vt:lpstr>
      <vt:lpstr>Summ!Print_Area</vt:lpstr>
      <vt:lpstr>PRINT_AREA_MI</vt:lpstr>
    </vt:vector>
  </TitlesOfParts>
  <Company>Columbia Gas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Columbia Gas</dc:creator>
  <cp:lastModifiedBy>Black \ Linda \ E</cp:lastModifiedBy>
  <cp:lastPrinted>2024-10-24T13:12:35Z</cp:lastPrinted>
  <dcterms:created xsi:type="dcterms:W3CDTF">1997-11-13T14:41:32Z</dcterms:created>
  <dcterms:modified xsi:type="dcterms:W3CDTF">2024-10-24T19:54:35Z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7.1.4.2171.24</vt:lpwstr>
  </property>
  <property fmtid="{D5CDD505-2E9C-101B-9397-08002B2CF9AE}" pid="5" name="K4XL KID">
    <vt:lpwstr/>
  </property>
  <property fmtid="{D5CDD505-2E9C-101B-9397-08002B2CF9AE}" pid="6" name="K4XL DBKID">
    <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ies>
</file>