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ncyfile1\Rate\Tariffs\Kentucky\Electronic Filing\"/>
    </mc:Choice>
  </mc:AlternateContent>
  <xr:revisionPtr revIDLastSave="0" documentId="8_{3A49B743-EBF0-46BF-A754-8F196E4962DA}" xr6:coauthVersionLast="47" xr6:coauthVersionMax="47" xr10:uidLastSave="{00000000-0000-0000-0000-000000000000}"/>
  <bookViews>
    <workbookView xWindow="22932" yWindow="-108" windowWidth="23256" windowHeight="14616" xr2:uid="{00000000-000D-0000-FFFF-FFFF00000000}"/>
  </bookViews>
  <sheets>
    <sheet name="DEKCOVER" sheetId="1" r:id="rId1"/>
    <sheet name="DEKSUMMARY" sheetId="2" r:id="rId2"/>
    <sheet name="DEKOTHERS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0">DEKCOVER!$A$1:$C$56</definedName>
    <definedName name="_xlnm.Print_Area" localSheetId="2">DEKOTHERS!$A$1:$I$141</definedName>
    <definedName name="_xlnm.Print_Area" localSheetId="1">DEKSUMMARY!$A$1:$H$42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3" i="3" l="1"/>
  <c r="F92" i="3"/>
  <c r="F91" i="3"/>
  <c r="F90" i="3"/>
  <c r="E57" i="3"/>
  <c r="E56" i="3"/>
  <c r="F57" i="3"/>
  <c r="I57" i="3" l="1"/>
  <c r="I93" i="3"/>
  <c r="I92" i="3"/>
  <c r="I91" i="3"/>
  <c r="I90" i="3"/>
  <c r="I43" i="3"/>
  <c r="I40" i="3"/>
  <c r="I95" i="3" l="1"/>
  <c r="I24" i="3"/>
  <c r="F56" i="3"/>
  <c r="E121" i="3"/>
  <c r="I28" i="3" l="1"/>
  <c r="D126" i="3" l="1"/>
  <c r="I56" i="3" l="1"/>
  <c r="I59" i="3" s="1"/>
  <c r="I80" i="3" l="1"/>
  <c r="I27" i="3" l="1"/>
  <c r="I20" i="3" l="1"/>
  <c r="F121" i="3" l="1"/>
  <c r="E122" i="3" s="1"/>
  <c r="I42" i="3"/>
  <c r="G36" i="2" l="1"/>
  <c r="B7" i="2" l="1"/>
  <c r="I79" i="3" l="1"/>
  <c r="I84" i="3" s="1"/>
  <c r="G18" i="2" l="1"/>
  <c r="D125" i="3" l="1"/>
  <c r="D136" i="3" l="1"/>
  <c r="G19" i="2"/>
  <c r="I39" i="3"/>
  <c r="I41" i="3"/>
  <c r="I19" i="3"/>
  <c r="I31" i="3" s="1"/>
  <c r="E24" i="2"/>
  <c r="E114" i="3"/>
  <c r="F114" i="3" s="1"/>
  <c r="E115" i="3" s="1"/>
  <c r="F115" i="3" s="1"/>
  <c r="F116" i="3" s="1"/>
  <c r="F117" i="3" s="1"/>
  <c r="G28" i="2" s="1"/>
  <c r="F122" i="3"/>
  <c r="F123" i="3" s="1"/>
  <c r="F124" i="3" s="1"/>
  <c r="E133" i="3"/>
  <c r="F133" i="3" s="1"/>
  <c r="F134" i="3" s="1"/>
  <c r="F135" i="3" s="1"/>
  <c r="A104" i="3"/>
  <c r="A67" i="3"/>
  <c r="I47" i="3" l="1"/>
  <c r="G16" i="2" s="1"/>
  <c r="G17" i="2"/>
  <c r="G15" i="2"/>
  <c r="E125" i="3"/>
  <c r="F125" i="3" s="1"/>
  <c r="E126" i="3" s="1"/>
  <c r="F126" i="3" s="1"/>
  <c r="F127" i="3" s="1"/>
  <c r="F128" i="3" s="1"/>
  <c r="G30" i="2" s="1"/>
  <c r="G32" i="2" s="1"/>
  <c r="G20" i="2" l="1"/>
  <c r="C24" i="2" s="1"/>
  <c r="G24" i="2" s="1"/>
  <c r="G38" i="2" l="1"/>
  <c r="C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tc={047F4593-AFA8-4364-AD84-568585ED60E0}</author>
  </authors>
  <commentList>
    <comment ref="I95" authorId="0" shapeId="0" xr:uid="{047F4593-AFA8-4364-AD84-568585ED60E0}">
      <text>
        <t>[Threaded comment]
Your version of Excel allows you to read this threaded comment; however, any edits to it will get removed if the file is opened in a newer version of Excel. Learn more: https://go.microsoft.com/fwlink/?linkid=870924
Comment:
    Tentatively awarded CG Supply; Executed Contracts will be added to Rate Bkup next Qtr</t>
      </text>
    </comment>
  </commentList>
</comments>
</file>

<file path=xl/sharedStrings.xml><?xml version="1.0" encoding="utf-8"?>
<sst xmlns="http://schemas.openxmlformats.org/spreadsheetml/2006/main" count="951" uniqueCount="140">
  <si>
    <t>GAS COST ADJUSTMENT CLAUSE</t>
  </si>
  <si>
    <t>QUARTERLY REPORT</t>
  </si>
  <si>
    <t>DESCRIPTION</t>
  </si>
  <si>
    <t>UNIT</t>
  </si>
  <si>
    <t>AMOUNT</t>
  </si>
  <si>
    <t xml:space="preserve"> </t>
  </si>
  <si>
    <t>EXPECTED GAS COST (EGC)</t>
  </si>
  <si>
    <t>$/MCF</t>
  </si>
  <si>
    <t>SUPPLIER REFUND ADJUSTMENT (RA)</t>
  </si>
  <si>
    <t>ACTUAL ADJUSTMENT (AA)</t>
  </si>
  <si>
    <t>BALANCE ADJUSTMENT (BA)</t>
  </si>
  <si>
    <t>GAS COST RECOVERY RATE (GCR) = EGC + RA + AA + BA</t>
  </si>
  <si>
    <t>EXPECTED GAS COST CALCULATI0N</t>
  </si>
  <si>
    <t>TOTAL EXPECTED GAS COST COMPONENT (EGC)</t>
  </si>
  <si>
    <t>SUPPLIER REFUND ADJUSTMENT CALCULATION</t>
  </si>
  <si>
    <t>CURRENT QUARTER SUPPLIER REFUND  ADJ.</t>
  </si>
  <si>
    <t>PREVIOUS QUARTER REPORTED SUPPLIER REFUND  ADJ.</t>
  </si>
  <si>
    <t>SECOND PREVIOUS QUARTER REPORTED SUPPLIER REFUND  ADJ.</t>
  </si>
  <si>
    <t>THIRD PREVIOUS QUARTER REPORTED SUPPLIER REFUND ADJ.</t>
  </si>
  <si>
    <t>SUPPLIER REFUND  ADJUSTMENT (RA)</t>
  </si>
  <si>
    <t>ACTUAL ADJUSTMENT CALCULATION</t>
  </si>
  <si>
    <t>CURRENT QUARTER ACTUAL ADJUSTMENT</t>
  </si>
  <si>
    <t>PREVIOUS QUARTER REPORTED ACTUAL ADJUSTMENT</t>
  </si>
  <si>
    <t>SECOND PREVIOUS QUARTER REPORTED ACTUAL ADJUSTMENT</t>
  </si>
  <si>
    <t>THIRD PREVIOUS QUARTER REPORTED ACTUAL ADJUSTMENT</t>
  </si>
  <si>
    <t>BALANCE ADJUSTMENT CALCULATION</t>
  </si>
  <si>
    <t>CURRENT QUARTER BALANCE ADJUSTMENT</t>
  </si>
  <si>
    <t>PREVIOUS QUARTER REPORTED BALANCE ADJUSTMENT</t>
  </si>
  <si>
    <t>SECOND PREVIOUS QUARTER REPORTED BALANCE ADJUSTMENT</t>
  </si>
  <si>
    <t>THIRD PREVIOUS QUARTER REPORTED BALANCE ADJUSTMENT</t>
  </si>
  <si>
    <t>THIS QUARTERLY REPORT FILED PURSUANT TO ORDER NO. 8373 OF THE KENTUCKY SERVICE COMMISSION DATED APRIL 16, 1982.</t>
  </si>
  <si>
    <t>DATE FILED: _______________</t>
  </si>
  <si>
    <t xml:space="preserve">     BY: _____________________________________</t>
  </si>
  <si>
    <t>TITLE: _____________________________________</t>
  </si>
  <si>
    <t>Schedule I</t>
  </si>
  <si>
    <t>Page 1 of 4</t>
  </si>
  <si>
    <t>GAS COST ADJUSTMENT</t>
  </si>
  <si>
    <t>EXPECTED GAS COST RATE CALCULATION (EGC)</t>
  </si>
  <si>
    <t>$</t>
  </si>
  <si>
    <t>DEMAND (FIXED) COSTS:</t>
  </si>
  <si>
    <t>TOTAL DEMAND COST:</t>
  </si>
  <si>
    <t>MCF</t>
  </si>
  <si>
    <t>DEMAND (FIXED) COMPONENT OF EGC RATE:</t>
  </si>
  <si>
    <t>/</t>
  </si>
  <si>
    <t>/MCF</t>
  </si>
  <si>
    <t>COMMODITY COSTS:</t>
  </si>
  <si>
    <t>COMMODITY COMPONENT OF EGC RATE:</t>
  </si>
  <si>
    <t>TOTAL EXPECTED GAS COST:</t>
  </si>
  <si>
    <t xml:space="preserve">  </t>
  </si>
  <si>
    <t xml:space="preserve">SCHEDULE I </t>
  </si>
  <si>
    <t>PAGE 2 OF 4</t>
  </si>
  <si>
    <t>CONTRACT</t>
  </si>
  <si>
    <t>NUMBER</t>
  </si>
  <si>
    <t>EXPECTED</t>
  </si>
  <si>
    <t>RATE</t>
  </si>
  <si>
    <t>VOLUME</t>
  </si>
  <si>
    <t xml:space="preserve">OF </t>
  </si>
  <si>
    <t xml:space="preserve">GAS COST </t>
  </si>
  <si>
    <t>( $ DTH)</t>
  </si>
  <si>
    <t>(DTH)</t>
  </si>
  <si>
    <t>DAYS/MTHS</t>
  </si>
  <si>
    <t>( $ )</t>
  </si>
  <si>
    <t xml:space="preserve">INTERSTATE PIPELINE :   </t>
  </si>
  <si>
    <t>TARIFF RATE EFFECTIVE DATE :</t>
  </si>
  <si>
    <t>BILLING DEMAND - TARIFF RATE - FSS</t>
  </si>
  <si>
    <t>Max. Daily Withdrawl Quan.</t>
  </si>
  <si>
    <t>Seasonal Contract Quantity</t>
  </si>
  <si>
    <t>BILLING DEMAND - TARIFF RATE - SST</t>
  </si>
  <si>
    <t>Maximum Daily Quantity</t>
  </si>
  <si>
    <t>BILLING DEMAND - TARIFF RATE - FT</t>
  </si>
  <si>
    <t>COLUMBIA GULF TRANSMISSION CORP.</t>
  </si>
  <si>
    <t>BILLING DEMAND - TARIFF RATE - FTS-1</t>
  </si>
  <si>
    <t>TOTAL COLUMBIA GULF TRANSMISSION CORP. DEMAND CHARGES</t>
  </si>
  <si>
    <t>TOTAL GAS MARKETERS FIXED CHARGES</t>
  </si>
  <si>
    <t>PAGE 4 OF 4</t>
  </si>
  <si>
    <t>GAS MARKETERS :</t>
  </si>
  <si>
    <t>WEIGHTED AVERAGE GAS COST @ CITY GATE ($/Dth) (1):</t>
  </si>
  <si>
    <t>$/Dth</t>
  </si>
  <si>
    <t>DTH TO MCF CONVERSION</t>
  </si>
  <si>
    <t>$/Mcf</t>
  </si>
  <si>
    <t>ESTIMATED WEIGHTING FACTOR</t>
  </si>
  <si>
    <t>GAS MARKETERS COMMODITY RATE</t>
  </si>
  <si>
    <t>GAS STORAGE :</t>
  </si>
  <si>
    <t>COLUMBIA GAS TRANS. - STORAGE INVENTORY RATE</t>
  </si>
  <si>
    <t>COLUMBIA GAS TRANS. FSS WITHDRAWAL FEE</t>
  </si>
  <si>
    <t>COLUMBIA GAS TRANS. SST FUEL</t>
  </si>
  <si>
    <t>COLUMBIA GAS TRANS SST COMMODITY RATE</t>
  </si>
  <si>
    <t>KO TRANS, COMMODITY RATE</t>
  </si>
  <si>
    <t>GAS STORAGE COMMODITY RATE  -  COLUMBIA GAS</t>
  </si>
  <si>
    <t>PROPANE :</t>
  </si>
  <si>
    <t>ERLANGER PROPANE INVENTORY RATE</t>
  </si>
  <si>
    <t>$/Gallon</t>
  </si>
  <si>
    <t>GALLON TO MCF CONVERSION</t>
  </si>
  <si>
    <t>PROPANE COMMODITY RATE</t>
  </si>
  <si>
    <t>PROJECTED GAS SALES LESS SPECIAL CONTRACT IT PURCHASES:</t>
  </si>
  <si>
    <t>DUKE ENERGY KENTUCKY</t>
  </si>
  <si>
    <t>DUKE ENERGY KENTUCKY FUEL</t>
  </si>
  <si>
    <t>COLUMBIA GAS TRANSMISSION, LLC</t>
  </si>
  <si>
    <t>TOTAL COLUMBIA GAS TRANSMISSION, LLC - DEMAND CHARGES</t>
  </si>
  <si>
    <t>Other Costs:</t>
  </si>
  <si>
    <r>
      <t xml:space="preserve">Net Charge Off </t>
    </r>
    <r>
      <rPr>
        <vertAlign val="superscript"/>
        <sz val="10"/>
        <rFont val="Arial"/>
        <family val="2"/>
      </rPr>
      <t>(1)</t>
    </r>
  </si>
  <si>
    <t>GAS MARKETERS FIXED CHARGES</t>
  </si>
  <si>
    <t>Columbia Gas Transmission</t>
  </si>
  <si>
    <t>Gas Marketers</t>
  </si>
  <si>
    <t>Gas Storage</t>
  </si>
  <si>
    <t>Columbia Gas Transmission Corp.</t>
  </si>
  <si>
    <t>Columbia Gulf Transmission Corp.</t>
  </si>
  <si>
    <t>TENNESSEE GAS PIPELINE COMPANY, LLC</t>
  </si>
  <si>
    <t>TOTAL TENNESSEE GAS PIPELINE COMPANY, LLC - DEMAND CHARGES</t>
  </si>
  <si>
    <t>Tennessee Gas Pipeline Company, LLC</t>
  </si>
  <si>
    <t>PAGE 3 OF 4</t>
  </si>
  <si>
    <t>TEXAS GAS TRANSMISSION</t>
  </si>
  <si>
    <t>TOTAL TEXAS GAS TRANSMISSION DEMAND CHARGES</t>
  </si>
  <si>
    <t>Texas Gas Transmission, LLC</t>
  </si>
  <si>
    <t>April thru Oct</t>
  </si>
  <si>
    <t>Nov thru Mar</t>
  </si>
  <si>
    <t>BILLING DEMAN - TARIFF RATE FTS</t>
  </si>
  <si>
    <t>Twin Eagle (10 day call)</t>
  </si>
  <si>
    <t>Eco Energy (25 day call)</t>
  </si>
  <si>
    <t>FTS-1: 03/01/2024</t>
  </si>
  <si>
    <t>November 2024  - March 2025</t>
  </si>
  <si>
    <t>FSS:  4/1/2024</t>
  </si>
  <si>
    <t>SST: 5/1/2024</t>
  </si>
  <si>
    <t>FTS:  5/1/2024</t>
  </si>
  <si>
    <t>11/1/2021 to 10/31/2026</t>
  </si>
  <si>
    <t>April 2025 - October 2025</t>
  </si>
  <si>
    <t>November 2024 - October 2025</t>
  </si>
  <si>
    <t>FT-A:  11/1/2024</t>
  </si>
  <si>
    <t>November 2024 - March 2025</t>
  </si>
  <si>
    <t xml:space="preserve">April 2025 - October 2025 </t>
  </si>
  <si>
    <r>
      <t>(1)   Weighted average cost of gas based on NYMEX prices on</t>
    </r>
    <r>
      <rPr>
        <sz val="10"/>
        <color rgb="FF0000FF"/>
        <rFont val="Arial"/>
        <family val="2"/>
      </rPr>
      <t xml:space="preserve"> October 29, 2024</t>
    </r>
  </si>
  <si>
    <t>Twin Eagle (25 day call)</t>
  </si>
  <si>
    <t>UET (10 day call)</t>
  </si>
  <si>
    <t>April to Sept</t>
  </si>
  <si>
    <t>Oct to Mar</t>
  </si>
  <si>
    <t xml:space="preserve">      GAS COST RECOVERY RATES EFFECTIVE FROM:  DECEMBER 2, 2024 THROUGH MARCH 2, 2025</t>
  </si>
  <si>
    <t>DETAILS FOR THE EGC RATE IN EFFECT AS OF : DECEMBER 02, 2024</t>
  </si>
  <si>
    <r>
      <t>(1)</t>
    </r>
    <r>
      <rPr>
        <sz val="10"/>
        <rFont val="Arial"/>
        <family val="2"/>
      </rPr>
      <t xml:space="preserve">  Net Charge Off amount from Case No. 2018-00261 WPD-2.15a, line 6.</t>
    </r>
  </si>
  <si>
    <t>The quarterly estimate based on the rate case is immaterial therefore not including in the EGC quarterly estimate.</t>
  </si>
  <si>
    <t>GAS COMMODITY RATE FOR DECEMBER 2024 - FEBRUARY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</si>
</sst>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&quot;$&quot;#,##0"/>
    <numFmt numFmtId="167" formatCode="#,##0.0000_);\(#,##0.0000\)"/>
    <numFmt numFmtId="168" formatCode="&quot;$&quot;#,##0.0000_);\(&quot;$&quot;#,##0.0000\)"/>
    <numFmt numFmtId="169" formatCode="&quot;$&quot;#,##0.000_);\(&quot;$&quot;#,##0.000\)"/>
    <numFmt numFmtId="170" formatCode="_(* #,##0.000_);_(* \(#,##0.000\);_(* &quot;-&quot;???_);_(@_)"/>
    <numFmt numFmtId="171" formatCode="0.000%"/>
    <numFmt numFmtId="172" formatCode="0.0000_);\(0.0000\)"/>
    <numFmt numFmtId="173" formatCode="&quot;$&quot;#,##0.00000_);\(&quot;$&quot;#,##0.00000\)"/>
    <numFmt numFmtId="174" formatCode="0.0000"/>
    <numFmt numFmtId="175" formatCode="_(* #,##0.00000_);_(* \(#,##0.000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u/>
      <sz val="9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/>
    <xf numFmtId="165" fontId="5" fillId="0" borderId="0" xfId="1" applyNumberFormat="1" applyFont="1" applyBorder="1"/>
    <xf numFmtId="165" fontId="5" fillId="0" borderId="0" xfId="1" applyNumberFormat="1" applyFont="1" applyBorder="1" applyAlignme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64" fontId="5" fillId="0" borderId="0" xfId="1" applyNumberFormat="1" applyFont="1" applyBorder="1"/>
    <xf numFmtId="164" fontId="5" fillId="0" borderId="0" xfId="0" applyNumberFormat="1" applyFont="1"/>
    <xf numFmtId="164" fontId="5" fillId="0" borderId="0" xfId="1" applyNumberFormat="1" applyFont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165" fontId="9" fillId="0" borderId="0" xfId="1" applyNumberFormat="1" applyFont="1" applyBorder="1" applyAlignment="1">
      <alignment horizontal="right"/>
    </xf>
    <xf numFmtId="0" fontId="9" fillId="0" borderId="0" xfId="0" applyFont="1"/>
    <xf numFmtId="165" fontId="9" fillId="0" borderId="0" xfId="1" applyNumberFormat="1" applyFont="1" applyBorder="1" applyAlignment="1"/>
    <xf numFmtId="166" fontId="9" fillId="0" borderId="0" xfId="0" applyNumberFormat="1" applyFont="1" applyAlignment="1">
      <alignment horizontal="center"/>
    </xf>
    <xf numFmtId="166" fontId="9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4" xfId="0" applyFont="1" applyBorder="1"/>
    <xf numFmtId="3" fontId="2" fillId="0" borderId="2" xfId="0" applyNumberFormat="1" applyFont="1" applyBorder="1"/>
    <xf numFmtId="169" fontId="2" fillId="0" borderId="2" xfId="0" applyNumberFormat="1" applyFont="1" applyBorder="1"/>
    <xf numFmtId="0" fontId="2" fillId="0" borderId="2" xfId="0" applyFont="1" applyBorder="1"/>
    <xf numFmtId="0" fontId="2" fillId="0" borderId="5" xfId="0" applyFont="1" applyBorder="1"/>
    <xf numFmtId="169" fontId="2" fillId="0" borderId="3" xfId="0" applyNumberFormat="1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44" fontId="2" fillId="0" borderId="0" xfId="2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5" fillId="0" borderId="0" xfId="0" quotePrefix="1" applyNumberFormat="1" applyFont="1" applyAlignment="1">
      <alignment horizontal="centerContinuous"/>
    </xf>
    <xf numFmtId="14" fontId="5" fillId="0" borderId="0" xfId="0" applyNumberFormat="1" applyFont="1" applyAlignment="1">
      <alignment horizontal="centerContinuous"/>
    </xf>
    <xf numFmtId="0" fontId="0" fillId="0" borderId="1" xfId="0" quotePrefix="1" applyBorder="1" applyAlignment="1">
      <alignment horizontal="center"/>
    </xf>
    <xf numFmtId="37" fontId="0" fillId="0" borderId="0" xfId="0" applyNumberFormat="1" applyAlignment="1">
      <alignment horizontal="center"/>
    </xf>
    <xf numFmtId="37" fontId="0" fillId="0" borderId="0" xfId="0" applyNumberFormat="1"/>
    <xf numFmtId="37" fontId="0" fillId="0" borderId="0" xfId="1" applyNumberFormat="1" applyFont="1" applyBorder="1"/>
    <xf numFmtId="0" fontId="0" fillId="0" borderId="0" xfId="0" quotePrefix="1"/>
    <xf numFmtId="0" fontId="10" fillId="0" borderId="0" xfId="0" applyFont="1" applyAlignment="1">
      <alignment horizontal="centerContinuous"/>
    </xf>
    <xf numFmtId="0" fontId="11" fillId="0" borderId="0" xfId="0" applyFont="1"/>
    <xf numFmtId="170" fontId="2" fillId="0" borderId="3" xfId="0" applyNumberFormat="1" applyFont="1" applyBorder="1"/>
    <xf numFmtId="0" fontId="1" fillId="0" borderId="0" xfId="0" applyFont="1"/>
    <xf numFmtId="37" fontId="0" fillId="0" borderId="1" xfId="1" applyNumberFormat="1" applyFont="1" applyBorder="1"/>
    <xf numFmtId="0" fontId="0" fillId="0" borderId="0" xfId="0" quotePrefix="1" applyAlignment="1">
      <alignment horizontal="left"/>
    </xf>
    <xf numFmtId="169" fontId="1" fillId="0" borderId="0" xfId="1" applyNumberFormat="1" applyFont="1" applyBorder="1" applyAlignment="1"/>
    <xf numFmtId="0" fontId="10" fillId="0" borderId="0" xfId="0" quotePrefix="1" applyFont="1" applyAlignment="1">
      <alignment horizontal="left"/>
    </xf>
    <xf numFmtId="14" fontId="5" fillId="0" borderId="0" xfId="0" applyNumberFormat="1" applyFont="1" applyAlignment="1">
      <alignment horizontal="center"/>
    </xf>
    <xf numFmtId="164" fontId="5" fillId="0" borderId="0" xfId="1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165" fontId="5" fillId="0" borderId="0" xfId="1" applyNumberFormat="1" applyFont="1" applyFill="1" applyBorder="1"/>
    <xf numFmtId="171" fontId="1" fillId="0" borderId="0" xfId="0" applyNumberFormat="1" applyFont="1"/>
    <xf numFmtId="172" fontId="1" fillId="0" borderId="0" xfId="0" applyNumberFormat="1" applyFont="1"/>
    <xf numFmtId="0" fontId="5" fillId="0" borderId="0" xfId="0" quotePrefix="1" applyFont="1" applyAlignment="1">
      <alignment horizontal="center"/>
    </xf>
    <xf numFmtId="166" fontId="13" fillId="0" borderId="0" xfId="0" applyNumberFormat="1" applyFont="1"/>
    <xf numFmtId="0" fontId="1" fillId="0" borderId="0" xfId="0" applyFont="1" applyAlignment="1">
      <alignment horizontal="center"/>
    </xf>
    <xf numFmtId="164" fontId="5" fillId="0" borderId="0" xfId="1" applyNumberFormat="1" applyFont="1" applyFill="1" applyBorder="1"/>
    <xf numFmtId="0" fontId="1" fillId="0" borderId="0" xfId="0" quotePrefix="1" applyFont="1" applyAlignment="1">
      <alignment horizontal="center"/>
    </xf>
    <xf numFmtId="165" fontId="9" fillId="0" borderId="0" xfId="1" applyNumberFormat="1" applyFont="1" applyFill="1" applyBorder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165" fontId="9" fillId="0" borderId="0" xfId="1" applyNumberFormat="1" applyFont="1" applyFill="1" applyBorder="1" applyAlignment="1"/>
    <xf numFmtId="37" fontId="9" fillId="0" borderId="0" xfId="0" applyNumberFormat="1" applyFont="1" applyAlignment="1">
      <alignment horizontal="right"/>
    </xf>
    <xf numFmtId="0" fontId="1" fillId="0" borderId="0" xfId="0" applyFont="1" applyProtection="1">
      <protection locked="0"/>
    </xf>
    <xf numFmtId="168" fontId="1" fillId="0" borderId="0" xfId="0" applyNumberFormat="1" applyFont="1"/>
    <xf numFmtId="0" fontId="15" fillId="0" borderId="0" xfId="0" applyFont="1"/>
    <xf numFmtId="165" fontId="5" fillId="0" borderId="0" xfId="1" applyNumberFormat="1" applyFont="1" applyFill="1"/>
    <xf numFmtId="165" fontId="5" fillId="0" borderId="0" xfId="1" applyNumberFormat="1" applyFont="1" applyFill="1" applyBorder="1" applyAlignment="1"/>
    <xf numFmtId="168" fontId="1" fillId="0" borderId="0" xfId="1" applyNumberFormat="1" applyFont="1" applyFill="1" applyBorder="1" applyAlignment="1">
      <alignment horizontal="right"/>
    </xf>
    <xf numFmtId="165" fontId="1" fillId="0" borderId="0" xfId="1" quotePrefix="1" applyNumberFormat="1" applyFont="1" applyFill="1" applyBorder="1"/>
    <xf numFmtId="168" fontId="1" fillId="0" borderId="0" xfId="1" applyNumberFormat="1" applyFont="1" applyFill="1" applyBorder="1"/>
    <xf numFmtId="0" fontId="1" fillId="0" borderId="0" xfId="4"/>
    <xf numFmtId="168" fontId="1" fillId="0" borderId="0" xfId="2" applyNumberFormat="1" applyFont="1" applyFill="1" applyBorder="1" applyAlignment="1">
      <alignment horizontal="right"/>
    </xf>
    <xf numFmtId="169" fontId="1" fillId="0" borderId="0" xfId="1" applyNumberFormat="1" applyFont="1" applyFill="1" applyBorder="1" applyAlignment="1"/>
    <xf numFmtId="173" fontId="1" fillId="0" borderId="0" xfId="1" applyNumberFormat="1" applyFont="1" applyFill="1" applyBorder="1" applyAlignment="1"/>
    <xf numFmtId="164" fontId="1" fillId="0" borderId="0" xfId="1" quotePrefix="1" applyNumberFormat="1" applyFont="1" applyFill="1" applyBorder="1"/>
    <xf numFmtId="165" fontId="5" fillId="0" borderId="0" xfId="1" applyNumberFormat="1" applyFont="1" applyFill="1" applyBorder="1" applyAlignment="1">
      <alignment horizontal="right"/>
    </xf>
    <xf numFmtId="14" fontId="1" fillId="0" borderId="0" xfId="0" applyNumberFormat="1" applyFont="1" applyAlignment="1">
      <alignment horizontal="center"/>
    </xf>
    <xf numFmtId="165" fontId="1" fillId="0" borderId="0" xfId="0" applyNumberFormat="1" applyFont="1"/>
    <xf numFmtId="166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1" applyNumberFormat="1" applyFont="1" applyBorder="1" applyAlignment="1"/>
    <xf numFmtId="169" fontId="1" fillId="0" borderId="0" xfId="0" applyNumberFormat="1" applyFont="1"/>
    <xf numFmtId="165" fontId="1" fillId="0" borderId="0" xfId="1" applyNumberFormat="1" applyFont="1" applyBorder="1"/>
    <xf numFmtId="169" fontId="1" fillId="0" borderId="0" xfId="1" applyNumberFormat="1" applyFont="1" applyBorder="1"/>
    <xf numFmtId="169" fontId="1" fillId="0" borderId="1" xfId="1" applyNumberFormat="1" applyFont="1" applyBorder="1"/>
    <xf numFmtId="169" fontId="1" fillId="0" borderId="8" xfId="0" applyNumberFormat="1" applyFont="1" applyBorder="1"/>
    <xf numFmtId="175" fontId="5" fillId="0" borderId="0" xfId="1" applyNumberFormat="1" applyFont="1" applyFill="1" applyBorder="1"/>
    <xf numFmtId="14" fontId="5" fillId="0" borderId="1" xfId="0" applyNumberFormat="1" applyFont="1" applyBorder="1" applyAlignment="1">
      <alignment horizontal="center"/>
    </xf>
    <xf numFmtId="165" fontId="9" fillId="0" borderId="0" xfId="1" applyNumberFormat="1" applyFont="1" applyFill="1" applyBorder="1" applyAlignment="1">
      <alignment horizontal="right"/>
    </xf>
    <xf numFmtId="167" fontId="9" fillId="0" borderId="0" xfId="1" applyNumberFormat="1" applyFont="1" applyFill="1" applyBorder="1"/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5" fontId="1" fillId="0" borderId="0" xfId="1" applyNumberFormat="1" applyFont="1" applyFill="1" applyBorder="1"/>
    <xf numFmtId="38" fontId="1" fillId="0" borderId="1" xfId="0" applyNumberFormat="1" applyFont="1" applyBorder="1"/>
    <xf numFmtId="38" fontId="1" fillId="0" borderId="0" xfId="0" applyNumberFormat="1" applyFont="1"/>
    <xf numFmtId="0" fontId="1" fillId="0" borderId="9" xfId="0" applyFont="1" applyBorder="1" applyAlignment="1">
      <alignment horizontal="center"/>
    </xf>
    <xf numFmtId="165" fontId="1" fillId="0" borderId="0" xfId="1" applyNumberFormat="1" applyFont="1" applyFill="1"/>
    <xf numFmtId="0" fontId="3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/>
    </xf>
    <xf numFmtId="171" fontId="5" fillId="0" borderId="0" xfId="0" applyNumberFormat="1" applyFont="1"/>
    <xf numFmtId="0" fontId="1" fillId="0" borderId="0" xfId="0" applyFont="1" applyAlignment="1" applyProtection="1">
      <alignment horizontal="left"/>
      <protection locked="0"/>
    </xf>
    <xf numFmtId="14" fontId="1" fillId="0" borderId="0" xfId="0" applyNumberFormat="1" applyFont="1"/>
    <xf numFmtId="43" fontId="1" fillId="0" borderId="0" xfId="1" applyFont="1" applyFill="1"/>
    <xf numFmtId="174" fontId="1" fillId="0" borderId="0" xfId="0" applyNumberFormat="1" applyFont="1"/>
    <xf numFmtId="10" fontId="1" fillId="0" borderId="0" xfId="3" applyNumberFormat="1" applyFont="1" applyFill="1"/>
    <xf numFmtId="0" fontId="1" fillId="0" borderId="0" xfId="0" quotePrefix="1" applyFont="1"/>
    <xf numFmtId="17" fontId="1" fillId="0" borderId="0" xfId="0" quotePrefix="1" applyNumberFormat="1" applyFont="1"/>
    <xf numFmtId="165" fontId="5" fillId="0" borderId="1" xfId="1" applyNumberFormat="1" applyFont="1" applyFill="1" applyBorder="1"/>
    <xf numFmtId="168" fontId="5" fillId="0" borderId="0" xfId="1" applyNumberFormat="1" applyFont="1" applyFill="1" applyBorder="1" applyAlignment="1">
      <alignment horizontal="right"/>
    </xf>
    <xf numFmtId="172" fontId="5" fillId="0" borderId="0" xfId="0" applyNumberFormat="1" applyFont="1"/>
    <xf numFmtId="168" fontId="5" fillId="0" borderId="0" xfId="2" applyNumberFormat="1" applyFont="1" applyFill="1" applyBorder="1" applyAlignment="1">
      <alignment horizontal="right"/>
    </xf>
    <xf numFmtId="168" fontId="5" fillId="0" borderId="0" xfId="0" applyNumberFormat="1" applyFont="1"/>
    <xf numFmtId="173" fontId="5" fillId="0" borderId="0" xfId="1" applyNumberFormat="1" applyFont="1" applyFill="1" applyBorder="1" applyAlignment="1"/>
    <xf numFmtId="39" fontId="5" fillId="0" borderId="0" xfId="0" applyNumberFormat="1" applyFont="1"/>
    <xf numFmtId="164" fontId="1" fillId="0" borderId="0" xfId="0" applyNumberFormat="1" applyFont="1"/>
    <xf numFmtId="0" fontId="12" fillId="0" borderId="0" xfId="0" quotePrefix="1" applyFont="1"/>
  </cellXfs>
  <cellStyles count="7">
    <cellStyle name="Comma" xfId="1" builtinId="3"/>
    <cellStyle name="Currency" xfId="2" builtinId="4"/>
    <cellStyle name="Normal" xfId="0" builtinId="0"/>
    <cellStyle name="Normal 2" xfId="6" xr:uid="{7692874D-483E-4F25-8260-222F38A664C4}"/>
    <cellStyle name="Normal 3" xfId="4" xr:uid="{5E25D8B3-50DE-45A9-8665-ABD4C8648561}"/>
    <cellStyle name="Percent" xfId="3" builtinId="5"/>
    <cellStyle name="Percent 2" xfId="5" xr:uid="{00937EE1-D69B-4937-B68D-481414AE469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icini, Christine" id="{1CA57298-A3F8-4CA4-9474-199694F775CA}" userId="S::Christine.Vicini@duke-energy.com::2d8681f4-e9f1-46c1-b71c-e98ece0656e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95" dT="2024-10-30T15:53:07.04" personId="{1CA57298-A3F8-4CA4-9474-199694F775CA}" id="{047F4593-AFA8-4364-AD84-568585ED60E0}">
    <text>Tentatively awarded CG Supply; Executed Contracts will be added to Rate Bkup next Qtr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3"/>
  <sheetViews>
    <sheetView tabSelected="1" zoomScale="90" zoomScaleNormal="90" workbookViewId="0">
      <selection activeCell="I28" sqref="I28"/>
    </sheetView>
  </sheetViews>
  <sheetFormatPr defaultRowHeight="12.75" x14ac:dyDescent="0.2"/>
  <cols>
    <col min="1" max="1" width="62.7109375" customWidth="1"/>
    <col min="2" max="2" width="18.7109375" customWidth="1"/>
    <col min="3" max="3" width="25" customWidth="1"/>
  </cols>
  <sheetData>
    <row r="1" spans="1:3" ht="12.75" customHeight="1" x14ac:dyDescent="0.2">
      <c r="A1" s="14" t="s">
        <v>95</v>
      </c>
      <c r="B1" s="12"/>
      <c r="C1" s="12"/>
    </row>
    <row r="2" spans="1:3" ht="12.75" customHeight="1" x14ac:dyDescent="0.2">
      <c r="A2" s="14" t="s">
        <v>0</v>
      </c>
      <c r="B2" s="2"/>
      <c r="C2" s="2"/>
    </row>
    <row r="3" spans="1:3" ht="12.75" customHeight="1" x14ac:dyDescent="0.2">
      <c r="A3" s="14" t="s">
        <v>1</v>
      </c>
      <c r="B3" s="2"/>
      <c r="C3" s="2"/>
    </row>
    <row r="4" spans="1:3" ht="12.75" customHeight="1" x14ac:dyDescent="0.2">
      <c r="A4" s="14"/>
      <c r="B4" s="2"/>
      <c r="C4" s="2"/>
    </row>
    <row r="5" spans="1:3" ht="12.75" customHeight="1" x14ac:dyDescent="0.2">
      <c r="A5" s="117" t="s">
        <v>135</v>
      </c>
      <c r="B5" s="74"/>
      <c r="C5" s="3"/>
    </row>
    <row r="6" spans="1:3" ht="12.75" customHeight="1" x14ac:dyDescent="0.2">
      <c r="A6" s="75"/>
      <c r="B6" s="2"/>
      <c r="C6" s="2"/>
    </row>
    <row r="7" spans="1:3" ht="12.75" customHeight="1" x14ac:dyDescent="0.2">
      <c r="A7" s="35" t="s">
        <v>2</v>
      </c>
      <c r="B7" s="36" t="s">
        <v>3</v>
      </c>
      <c r="C7" s="36" t="s">
        <v>4</v>
      </c>
    </row>
    <row r="8" spans="1:3" ht="12.75" customHeight="1" x14ac:dyDescent="0.2">
      <c r="A8" s="27" t="s">
        <v>5</v>
      </c>
      <c r="B8" s="41"/>
      <c r="C8" s="28"/>
    </row>
    <row r="9" spans="1:3" ht="12.75" customHeight="1" x14ac:dyDescent="0.2">
      <c r="A9" s="29" t="s">
        <v>6</v>
      </c>
      <c r="B9" s="42" t="s">
        <v>7</v>
      </c>
      <c r="C9" s="30" t="s">
        <v>5</v>
      </c>
    </row>
    <row r="10" spans="1:3" ht="12.75" customHeight="1" x14ac:dyDescent="0.2">
      <c r="A10" s="29" t="s">
        <v>8</v>
      </c>
      <c r="B10" s="42" t="s">
        <v>7</v>
      </c>
      <c r="C10" s="30" t="s">
        <v>5</v>
      </c>
    </row>
    <row r="11" spans="1:3" ht="12.75" customHeight="1" x14ac:dyDescent="0.2">
      <c r="A11" s="29" t="s">
        <v>9</v>
      </c>
      <c r="B11" s="42" t="s">
        <v>7</v>
      </c>
      <c r="C11" s="31" t="s">
        <v>5</v>
      </c>
    </row>
    <row r="12" spans="1:3" ht="12.75" customHeight="1" x14ac:dyDescent="0.2">
      <c r="A12" s="29" t="s">
        <v>10</v>
      </c>
      <c r="B12" s="42" t="s">
        <v>7</v>
      </c>
      <c r="C12" s="40" t="s">
        <v>5</v>
      </c>
    </row>
    <row r="13" spans="1:3" ht="12.75" customHeight="1" x14ac:dyDescent="0.2">
      <c r="A13" s="33" t="s">
        <v>11</v>
      </c>
      <c r="B13" s="43" t="s">
        <v>7</v>
      </c>
      <c r="C13" s="34" t="s">
        <v>5</v>
      </c>
    </row>
    <row r="14" spans="1:3" ht="12.75" customHeight="1" x14ac:dyDescent="0.2">
      <c r="A14" s="3"/>
      <c r="B14" s="3"/>
      <c r="C14" s="3"/>
    </row>
    <row r="15" spans="1:3" ht="12.75" customHeight="1" x14ac:dyDescent="0.2">
      <c r="A15" s="13" t="s">
        <v>12</v>
      </c>
      <c r="B15" s="2"/>
      <c r="C15" s="2"/>
    </row>
    <row r="16" spans="1:3" ht="12.75" customHeight="1" x14ac:dyDescent="0.2">
      <c r="A16" s="35" t="s">
        <v>2</v>
      </c>
      <c r="B16" s="36" t="s">
        <v>3</v>
      </c>
      <c r="C16" s="36" t="s">
        <v>4</v>
      </c>
    </row>
    <row r="17" spans="1:4" ht="12.75" customHeight="1" x14ac:dyDescent="0.2">
      <c r="A17" s="37"/>
      <c r="B17" s="44"/>
      <c r="C17" s="38"/>
    </row>
    <row r="18" spans="1:4" ht="12.75" customHeight="1" x14ac:dyDescent="0.2">
      <c r="A18" s="33" t="s">
        <v>13</v>
      </c>
      <c r="B18" s="45" t="s">
        <v>7</v>
      </c>
      <c r="C18" s="55">
        <f>+DEKSUMMARY!G38</f>
        <v>5.9020000000000001</v>
      </c>
      <c r="D18" s="56"/>
    </row>
    <row r="19" spans="1:4" ht="12.75" customHeight="1" x14ac:dyDescent="0.2">
      <c r="A19" s="3" t="s">
        <v>5</v>
      </c>
      <c r="B19" s="3"/>
      <c r="C19" s="39"/>
    </row>
    <row r="20" spans="1:4" ht="12.75" customHeight="1" x14ac:dyDescent="0.2">
      <c r="A20" s="13" t="s">
        <v>14</v>
      </c>
      <c r="B20" s="2"/>
      <c r="C20" s="2"/>
    </row>
    <row r="21" spans="1:4" ht="12.75" customHeight="1" x14ac:dyDescent="0.2">
      <c r="A21" s="35" t="s">
        <v>2</v>
      </c>
      <c r="B21" s="36" t="s">
        <v>3</v>
      </c>
      <c r="C21" s="36" t="s">
        <v>4</v>
      </c>
    </row>
    <row r="22" spans="1:4" ht="12.75" customHeight="1" x14ac:dyDescent="0.2">
      <c r="A22" s="37"/>
      <c r="B22" s="44"/>
      <c r="C22" s="38"/>
    </row>
    <row r="23" spans="1:4" ht="12.75" customHeight="1" x14ac:dyDescent="0.2">
      <c r="A23" s="29" t="s">
        <v>15</v>
      </c>
      <c r="B23" s="41" t="s">
        <v>7</v>
      </c>
      <c r="C23" s="32"/>
    </row>
    <row r="24" spans="1:4" ht="12.75" customHeight="1" x14ac:dyDescent="0.2">
      <c r="A24" s="29" t="s">
        <v>16</v>
      </c>
      <c r="B24" s="41" t="s">
        <v>7</v>
      </c>
      <c r="C24" s="32"/>
    </row>
    <row r="25" spans="1:4" ht="12.75" customHeight="1" x14ac:dyDescent="0.2">
      <c r="A25" s="29" t="s">
        <v>17</v>
      </c>
      <c r="B25" s="41" t="s">
        <v>7</v>
      </c>
      <c r="C25" s="32"/>
    </row>
    <row r="26" spans="1:4" ht="12.75" customHeight="1" x14ac:dyDescent="0.2">
      <c r="A26" s="29" t="s">
        <v>18</v>
      </c>
      <c r="B26" s="41" t="s">
        <v>7</v>
      </c>
      <c r="C26" s="32"/>
    </row>
    <row r="27" spans="1:4" ht="12.75" customHeight="1" x14ac:dyDescent="0.2">
      <c r="A27" s="29"/>
      <c r="B27" s="41"/>
      <c r="C27" s="40"/>
    </row>
    <row r="28" spans="1:4" ht="12.75" customHeight="1" x14ac:dyDescent="0.2">
      <c r="A28" s="33" t="s">
        <v>19</v>
      </c>
      <c r="B28" s="45" t="s">
        <v>7</v>
      </c>
      <c r="C28" s="40"/>
    </row>
    <row r="29" spans="1:4" ht="12.75" customHeight="1" x14ac:dyDescent="0.2">
      <c r="A29" s="3"/>
      <c r="B29" s="3"/>
      <c r="C29" s="3"/>
    </row>
    <row r="30" spans="1:4" ht="12.75" customHeight="1" x14ac:dyDescent="0.2">
      <c r="A30" s="13" t="s">
        <v>20</v>
      </c>
      <c r="B30" s="2"/>
      <c r="C30" s="2"/>
    </row>
    <row r="31" spans="1:4" ht="12.75" customHeight="1" x14ac:dyDescent="0.2">
      <c r="A31" s="35" t="s">
        <v>2</v>
      </c>
      <c r="B31" s="36" t="s">
        <v>3</v>
      </c>
      <c r="C31" s="36" t="s">
        <v>4</v>
      </c>
    </row>
    <row r="32" spans="1:4" ht="12.75" customHeight="1" x14ac:dyDescent="0.2">
      <c r="A32" s="37"/>
      <c r="B32" s="44"/>
      <c r="C32" s="38"/>
    </row>
    <row r="33" spans="1:3" ht="12.75" customHeight="1" x14ac:dyDescent="0.2">
      <c r="A33" s="29" t="s">
        <v>21</v>
      </c>
      <c r="B33" s="41" t="s">
        <v>7</v>
      </c>
      <c r="C33" s="32"/>
    </row>
    <row r="34" spans="1:3" ht="12.75" customHeight="1" x14ac:dyDescent="0.2">
      <c r="A34" s="29" t="s">
        <v>22</v>
      </c>
      <c r="B34" s="41" t="s">
        <v>7</v>
      </c>
      <c r="C34" s="32"/>
    </row>
    <row r="35" spans="1:3" ht="12.75" customHeight="1" x14ac:dyDescent="0.2">
      <c r="A35" s="29" t="s">
        <v>23</v>
      </c>
      <c r="B35" s="41" t="s">
        <v>7</v>
      </c>
      <c r="C35" s="32"/>
    </row>
    <row r="36" spans="1:3" ht="12.75" customHeight="1" x14ac:dyDescent="0.2">
      <c r="A36" s="29" t="s">
        <v>24</v>
      </c>
      <c r="B36" s="41" t="s">
        <v>7</v>
      </c>
      <c r="C36" s="32"/>
    </row>
    <row r="37" spans="1:3" ht="12.75" customHeight="1" x14ac:dyDescent="0.2">
      <c r="A37" s="29"/>
      <c r="B37" s="41" t="s">
        <v>5</v>
      </c>
      <c r="C37" s="40"/>
    </row>
    <row r="38" spans="1:3" ht="12.75" customHeight="1" x14ac:dyDescent="0.2">
      <c r="A38" s="33" t="s">
        <v>9</v>
      </c>
      <c r="B38" s="45" t="s">
        <v>7</v>
      </c>
      <c r="C38" s="40"/>
    </row>
    <row r="39" spans="1:3" ht="12.75" customHeight="1" x14ac:dyDescent="0.2">
      <c r="A39" s="3" t="s">
        <v>5</v>
      </c>
      <c r="B39" s="3" t="s">
        <v>5</v>
      </c>
      <c r="C39" s="3" t="s">
        <v>5</v>
      </c>
    </row>
    <row r="40" spans="1:3" ht="12.75" customHeight="1" x14ac:dyDescent="0.2">
      <c r="A40" s="13" t="s">
        <v>25</v>
      </c>
      <c r="B40" s="2"/>
      <c r="C40" s="2"/>
    </row>
    <row r="41" spans="1:3" ht="12.75" customHeight="1" x14ac:dyDescent="0.2">
      <c r="A41" s="35" t="s">
        <v>2</v>
      </c>
      <c r="B41" s="36" t="s">
        <v>3</v>
      </c>
      <c r="C41" s="36" t="s">
        <v>4</v>
      </c>
    </row>
    <row r="42" spans="1:3" ht="12.75" customHeight="1" x14ac:dyDescent="0.2">
      <c r="A42" s="37"/>
      <c r="B42" s="44"/>
      <c r="C42" s="38"/>
    </row>
    <row r="43" spans="1:3" ht="12.75" customHeight="1" x14ac:dyDescent="0.2">
      <c r="A43" s="29" t="s">
        <v>26</v>
      </c>
      <c r="B43" s="41" t="s">
        <v>7</v>
      </c>
      <c r="C43" s="32"/>
    </row>
    <row r="44" spans="1:3" ht="12.75" customHeight="1" x14ac:dyDescent="0.2">
      <c r="A44" s="29" t="s">
        <v>27</v>
      </c>
      <c r="B44" s="41" t="s">
        <v>7</v>
      </c>
      <c r="C44" s="32"/>
    </row>
    <row r="45" spans="1:3" ht="12.75" customHeight="1" x14ac:dyDescent="0.2">
      <c r="A45" s="29" t="s">
        <v>28</v>
      </c>
      <c r="B45" s="41" t="s">
        <v>7</v>
      </c>
      <c r="C45" s="32"/>
    </row>
    <row r="46" spans="1:3" ht="12.75" customHeight="1" x14ac:dyDescent="0.2">
      <c r="A46" s="29" t="s">
        <v>29</v>
      </c>
      <c r="B46" s="41" t="s">
        <v>7</v>
      </c>
      <c r="C46" s="32"/>
    </row>
    <row r="47" spans="1:3" ht="12.75" customHeight="1" x14ac:dyDescent="0.2">
      <c r="A47" s="29"/>
      <c r="B47" s="41"/>
      <c r="C47" s="40"/>
    </row>
    <row r="48" spans="1:3" ht="12.75" customHeight="1" x14ac:dyDescent="0.2">
      <c r="A48" s="33" t="s">
        <v>10</v>
      </c>
      <c r="B48" s="45" t="s">
        <v>7</v>
      </c>
      <c r="C48" s="40"/>
    </row>
    <row r="49" spans="1:3" ht="12.75" customHeight="1" x14ac:dyDescent="0.2">
      <c r="A49" s="3"/>
      <c r="B49" s="3"/>
      <c r="C49" s="3"/>
    </row>
    <row r="50" spans="1:3" ht="12.75" customHeight="1" x14ac:dyDescent="0.2">
      <c r="A50" s="11" t="s">
        <v>30</v>
      </c>
      <c r="B50" s="3"/>
      <c r="C50" s="3"/>
    </row>
    <row r="51" spans="1:3" ht="12.75" customHeight="1" x14ac:dyDescent="0.2">
      <c r="B51" s="3"/>
      <c r="C51" s="3"/>
    </row>
    <row r="52" spans="1:3" ht="12.75" customHeight="1" x14ac:dyDescent="0.2">
      <c r="A52" s="26" t="s">
        <v>5</v>
      </c>
      <c r="B52" s="3" t="s">
        <v>5</v>
      </c>
      <c r="C52" s="3"/>
    </row>
    <row r="53" spans="1:3" ht="12.75" customHeight="1" x14ac:dyDescent="0.2">
      <c r="A53" s="3" t="s">
        <v>31</v>
      </c>
      <c r="B53" s="3" t="s">
        <v>32</v>
      </c>
      <c r="C53" s="3"/>
    </row>
    <row r="54" spans="1:3" ht="12.75" customHeight="1" x14ac:dyDescent="0.2">
      <c r="A54" s="3"/>
      <c r="B54" s="3"/>
      <c r="C54" s="3"/>
    </row>
    <row r="55" spans="1:3" ht="12.75" customHeight="1" x14ac:dyDescent="0.2">
      <c r="A55" s="3"/>
      <c r="B55" s="3" t="s">
        <v>33</v>
      </c>
      <c r="C55" s="3"/>
    </row>
    <row r="56" spans="1:3" ht="12.75" customHeight="1" x14ac:dyDescent="0.2">
      <c r="A56" s="3"/>
      <c r="B56" s="3"/>
      <c r="C56" s="3"/>
    </row>
    <row r="57" spans="1:3" x14ac:dyDescent="0.2">
      <c r="A57" s="4" t="s">
        <v>5</v>
      </c>
      <c r="B57" s="3" t="s">
        <v>5</v>
      </c>
      <c r="C57" s="3"/>
    </row>
    <row r="58" spans="1:3" x14ac:dyDescent="0.2">
      <c r="A58" s="3" t="s">
        <v>5</v>
      </c>
      <c r="B58" s="3" t="s">
        <v>5</v>
      </c>
      <c r="C58" s="3"/>
    </row>
    <row r="59" spans="1:3" x14ac:dyDescent="0.2">
      <c r="A59" s="4" t="s">
        <v>5</v>
      </c>
      <c r="B59" s="3" t="s">
        <v>5</v>
      </c>
      <c r="C59" s="3" t="s">
        <v>5</v>
      </c>
    </row>
    <row r="60" spans="1:3" x14ac:dyDescent="0.2">
      <c r="A60" s="3"/>
      <c r="B60" s="3" t="s">
        <v>5</v>
      </c>
      <c r="C60" s="3"/>
    </row>
    <row r="61" spans="1:3" x14ac:dyDescent="0.2">
      <c r="A61" s="3"/>
      <c r="B61" s="3" t="s">
        <v>5</v>
      </c>
      <c r="C61" s="3"/>
    </row>
    <row r="62" spans="1:3" x14ac:dyDescent="0.2">
      <c r="A62" s="3"/>
      <c r="B62" s="3" t="s">
        <v>5</v>
      </c>
      <c r="C62" s="3"/>
    </row>
    <row r="63" spans="1:3" x14ac:dyDescent="0.2">
      <c r="B63" t="s">
        <v>5</v>
      </c>
    </row>
  </sheetData>
  <phoneticPr fontId="0" type="noConversion"/>
  <printOptions horizontalCentered="1"/>
  <pageMargins left="0.25" right="0.25" top="0.75" bottom="0.25" header="0.25" footer="0.25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684"/>
  <sheetViews>
    <sheetView zoomScaleNormal="100" workbookViewId="0">
      <selection activeCell="M22" sqref="M22"/>
    </sheetView>
  </sheetViews>
  <sheetFormatPr defaultRowHeight="12.75" x14ac:dyDescent="0.2"/>
  <cols>
    <col min="1" max="1" width="3.7109375" customWidth="1"/>
    <col min="2" max="2" width="44.28515625" customWidth="1"/>
    <col min="3" max="3" width="17.7109375" customWidth="1"/>
    <col min="4" max="4" width="4.7109375" customWidth="1"/>
    <col min="5" max="5" width="14.7109375" customWidth="1"/>
    <col min="6" max="6" width="4.7109375" customWidth="1"/>
    <col min="7" max="7" width="17.7109375" customWidth="1"/>
    <col min="8" max="8" width="6.7109375" customWidth="1"/>
  </cols>
  <sheetData>
    <row r="1" spans="2:7" x14ac:dyDescent="0.2">
      <c r="G1" s="5" t="s">
        <v>34</v>
      </c>
    </row>
    <row r="2" spans="2:7" x14ac:dyDescent="0.2">
      <c r="G2" s="5" t="s">
        <v>35</v>
      </c>
    </row>
    <row r="3" spans="2:7" ht="14.1" customHeight="1" x14ac:dyDescent="0.2">
      <c r="B3" s="53" t="s">
        <v>36</v>
      </c>
      <c r="C3" s="1"/>
      <c r="D3" s="1"/>
      <c r="E3" s="1"/>
      <c r="F3" s="1"/>
      <c r="G3" s="1"/>
    </row>
    <row r="4" spans="2:7" ht="14.1" customHeight="1" x14ac:dyDescent="0.2">
      <c r="B4" s="53" t="s">
        <v>95</v>
      </c>
      <c r="C4" s="1"/>
      <c r="D4" s="1"/>
      <c r="E4" s="1"/>
      <c r="F4" s="1"/>
      <c r="G4" s="1"/>
    </row>
    <row r="5" spans="2:7" ht="14.1" customHeight="1" x14ac:dyDescent="0.2">
      <c r="B5" s="53" t="s">
        <v>37</v>
      </c>
      <c r="C5" s="1"/>
      <c r="D5" s="1"/>
      <c r="E5" s="1"/>
      <c r="F5" s="1"/>
      <c r="G5" s="1"/>
    </row>
    <row r="6" spans="2:7" ht="14.1" customHeight="1" x14ac:dyDescent="0.2">
      <c r="C6" s="46"/>
      <c r="D6" s="47"/>
      <c r="E6" s="1"/>
      <c r="F6" s="1"/>
      <c r="G6" s="1"/>
    </row>
    <row r="7" spans="2:7" ht="14.1" customHeight="1" x14ac:dyDescent="0.2">
      <c r="B7" s="60" t="str">
        <f>"SUMMARY FOR THE EGC RATE IN EFFECT AS OF "&amp;UPPER(RIGHT(DEKOTHERS!A7,LEN(DEKOTHERS!A7)-41))</f>
        <v>SUMMARY FOR THE EGC RATE IN EFFECT AS OF : DECEMBER 02, 2024</v>
      </c>
      <c r="C7" s="46"/>
      <c r="D7" s="47"/>
      <c r="E7" s="1"/>
      <c r="F7" s="1"/>
      <c r="G7" s="1"/>
    </row>
    <row r="8" spans="2:7" ht="14.1" customHeight="1" x14ac:dyDescent="0.2">
      <c r="B8" s="1"/>
      <c r="C8" s="1"/>
      <c r="D8" s="1"/>
      <c r="E8" s="1"/>
      <c r="F8" s="1"/>
      <c r="G8" s="1"/>
    </row>
    <row r="9" spans="2:7" ht="14.1" customHeight="1" x14ac:dyDescent="0.2">
      <c r="B9" s="6"/>
    </row>
    <row r="10" spans="2:7" ht="14.1" customHeight="1" x14ac:dyDescent="0.2">
      <c r="G10" s="5"/>
    </row>
    <row r="11" spans="2:7" ht="14.1" customHeight="1" x14ac:dyDescent="0.2">
      <c r="B11" s="1" t="s">
        <v>5</v>
      </c>
      <c r="C11" s="7"/>
      <c r="D11" s="7"/>
      <c r="E11" s="1"/>
      <c r="F11" s="1"/>
      <c r="G11" s="5"/>
    </row>
    <row r="12" spans="2:7" ht="14.1" customHeight="1" x14ac:dyDescent="0.2">
      <c r="B12" t="s">
        <v>5</v>
      </c>
      <c r="C12" s="5" t="s">
        <v>5</v>
      </c>
      <c r="D12" s="5"/>
      <c r="E12" s="5" t="s">
        <v>5</v>
      </c>
      <c r="F12" s="5"/>
      <c r="G12" s="48" t="s">
        <v>38</v>
      </c>
    </row>
    <row r="13" spans="2:7" ht="14.1" customHeight="1" x14ac:dyDescent="0.2">
      <c r="B13" s="54" t="s">
        <v>39</v>
      </c>
      <c r="C13" s="5" t="s">
        <v>5</v>
      </c>
      <c r="D13" s="5"/>
      <c r="E13" s="5" t="s">
        <v>5</v>
      </c>
      <c r="F13" s="5"/>
      <c r="G13" s="49" t="s">
        <v>5</v>
      </c>
    </row>
    <row r="14" spans="2:7" ht="14.1" customHeight="1" x14ac:dyDescent="0.2">
      <c r="B14" s="8"/>
      <c r="C14" s="5" t="s">
        <v>5</v>
      </c>
      <c r="D14" s="5"/>
      <c r="E14" s="5" t="s">
        <v>5</v>
      </c>
      <c r="F14" s="5"/>
      <c r="G14" s="49" t="s">
        <v>5</v>
      </c>
    </row>
    <row r="15" spans="2:7" ht="14.1" customHeight="1" x14ac:dyDescent="0.2">
      <c r="B15" t="s">
        <v>105</v>
      </c>
      <c r="G15" s="50">
        <f>+DEKOTHERS!I31</f>
        <v>19529393.98</v>
      </c>
    </row>
    <row r="16" spans="2:7" ht="14.1" customHeight="1" x14ac:dyDescent="0.2">
      <c r="B16" t="s">
        <v>106</v>
      </c>
      <c r="C16" s="15" t="s">
        <v>5</v>
      </c>
      <c r="D16" s="15"/>
      <c r="E16" s="65" t="s">
        <v>5</v>
      </c>
      <c r="F16" s="9"/>
      <c r="G16" s="51">
        <f>+DEKOTHERS!I47</f>
        <v>1870800</v>
      </c>
    </row>
    <row r="17" spans="2:9" ht="14.1" customHeight="1" x14ac:dyDescent="0.2">
      <c r="B17" t="s">
        <v>109</v>
      </c>
      <c r="C17" s="15"/>
      <c r="D17" s="15"/>
      <c r="E17" s="65"/>
      <c r="F17" s="9"/>
      <c r="G17" s="51">
        <f>+DEKOTHERS!I59</f>
        <v>2303105</v>
      </c>
    </row>
    <row r="18" spans="2:9" ht="14.1" customHeight="1" x14ac:dyDescent="0.2">
      <c r="B18" t="s">
        <v>113</v>
      </c>
      <c r="C18" s="15"/>
      <c r="D18" s="15"/>
      <c r="E18" s="65"/>
      <c r="F18" s="9"/>
      <c r="G18" s="51">
        <f>+DEKOTHERS!I84</f>
        <v>586502</v>
      </c>
    </row>
    <row r="19" spans="2:9" ht="14.1" customHeight="1" x14ac:dyDescent="0.2">
      <c r="B19" t="s">
        <v>103</v>
      </c>
      <c r="C19" s="16" t="s">
        <v>5</v>
      </c>
      <c r="D19" s="16"/>
      <c r="E19" s="62" t="s">
        <v>5</v>
      </c>
      <c r="F19" s="17"/>
      <c r="G19" s="57">
        <f>+DEKOTHERS!I95</f>
        <v>488997</v>
      </c>
    </row>
    <row r="20" spans="2:9" ht="14.1" customHeight="1" x14ac:dyDescent="0.2">
      <c r="B20" s="20"/>
      <c r="C20" s="21" t="s">
        <v>40</v>
      </c>
      <c r="D20" s="18"/>
      <c r="G20" s="51">
        <f>SUM(G15:G19)</f>
        <v>24778797.98</v>
      </c>
    </row>
    <row r="21" spans="2:9" ht="14.1" customHeight="1" x14ac:dyDescent="0.2">
      <c r="B21" s="8"/>
      <c r="G21" s="51"/>
    </row>
    <row r="22" spans="2:9" ht="14.1" customHeight="1" x14ac:dyDescent="0.2">
      <c r="C22" s="6" t="s">
        <v>94</v>
      </c>
      <c r="D22" s="22"/>
      <c r="E22" s="82">
        <v>9303200</v>
      </c>
      <c r="F22" s="22" t="s">
        <v>41</v>
      </c>
      <c r="G22" s="96" t="s">
        <v>5</v>
      </c>
      <c r="H22" s="56"/>
      <c r="I22" s="56"/>
    </row>
    <row r="23" spans="2:9" ht="14.1" customHeight="1" x14ac:dyDescent="0.2">
      <c r="C23" s="22"/>
      <c r="D23" s="22"/>
      <c r="E23" s="76"/>
      <c r="F23" s="23"/>
      <c r="G23" s="96"/>
      <c r="H23" s="56"/>
      <c r="I23" s="56"/>
    </row>
    <row r="24" spans="2:9" ht="14.1" customHeight="1" x14ac:dyDescent="0.2">
      <c r="B24" t="s">
        <v>42</v>
      </c>
      <c r="C24" s="24">
        <f>+G20</f>
        <v>24778797.98</v>
      </c>
      <c r="D24" s="25" t="s">
        <v>43</v>
      </c>
      <c r="E24" s="77">
        <f>+E22</f>
        <v>9303200</v>
      </c>
      <c r="F24" s="22" t="s">
        <v>41</v>
      </c>
      <c r="G24" s="97">
        <f>ROUND(C24/E24,3)</f>
        <v>2.6629999999999998</v>
      </c>
      <c r="H24" s="56" t="s">
        <v>44</v>
      </c>
      <c r="I24" s="56"/>
    </row>
    <row r="25" spans="2:9" ht="14.1" customHeight="1" x14ac:dyDescent="0.2">
      <c r="B25" t="s">
        <v>5</v>
      </c>
      <c r="C25" s="21"/>
      <c r="D25" s="21"/>
      <c r="E25" s="76"/>
      <c r="F25" s="21"/>
      <c r="G25" s="98" t="s">
        <v>5</v>
      </c>
      <c r="H25" s="56"/>
      <c r="I25" s="56"/>
    </row>
    <row r="26" spans="2:9" ht="14.1" customHeight="1" x14ac:dyDescent="0.2">
      <c r="G26" s="56"/>
      <c r="H26" s="56"/>
      <c r="I26" s="56"/>
    </row>
    <row r="27" spans="2:9" ht="14.1" customHeight="1" x14ac:dyDescent="0.2">
      <c r="B27" s="8" t="s">
        <v>45</v>
      </c>
      <c r="G27" s="56"/>
      <c r="H27" s="56"/>
      <c r="I27" s="56"/>
    </row>
    <row r="28" spans="2:9" ht="14.1" customHeight="1" x14ac:dyDescent="0.2">
      <c r="B28" t="s">
        <v>103</v>
      </c>
      <c r="G28" s="97">
        <f>+DEKOTHERS!F117</f>
        <v>2.8490000000000002</v>
      </c>
      <c r="H28" s="56" t="s">
        <v>44</v>
      </c>
      <c r="I28" s="56"/>
    </row>
    <row r="29" spans="2:9" ht="14.1" customHeight="1" x14ac:dyDescent="0.2">
      <c r="B29" t="s">
        <v>104</v>
      </c>
      <c r="G29" s="56"/>
      <c r="H29" s="56"/>
      <c r="I29" s="56"/>
    </row>
    <row r="30" spans="2:9" ht="14.1" customHeight="1" x14ac:dyDescent="0.2">
      <c r="B30" s="58" t="s">
        <v>102</v>
      </c>
      <c r="G30" s="99">
        <f>+DEKOTHERS!F128</f>
        <v>0.39</v>
      </c>
      <c r="H30" s="56" t="s">
        <v>44</v>
      </c>
      <c r="I30" s="56"/>
    </row>
    <row r="31" spans="2:9" ht="14.1" customHeight="1" x14ac:dyDescent="0.2">
      <c r="B31" s="52"/>
      <c r="G31" s="100"/>
      <c r="H31" s="56"/>
      <c r="I31" s="56"/>
    </row>
    <row r="32" spans="2:9" x14ac:dyDescent="0.2">
      <c r="B32" t="s">
        <v>46</v>
      </c>
      <c r="G32" s="97">
        <f>SUM(G28:G31)</f>
        <v>3.2390000000000003</v>
      </c>
      <c r="H32" s="56" t="s">
        <v>44</v>
      </c>
      <c r="I32" s="56"/>
    </row>
    <row r="33" spans="2:10" x14ac:dyDescent="0.2">
      <c r="G33" s="99"/>
      <c r="H33" s="56"/>
      <c r="I33" s="56"/>
    </row>
    <row r="34" spans="2:10" x14ac:dyDescent="0.2">
      <c r="G34" s="99"/>
      <c r="H34" s="56"/>
      <c r="I34" s="56"/>
    </row>
    <row r="35" spans="2:10" x14ac:dyDescent="0.2">
      <c r="B35" t="s">
        <v>99</v>
      </c>
      <c r="G35" s="99"/>
      <c r="H35" s="56"/>
      <c r="I35" s="56"/>
    </row>
    <row r="36" spans="2:10" ht="14.25" x14ac:dyDescent="0.2">
      <c r="B36" s="56" t="s">
        <v>100</v>
      </c>
      <c r="C36" s="69">
        <v>0</v>
      </c>
      <c r="D36" s="25" t="s">
        <v>43</v>
      </c>
      <c r="E36" s="82">
        <v>1585217</v>
      </c>
      <c r="F36" s="10"/>
      <c r="G36" s="59">
        <f>ROUND(+C36/E36,3)</f>
        <v>0</v>
      </c>
      <c r="H36" s="56" t="s">
        <v>44</v>
      </c>
      <c r="I36" s="56"/>
      <c r="J36" s="56"/>
    </row>
    <row r="37" spans="2:10" x14ac:dyDescent="0.2">
      <c r="E37" t="s">
        <v>5</v>
      </c>
      <c r="G37" s="56"/>
      <c r="H37" s="56"/>
      <c r="I37" s="56"/>
    </row>
    <row r="38" spans="2:10" ht="13.5" thickBot="1" x14ac:dyDescent="0.25">
      <c r="B38" t="s">
        <v>47</v>
      </c>
      <c r="G38" s="101">
        <f>G24+G32+G36</f>
        <v>5.9020000000000001</v>
      </c>
      <c r="H38" s="56" t="s">
        <v>44</v>
      </c>
      <c r="I38" s="56"/>
    </row>
    <row r="39" spans="2:10" ht="13.5" thickTop="1" x14ac:dyDescent="0.2">
      <c r="G39" s="56"/>
      <c r="H39" s="56"/>
      <c r="I39" s="56"/>
    </row>
    <row r="42" spans="2:10" ht="14.25" x14ac:dyDescent="0.2">
      <c r="B42" s="135" t="s">
        <v>137</v>
      </c>
    </row>
    <row r="43" spans="2:10" x14ac:dyDescent="0.2">
      <c r="B43" s="125" t="s">
        <v>138</v>
      </c>
    </row>
    <row r="44" spans="2:10" x14ac:dyDescent="0.2">
      <c r="G44" t="s">
        <v>5</v>
      </c>
    </row>
    <row r="45" spans="2:10" x14ac:dyDescent="0.2">
      <c r="B45" t="s">
        <v>5</v>
      </c>
      <c r="G45" s="19" t="s">
        <v>5</v>
      </c>
    </row>
    <row r="46" spans="2:10" x14ac:dyDescent="0.2">
      <c r="B46" t="s">
        <v>5</v>
      </c>
    </row>
    <row r="47" spans="2:10" x14ac:dyDescent="0.2">
      <c r="B47" t="s">
        <v>5</v>
      </c>
    </row>
    <row r="48" spans="2:10" x14ac:dyDescent="0.2">
      <c r="B48" t="s">
        <v>5</v>
      </c>
    </row>
    <row r="49" spans="2:2" x14ac:dyDescent="0.2">
      <c r="B49" t="s">
        <v>48</v>
      </c>
    </row>
    <row r="50" spans="2:2" x14ac:dyDescent="0.2">
      <c r="B50" t="s">
        <v>5</v>
      </c>
    </row>
    <row r="51" spans="2:2" x14ac:dyDescent="0.2">
      <c r="B51" t="s">
        <v>5</v>
      </c>
    </row>
    <row r="52" spans="2:2" x14ac:dyDescent="0.2">
      <c r="B52" t="s">
        <v>5</v>
      </c>
    </row>
    <row r="53" spans="2:2" x14ac:dyDescent="0.2">
      <c r="B53" t="s">
        <v>5</v>
      </c>
    </row>
    <row r="54" spans="2:2" x14ac:dyDescent="0.2">
      <c r="B54" t="s">
        <v>5</v>
      </c>
    </row>
    <row r="55" spans="2:2" x14ac:dyDescent="0.2">
      <c r="B55" t="s">
        <v>5</v>
      </c>
    </row>
    <row r="56" spans="2:2" x14ac:dyDescent="0.2">
      <c r="B56" t="s">
        <v>5</v>
      </c>
    </row>
    <row r="57" spans="2:2" x14ac:dyDescent="0.2">
      <c r="B57" t="s">
        <v>5</v>
      </c>
    </row>
    <row r="58" spans="2:2" x14ac:dyDescent="0.2">
      <c r="B58" t="s">
        <v>5</v>
      </c>
    </row>
    <row r="59" spans="2:2" x14ac:dyDescent="0.2">
      <c r="B59" t="s">
        <v>5</v>
      </c>
    </row>
    <row r="60" spans="2:2" x14ac:dyDescent="0.2">
      <c r="B60" t="s">
        <v>5</v>
      </c>
    </row>
    <row r="61" spans="2:2" x14ac:dyDescent="0.2">
      <c r="B61" t="s">
        <v>5</v>
      </c>
    </row>
    <row r="62" spans="2:2" x14ac:dyDescent="0.2">
      <c r="B62" t="s">
        <v>5</v>
      </c>
    </row>
    <row r="63" spans="2:2" x14ac:dyDescent="0.2">
      <c r="B63" t="s">
        <v>5</v>
      </c>
    </row>
    <row r="64" spans="2:2" x14ac:dyDescent="0.2">
      <c r="B64" t="s">
        <v>5</v>
      </c>
    </row>
    <row r="65" spans="2:2" x14ac:dyDescent="0.2">
      <c r="B65" t="s">
        <v>5</v>
      </c>
    </row>
    <row r="66" spans="2:2" x14ac:dyDescent="0.2">
      <c r="B66" t="s">
        <v>5</v>
      </c>
    </row>
    <row r="67" spans="2:2" x14ac:dyDescent="0.2">
      <c r="B67" t="s">
        <v>5</v>
      </c>
    </row>
    <row r="68" spans="2:2" x14ac:dyDescent="0.2">
      <c r="B68" t="s">
        <v>5</v>
      </c>
    </row>
    <row r="69" spans="2:2" x14ac:dyDescent="0.2">
      <c r="B69" t="s">
        <v>5</v>
      </c>
    </row>
    <row r="70" spans="2:2" x14ac:dyDescent="0.2">
      <c r="B70" t="s">
        <v>5</v>
      </c>
    </row>
    <row r="71" spans="2:2" x14ac:dyDescent="0.2">
      <c r="B71" t="s">
        <v>5</v>
      </c>
    </row>
    <row r="72" spans="2:2" x14ac:dyDescent="0.2">
      <c r="B72" t="s">
        <v>5</v>
      </c>
    </row>
    <row r="73" spans="2:2" x14ac:dyDescent="0.2">
      <c r="B73" t="s">
        <v>5</v>
      </c>
    </row>
    <row r="74" spans="2:2" x14ac:dyDescent="0.2">
      <c r="B74" t="s">
        <v>5</v>
      </c>
    </row>
    <row r="75" spans="2:2" x14ac:dyDescent="0.2">
      <c r="B75" t="s">
        <v>5</v>
      </c>
    </row>
    <row r="76" spans="2:2" x14ac:dyDescent="0.2">
      <c r="B76" t="s">
        <v>5</v>
      </c>
    </row>
    <row r="77" spans="2:2" x14ac:dyDescent="0.2">
      <c r="B77" t="s">
        <v>5</v>
      </c>
    </row>
    <row r="78" spans="2:2" x14ac:dyDescent="0.2">
      <c r="B78" t="s">
        <v>5</v>
      </c>
    </row>
    <row r="79" spans="2:2" x14ac:dyDescent="0.2">
      <c r="B79" t="s">
        <v>5</v>
      </c>
    </row>
    <row r="80" spans="2:2" x14ac:dyDescent="0.2">
      <c r="B80" t="s">
        <v>5</v>
      </c>
    </row>
    <row r="81" spans="2:2" x14ac:dyDescent="0.2">
      <c r="B81" t="s">
        <v>5</v>
      </c>
    </row>
    <row r="82" spans="2:2" x14ac:dyDescent="0.2">
      <c r="B82" t="s">
        <v>5</v>
      </c>
    </row>
    <row r="83" spans="2:2" x14ac:dyDescent="0.2">
      <c r="B83" t="s">
        <v>5</v>
      </c>
    </row>
    <row r="84" spans="2:2" x14ac:dyDescent="0.2">
      <c r="B84" t="s">
        <v>5</v>
      </c>
    </row>
    <row r="85" spans="2:2" x14ac:dyDescent="0.2">
      <c r="B85" t="s">
        <v>5</v>
      </c>
    </row>
    <row r="86" spans="2:2" x14ac:dyDescent="0.2">
      <c r="B86" t="s">
        <v>5</v>
      </c>
    </row>
    <row r="87" spans="2:2" x14ac:dyDescent="0.2">
      <c r="B87" t="s">
        <v>5</v>
      </c>
    </row>
    <row r="88" spans="2:2" x14ac:dyDescent="0.2">
      <c r="B88" t="s">
        <v>5</v>
      </c>
    </row>
    <row r="89" spans="2:2" x14ac:dyDescent="0.2">
      <c r="B89" t="s">
        <v>5</v>
      </c>
    </row>
    <row r="90" spans="2:2" x14ac:dyDescent="0.2">
      <c r="B90" t="s">
        <v>5</v>
      </c>
    </row>
    <row r="91" spans="2:2" x14ac:dyDescent="0.2">
      <c r="B91" t="s">
        <v>5</v>
      </c>
    </row>
    <row r="92" spans="2:2" x14ac:dyDescent="0.2">
      <c r="B92" t="s">
        <v>5</v>
      </c>
    </row>
    <row r="93" spans="2:2" x14ac:dyDescent="0.2">
      <c r="B93" t="s">
        <v>5</v>
      </c>
    </row>
    <row r="94" spans="2:2" x14ac:dyDescent="0.2">
      <c r="B94" t="s">
        <v>5</v>
      </c>
    </row>
    <row r="95" spans="2:2" x14ac:dyDescent="0.2">
      <c r="B95" t="s">
        <v>5</v>
      </c>
    </row>
    <row r="96" spans="2:2" x14ac:dyDescent="0.2">
      <c r="B96" t="s">
        <v>5</v>
      </c>
    </row>
    <row r="97" spans="2:2" x14ac:dyDescent="0.2">
      <c r="B97" t="s">
        <v>5</v>
      </c>
    </row>
    <row r="98" spans="2:2" x14ac:dyDescent="0.2">
      <c r="B98" t="s">
        <v>5</v>
      </c>
    </row>
    <row r="99" spans="2:2" x14ac:dyDescent="0.2">
      <c r="B99" t="s">
        <v>5</v>
      </c>
    </row>
    <row r="100" spans="2:2" x14ac:dyDescent="0.2">
      <c r="B100" t="s">
        <v>5</v>
      </c>
    </row>
    <row r="101" spans="2:2" x14ac:dyDescent="0.2">
      <c r="B101" t="s">
        <v>5</v>
      </c>
    </row>
    <row r="102" spans="2:2" x14ac:dyDescent="0.2">
      <c r="B102" t="s">
        <v>5</v>
      </c>
    </row>
    <row r="103" spans="2:2" x14ac:dyDescent="0.2">
      <c r="B103" t="s">
        <v>5</v>
      </c>
    </row>
    <row r="104" spans="2:2" x14ac:dyDescent="0.2">
      <c r="B104" t="s">
        <v>5</v>
      </c>
    </row>
    <row r="105" spans="2:2" x14ac:dyDescent="0.2">
      <c r="B105" t="s">
        <v>5</v>
      </c>
    </row>
    <row r="106" spans="2:2" x14ac:dyDescent="0.2">
      <c r="B106" t="s">
        <v>5</v>
      </c>
    </row>
    <row r="107" spans="2:2" x14ac:dyDescent="0.2">
      <c r="B107" t="s">
        <v>5</v>
      </c>
    </row>
    <row r="108" spans="2:2" x14ac:dyDescent="0.2">
      <c r="B108" t="s">
        <v>5</v>
      </c>
    </row>
    <row r="109" spans="2:2" x14ac:dyDescent="0.2">
      <c r="B109" t="s">
        <v>5</v>
      </c>
    </row>
    <row r="110" spans="2:2" x14ac:dyDescent="0.2">
      <c r="B110" t="s">
        <v>5</v>
      </c>
    </row>
    <row r="111" spans="2:2" x14ac:dyDescent="0.2">
      <c r="B111" t="s">
        <v>5</v>
      </c>
    </row>
    <row r="112" spans="2:2" x14ac:dyDescent="0.2">
      <c r="B112" t="s">
        <v>5</v>
      </c>
    </row>
    <row r="113" spans="2:2" x14ac:dyDescent="0.2">
      <c r="B113" t="s">
        <v>5</v>
      </c>
    </row>
    <row r="114" spans="2:2" x14ac:dyDescent="0.2">
      <c r="B114" t="s">
        <v>5</v>
      </c>
    </row>
    <row r="115" spans="2:2" x14ac:dyDescent="0.2">
      <c r="B115" t="s">
        <v>5</v>
      </c>
    </row>
    <row r="116" spans="2:2" x14ac:dyDescent="0.2">
      <c r="B116" t="s">
        <v>5</v>
      </c>
    </row>
    <row r="117" spans="2:2" x14ac:dyDescent="0.2">
      <c r="B117" t="s">
        <v>5</v>
      </c>
    </row>
    <row r="118" spans="2:2" x14ac:dyDescent="0.2">
      <c r="B118" t="s">
        <v>5</v>
      </c>
    </row>
    <row r="119" spans="2:2" x14ac:dyDescent="0.2">
      <c r="B119" t="s">
        <v>5</v>
      </c>
    </row>
    <row r="120" spans="2:2" x14ac:dyDescent="0.2">
      <c r="B120" t="s">
        <v>5</v>
      </c>
    </row>
    <row r="121" spans="2:2" x14ac:dyDescent="0.2">
      <c r="B121" t="s">
        <v>5</v>
      </c>
    </row>
    <row r="122" spans="2:2" x14ac:dyDescent="0.2">
      <c r="B122" t="s">
        <v>5</v>
      </c>
    </row>
    <row r="123" spans="2:2" x14ac:dyDescent="0.2">
      <c r="B123" t="s">
        <v>5</v>
      </c>
    </row>
    <row r="124" spans="2:2" x14ac:dyDescent="0.2">
      <c r="B124" t="s">
        <v>5</v>
      </c>
    </row>
    <row r="125" spans="2:2" x14ac:dyDescent="0.2">
      <c r="B125" t="s">
        <v>5</v>
      </c>
    </row>
    <row r="126" spans="2:2" x14ac:dyDescent="0.2">
      <c r="B126" t="s">
        <v>5</v>
      </c>
    </row>
    <row r="127" spans="2:2" x14ac:dyDescent="0.2">
      <c r="B127" t="s">
        <v>5</v>
      </c>
    </row>
    <row r="128" spans="2:2" x14ac:dyDescent="0.2">
      <c r="B128" t="s">
        <v>5</v>
      </c>
    </row>
    <row r="129" spans="2:2" x14ac:dyDescent="0.2">
      <c r="B129" t="s">
        <v>5</v>
      </c>
    </row>
    <row r="130" spans="2:2" x14ac:dyDescent="0.2">
      <c r="B130" t="s">
        <v>5</v>
      </c>
    </row>
    <row r="131" spans="2:2" x14ac:dyDescent="0.2">
      <c r="B131" t="s">
        <v>5</v>
      </c>
    </row>
    <row r="132" spans="2:2" x14ac:dyDescent="0.2">
      <c r="B132" t="s">
        <v>5</v>
      </c>
    </row>
    <row r="133" spans="2:2" x14ac:dyDescent="0.2">
      <c r="B133" t="s">
        <v>5</v>
      </c>
    </row>
    <row r="134" spans="2:2" x14ac:dyDescent="0.2">
      <c r="B134" t="s">
        <v>5</v>
      </c>
    </row>
    <row r="135" spans="2:2" x14ac:dyDescent="0.2">
      <c r="B135" t="s">
        <v>5</v>
      </c>
    </row>
    <row r="136" spans="2:2" x14ac:dyDescent="0.2">
      <c r="B136" t="s">
        <v>5</v>
      </c>
    </row>
    <row r="137" spans="2:2" x14ac:dyDescent="0.2">
      <c r="B137" t="s">
        <v>5</v>
      </c>
    </row>
    <row r="138" spans="2:2" x14ac:dyDescent="0.2">
      <c r="B138" t="s">
        <v>5</v>
      </c>
    </row>
    <row r="139" spans="2:2" x14ac:dyDescent="0.2">
      <c r="B139" t="s">
        <v>5</v>
      </c>
    </row>
    <row r="140" spans="2:2" x14ac:dyDescent="0.2">
      <c r="B140" t="s">
        <v>5</v>
      </c>
    </row>
    <row r="141" spans="2:2" x14ac:dyDescent="0.2">
      <c r="B141" t="s">
        <v>5</v>
      </c>
    </row>
    <row r="142" spans="2:2" x14ac:dyDescent="0.2">
      <c r="B142" t="s">
        <v>5</v>
      </c>
    </row>
    <row r="143" spans="2:2" x14ac:dyDescent="0.2">
      <c r="B143" t="s">
        <v>5</v>
      </c>
    </row>
    <row r="144" spans="2:2" x14ac:dyDescent="0.2">
      <c r="B144" t="s">
        <v>5</v>
      </c>
    </row>
    <row r="145" spans="2:2" x14ac:dyDescent="0.2">
      <c r="B145" t="s">
        <v>5</v>
      </c>
    </row>
    <row r="146" spans="2:2" x14ac:dyDescent="0.2">
      <c r="B146" t="s">
        <v>5</v>
      </c>
    </row>
    <row r="147" spans="2:2" x14ac:dyDescent="0.2">
      <c r="B147" t="s">
        <v>5</v>
      </c>
    </row>
    <row r="148" spans="2:2" x14ac:dyDescent="0.2">
      <c r="B148" t="s">
        <v>5</v>
      </c>
    </row>
    <row r="149" spans="2:2" x14ac:dyDescent="0.2">
      <c r="B149" t="s">
        <v>5</v>
      </c>
    </row>
    <row r="150" spans="2:2" x14ac:dyDescent="0.2">
      <c r="B150" t="s">
        <v>5</v>
      </c>
    </row>
    <row r="151" spans="2:2" x14ac:dyDescent="0.2">
      <c r="B151" t="s">
        <v>5</v>
      </c>
    </row>
    <row r="152" spans="2:2" x14ac:dyDescent="0.2">
      <c r="B152" t="s">
        <v>5</v>
      </c>
    </row>
    <row r="153" spans="2:2" x14ac:dyDescent="0.2">
      <c r="B153" t="s">
        <v>5</v>
      </c>
    </row>
    <row r="154" spans="2:2" x14ac:dyDescent="0.2">
      <c r="B154" t="s">
        <v>5</v>
      </c>
    </row>
    <row r="155" spans="2:2" x14ac:dyDescent="0.2">
      <c r="B155" t="s">
        <v>5</v>
      </c>
    </row>
    <row r="156" spans="2:2" x14ac:dyDescent="0.2">
      <c r="B156" t="s">
        <v>5</v>
      </c>
    </row>
    <row r="157" spans="2:2" x14ac:dyDescent="0.2">
      <c r="B157" t="s">
        <v>5</v>
      </c>
    </row>
    <row r="158" spans="2:2" x14ac:dyDescent="0.2">
      <c r="B158" t="s">
        <v>5</v>
      </c>
    </row>
    <row r="159" spans="2:2" x14ac:dyDescent="0.2">
      <c r="B159" t="s">
        <v>5</v>
      </c>
    </row>
    <row r="160" spans="2:2" x14ac:dyDescent="0.2">
      <c r="B160" t="s">
        <v>5</v>
      </c>
    </row>
    <row r="161" spans="2:2" x14ac:dyDescent="0.2">
      <c r="B161" t="s">
        <v>5</v>
      </c>
    </row>
    <row r="162" spans="2:2" x14ac:dyDescent="0.2">
      <c r="B162" t="s">
        <v>5</v>
      </c>
    </row>
    <row r="163" spans="2:2" x14ac:dyDescent="0.2">
      <c r="B163" t="s">
        <v>5</v>
      </c>
    </row>
    <row r="164" spans="2:2" x14ac:dyDescent="0.2">
      <c r="B164" t="s">
        <v>5</v>
      </c>
    </row>
    <row r="165" spans="2:2" x14ac:dyDescent="0.2">
      <c r="B165" t="s">
        <v>5</v>
      </c>
    </row>
    <row r="166" spans="2:2" x14ac:dyDescent="0.2">
      <c r="B166" t="s">
        <v>5</v>
      </c>
    </row>
    <row r="167" spans="2:2" x14ac:dyDescent="0.2">
      <c r="B167" t="s">
        <v>5</v>
      </c>
    </row>
    <row r="168" spans="2:2" x14ac:dyDescent="0.2">
      <c r="B168" t="s">
        <v>5</v>
      </c>
    </row>
    <row r="169" spans="2:2" x14ac:dyDescent="0.2">
      <c r="B169" t="s">
        <v>5</v>
      </c>
    </row>
    <row r="170" spans="2:2" x14ac:dyDescent="0.2">
      <c r="B170" t="s">
        <v>5</v>
      </c>
    </row>
    <row r="171" spans="2:2" x14ac:dyDescent="0.2">
      <c r="B171" t="s">
        <v>5</v>
      </c>
    </row>
    <row r="172" spans="2:2" x14ac:dyDescent="0.2">
      <c r="B172" t="s">
        <v>5</v>
      </c>
    </row>
    <row r="173" spans="2:2" x14ac:dyDescent="0.2">
      <c r="B173" t="s">
        <v>5</v>
      </c>
    </row>
    <row r="174" spans="2:2" x14ac:dyDescent="0.2">
      <c r="B174" t="s">
        <v>5</v>
      </c>
    </row>
    <row r="175" spans="2:2" x14ac:dyDescent="0.2">
      <c r="B175" t="s">
        <v>5</v>
      </c>
    </row>
    <row r="176" spans="2:2" x14ac:dyDescent="0.2">
      <c r="B176" t="s">
        <v>5</v>
      </c>
    </row>
    <row r="177" spans="2:2" x14ac:dyDescent="0.2">
      <c r="B177" t="s">
        <v>5</v>
      </c>
    </row>
    <row r="178" spans="2:2" x14ac:dyDescent="0.2">
      <c r="B178" t="s">
        <v>5</v>
      </c>
    </row>
    <row r="179" spans="2:2" x14ac:dyDescent="0.2">
      <c r="B179" t="s">
        <v>5</v>
      </c>
    </row>
    <row r="180" spans="2:2" x14ac:dyDescent="0.2">
      <c r="B180" t="s">
        <v>5</v>
      </c>
    </row>
    <row r="181" spans="2:2" x14ac:dyDescent="0.2">
      <c r="B181" t="s">
        <v>5</v>
      </c>
    </row>
    <row r="182" spans="2:2" x14ac:dyDescent="0.2">
      <c r="B182" t="s">
        <v>5</v>
      </c>
    </row>
    <row r="183" spans="2:2" x14ac:dyDescent="0.2">
      <c r="B183" t="s">
        <v>5</v>
      </c>
    </row>
    <row r="184" spans="2:2" x14ac:dyDescent="0.2">
      <c r="B184" t="s">
        <v>5</v>
      </c>
    </row>
    <row r="185" spans="2:2" x14ac:dyDescent="0.2">
      <c r="B185" t="s">
        <v>5</v>
      </c>
    </row>
    <row r="186" spans="2:2" x14ac:dyDescent="0.2">
      <c r="B186" t="s">
        <v>5</v>
      </c>
    </row>
    <row r="187" spans="2:2" x14ac:dyDescent="0.2">
      <c r="B187" t="s">
        <v>5</v>
      </c>
    </row>
    <row r="188" spans="2:2" x14ac:dyDescent="0.2">
      <c r="B188" t="s">
        <v>5</v>
      </c>
    </row>
    <row r="189" spans="2:2" x14ac:dyDescent="0.2">
      <c r="B189" t="s">
        <v>5</v>
      </c>
    </row>
    <row r="190" spans="2:2" x14ac:dyDescent="0.2">
      <c r="B190" t="s">
        <v>5</v>
      </c>
    </row>
    <row r="191" spans="2:2" x14ac:dyDescent="0.2">
      <c r="B191" t="s">
        <v>5</v>
      </c>
    </row>
    <row r="192" spans="2:2" x14ac:dyDescent="0.2">
      <c r="B192" t="s">
        <v>5</v>
      </c>
    </row>
    <row r="193" spans="2:2" x14ac:dyDescent="0.2">
      <c r="B193" t="s">
        <v>5</v>
      </c>
    </row>
    <row r="194" spans="2:2" x14ac:dyDescent="0.2">
      <c r="B194" t="s">
        <v>5</v>
      </c>
    </row>
    <row r="195" spans="2:2" x14ac:dyDescent="0.2">
      <c r="B195" t="s">
        <v>5</v>
      </c>
    </row>
    <row r="196" spans="2:2" x14ac:dyDescent="0.2">
      <c r="B196" t="s">
        <v>5</v>
      </c>
    </row>
    <row r="197" spans="2:2" x14ac:dyDescent="0.2">
      <c r="B197" t="s">
        <v>5</v>
      </c>
    </row>
    <row r="198" spans="2:2" x14ac:dyDescent="0.2">
      <c r="B198" t="s">
        <v>5</v>
      </c>
    </row>
    <row r="199" spans="2:2" x14ac:dyDescent="0.2">
      <c r="B199" t="s">
        <v>5</v>
      </c>
    </row>
    <row r="200" spans="2:2" x14ac:dyDescent="0.2">
      <c r="B200" t="s">
        <v>5</v>
      </c>
    </row>
    <row r="201" spans="2:2" x14ac:dyDescent="0.2">
      <c r="B201" t="s">
        <v>5</v>
      </c>
    </row>
    <row r="202" spans="2:2" x14ac:dyDescent="0.2">
      <c r="B202" t="s">
        <v>5</v>
      </c>
    </row>
    <row r="203" spans="2:2" x14ac:dyDescent="0.2">
      <c r="B203" t="s">
        <v>5</v>
      </c>
    </row>
    <row r="204" spans="2:2" x14ac:dyDescent="0.2">
      <c r="B204" t="s">
        <v>5</v>
      </c>
    </row>
    <row r="205" spans="2:2" x14ac:dyDescent="0.2">
      <c r="B205" t="s">
        <v>5</v>
      </c>
    </row>
    <row r="206" spans="2:2" x14ac:dyDescent="0.2">
      <c r="B206" t="s">
        <v>5</v>
      </c>
    </row>
    <row r="207" spans="2:2" x14ac:dyDescent="0.2">
      <c r="B207" t="s">
        <v>5</v>
      </c>
    </row>
    <row r="208" spans="2:2" x14ac:dyDescent="0.2">
      <c r="B208" t="s">
        <v>5</v>
      </c>
    </row>
    <row r="209" spans="2:2" x14ac:dyDescent="0.2">
      <c r="B209" t="s">
        <v>5</v>
      </c>
    </row>
    <row r="210" spans="2:2" x14ac:dyDescent="0.2">
      <c r="B210" t="s">
        <v>5</v>
      </c>
    </row>
    <row r="211" spans="2:2" x14ac:dyDescent="0.2">
      <c r="B211" t="s">
        <v>5</v>
      </c>
    </row>
    <row r="212" spans="2:2" x14ac:dyDescent="0.2">
      <c r="B212" t="s">
        <v>5</v>
      </c>
    </row>
    <row r="213" spans="2:2" x14ac:dyDescent="0.2">
      <c r="B213" t="s">
        <v>5</v>
      </c>
    </row>
    <row r="214" spans="2:2" x14ac:dyDescent="0.2">
      <c r="B214" t="s">
        <v>5</v>
      </c>
    </row>
    <row r="215" spans="2:2" x14ac:dyDescent="0.2">
      <c r="B215" t="s">
        <v>5</v>
      </c>
    </row>
    <row r="216" spans="2:2" x14ac:dyDescent="0.2">
      <c r="B216" t="s">
        <v>5</v>
      </c>
    </row>
    <row r="217" spans="2:2" x14ac:dyDescent="0.2">
      <c r="B217" t="s">
        <v>5</v>
      </c>
    </row>
    <row r="218" spans="2:2" x14ac:dyDescent="0.2">
      <c r="B218" t="s">
        <v>5</v>
      </c>
    </row>
    <row r="219" spans="2:2" x14ac:dyDescent="0.2">
      <c r="B219" t="s">
        <v>5</v>
      </c>
    </row>
    <row r="220" spans="2:2" x14ac:dyDescent="0.2">
      <c r="B220" t="s">
        <v>5</v>
      </c>
    </row>
    <row r="221" spans="2:2" x14ac:dyDescent="0.2">
      <c r="B221" t="s">
        <v>5</v>
      </c>
    </row>
    <row r="222" spans="2:2" x14ac:dyDescent="0.2">
      <c r="B222" t="s">
        <v>5</v>
      </c>
    </row>
    <row r="223" spans="2:2" x14ac:dyDescent="0.2">
      <c r="B223" t="s">
        <v>5</v>
      </c>
    </row>
    <row r="224" spans="2:2" x14ac:dyDescent="0.2">
      <c r="B224" t="s">
        <v>5</v>
      </c>
    </row>
    <row r="225" spans="2:2" x14ac:dyDescent="0.2">
      <c r="B225" t="s">
        <v>5</v>
      </c>
    </row>
    <row r="226" spans="2:2" x14ac:dyDescent="0.2">
      <c r="B226" t="s">
        <v>5</v>
      </c>
    </row>
    <row r="227" spans="2:2" x14ac:dyDescent="0.2">
      <c r="B227" t="s">
        <v>5</v>
      </c>
    </row>
    <row r="228" spans="2:2" x14ac:dyDescent="0.2">
      <c r="B228" t="s">
        <v>5</v>
      </c>
    </row>
    <row r="229" spans="2:2" x14ac:dyDescent="0.2">
      <c r="B229" t="s">
        <v>5</v>
      </c>
    </row>
    <row r="230" spans="2:2" x14ac:dyDescent="0.2">
      <c r="B230" t="s">
        <v>5</v>
      </c>
    </row>
    <row r="231" spans="2:2" x14ac:dyDescent="0.2">
      <c r="B231" t="s">
        <v>5</v>
      </c>
    </row>
    <row r="232" spans="2:2" x14ac:dyDescent="0.2">
      <c r="B232" t="s">
        <v>5</v>
      </c>
    </row>
    <row r="233" spans="2:2" x14ac:dyDescent="0.2">
      <c r="B233" t="s">
        <v>5</v>
      </c>
    </row>
    <row r="234" spans="2:2" x14ac:dyDescent="0.2">
      <c r="B234" t="s">
        <v>5</v>
      </c>
    </row>
    <row r="235" spans="2:2" x14ac:dyDescent="0.2">
      <c r="B235" t="s">
        <v>5</v>
      </c>
    </row>
    <row r="236" spans="2:2" x14ac:dyDescent="0.2">
      <c r="B236" t="s">
        <v>5</v>
      </c>
    </row>
    <row r="237" spans="2:2" x14ac:dyDescent="0.2">
      <c r="B237" t="s">
        <v>5</v>
      </c>
    </row>
    <row r="238" spans="2:2" x14ac:dyDescent="0.2">
      <c r="B238" t="s">
        <v>5</v>
      </c>
    </row>
    <row r="239" spans="2:2" x14ac:dyDescent="0.2">
      <c r="B239" t="s">
        <v>5</v>
      </c>
    </row>
    <row r="240" spans="2:2" x14ac:dyDescent="0.2">
      <c r="B240" t="s">
        <v>5</v>
      </c>
    </row>
    <row r="241" spans="2:2" x14ac:dyDescent="0.2">
      <c r="B241" t="s">
        <v>5</v>
      </c>
    </row>
    <row r="242" spans="2:2" x14ac:dyDescent="0.2">
      <c r="B242" t="s">
        <v>5</v>
      </c>
    </row>
    <row r="243" spans="2:2" x14ac:dyDescent="0.2">
      <c r="B243" t="s">
        <v>5</v>
      </c>
    </row>
    <row r="244" spans="2:2" x14ac:dyDescent="0.2">
      <c r="B244" t="s">
        <v>5</v>
      </c>
    </row>
    <row r="245" spans="2:2" x14ac:dyDescent="0.2">
      <c r="B245" t="s">
        <v>5</v>
      </c>
    </row>
    <row r="246" spans="2:2" x14ac:dyDescent="0.2">
      <c r="B246" t="s">
        <v>5</v>
      </c>
    </row>
    <row r="247" spans="2:2" x14ac:dyDescent="0.2">
      <c r="B247" t="s">
        <v>5</v>
      </c>
    </row>
    <row r="248" spans="2:2" x14ac:dyDescent="0.2">
      <c r="B248" t="s">
        <v>5</v>
      </c>
    </row>
    <row r="249" spans="2:2" x14ac:dyDescent="0.2">
      <c r="B249" t="s">
        <v>5</v>
      </c>
    </row>
    <row r="250" spans="2:2" x14ac:dyDescent="0.2">
      <c r="B250" t="s">
        <v>5</v>
      </c>
    </row>
    <row r="251" spans="2:2" x14ac:dyDescent="0.2">
      <c r="B251" t="s">
        <v>5</v>
      </c>
    </row>
    <row r="252" spans="2:2" x14ac:dyDescent="0.2">
      <c r="B252" t="s">
        <v>5</v>
      </c>
    </row>
    <row r="253" spans="2:2" x14ac:dyDescent="0.2">
      <c r="B253" t="s">
        <v>5</v>
      </c>
    </row>
    <row r="254" spans="2:2" x14ac:dyDescent="0.2">
      <c r="B254" t="s">
        <v>5</v>
      </c>
    </row>
    <row r="255" spans="2:2" x14ac:dyDescent="0.2">
      <c r="B255" t="s">
        <v>5</v>
      </c>
    </row>
    <row r="256" spans="2:2" x14ac:dyDescent="0.2">
      <c r="B256" t="s">
        <v>5</v>
      </c>
    </row>
    <row r="257" spans="2:2" x14ac:dyDescent="0.2">
      <c r="B257" t="s">
        <v>5</v>
      </c>
    </row>
    <row r="258" spans="2:2" x14ac:dyDescent="0.2">
      <c r="B258" t="s">
        <v>5</v>
      </c>
    </row>
    <row r="259" spans="2:2" x14ac:dyDescent="0.2">
      <c r="B259" t="s">
        <v>5</v>
      </c>
    </row>
    <row r="260" spans="2:2" x14ac:dyDescent="0.2">
      <c r="B260" t="s">
        <v>5</v>
      </c>
    </row>
    <row r="261" spans="2:2" x14ac:dyDescent="0.2">
      <c r="B261" t="s">
        <v>5</v>
      </c>
    </row>
    <row r="262" spans="2:2" x14ac:dyDescent="0.2">
      <c r="B262" t="s">
        <v>5</v>
      </c>
    </row>
    <row r="263" spans="2:2" x14ac:dyDescent="0.2">
      <c r="B263" t="s">
        <v>5</v>
      </c>
    </row>
    <row r="264" spans="2:2" x14ac:dyDescent="0.2">
      <c r="B264" t="s">
        <v>5</v>
      </c>
    </row>
    <row r="265" spans="2:2" x14ac:dyDescent="0.2">
      <c r="B265" t="s">
        <v>5</v>
      </c>
    </row>
    <row r="266" spans="2:2" x14ac:dyDescent="0.2">
      <c r="B266" t="s">
        <v>5</v>
      </c>
    </row>
    <row r="267" spans="2:2" x14ac:dyDescent="0.2">
      <c r="B267" t="s">
        <v>5</v>
      </c>
    </row>
    <row r="268" spans="2:2" x14ac:dyDescent="0.2">
      <c r="B268" t="s">
        <v>5</v>
      </c>
    </row>
    <row r="269" spans="2:2" x14ac:dyDescent="0.2">
      <c r="B269" t="s">
        <v>5</v>
      </c>
    </row>
    <row r="270" spans="2:2" x14ac:dyDescent="0.2">
      <c r="B270" t="s">
        <v>5</v>
      </c>
    </row>
    <row r="271" spans="2:2" x14ac:dyDescent="0.2">
      <c r="B271" t="s">
        <v>5</v>
      </c>
    </row>
    <row r="272" spans="2:2" x14ac:dyDescent="0.2">
      <c r="B272" t="s">
        <v>5</v>
      </c>
    </row>
    <row r="273" spans="2:2" x14ac:dyDescent="0.2">
      <c r="B273" t="s">
        <v>5</v>
      </c>
    </row>
    <row r="274" spans="2:2" x14ac:dyDescent="0.2">
      <c r="B274" t="s">
        <v>5</v>
      </c>
    </row>
    <row r="275" spans="2:2" x14ac:dyDescent="0.2">
      <c r="B275" t="s">
        <v>5</v>
      </c>
    </row>
    <row r="276" spans="2:2" x14ac:dyDescent="0.2">
      <c r="B276" t="s">
        <v>5</v>
      </c>
    </row>
    <row r="277" spans="2:2" x14ac:dyDescent="0.2">
      <c r="B277" t="s">
        <v>5</v>
      </c>
    </row>
    <row r="278" spans="2:2" x14ac:dyDescent="0.2">
      <c r="B278" t="s">
        <v>5</v>
      </c>
    </row>
    <row r="279" spans="2:2" x14ac:dyDescent="0.2">
      <c r="B279" t="s">
        <v>5</v>
      </c>
    </row>
    <row r="280" spans="2:2" x14ac:dyDescent="0.2">
      <c r="B280" t="s">
        <v>5</v>
      </c>
    </row>
    <row r="281" spans="2:2" x14ac:dyDescent="0.2">
      <c r="B281" t="s">
        <v>5</v>
      </c>
    </row>
    <row r="282" spans="2:2" x14ac:dyDescent="0.2">
      <c r="B282" t="s">
        <v>5</v>
      </c>
    </row>
    <row r="283" spans="2:2" x14ac:dyDescent="0.2">
      <c r="B283" t="s">
        <v>5</v>
      </c>
    </row>
    <row r="284" spans="2:2" x14ac:dyDescent="0.2">
      <c r="B284" t="s">
        <v>5</v>
      </c>
    </row>
    <row r="285" spans="2:2" x14ac:dyDescent="0.2">
      <c r="B285" t="s">
        <v>5</v>
      </c>
    </row>
    <row r="286" spans="2:2" x14ac:dyDescent="0.2">
      <c r="B286" t="s">
        <v>5</v>
      </c>
    </row>
    <row r="287" spans="2:2" x14ac:dyDescent="0.2">
      <c r="B287" t="s">
        <v>5</v>
      </c>
    </row>
    <row r="288" spans="2:2" x14ac:dyDescent="0.2">
      <c r="B288" t="s">
        <v>5</v>
      </c>
    </row>
    <row r="289" spans="2:2" x14ac:dyDescent="0.2">
      <c r="B289" t="s">
        <v>5</v>
      </c>
    </row>
    <row r="290" spans="2:2" x14ac:dyDescent="0.2">
      <c r="B290" t="s">
        <v>5</v>
      </c>
    </row>
    <row r="291" spans="2:2" x14ac:dyDescent="0.2">
      <c r="B291" t="s">
        <v>5</v>
      </c>
    </row>
    <row r="292" spans="2:2" x14ac:dyDescent="0.2">
      <c r="B292" t="s">
        <v>5</v>
      </c>
    </row>
    <row r="293" spans="2:2" x14ac:dyDescent="0.2">
      <c r="B293" t="s">
        <v>5</v>
      </c>
    </row>
    <row r="294" spans="2:2" x14ac:dyDescent="0.2">
      <c r="B294" t="s">
        <v>5</v>
      </c>
    </row>
    <row r="295" spans="2:2" x14ac:dyDescent="0.2">
      <c r="B295" t="s">
        <v>5</v>
      </c>
    </row>
    <row r="296" spans="2:2" x14ac:dyDescent="0.2">
      <c r="B296" t="s">
        <v>5</v>
      </c>
    </row>
    <row r="297" spans="2:2" x14ac:dyDescent="0.2">
      <c r="B297" t="s">
        <v>5</v>
      </c>
    </row>
    <row r="298" spans="2:2" x14ac:dyDescent="0.2">
      <c r="B298" t="s">
        <v>5</v>
      </c>
    </row>
    <row r="299" spans="2:2" x14ac:dyDescent="0.2">
      <c r="B299" t="s">
        <v>5</v>
      </c>
    </row>
    <row r="300" spans="2:2" x14ac:dyDescent="0.2">
      <c r="B300" t="s">
        <v>5</v>
      </c>
    </row>
    <row r="301" spans="2:2" x14ac:dyDescent="0.2">
      <c r="B301" t="s">
        <v>5</v>
      </c>
    </row>
    <row r="302" spans="2:2" x14ac:dyDescent="0.2">
      <c r="B302" t="s">
        <v>5</v>
      </c>
    </row>
    <row r="303" spans="2:2" x14ac:dyDescent="0.2">
      <c r="B303" t="s">
        <v>5</v>
      </c>
    </row>
    <row r="304" spans="2:2" x14ac:dyDescent="0.2">
      <c r="B304" t="s">
        <v>5</v>
      </c>
    </row>
    <row r="305" spans="2:2" x14ac:dyDescent="0.2">
      <c r="B305" t="s">
        <v>5</v>
      </c>
    </row>
    <row r="306" spans="2:2" x14ac:dyDescent="0.2">
      <c r="B306" t="s">
        <v>5</v>
      </c>
    </row>
    <row r="307" spans="2:2" x14ac:dyDescent="0.2">
      <c r="B307" t="s">
        <v>5</v>
      </c>
    </row>
    <row r="308" spans="2:2" x14ac:dyDescent="0.2">
      <c r="B308" t="s">
        <v>5</v>
      </c>
    </row>
    <row r="309" spans="2:2" x14ac:dyDescent="0.2">
      <c r="B309" t="s">
        <v>5</v>
      </c>
    </row>
    <row r="310" spans="2:2" x14ac:dyDescent="0.2">
      <c r="B310" t="s">
        <v>5</v>
      </c>
    </row>
    <row r="311" spans="2:2" x14ac:dyDescent="0.2">
      <c r="B311" t="s">
        <v>5</v>
      </c>
    </row>
    <row r="312" spans="2:2" x14ac:dyDescent="0.2">
      <c r="B312" t="s">
        <v>5</v>
      </c>
    </row>
    <row r="313" spans="2:2" x14ac:dyDescent="0.2">
      <c r="B313" t="s">
        <v>5</v>
      </c>
    </row>
    <row r="314" spans="2:2" x14ac:dyDescent="0.2">
      <c r="B314" t="s">
        <v>5</v>
      </c>
    </row>
    <row r="315" spans="2:2" x14ac:dyDescent="0.2">
      <c r="B315" t="s">
        <v>5</v>
      </c>
    </row>
    <row r="316" spans="2:2" x14ac:dyDescent="0.2">
      <c r="B316" t="s">
        <v>5</v>
      </c>
    </row>
    <row r="317" spans="2:2" x14ac:dyDescent="0.2">
      <c r="B317" t="s">
        <v>5</v>
      </c>
    </row>
    <row r="318" spans="2:2" x14ac:dyDescent="0.2">
      <c r="B318" t="s">
        <v>5</v>
      </c>
    </row>
    <row r="319" spans="2:2" x14ac:dyDescent="0.2">
      <c r="B319" t="s">
        <v>5</v>
      </c>
    </row>
    <row r="320" spans="2:2" x14ac:dyDescent="0.2">
      <c r="B320" t="s">
        <v>5</v>
      </c>
    </row>
    <row r="321" spans="2:2" x14ac:dyDescent="0.2">
      <c r="B321" t="s">
        <v>5</v>
      </c>
    </row>
    <row r="322" spans="2:2" x14ac:dyDescent="0.2">
      <c r="B322" t="s">
        <v>5</v>
      </c>
    </row>
    <row r="323" spans="2:2" x14ac:dyDescent="0.2">
      <c r="B323" t="s">
        <v>5</v>
      </c>
    </row>
    <row r="324" spans="2:2" x14ac:dyDescent="0.2">
      <c r="B324" t="s">
        <v>5</v>
      </c>
    </row>
    <row r="325" spans="2:2" x14ac:dyDescent="0.2">
      <c r="B325" t="s">
        <v>5</v>
      </c>
    </row>
    <row r="326" spans="2:2" x14ac:dyDescent="0.2">
      <c r="B326" t="s">
        <v>5</v>
      </c>
    </row>
    <row r="327" spans="2:2" x14ac:dyDescent="0.2">
      <c r="B327" t="s">
        <v>5</v>
      </c>
    </row>
    <row r="328" spans="2:2" x14ac:dyDescent="0.2">
      <c r="B328" t="s">
        <v>5</v>
      </c>
    </row>
    <row r="329" spans="2:2" x14ac:dyDescent="0.2">
      <c r="B329" t="s">
        <v>5</v>
      </c>
    </row>
    <row r="330" spans="2:2" x14ac:dyDescent="0.2">
      <c r="B330" t="s">
        <v>5</v>
      </c>
    </row>
    <row r="331" spans="2:2" x14ac:dyDescent="0.2">
      <c r="B331" t="s">
        <v>5</v>
      </c>
    </row>
    <row r="332" spans="2:2" x14ac:dyDescent="0.2">
      <c r="B332" t="s">
        <v>5</v>
      </c>
    </row>
    <row r="333" spans="2:2" x14ac:dyDescent="0.2">
      <c r="B333" t="s">
        <v>5</v>
      </c>
    </row>
    <row r="334" spans="2:2" x14ac:dyDescent="0.2">
      <c r="B334" t="s">
        <v>5</v>
      </c>
    </row>
    <row r="335" spans="2:2" x14ac:dyDescent="0.2">
      <c r="B335" t="s">
        <v>5</v>
      </c>
    </row>
    <row r="336" spans="2:2" x14ac:dyDescent="0.2">
      <c r="B336" t="s">
        <v>5</v>
      </c>
    </row>
    <row r="337" spans="2:2" x14ac:dyDescent="0.2">
      <c r="B337" t="s">
        <v>5</v>
      </c>
    </row>
    <row r="338" spans="2:2" x14ac:dyDescent="0.2">
      <c r="B338" t="s">
        <v>5</v>
      </c>
    </row>
    <row r="339" spans="2:2" x14ac:dyDescent="0.2">
      <c r="B339" t="s">
        <v>5</v>
      </c>
    </row>
    <row r="340" spans="2:2" x14ac:dyDescent="0.2">
      <c r="B340" t="s">
        <v>5</v>
      </c>
    </row>
    <row r="341" spans="2:2" x14ac:dyDescent="0.2">
      <c r="B341" t="s">
        <v>5</v>
      </c>
    </row>
    <row r="342" spans="2:2" x14ac:dyDescent="0.2">
      <c r="B342" t="s">
        <v>5</v>
      </c>
    </row>
    <row r="343" spans="2:2" x14ac:dyDescent="0.2">
      <c r="B343" t="s">
        <v>5</v>
      </c>
    </row>
    <row r="344" spans="2:2" x14ac:dyDescent="0.2">
      <c r="B344" t="s">
        <v>5</v>
      </c>
    </row>
    <row r="345" spans="2:2" x14ac:dyDescent="0.2">
      <c r="B345" t="s">
        <v>5</v>
      </c>
    </row>
    <row r="346" spans="2:2" x14ac:dyDescent="0.2">
      <c r="B346" t="s">
        <v>5</v>
      </c>
    </row>
    <row r="347" spans="2:2" x14ac:dyDescent="0.2">
      <c r="B347" t="s">
        <v>5</v>
      </c>
    </row>
    <row r="348" spans="2:2" x14ac:dyDescent="0.2">
      <c r="B348" t="s">
        <v>5</v>
      </c>
    </row>
    <row r="349" spans="2:2" x14ac:dyDescent="0.2">
      <c r="B349" t="s">
        <v>5</v>
      </c>
    </row>
    <row r="350" spans="2:2" x14ac:dyDescent="0.2">
      <c r="B350" t="s">
        <v>5</v>
      </c>
    </row>
    <row r="351" spans="2:2" x14ac:dyDescent="0.2">
      <c r="B351" t="s">
        <v>5</v>
      </c>
    </row>
    <row r="352" spans="2:2" x14ac:dyDescent="0.2">
      <c r="B352" t="s">
        <v>5</v>
      </c>
    </row>
    <row r="353" spans="2:2" x14ac:dyDescent="0.2">
      <c r="B353" t="s">
        <v>5</v>
      </c>
    </row>
    <row r="354" spans="2:2" x14ac:dyDescent="0.2">
      <c r="B354" t="s">
        <v>5</v>
      </c>
    </row>
    <row r="355" spans="2:2" x14ac:dyDescent="0.2">
      <c r="B355" t="s">
        <v>5</v>
      </c>
    </row>
    <row r="356" spans="2:2" x14ac:dyDescent="0.2">
      <c r="B356" t="s">
        <v>5</v>
      </c>
    </row>
    <row r="357" spans="2:2" x14ac:dyDescent="0.2">
      <c r="B357" t="s">
        <v>5</v>
      </c>
    </row>
    <row r="358" spans="2:2" x14ac:dyDescent="0.2">
      <c r="B358" t="s">
        <v>5</v>
      </c>
    </row>
    <row r="359" spans="2:2" x14ac:dyDescent="0.2">
      <c r="B359" t="s">
        <v>5</v>
      </c>
    </row>
    <row r="360" spans="2:2" x14ac:dyDescent="0.2">
      <c r="B360" t="s">
        <v>5</v>
      </c>
    </row>
    <row r="361" spans="2:2" x14ac:dyDescent="0.2">
      <c r="B361" t="s">
        <v>5</v>
      </c>
    </row>
    <row r="362" spans="2:2" x14ac:dyDescent="0.2">
      <c r="B362" t="s">
        <v>5</v>
      </c>
    </row>
    <row r="363" spans="2:2" x14ac:dyDescent="0.2">
      <c r="B363" t="s">
        <v>5</v>
      </c>
    </row>
    <row r="364" spans="2:2" x14ac:dyDescent="0.2">
      <c r="B364" t="s">
        <v>5</v>
      </c>
    </row>
    <row r="365" spans="2:2" x14ac:dyDescent="0.2">
      <c r="B365" t="s">
        <v>5</v>
      </c>
    </row>
    <row r="366" spans="2:2" x14ac:dyDescent="0.2">
      <c r="B366" t="s">
        <v>5</v>
      </c>
    </row>
    <row r="367" spans="2:2" x14ac:dyDescent="0.2">
      <c r="B367" t="s">
        <v>5</v>
      </c>
    </row>
    <row r="368" spans="2:2" x14ac:dyDescent="0.2">
      <c r="B368" t="s">
        <v>5</v>
      </c>
    </row>
    <row r="369" spans="2:2" x14ac:dyDescent="0.2">
      <c r="B369" t="s">
        <v>5</v>
      </c>
    </row>
    <row r="370" spans="2:2" x14ac:dyDescent="0.2">
      <c r="B370" t="s">
        <v>5</v>
      </c>
    </row>
    <row r="371" spans="2:2" x14ac:dyDescent="0.2">
      <c r="B371" t="s">
        <v>5</v>
      </c>
    </row>
    <row r="372" spans="2:2" x14ac:dyDescent="0.2">
      <c r="B372" t="s">
        <v>5</v>
      </c>
    </row>
    <row r="373" spans="2:2" x14ac:dyDescent="0.2">
      <c r="B373" t="s">
        <v>5</v>
      </c>
    </row>
    <row r="374" spans="2:2" x14ac:dyDescent="0.2">
      <c r="B374" t="s">
        <v>5</v>
      </c>
    </row>
    <row r="375" spans="2:2" x14ac:dyDescent="0.2">
      <c r="B375" t="s">
        <v>5</v>
      </c>
    </row>
    <row r="376" spans="2:2" x14ac:dyDescent="0.2">
      <c r="B376" t="s">
        <v>5</v>
      </c>
    </row>
    <row r="377" spans="2:2" x14ac:dyDescent="0.2">
      <c r="B377" t="s">
        <v>5</v>
      </c>
    </row>
    <row r="378" spans="2:2" x14ac:dyDescent="0.2">
      <c r="B378" t="s">
        <v>5</v>
      </c>
    </row>
    <row r="379" spans="2:2" x14ac:dyDescent="0.2">
      <c r="B379" t="s">
        <v>5</v>
      </c>
    </row>
    <row r="380" spans="2:2" x14ac:dyDescent="0.2">
      <c r="B380" t="s">
        <v>5</v>
      </c>
    </row>
    <row r="381" spans="2:2" x14ac:dyDescent="0.2">
      <c r="B381" t="s">
        <v>5</v>
      </c>
    </row>
    <row r="382" spans="2:2" x14ac:dyDescent="0.2">
      <c r="B382" t="s">
        <v>5</v>
      </c>
    </row>
    <row r="383" spans="2:2" x14ac:dyDescent="0.2">
      <c r="B383" t="s">
        <v>5</v>
      </c>
    </row>
    <row r="384" spans="2:2" x14ac:dyDescent="0.2">
      <c r="B384" t="s">
        <v>5</v>
      </c>
    </row>
    <row r="385" spans="2:2" x14ac:dyDescent="0.2">
      <c r="B385" t="s">
        <v>5</v>
      </c>
    </row>
    <row r="386" spans="2:2" x14ac:dyDescent="0.2">
      <c r="B386" t="s">
        <v>5</v>
      </c>
    </row>
    <row r="387" spans="2:2" x14ac:dyDescent="0.2">
      <c r="B387" t="s">
        <v>5</v>
      </c>
    </row>
    <row r="388" spans="2:2" x14ac:dyDescent="0.2">
      <c r="B388" t="s">
        <v>5</v>
      </c>
    </row>
    <row r="389" spans="2:2" x14ac:dyDescent="0.2">
      <c r="B389" t="s">
        <v>5</v>
      </c>
    </row>
    <row r="390" spans="2:2" x14ac:dyDescent="0.2">
      <c r="B390" t="s">
        <v>5</v>
      </c>
    </row>
    <row r="391" spans="2:2" x14ac:dyDescent="0.2">
      <c r="B391" t="s">
        <v>5</v>
      </c>
    </row>
    <row r="392" spans="2:2" x14ac:dyDescent="0.2">
      <c r="B392" t="s">
        <v>5</v>
      </c>
    </row>
    <row r="393" spans="2:2" x14ac:dyDescent="0.2">
      <c r="B393" t="s">
        <v>5</v>
      </c>
    </row>
    <row r="394" spans="2:2" x14ac:dyDescent="0.2">
      <c r="B394" t="s">
        <v>5</v>
      </c>
    </row>
    <row r="395" spans="2:2" x14ac:dyDescent="0.2">
      <c r="B395" t="s">
        <v>5</v>
      </c>
    </row>
    <row r="396" spans="2:2" x14ac:dyDescent="0.2">
      <c r="B396" t="s">
        <v>5</v>
      </c>
    </row>
    <row r="397" spans="2:2" x14ac:dyDescent="0.2">
      <c r="B397" t="s">
        <v>5</v>
      </c>
    </row>
    <row r="398" spans="2:2" x14ac:dyDescent="0.2">
      <c r="B398" t="s">
        <v>5</v>
      </c>
    </row>
    <row r="399" spans="2:2" x14ac:dyDescent="0.2">
      <c r="B399" t="s">
        <v>5</v>
      </c>
    </row>
    <row r="400" spans="2:2" x14ac:dyDescent="0.2">
      <c r="B400" t="s">
        <v>5</v>
      </c>
    </row>
    <row r="401" spans="2:2" x14ac:dyDescent="0.2">
      <c r="B401" t="s">
        <v>5</v>
      </c>
    </row>
    <row r="402" spans="2:2" x14ac:dyDescent="0.2">
      <c r="B402" t="s">
        <v>5</v>
      </c>
    </row>
    <row r="403" spans="2:2" x14ac:dyDescent="0.2">
      <c r="B403" t="s">
        <v>5</v>
      </c>
    </row>
    <row r="404" spans="2:2" x14ac:dyDescent="0.2">
      <c r="B404" t="s">
        <v>5</v>
      </c>
    </row>
    <row r="405" spans="2:2" x14ac:dyDescent="0.2">
      <c r="B405" t="s">
        <v>5</v>
      </c>
    </row>
    <row r="406" spans="2:2" x14ac:dyDescent="0.2">
      <c r="B406" t="s">
        <v>5</v>
      </c>
    </row>
    <row r="407" spans="2:2" x14ac:dyDescent="0.2">
      <c r="B407" t="s">
        <v>5</v>
      </c>
    </row>
    <row r="408" spans="2:2" x14ac:dyDescent="0.2">
      <c r="B408" t="s">
        <v>5</v>
      </c>
    </row>
    <row r="409" spans="2:2" x14ac:dyDescent="0.2">
      <c r="B409" t="s">
        <v>5</v>
      </c>
    </row>
    <row r="410" spans="2:2" x14ac:dyDescent="0.2">
      <c r="B410" t="s">
        <v>5</v>
      </c>
    </row>
    <row r="411" spans="2:2" x14ac:dyDescent="0.2">
      <c r="B411" t="s">
        <v>5</v>
      </c>
    </row>
    <row r="412" spans="2:2" x14ac:dyDescent="0.2">
      <c r="B412" t="s">
        <v>5</v>
      </c>
    </row>
    <row r="413" spans="2:2" x14ac:dyDescent="0.2">
      <c r="B413" t="s">
        <v>5</v>
      </c>
    </row>
    <row r="414" spans="2:2" x14ac:dyDescent="0.2">
      <c r="B414" t="s">
        <v>5</v>
      </c>
    </row>
    <row r="415" spans="2:2" x14ac:dyDescent="0.2">
      <c r="B415" t="s">
        <v>5</v>
      </c>
    </row>
    <row r="416" spans="2:2" x14ac:dyDescent="0.2">
      <c r="B416" t="s">
        <v>5</v>
      </c>
    </row>
    <row r="417" spans="2:2" x14ac:dyDescent="0.2">
      <c r="B417" t="s">
        <v>5</v>
      </c>
    </row>
    <row r="418" spans="2:2" x14ac:dyDescent="0.2">
      <c r="B418" t="s">
        <v>5</v>
      </c>
    </row>
    <row r="419" spans="2:2" x14ac:dyDescent="0.2">
      <c r="B419" t="s">
        <v>5</v>
      </c>
    </row>
    <row r="420" spans="2:2" x14ac:dyDescent="0.2">
      <c r="B420" t="s">
        <v>5</v>
      </c>
    </row>
    <row r="421" spans="2:2" x14ac:dyDescent="0.2">
      <c r="B421" t="s">
        <v>5</v>
      </c>
    </row>
    <row r="422" spans="2:2" x14ac:dyDescent="0.2">
      <c r="B422" t="s">
        <v>5</v>
      </c>
    </row>
    <row r="423" spans="2:2" x14ac:dyDescent="0.2">
      <c r="B423" t="s">
        <v>5</v>
      </c>
    </row>
    <row r="424" spans="2:2" x14ac:dyDescent="0.2">
      <c r="B424" t="s">
        <v>5</v>
      </c>
    </row>
    <row r="425" spans="2:2" x14ac:dyDescent="0.2">
      <c r="B425" t="s">
        <v>5</v>
      </c>
    </row>
    <row r="426" spans="2:2" x14ac:dyDescent="0.2">
      <c r="B426" t="s">
        <v>5</v>
      </c>
    </row>
    <row r="427" spans="2:2" x14ac:dyDescent="0.2">
      <c r="B427" t="s">
        <v>5</v>
      </c>
    </row>
    <row r="428" spans="2:2" x14ac:dyDescent="0.2">
      <c r="B428" t="s">
        <v>5</v>
      </c>
    </row>
    <row r="429" spans="2:2" x14ac:dyDescent="0.2">
      <c r="B429" t="s">
        <v>5</v>
      </c>
    </row>
    <row r="430" spans="2:2" x14ac:dyDescent="0.2">
      <c r="B430" t="s">
        <v>5</v>
      </c>
    </row>
    <row r="431" spans="2:2" x14ac:dyDescent="0.2">
      <c r="B431" t="s">
        <v>5</v>
      </c>
    </row>
    <row r="432" spans="2:2" x14ac:dyDescent="0.2">
      <c r="B432" t="s">
        <v>5</v>
      </c>
    </row>
    <row r="433" spans="2:2" x14ac:dyDescent="0.2">
      <c r="B433" t="s">
        <v>5</v>
      </c>
    </row>
    <row r="434" spans="2:2" x14ac:dyDescent="0.2">
      <c r="B434" t="s">
        <v>5</v>
      </c>
    </row>
    <row r="435" spans="2:2" x14ac:dyDescent="0.2">
      <c r="B435" t="s">
        <v>5</v>
      </c>
    </row>
    <row r="436" spans="2:2" x14ac:dyDescent="0.2">
      <c r="B436" t="s">
        <v>5</v>
      </c>
    </row>
    <row r="437" spans="2:2" x14ac:dyDescent="0.2">
      <c r="B437" t="s">
        <v>5</v>
      </c>
    </row>
    <row r="438" spans="2:2" x14ac:dyDescent="0.2">
      <c r="B438" t="s">
        <v>5</v>
      </c>
    </row>
    <row r="439" spans="2:2" x14ac:dyDescent="0.2">
      <c r="B439" t="s">
        <v>5</v>
      </c>
    </row>
    <row r="440" spans="2:2" x14ac:dyDescent="0.2">
      <c r="B440" t="s">
        <v>5</v>
      </c>
    </row>
    <row r="441" spans="2:2" x14ac:dyDescent="0.2">
      <c r="B441" t="s">
        <v>5</v>
      </c>
    </row>
    <row r="442" spans="2:2" x14ac:dyDescent="0.2">
      <c r="B442" t="s">
        <v>5</v>
      </c>
    </row>
    <row r="443" spans="2:2" x14ac:dyDescent="0.2">
      <c r="B443" t="s">
        <v>5</v>
      </c>
    </row>
    <row r="444" spans="2:2" x14ac:dyDescent="0.2">
      <c r="B444" t="s">
        <v>5</v>
      </c>
    </row>
    <row r="445" spans="2:2" x14ac:dyDescent="0.2">
      <c r="B445" t="s">
        <v>5</v>
      </c>
    </row>
    <row r="446" spans="2:2" x14ac:dyDescent="0.2">
      <c r="B446" t="s">
        <v>5</v>
      </c>
    </row>
    <row r="447" spans="2:2" x14ac:dyDescent="0.2">
      <c r="B447" t="s">
        <v>5</v>
      </c>
    </row>
    <row r="448" spans="2:2" x14ac:dyDescent="0.2">
      <c r="B448" t="s">
        <v>5</v>
      </c>
    </row>
    <row r="449" spans="2:2" x14ac:dyDescent="0.2">
      <c r="B449" t="s">
        <v>5</v>
      </c>
    </row>
    <row r="450" spans="2:2" x14ac:dyDescent="0.2">
      <c r="B450" t="s">
        <v>5</v>
      </c>
    </row>
    <row r="451" spans="2:2" x14ac:dyDescent="0.2">
      <c r="B451" t="s">
        <v>5</v>
      </c>
    </row>
    <row r="452" spans="2:2" x14ac:dyDescent="0.2">
      <c r="B452" t="s">
        <v>5</v>
      </c>
    </row>
    <row r="453" spans="2:2" x14ac:dyDescent="0.2">
      <c r="B453" t="s">
        <v>5</v>
      </c>
    </row>
    <row r="454" spans="2:2" x14ac:dyDescent="0.2">
      <c r="B454" t="s">
        <v>5</v>
      </c>
    </row>
    <row r="455" spans="2:2" x14ac:dyDescent="0.2">
      <c r="B455" t="s">
        <v>5</v>
      </c>
    </row>
    <row r="456" spans="2:2" x14ac:dyDescent="0.2">
      <c r="B456" t="s">
        <v>5</v>
      </c>
    </row>
    <row r="457" spans="2:2" x14ac:dyDescent="0.2">
      <c r="B457" t="s">
        <v>5</v>
      </c>
    </row>
    <row r="458" spans="2:2" x14ac:dyDescent="0.2">
      <c r="B458" t="s">
        <v>5</v>
      </c>
    </row>
    <row r="459" spans="2:2" x14ac:dyDescent="0.2">
      <c r="B459" t="s">
        <v>5</v>
      </c>
    </row>
    <row r="460" spans="2:2" x14ac:dyDescent="0.2">
      <c r="B460" t="s">
        <v>5</v>
      </c>
    </row>
    <row r="461" spans="2:2" x14ac:dyDescent="0.2">
      <c r="B461" t="s">
        <v>5</v>
      </c>
    </row>
    <row r="462" spans="2:2" x14ac:dyDescent="0.2">
      <c r="B462" t="s">
        <v>5</v>
      </c>
    </row>
    <row r="463" spans="2:2" x14ac:dyDescent="0.2">
      <c r="B463" t="s">
        <v>5</v>
      </c>
    </row>
    <row r="464" spans="2:2" x14ac:dyDescent="0.2">
      <c r="B464" t="s">
        <v>5</v>
      </c>
    </row>
    <row r="465" spans="2:2" x14ac:dyDescent="0.2">
      <c r="B465" t="s">
        <v>5</v>
      </c>
    </row>
    <row r="466" spans="2:2" x14ac:dyDescent="0.2">
      <c r="B466" t="s">
        <v>5</v>
      </c>
    </row>
    <row r="467" spans="2:2" x14ac:dyDescent="0.2">
      <c r="B467" t="s">
        <v>5</v>
      </c>
    </row>
    <row r="468" spans="2:2" x14ac:dyDescent="0.2">
      <c r="B468" t="s">
        <v>5</v>
      </c>
    </row>
    <row r="469" spans="2:2" x14ac:dyDescent="0.2">
      <c r="B469" t="s">
        <v>5</v>
      </c>
    </row>
    <row r="470" spans="2:2" x14ac:dyDescent="0.2">
      <c r="B470" t="s">
        <v>5</v>
      </c>
    </row>
    <row r="471" spans="2:2" x14ac:dyDescent="0.2">
      <c r="B471" t="s">
        <v>5</v>
      </c>
    </row>
    <row r="472" spans="2:2" x14ac:dyDescent="0.2">
      <c r="B472" t="s">
        <v>5</v>
      </c>
    </row>
    <row r="473" spans="2:2" x14ac:dyDescent="0.2">
      <c r="B473" t="s">
        <v>5</v>
      </c>
    </row>
    <row r="474" spans="2:2" x14ac:dyDescent="0.2">
      <c r="B474" t="s">
        <v>5</v>
      </c>
    </row>
    <row r="475" spans="2:2" x14ac:dyDescent="0.2">
      <c r="B475" t="s">
        <v>5</v>
      </c>
    </row>
    <row r="476" spans="2:2" x14ac:dyDescent="0.2">
      <c r="B476" t="s">
        <v>5</v>
      </c>
    </row>
    <row r="477" spans="2:2" x14ac:dyDescent="0.2">
      <c r="B477" t="s">
        <v>5</v>
      </c>
    </row>
    <row r="478" spans="2:2" x14ac:dyDescent="0.2">
      <c r="B478" t="s">
        <v>5</v>
      </c>
    </row>
    <row r="479" spans="2:2" x14ac:dyDescent="0.2">
      <c r="B479" t="s">
        <v>5</v>
      </c>
    </row>
    <row r="480" spans="2:2" x14ac:dyDescent="0.2">
      <c r="B480" t="s">
        <v>5</v>
      </c>
    </row>
    <row r="481" spans="2:2" x14ac:dyDescent="0.2">
      <c r="B481" t="s">
        <v>5</v>
      </c>
    </row>
    <row r="482" spans="2:2" x14ac:dyDescent="0.2">
      <c r="B482" t="s">
        <v>5</v>
      </c>
    </row>
    <row r="483" spans="2:2" x14ac:dyDescent="0.2">
      <c r="B483" t="s">
        <v>5</v>
      </c>
    </row>
    <row r="484" spans="2:2" x14ac:dyDescent="0.2">
      <c r="B484" t="s">
        <v>5</v>
      </c>
    </row>
    <row r="485" spans="2:2" x14ac:dyDescent="0.2">
      <c r="B485" t="s">
        <v>5</v>
      </c>
    </row>
    <row r="486" spans="2:2" x14ac:dyDescent="0.2">
      <c r="B486" t="s">
        <v>5</v>
      </c>
    </row>
    <row r="487" spans="2:2" x14ac:dyDescent="0.2">
      <c r="B487" t="s">
        <v>5</v>
      </c>
    </row>
    <row r="488" spans="2:2" x14ac:dyDescent="0.2">
      <c r="B488" t="s">
        <v>5</v>
      </c>
    </row>
    <row r="489" spans="2:2" x14ac:dyDescent="0.2">
      <c r="B489" t="s">
        <v>5</v>
      </c>
    </row>
    <row r="490" spans="2:2" x14ac:dyDescent="0.2">
      <c r="B490" t="s">
        <v>5</v>
      </c>
    </row>
    <row r="491" spans="2:2" x14ac:dyDescent="0.2">
      <c r="B491" t="s">
        <v>5</v>
      </c>
    </row>
    <row r="492" spans="2:2" x14ac:dyDescent="0.2">
      <c r="B492" t="s">
        <v>5</v>
      </c>
    </row>
    <row r="493" spans="2:2" x14ac:dyDescent="0.2">
      <c r="B493" t="s">
        <v>5</v>
      </c>
    </row>
    <row r="494" spans="2:2" x14ac:dyDescent="0.2">
      <c r="B494" t="s">
        <v>5</v>
      </c>
    </row>
    <row r="495" spans="2:2" x14ac:dyDescent="0.2">
      <c r="B495" t="s">
        <v>5</v>
      </c>
    </row>
    <row r="496" spans="2:2" x14ac:dyDescent="0.2">
      <c r="B496" t="s">
        <v>5</v>
      </c>
    </row>
    <row r="497" spans="2:2" x14ac:dyDescent="0.2">
      <c r="B497" t="s">
        <v>5</v>
      </c>
    </row>
    <row r="498" spans="2:2" x14ac:dyDescent="0.2">
      <c r="B498" t="s">
        <v>5</v>
      </c>
    </row>
    <row r="499" spans="2:2" x14ac:dyDescent="0.2">
      <c r="B499" t="s">
        <v>5</v>
      </c>
    </row>
    <row r="500" spans="2:2" x14ac:dyDescent="0.2">
      <c r="B500" t="s">
        <v>5</v>
      </c>
    </row>
    <row r="501" spans="2:2" x14ac:dyDescent="0.2">
      <c r="B501" t="s">
        <v>5</v>
      </c>
    </row>
    <row r="502" spans="2:2" x14ac:dyDescent="0.2">
      <c r="B502" t="s">
        <v>5</v>
      </c>
    </row>
    <row r="503" spans="2:2" x14ac:dyDescent="0.2">
      <c r="B503" t="s">
        <v>5</v>
      </c>
    </row>
    <row r="504" spans="2:2" x14ac:dyDescent="0.2">
      <c r="B504" t="s">
        <v>5</v>
      </c>
    </row>
    <row r="505" spans="2:2" x14ac:dyDescent="0.2">
      <c r="B505" t="s">
        <v>5</v>
      </c>
    </row>
    <row r="506" spans="2:2" x14ac:dyDescent="0.2">
      <c r="B506" t="s">
        <v>5</v>
      </c>
    </row>
    <row r="507" spans="2:2" x14ac:dyDescent="0.2">
      <c r="B507" t="s">
        <v>5</v>
      </c>
    </row>
    <row r="508" spans="2:2" x14ac:dyDescent="0.2">
      <c r="B508" t="s">
        <v>5</v>
      </c>
    </row>
    <row r="509" spans="2:2" x14ac:dyDescent="0.2">
      <c r="B509" t="s">
        <v>5</v>
      </c>
    </row>
    <row r="510" spans="2:2" x14ac:dyDescent="0.2">
      <c r="B510" t="s">
        <v>5</v>
      </c>
    </row>
    <row r="511" spans="2:2" x14ac:dyDescent="0.2">
      <c r="B511" t="s">
        <v>5</v>
      </c>
    </row>
    <row r="512" spans="2:2" x14ac:dyDescent="0.2">
      <c r="B512" t="s">
        <v>5</v>
      </c>
    </row>
    <row r="513" spans="2:2" x14ac:dyDescent="0.2">
      <c r="B513" t="s">
        <v>5</v>
      </c>
    </row>
    <row r="514" spans="2:2" x14ac:dyDescent="0.2">
      <c r="B514" t="s">
        <v>5</v>
      </c>
    </row>
    <row r="515" spans="2:2" x14ac:dyDescent="0.2">
      <c r="B515" t="s">
        <v>5</v>
      </c>
    </row>
    <row r="516" spans="2:2" x14ac:dyDescent="0.2">
      <c r="B516" t="s">
        <v>5</v>
      </c>
    </row>
    <row r="517" spans="2:2" x14ac:dyDescent="0.2">
      <c r="B517" t="s">
        <v>5</v>
      </c>
    </row>
    <row r="518" spans="2:2" x14ac:dyDescent="0.2">
      <c r="B518" t="s">
        <v>5</v>
      </c>
    </row>
    <row r="519" spans="2:2" x14ac:dyDescent="0.2">
      <c r="B519" t="s">
        <v>5</v>
      </c>
    </row>
    <row r="520" spans="2:2" x14ac:dyDescent="0.2">
      <c r="B520" t="s">
        <v>5</v>
      </c>
    </row>
    <row r="521" spans="2:2" x14ac:dyDescent="0.2">
      <c r="B521" t="s">
        <v>5</v>
      </c>
    </row>
    <row r="522" spans="2:2" x14ac:dyDescent="0.2">
      <c r="B522" t="s">
        <v>5</v>
      </c>
    </row>
    <row r="523" spans="2:2" x14ac:dyDescent="0.2">
      <c r="B523" t="s">
        <v>5</v>
      </c>
    </row>
    <row r="524" spans="2:2" x14ac:dyDescent="0.2">
      <c r="B524" t="s">
        <v>5</v>
      </c>
    </row>
    <row r="525" spans="2:2" x14ac:dyDescent="0.2">
      <c r="B525" t="s">
        <v>5</v>
      </c>
    </row>
    <row r="526" spans="2:2" x14ac:dyDescent="0.2">
      <c r="B526" t="s">
        <v>5</v>
      </c>
    </row>
    <row r="527" spans="2:2" x14ac:dyDescent="0.2">
      <c r="B527" t="s">
        <v>5</v>
      </c>
    </row>
    <row r="528" spans="2:2" x14ac:dyDescent="0.2">
      <c r="B528" t="s">
        <v>5</v>
      </c>
    </row>
    <row r="529" spans="2:2" x14ac:dyDescent="0.2">
      <c r="B529" t="s">
        <v>5</v>
      </c>
    </row>
    <row r="530" spans="2:2" x14ac:dyDescent="0.2">
      <c r="B530" t="s">
        <v>5</v>
      </c>
    </row>
    <row r="531" spans="2:2" x14ac:dyDescent="0.2">
      <c r="B531" t="s">
        <v>5</v>
      </c>
    </row>
    <row r="532" spans="2:2" x14ac:dyDescent="0.2">
      <c r="B532" t="s">
        <v>5</v>
      </c>
    </row>
    <row r="533" spans="2:2" x14ac:dyDescent="0.2">
      <c r="B533" t="s">
        <v>5</v>
      </c>
    </row>
    <row r="534" spans="2:2" x14ac:dyDescent="0.2">
      <c r="B534" t="s">
        <v>5</v>
      </c>
    </row>
    <row r="535" spans="2:2" x14ac:dyDescent="0.2">
      <c r="B535" t="s">
        <v>5</v>
      </c>
    </row>
    <row r="536" spans="2:2" x14ac:dyDescent="0.2">
      <c r="B536" t="s">
        <v>5</v>
      </c>
    </row>
    <row r="537" spans="2:2" x14ac:dyDescent="0.2">
      <c r="B537" t="s">
        <v>5</v>
      </c>
    </row>
    <row r="538" spans="2:2" x14ac:dyDescent="0.2">
      <c r="B538" t="s">
        <v>5</v>
      </c>
    </row>
    <row r="539" spans="2:2" x14ac:dyDescent="0.2">
      <c r="B539" t="s">
        <v>5</v>
      </c>
    </row>
    <row r="540" spans="2:2" x14ac:dyDescent="0.2">
      <c r="B540" t="s">
        <v>5</v>
      </c>
    </row>
    <row r="541" spans="2:2" x14ac:dyDescent="0.2">
      <c r="B541" t="s">
        <v>5</v>
      </c>
    </row>
    <row r="542" spans="2:2" x14ac:dyDescent="0.2">
      <c r="B542" t="s">
        <v>5</v>
      </c>
    </row>
    <row r="543" spans="2:2" x14ac:dyDescent="0.2">
      <c r="B543" t="s">
        <v>5</v>
      </c>
    </row>
    <row r="544" spans="2:2" x14ac:dyDescent="0.2">
      <c r="B544" t="s">
        <v>5</v>
      </c>
    </row>
    <row r="545" spans="2:2" x14ac:dyDescent="0.2">
      <c r="B545" t="s">
        <v>5</v>
      </c>
    </row>
    <row r="546" spans="2:2" x14ac:dyDescent="0.2">
      <c r="B546" t="s">
        <v>5</v>
      </c>
    </row>
    <row r="547" spans="2:2" x14ac:dyDescent="0.2">
      <c r="B547" t="s">
        <v>5</v>
      </c>
    </row>
    <row r="548" spans="2:2" x14ac:dyDescent="0.2">
      <c r="B548" t="s">
        <v>5</v>
      </c>
    </row>
    <row r="549" spans="2:2" x14ac:dyDescent="0.2">
      <c r="B549" t="s">
        <v>5</v>
      </c>
    </row>
    <row r="550" spans="2:2" x14ac:dyDescent="0.2">
      <c r="B550" t="s">
        <v>5</v>
      </c>
    </row>
    <row r="551" spans="2:2" x14ac:dyDescent="0.2">
      <c r="B551" t="s">
        <v>5</v>
      </c>
    </row>
    <row r="552" spans="2:2" x14ac:dyDescent="0.2">
      <c r="B552" t="s">
        <v>5</v>
      </c>
    </row>
    <row r="553" spans="2:2" x14ac:dyDescent="0.2">
      <c r="B553" t="s">
        <v>5</v>
      </c>
    </row>
    <row r="554" spans="2:2" x14ac:dyDescent="0.2">
      <c r="B554" t="s">
        <v>5</v>
      </c>
    </row>
    <row r="555" spans="2:2" x14ac:dyDescent="0.2">
      <c r="B555" t="s">
        <v>5</v>
      </c>
    </row>
    <row r="556" spans="2:2" x14ac:dyDescent="0.2">
      <c r="B556" t="s">
        <v>5</v>
      </c>
    </row>
    <row r="557" spans="2:2" x14ac:dyDescent="0.2">
      <c r="B557" t="s">
        <v>5</v>
      </c>
    </row>
    <row r="558" spans="2:2" x14ac:dyDescent="0.2">
      <c r="B558" t="s">
        <v>5</v>
      </c>
    </row>
    <row r="559" spans="2:2" x14ac:dyDescent="0.2">
      <c r="B559" t="s">
        <v>5</v>
      </c>
    </row>
    <row r="560" spans="2:2" x14ac:dyDescent="0.2">
      <c r="B560" t="s">
        <v>5</v>
      </c>
    </row>
    <row r="561" spans="2:2" x14ac:dyDescent="0.2">
      <c r="B561" t="s">
        <v>5</v>
      </c>
    </row>
    <row r="562" spans="2:2" x14ac:dyDescent="0.2">
      <c r="B562" t="s">
        <v>5</v>
      </c>
    </row>
    <row r="563" spans="2:2" x14ac:dyDescent="0.2">
      <c r="B563" t="s">
        <v>5</v>
      </c>
    </row>
    <row r="564" spans="2:2" x14ac:dyDescent="0.2">
      <c r="B564" t="s">
        <v>5</v>
      </c>
    </row>
    <row r="565" spans="2:2" x14ac:dyDescent="0.2">
      <c r="B565" t="s">
        <v>5</v>
      </c>
    </row>
    <row r="566" spans="2:2" x14ac:dyDescent="0.2">
      <c r="B566" t="s">
        <v>5</v>
      </c>
    </row>
    <row r="567" spans="2:2" x14ac:dyDescent="0.2">
      <c r="B567" t="s">
        <v>5</v>
      </c>
    </row>
    <row r="568" spans="2:2" x14ac:dyDescent="0.2">
      <c r="B568" t="s">
        <v>5</v>
      </c>
    </row>
    <row r="569" spans="2:2" x14ac:dyDescent="0.2">
      <c r="B569" t="s">
        <v>5</v>
      </c>
    </row>
    <row r="570" spans="2:2" x14ac:dyDescent="0.2">
      <c r="B570" t="s">
        <v>5</v>
      </c>
    </row>
    <row r="571" spans="2:2" x14ac:dyDescent="0.2">
      <c r="B571" t="s">
        <v>5</v>
      </c>
    </row>
    <row r="572" spans="2:2" x14ac:dyDescent="0.2">
      <c r="B572" t="s">
        <v>5</v>
      </c>
    </row>
    <row r="573" spans="2:2" x14ac:dyDescent="0.2">
      <c r="B573" t="s">
        <v>5</v>
      </c>
    </row>
    <row r="574" spans="2:2" x14ac:dyDescent="0.2">
      <c r="B574" t="s">
        <v>5</v>
      </c>
    </row>
    <row r="575" spans="2:2" x14ac:dyDescent="0.2">
      <c r="B575" t="s">
        <v>5</v>
      </c>
    </row>
    <row r="576" spans="2:2" x14ac:dyDescent="0.2">
      <c r="B576" t="s">
        <v>5</v>
      </c>
    </row>
    <row r="577" spans="2:2" x14ac:dyDescent="0.2">
      <c r="B577" t="s">
        <v>5</v>
      </c>
    </row>
    <row r="578" spans="2:2" x14ac:dyDescent="0.2">
      <c r="B578" t="s">
        <v>5</v>
      </c>
    </row>
    <row r="579" spans="2:2" x14ac:dyDescent="0.2">
      <c r="B579" t="s">
        <v>5</v>
      </c>
    </row>
    <row r="580" spans="2:2" x14ac:dyDescent="0.2">
      <c r="B580" t="s">
        <v>5</v>
      </c>
    </row>
    <row r="581" spans="2:2" x14ac:dyDescent="0.2">
      <c r="B581" t="s">
        <v>5</v>
      </c>
    </row>
    <row r="582" spans="2:2" x14ac:dyDescent="0.2">
      <c r="B582" t="s">
        <v>5</v>
      </c>
    </row>
    <row r="583" spans="2:2" x14ac:dyDescent="0.2">
      <c r="B583" t="s">
        <v>5</v>
      </c>
    </row>
    <row r="584" spans="2:2" x14ac:dyDescent="0.2">
      <c r="B584" t="s">
        <v>5</v>
      </c>
    </row>
    <row r="585" spans="2:2" x14ac:dyDescent="0.2">
      <c r="B585" t="s">
        <v>5</v>
      </c>
    </row>
    <row r="586" spans="2:2" x14ac:dyDescent="0.2">
      <c r="B586" t="s">
        <v>5</v>
      </c>
    </row>
    <row r="587" spans="2:2" x14ac:dyDescent="0.2">
      <c r="B587" t="s">
        <v>5</v>
      </c>
    </row>
    <row r="588" spans="2:2" x14ac:dyDescent="0.2">
      <c r="B588" t="s">
        <v>5</v>
      </c>
    </row>
    <row r="589" spans="2:2" x14ac:dyDescent="0.2">
      <c r="B589" t="s">
        <v>5</v>
      </c>
    </row>
    <row r="590" spans="2:2" x14ac:dyDescent="0.2">
      <c r="B590" t="s">
        <v>5</v>
      </c>
    </row>
    <row r="591" spans="2:2" x14ac:dyDescent="0.2">
      <c r="B591" t="s">
        <v>5</v>
      </c>
    </row>
    <row r="592" spans="2:2" x14ac:dyDescent="0.2">
      <c r="B592" t="s">
        <v>5</v>
      </c>
    </row>
    <row r="593" spans="2:2" x14ac:dyDescent="0.2">
      <c r="B593" t="s">
        <v>5</v>
      </c>
    </row>
    <row r="594" spans="2:2" x14ac:dyDescent="0.2">
      <c r="B594" t="s">
        <v>5</v>
      </c>
    </row>
    <row r="595" spans="2:2" x14ac:dyDescent="0.2">
      <c r="B595" t="s">
        <v>5</v>
      </c>
    </row>
    <row r="596" spans="2:2" x14ac:dyDescent="0.2">
      <c r="B596" t="s">
        <v>5</v>
      </c>
    </row>
    <row r="597" spans="2:2" x14ac:dyDescent="0.2">
      <c r="B597" t="s">
        <v>5</v>
      </c>
    </row>
    <row r="598" spans="2:2" x14ac:dyDescent="0.2">
      <c r="B598" t="s">
        <v>5</v>
      </c>
    </row>
    <row r="599" spans="2:2" x14ac:dyDescent="0.2">
      <c r="B599" t="s">
        <v>5</v>
      </c>
    </row>
    <row r="600" spans="2:2" x14ac:dyDescent="0.2">
      <c r="B600" t="s">
        <v>5</v>
      </c>
    </row>
    <row r="601" spans="2:2" x14ac:dyDescent="0.2">
      <c r="B601" t="s">
        <v>5</v>
      </c>
    </row>
    <row r="602" spans="2:2" x14ac:dyDescent="0.2">
      <c r="B602" t="s">
        <v>5</v>
      </c>
    </row>
    <row r="603" spans="2:2" x14ac:dyDescent="0.2">
      <c r="B603" t="s">
        <v>5</v>
      </c>
    </row>
    <row r="604" spans="2:2" x14ac:dyDescent="0.2">
      <c r="B604" t="s">
        <v>5</v>
      </c>
    </row>
    <row r="605" spans="2:2" x14ac:dyDescent="0.2">
      <c r="B605" t="s">
        <v>5</v>
      </c>
    </row>
    <row r="606" spans="2:2" x14ac:dyDescent="0.2">
      <c r="B606" t="s">
        <v>5</v>
      </c>
    </row>
    <row r="607" spans="2:2" x14ac:dyDescent="0.2">
      <c r="B607" t="s">
        <v>5</v>
      </c>
    </row>
    <row r="608" spans="2:2" x14ac:dyDescent="0.2">
      <c r="B608" t="s">
        <v>5</v>
      </c>
    </row>
    <row r="609" spans="2:2" x14ac:dyDescent="0.2">
      <c r="B609" t="s">
        <v>5</v>
      </c>
    </row>
    <row r="610" spans="2:2" x14ac:dyDescent="0.2">
      <c r="B610" t="s">
        <v>5</v>
      </c>
    </row>
    <row r="611" spans="2:2" x14ac:dyDescent="0.2">
      <c r="B611" t="s">
        <v>5</v>
      </c>
    </row>
    <row r="612" spans="2:2" x14ac:dyDescent="0.2">
      <c r="B612" t="s">
        <v>5</v>
      </c>
    </row>
    <row r="613" spans="2:2" x14ac:dyDescent="0.2">
      <c r="B613" t="s">
        <v>5</v>
      </c>
    </row>
    <row r="614" spans="2:2" x14ac:dyDescent="0.2">
      <c r="B614" t="s">
        <v>5</v>
      </c>
    </row>
    <row r="615" spans="2:2" x14ac:dyDescent="0.2">
      <c r="B615" t="s">
        <v>5</v>
      </c>
    </row>
    <row r="616" spans="2:2" x14ac:dyDescent="0.2">
      <c r="B616" t="s">
        <v>5</v>
      </c>
    </row>
    <row r="617" spans="2:2" x14ac:dyDescent="0.2">
      <c r="B617" t="s">
        <v>5</v>
      </c>
    </row>
    <row r="618" spans="2:2" x14ac:dyDescent="0.2">
      <c r="B618" t="s">
        <v>5</v>
      </c>
    </row>
    <row r="619" spans="2:2" x14ac:dyDescent="0.2">
      <c r="B619" t="s">
        <v>5</v>
      </c>
    </row>
    <row r="620" spans="2:2" x14ac:dyDescent="0.2">
      <c r="B620" t="s">
        <v>5</v>
      </c>
    </row>
    <row r="621" spans="2:2" x14ac:dyDescent="0.2">
      <c r="B621" t="s">
        <v>5</v>
      </c>
    </row>
    <row r="622" spans="2:2" x14ac:dyDescent="0.2">
      <c r="B622" t="s">
        <v>5</v>
      </c>
    </row>
    <row r="623" spans="2:2" x14ac:dyDescent="0.2">
      <c r="B623" t="s">
        <v>5</v>
      </c>
    </row>
    <row r="624" spans="2:2" x14ac:dyDescent="0.2">
      <c r="B624" t="s">
        <v>5</v>
      </c>
    </row>
    <row r="625" spans="2:2" x14ac:dyDescent="0.2">
      <c r="B625" t="s">
        <v>5</v>
      </c>
    </row>
    <row r="626" spans="2:2" x14ac:dyDescent="0.2">
      <c r="B626" t="s">
        <v>5</v>
      </c>
    </row>
    <row r="627" spans="2:2" x14ac:dyDescent="0.2">
      <c r="B627" t="s">
        <v>5</v>
      </c>
    </row>
    <row r="628" spans="2:2" x14ac:dyDescent="0.2">
      <c r="B628" t="s">
        <v>5</v>
      </c>
    </row>
    <row r="629" spans="2:2" x14ac:dyDescent="0.2">
      <c r="B629" t="s">
        <v>5</v>
      </c>
    </row>
    <row r="630" spans="2:2" x14ac:dyDescent="0.2">
      <c r="B630" t="s">
        <v>5</v>
      </c>
    </row>
    <row r="631" spans="2:2" x14ac:dyDescent="0.2">
      <c r="B631" t="s">
        <v>5</v>
      </c>
    </row>
    <row r="632" spans="2:2" x14ac:dyDescent="0.2">
      <c r="B632" t="s">
        <v>5</v>
      </c>
    </row>
    <row r="633" spans="2:2" x14ac:dyDescent="0.2">
      <c r="B633" t="s">
        <v>5</v>
      </c>
    </row>
    <row r="634" spans="2:2" x14ac:dyDescent="0.2">
      <c r="B634" t="s">
        <v>5</v>
      </c>
    </row>
    <row r="635" spans="2:2" x14ac:dyDescent="0.2">
      <c r="B635" t="s">
        <v>5</v>
      </c>
    </row>
    <row r="636" spans="2:2" x14ac:dyDescent="0.2">
      <c r="B636" t="s">
        <v>5</v>
      </c>
    </row>
    <row r="637" spans="2:2" x14ac:dyDescent="0.2">
      <c r="B637" t="s">
        <v>5</v>
      </c>
    </row>
    <row r="638" spans="2:2" x14ac:dyDescent="0.2">
      <c r="B638" t="s">
        <v>5</v>
      </c>
    </row>
    <row r="639" spans="2:2" x14ac:dyDescent="0.2">
      <c r="B639" t="s">
        <v>5</v>
      </c>
    </row>
    <row r="640" spans="2:2" x14ac:dyDescent="0.2">
      <c r="B640" t="s">
        <v>5</v>
      </c>
    </row>
    <row r="641" spans="2:2" x14ac:dyDescent="0.2">
      <c r="B641" t="s">
        <v>5</v>
      </c>
    </row>
    <row r="642" spans="2:2" x14ac:dyDescent="0.2">
      <c r="B642" t="s">
        <v>5</v>
      </c>
    </row>
    <row r="643" spans="2:2" x14ac:dyDescent="0.2">
      <c r="B643" t="s">
        <v>5</v>
      </c>
    </row>
    <row r="644" spans="2:2" x14ac:dyDescent="0.2">
      <c r="B644" t="s">
        <v>5</v>
      </c>
    </row>
    <row r="645" spans="2:2" x14ac:dyDescent="0.2">
      <c r="B645" t="s">
        <v>5</v>
      </c>
    </row>
    <row r="646" spans="2:2" x14ac:dyDescent="0.2">
      <c r="B646" t="s">
        <v>5</v>
      </c>
    </row>
    <row r="647" spans="2:2" x14ac:dyDescent="0.2">
      <c r="B647" t="s">
        <v>5</v>
      </c>
    </row>
    <row r="648" spans="2:2" x14ac:dyDescent="0.2">
      <c r="B648" t="s">
        <v>5</v>
      </c>
    </row>
    <row r="649" spans="2:2" x14ac:dyDescent="0.2">
      <c r="B649" t="s">
        <v>5</v>
      </c>
    </row>
    <row r="650" spans="2:2" x14ac:dyDescent="0.2">
      <c r="B650" t="s">
        <v>5</v>
      </c>
    </row>
    <row r="651" spans="2:2" x14ac:dyDescent="0.2">
      <c r="B651" t="s">
        <v>5</v>
      </c>
    </row>
    <row r="652" spans="2:2" x14ac:dyDescent="0.2">
      <c r="B652" t="s">
        <v>5</v>
      </c>
    </row>
    <row r="653" spans="2:2" x14ac:dyDescent="0.2">
      <c r="B653" t="s">
        <v>5</v>
      </c>
    </row>
    <row r="654" spans="2:2" x14ac:dyDescent="0.2">
      <c r="B654" t="s">
        <v>5</v>
      </c>
    </row>
    <row r="655" spans="2:2" x14ac:dyDescent="0.2">
      <c r="B655" t="s">
        <v>5</v>
      </c>
    </row>
    <row r="656" spans="2:2" x14ac:dyDescent="0.2">
      <c r="B656" t="s">
        <v>5</v>
      </c>
    </row>
    <row r="657" spans="2:2" x14ac:dyDescent="0.2">
      <c r="B657" t="s">
        <v>5</v>
      </c>
    </row>
    <row r="658" spans="2:2" x14ac:dyDescent="0.2">
      <c r="B658" t="s">
        <v>5</v>
      </c>
    </row>
    <row r="659" spans="2:2" x14ac:dyDescent="0.2">
      <c r="B659" t="s">
        <v>5</v>
      </c>
    </row>
    <row r="660" spans="2:2" x14ac:dyDescent="0.2">
      <c r="B660" t="s">
        <v>5</v>
      </c>
    </row>
    <row r="661" spans="2:2" x14ac:dyDescent="0.2">
      <c r="B661" t="s">
        <v>5</v>
      </c>
    </row>
    <row r="662" spans="2:2" x14ac:dyDescent="0.2">
      <c r="B662" t="s">
        <v>5</v>
      </c>
    </row>
    <row r="663" spans="2:2" x14ac:dyDescent="0.2">
      <c r="B663" t="s">
        <v>5</v>
      </c>
    </row>
    <row r="664" spans="2:2" x14ac:dyDescent="0.2">
      <c r="B664" t="s">
        <v>5</v>
      </c>
    </row>
    <row r="665" spans="2:2" x14ac:dyDescent="0.2">
      <c r="B665" t="s">
        <v>5</v>
      </c>
    </row>
    <row r="666" spans="2:2" x14ac:dyDescent="0.2">
      <c r="B666" t="s">
        <v>5</v>
      </c>
    </row>
    <row r="667" spans="2:2" x14ac:dyDescent="0.2">
      <c r="B667" t="s">
        <v>5</v>
      </c>
    </row>
    <row r="668" spans="2:2" x14ac:dyDescent="0.2">
      <c r="B668" t="s">
        <v>5</v>
      </c>
    </row>
    <row r="669" spans="2:2" x14ac:dyDescent="0.2">
      <c r="B669" t="s">
        <v>5</v>
      </c>
    </row>
    <row r="670" spans="2:2" x14ac:dyDescent="0.2">
      <c r="B670" t="s">
        <v>5</v>
      </c>
    </row>
    <row r="671" spans="2:2" x14ac:dyDescent="0.2">
      <c r="B671" t="s">
        <v>5</v>
      </c>
    </row>
    <row r="672" spans="2:2" x14ac:dyDescent="0.2">
      <c r="B672" t="s">
        <v>5</v>
      </c>
    </row>
    <row r="673" spans="2:2" x14ac:dyDescent="0.2">
      <c r="B673" t="s">
        <v>5</v>
      </c>
    </row>
    <row r="674" spans="2:2" x14ac:dyDescent="0.2">
      <c r="B674" t="s">
        <v>5</v>
      </c>
    </row>
    <row r="675" spans="2:2" x14ac:dyDescent="0.2">
      <c r="B675" t="s">
        <v>5</v>
      </c>
    </row>
    <row r="676" spans="2:2" x14ac:dyDescent="0.2">
      <c r="B676" t="s">
        <v>5</v>
      </c>
    </row>
    <row r="677" spans="2:2" x14ac:dyDescent="0.2">
      <c r="B677" t="s">
        <v>5</v>
      </c>
    </row>
    <row r="678" spans="2:2" x14ac:dyDescent="0.2">
      <c r="B678" t="s">
        <v>5</v>
      </c>
    </row>
    <row r="679" spans="2:2" x14ac:dyDescent="0.2">
      <c r="B679" t="s">
        <v>5</v>
      </c>
    </row>
    <row r="680" spans="2:2" x14ac:dyDescent="0.2">
      <c r="B680" t="s">
        <v>5</v>
      </c>
    </row>
    <row r="681" spans="2:2" x14ac:dyDescent="0.2">
      <c r="B681" t="s">
        <v>5</v>
      </c>
    </row>
    <row r="682" spans="2:2" x14ac:dyDescent="0.2">
      <c r="B682" t="s">
        <v>5</v>
      </c>
    </row>
    <row r="683" spans="2:2" x14ac:dyDescent="0.2">
      <c r="B683" t="s">
        <v>5</v>
      </c>
    </row>
    <row r="684" spans="2:2" x14ac:dyDescent="0.2">
      <c r="B684" t="s">
        <v>5</v>
      </c>
    </row>
  </sheetData>
  <phoneticPr fontId="0" type="noConversion"/>
  <printOptions horizontalCentered="1"/>
  <pageMargins left="0.25" right="0.25" top="0.25" bottom="0.25" header="0.25" footer="0.25"/>
  <pageSetup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29"/>
  <sheetViews>
    <sheetView zoomScale="80" zoomScaleNormal="80" workbookViewId="0">
      <pane ySplit="11" topLeftCell="A12" activePane="bottomLeft" state="frozen"/>
      <selection activeCell="H17" sqref="H17"/>
      <selection pane="bottomLeft" activeCell="L125" sqref="L125"/>
    </sheetView>
  </sheetViews>
  <sheetFormatPr defaultColWidth="8.7109375" defaultRowHeight="12.75" x14ac:dyDescent="0.2"/>
  <cols>
    <col min="1" max="1" width="14" style="56" customWidth="1"/>
    <col min="2" max="2" width="9.7109375" style="56" customWidth="1"/>
    <col min="3" max="3" width="9.5703125" style="56" customWidth="1"/>
    <col min="4" max="4" width="25.28515625" style="56" customWidth="1"/>
    <col min="5" max="6" width="13.7109375" style="56" customWidth="1"/>
    <col min="7" max="7" width="2.28515625" style="56" customWidth="1"/>
    <col min="8" max="8" width="11.5703125" style="56" bestFit="1" customWidth="1"/>
    <col min="9" max="9" width="17.7109375" style="56" customWidth="1"/>
    <col min="10" max="10" width="8.7109375" style="56"/>
    <col min="11" max="12" width="9.28515625" style="56" bestFit="1" customWidth="1"/>
    <col min="13" max="15" width="8.7109375" style="56"/>
    <col min="16" max="16" width="9.7109375" style="56" customWidth="1"/>
    <col min="17" max="17" width="12.7109375" style="56" bestFit="1" customWidth="1"/>
    <col min="18" max="18" width="8.7109375" style="56"/>
    <col min="19" max="19" width="10.28515625" style="56" bestFit="1" customWidth="1"/>
    <col min="20" max="16384" width="8.7109375" style="56"/>
  </cols>
  <sheetData>
    <row r="1" spans="1:9" ht="12.75" customHeight="1" x14ac:dyDescent="0.2">
      <c r="A1" s="75"/>
      <c r="B1" s="75"/>
      <c r="C1" s="75"/>
      <c r="D1" s="75"/>
      <c r="E1" s="75"/>
      <c r="F1" s="75"/>
      <c r="G1" s="75"/>
      <c r="H1" s="75"/>
      <c r="I1" s="75" t="s">
        <v>49</v>
      </c>
    </row>
    <row r="2" spans="1:9" ht="12.75" customHeight="1" x14ac:dyDescent="0.2">
      <c r="A2" s="75"/>
      <c r="B2" s="75"/>
      <c r="C2" s="75"/>
      <c r="D2" s="75"/>
      <c r="E2" s="75"/>
      <c r="F2" s="75"/>
      <c r="G2" s="75"/>
      <c r="H2" s="75"/>
      <c r="I2" s="75" t="s">
        <v>50</v>
      </c>
    </row>
    <row r="3" spans="1:9" ht="12.75" customHeight="1" x14ac:dyDescent="0.2">
      <c r="A3" s="106"/>
      <c r="B3" s="106"/>
      <c r="C3" s="106"/>
    </row>
    <row r="4" spans="1:9" ht="12.75" customHeight="1" x14ac:dyDescent="0.2">
      <c r="A4" s="75" t="s">
        <v>36</v>
      </c>
      <c r="B4" s="75"/>
      <c r="C4" s="75"/>
      <c r="D4" s="75"/>
      <c r="E4" s="75"/>
      <c r="F4" s="75"/>
      <c r="G4" s="75"/>
      <c r="H4" s="75"/>
      <c r="I4" s="75"/>
    </row>
    <row r="5" spans="1:9" ht="12.75" customHeight="1" x14ac:dyDescent="0.2">
      <c r="A5" s="75" t="s">
        <v>95</v>
      </c>
      <c r="B5" s="75"/>
      <c r="C5" s="75"/>
      <c r="D5" s="75"/>
      <c r="E5" s="75"/>
      <c r="F5" s="75"/>
      <c r="G5" s="75"/>
      <c r="H5" s="75"/>
      <c r="I5" s="75"/>
    </row>
    <row r="6" spans="1:9" ht="12.75" customHeight="1" x14ac:dyDescent="0.2">
      <c r="A6" s="75"/>
      <c r="B6" s="75"/>
      <c r="C6" s="75"/>
      <c r="D6" s="75"/>
      <c r="E6" s="75"/>
      <c r="F6" s="75"/>
      <c r="G6" s="75"/>
      <c r="H6" s="75"/>
      <c r="I6" s="75"/>
    </row>
    <row r="7" spans="1:9" ht="12.75" customHeight="1" x14ac:dyDescent="0.2">
      <c r="A7" s="118" t="s">
        <v>136</v>
      </c>
      <c r="E7" s="61"/>
      <c r="F7" s="106"/>
      <c r="G7" s="106"/>
      <c r="H7" s="106"/>
      <c r="I7" s="75"/>
    </row>
    <row r="8" spans="1:9" ht="12.75" customHeight="1" x14ac:dyDescent="0.2">
      <c r="A8" s="107"/>
      <c r="B8" s="107"/>
      <c r="C8" s="107"/>
      <c r="D8" s="107"/>
      <c r="E8" s="103"/>
      <c r="F8" s="107"/>
      <c r="G8" s="107"/>
      <c r="H8" s="107"/>
      <c r="I8" s="107"/>
    </row>
    <row r="9" spans="1:9" ht="12.75" customHeight="1" x14ac:dyDescent="0.2">
      <c r="E9" s="70"/>
      <c r="F9" s="70" t="s">
        <v>51</v>
      </c>
      <c r="G9" s="70"/>
      <c r="H9" s="70" t="s">
        <v>52</v>
      </c>
      <c r="I9" s="108" t="s">
        <v>53</v>
      </c>
    </row>
    <row r="10" spans="1:9" ht="12.75" customHeight="1" x14ac:dyDescent="0.2">
      <c r="A10" s="70" t="s">
        <v>5</v>
      </c>
      <c r="B10" s="70"/>
      <c r="C10" s="70"/>
      <c r="D10" s="70"/>
      <c r="E10" s="70" t="s">
        <v>54</v>
      </c>
      <c r="F10" s="70" t="s">
        <v>55</v>
      </c>
      <c r="G10" s="70"/>
      <c r="H10" s="70" t="s">
        <v>56</v>
      </c>
      <c r="I10" s="108" t="s">
        <v>57</v>
      </c>
    </row>
    <row r="11" spans="1:9" ht="12.75" customHeight="1" x14ac:dyDescent="0.2">
      <c r="A11" s="107"/>
      <c r="B11" s="107"/>
      <c r="C11" s="107"/>
      <c r="D11" s="107"/>
      <c r="E11" s="109" t="s">
        <v>58</v>
      </c>
      <c r="F11" s="109" t="s">
        <v>59</v>
      </c>
      <c r="G11" s="109"/>
      <c r="H11" s="109" t="s">
        <v>60</v>
      </c>
      <c r="I11" s="110" t="s">
        <v>61</v>
      </c>
    </row>
    <row r="12" spans="1:9" ht="12.75" customHeight="1" x14ac:dyDescent="0.2">
      <c r="E12" s="70"/>
      <c r="F12" s="70"/>
      <c r="G12" s="70"/>
      <c r="H12" s="70"/>
      <c r="I12" s="70"/>
    </row>
    <row r="13" spans="1:9" ht="12.75" customHeight="1" x14ac:dyDescent="0.2">
      <c r="A13" s="56" t="s">
        <v>62</v>
      </c>
      <c r="C13" s="56" t="s">
        <v>97</v>
      </c>
      <c r="E13" s="70"/>
      <c r="F13" s="70"/>
      <c r="G13" s="70"/>
      <c r="H13" s="70"/>
      <c r="I13" s="70"/>
    </row>
    <row r="14" spans="1:9" ht="12.75" customHeight="1" x14ac:dyDescent="0.2">
      <c r="A14" s="106" t="s">
        <v>63</v>
      </c>
      <c r="B14" s="106"/>
      <c r="C14" s="106"/>
      <c r="D14" s="70" t="s">
        <v>121</v>
      </c>
      <c r="E14" s="70"/>
      <c r="F14" s="70"/>
      <c r="G14" s="70"/>
      <c r="H14" s="70"/>
      <c r="I14" s="70"/>
    </row>
    <row r="15" spans="1:9" ht="12.75" customHeight="1" x14ac:dyDescent="0.2">
      <c r="A15" s="106"/>
      <c r="B15" s="106"/>
      <c r="C15" s="106"/>
      <c r="D15" s="72" t="s">
        <v>122</v>
      </c>
      <c r="E15" s="70"/>
      <c r="F15" s="70"/>
      <c r="G15" s="70"/>
      <c r="H15" s="70"/>
      <c r="I15" s="70"/>
    </row>
    <row r="16" spans="1:9" ht="12.75" customHeight="1" x14ac:dyDescent="0.2">
      <c r="D16" s="70" t="s">
        <v>123</v>
      </c>
      <c r="E16" s="70"/>
      <c r="F16" s="70"/>
      <c r="G16" s="70"/>
      <c r="H16" s="70"/>
      <c r="I16" s="70"/>
    </row>
    <row r="17" spans="1:11" ht="12.75" customHeight="1" x14ac:dyDescent="0.2">
      <c r="D17" s="70"/>
      <c r="E17" s="70"/>
      <c r="F17" s="70"/>
      <c r="G17" s="70"/>
      <c r="H17" s="70"/>
      <c r="I17" s="70"/>
    </row>
    <row r="18" spans="1:11" ht="12.75" customHeight="1" x14ac:dyDescent="0.2">
      <c r="A18" s="8" t="s">
        <v>64</v>
      </c>
      <c r="B18" s="8"/>
      <c r="C18" s="8"/>
    </row>
    <row r="19" spans="1:11" ht="12.75" customHeight="1" x14ac:dyDescent="0.2">
      <c r="A19" s="65"/>
      <c r="B19" s="70"/>
      <c r="C19" s="72"/>
      <c r="D19" s="56" t="s">
        <v>65</v>
      </c>
      <c r="E19" s="102">
        <v>2.93</v>
      </c>
      <c r="F19" s="73">
        <v>39656</v>
      </c>
      <c r="G19" s="73"/>
      <c r="H19" s="73">
        <v>12</v>
      </c>
      <c r="I19" s="111">
        <f>ROUND(E19*F19*H19,0)</f>
        <v>1394305</v>
      </c>
    </row>
    <row r="20" spans="1:11" ht="12.75" customHeight="1" x14ac:dyDescent="0.2">
      <c r="A20" s="65"/>
      <c r="B20" s="70"/>
      <c r="C20" s="72"/>
      <c r="D20" s="56" t="s">
        <v>66</v>
      </c>
      <c r="E20" s="102">
        <v>5.2299999999999999E-2</v>
      </c>
      <c r="F20" s="73">
        <v>1365276</v>
      </c>
      <c r="G20" s="73"/>
      <c r="H20" s="73">
        <v>12</v>
      </c>
      <c r="I20" s="111">
        <f>ROUND(E20*F20*H20,0)</f>
        <v>856847</v>
      </c>
    </row>
    <row r="21" spans="1:11" ht="12.75" customHeight="1" x14ac:dyDescent="0.2">
      <c r="A21" s="62" t="s">
        <v>5</v>
      </c>
      <c r="B21" s="70" t="s">
        <v>5</v>
      </c>
      <c r="E21" s="62" t="s">
        <v>5</v>
      </c>
      <c r="F21" s="73" t="s">
        <v>5</v>
      </c>
      <c r="G21" s="73"/>
      <c r="H21" s="73"/>
      <c r="I21" s="111" t="s">
        <v>5</v>
      </c>
    </row>
    <row r="22" spans="1:11" ht="12.75" customHeight="1" x14ac:dyDescent="0.2">
      <c r="A22" s="8" t="s">
        <v>116</v>
      </c>
      <c r="B22" s="70"/>
      <c r="E22" s="62"/>
      <c r="F22" s="73"/>
      <c r="G22" s="73"/>
      <c r="H22" s="73"/>
      <c r="I22" s="111"/>
    </row>
    <row r="23" spans="1:11" ht="12.75" customHeight="1" x14ac:dyDescent="0.2">
      <c r="A23" s="62"/>
      <c r="B23" s="70"/>
      <c r="E23" s="62"/>
      <c r="F23" s="73"/>
      <c r="G23" s="73"/>
      <c r="H23" s="73"/>
      <c r="I23" s="111"/>
    </row>
    <row r="24" spans="1:11" ht="12.75" customHeight="1" x14ac:dyDescent="0.2">
      <c r="A24" s="62"/>
      <c r="B24" s="70"/>
      <c r="D24" s="56" t="s">
        <v>68</v>
      </c>
      <c r="E24" s="62">
        <v>10.635</v>
      </c>
      <c r="F24" s="73">
        <v>105979</v>
      </c>
      <c r="G24" s="73"/>
      <c r="H24" s="73">
        <v>12</v>
      </c>
      <c r="I24" s="111">
        <f>+H24*F24*E24</f>
        <v>13525039.98</v>
      </c>
    </row>
    <row r="25" spans="1:11" ht="12.75" customHeight="1" x14ac:dyDescent="0.2">
      <c r="A25" s="65"/>
      <c r="B25" s="70"/>
      <c r="C25" s="72"/>
      <c r="E25" s="102"/>
      <c r="F25" s="73"/>
      <c r="G25" s="73"/>
      <c r="H25" s="73"/>
      <c r="I25" s="111"/>
    </row>
    <row r="26" spans="1:11" ht="12.75" customHeight="1" x14ac:dyDescent="0.2">
      <c r="A26" s="8" t="s">
        <v>67</v>
      </c>
      <c r="B26" s="8"/>
      <c r="C26" s="8"/>
      <c r="E26" s="71" t="s">
        <v>5</v>
      </c>
      <c r="F26" s="73" t="s">
        <v>5</v>
      </c>
      <c r="G26" s="73"/>
      <c r="H26" s="73"/>
      <c r="I26" s="111" t="s">
        <v>5</v>
      </c>
    </row>
    <row r="27" spans="1:11" ht="12.75" customHeight="1" x14ac:dyDescent="0.2">
      <c r="A27" s="65"/>
      <c r="B27" s="70"/>
      <c r="C27" s="72"/>
      <c r="D27" s="56" t="s">
        <v>68</v>
      </c>
      <c r="E27" s="71">
        <v>10.516</v>
      </c>
      <c r="F27" s="73">
        <v>19828</v>
      </c>
      <c r="G27" s="73"/>
      <c r="H27" s="73">
        <v>6</v>
      </c>
      <c r="I27" s="111">
        <f>ROUND(E27*F27*H27,0)</f>
        <v>1251067</v>
      </c>
      <c r="K27" s="56" t="s">
        <v>133</v>
      </c>
    </row>
    <row r="28" spans="1:11" ht="12.75" customHeight="1" x14ac:dyDescent="0.2">
      <c r="D28" s="56" t="s">
        <v>68</v>
      </c>
      <c r="E28" s="71">
        <v>10.516</v>
      </c>
      <c r="F28" s="73">
        <v>39656</v>
      </c>
      <c r="G28" s="73"/>
      <c r="H28" s="73">
        <v>6</v>
      </c>
      <c r="I28" s="111">
        <f>ROUND(E28*F28*H28,0)</f>
        <v>2502135</v>
      </c>
      <c r="K28" s="56" t="s">
        <v>134</v>
      </c>
    </row>
    <row r="29" spans="1:11" ht="12.75" customHeight="1" x14ac:dyDescent="0.2">
      <c r="G29" s="73"/>
      <c r="I29" s="112"/>
    </row>
    <row r="30" spans="1:11" ht="12.75" customHeight="1" x14ac:dyDescent="0.2">
      <c r="I30" s="113"/>
    </row>
    <row r="31" spans="1:11" ht="12.75" customHeight="1" x14ac:dyDescent="0.2">
      <c r="C31" s="120" t="s">
        <v>98</v>
      </c>
      <c r="E31" s="78"/>
      <c r="F31" s="22"/>
      <c r="G31" s="22"/>
      <c r="H31" s="22"/>
      <c r="I31" s="93">
        <f>SUM(I19:I29)</f>
        <v>19529393.98</v>
      </c>
    </row>
    <row r="32" spans="1:11" ht="12.75" customHeight="1" x14ac:dyDescent="0.2">
      <c r="C32" s="120"/>
      <c r="E32" s="78"/>
      <c r="F32" s="22"/>
      <c r="G32" s="22"/>
      <c r="H32" s="22"/>
      <c r="I32" s="93"/>
    </row>
    <row r="33" spans="1:12" ht="12.75" customHeight="1" x14ac:dyDescent="0.2">
      <c r="C33" s="120"/>
      <c r="E33" s="78"/>
      <c r="F33" s="22"/>
      <c r="G33" s="22"/>
      <c r="H33" s="22"/>
      <c r="I33" s="93"/>
    </row>
    <row r="34" spans="1:12" ht="12.75" customHeight="1" x14ac:dyDescent="0.2">
      <c r="A34" s="56" t="s">
        <v>62</v>
      </c>
      <c r="C34" s="56" t="s">
        <v>70</v>
      </c>
      <c r="E34" s="70"/>
      <c r="F34" s="70"/>
      <c r="G34" s="70"/>
      <c r="H34" s="70"/>
      <c r="I34" s="70"/>
      <c r="K34" s="121"/>
      <c r="L34" s="121"/>
    </row>
    <row r="35" spans="1:12" ht="12.75" customHeight="1" x14ac:dyDescent="0.2">
      <c r="A35" s="106" t="s">
        <v>63</v>
      </c>
      <c r="B35" s="106"/>
      <c r="C35" s="106"/>
      <c r="D35" s="70" t="s">
        <v>119</v>
      </c>
      <c r="E35" s="70"/>
      <c r="F35" s="70"/>
      <c r="G35" s="70"/>
      <c r="H35" s="70"/>
      <c r="I35" s="70"/>
      <c r="K35" s="121"/>
      <c r="L35" s="121"/>
    </row>
    <row r="36" spans="1:12" ht="12.75" customHeight="1" x14ac:dyDescent="0.2">
      <c r="A36" s="106"/>
      <c r="B36" s="106"/>
      <c r="C36" s="106"/>
      <c r="E36" s="70"/>
      <c r="F36" s="70"/>
      <c r="G36" s="70"/>
      <c r="H36" s="70"/>
      <c r="I36" s="70"/>
      <c r="K36" s="121"/>
      <c r="L36" s="121"/>
    </row>
    <row r="37" spans="1:12" ht="12.75" customHeight="1" x14ac:dyDescent="0.2">
      <c r="E37" s="70"/>
      <c r="F37" s="70"/>
      <c r="G37" s="70"/>
      <c r="H37" s="70"/>
      <c r="I37" s="70"/>
      <c r="K37" s="121"/>
      <c r="L37" s="121"/>
    </row>
    <row r="38" spans="1:12" ht="12.75" customHeight="1" x14ac:dyDescent="0.2">
      <c r="A38" s="8" t="s">
        <v>71</v>
      </c>
      <c r="B38" s="8"/>
      <c r="C38" s="8"/>
    </row>
    <row r="39" spans="1:12" ht="12.75" customHeight="1" x14ac:dyDescent="0.2">
      <c r="A39" s="65"/>
      <c r="B39" s="70"/>
      <c r="C39" s="72"/>
      <c r="D39" s="56" t="s">
        <v>68</v>
      </c>
      <c r="E39" s="71">
        <v>0</v>
      </c>
      <c r="F39" s="73">
        <v>0</v>
      </c>
      <c r="G39" s="73"/>
      <c r="H39" s="73">
        <v>0</v>
      </c>
      <c r="I39" s="111">
        <f>ROUND(E39*F39*H39,0)</f>
        <v>0</v>
      </c>
      <c r="K39" s="126"/>
    </row>
    <row r="40" spans="1:12" ht="12.75" customHeight="1" x14ac:dyDescent="0.2">
      <c r="A40" s="65"/>
      <c r="B40" s="70"/>
      <c r="C40" s="72"/>
      <c r="D40" s="56" t="s">
        <v>68</v>
      </c>
      <c r="E40" s="71">
        <v>6.0838999999999999</v>
      </c>
      <c r="F40" s="73">
        <v>21000</v>
      </c>
      <c r="G40" s="73"/>
      <c r="H40" s="73">
        <v>5</v>
      </c>
      <c r="I40" s="111">
        <f>ROUND(E40*F40*H40,0)</f>
        <v>638810</v>
      </c>
      <c r="K40" s="56" t="s">
        <v>120</v>
      </c>
    </row>
    <row r="41" spans="1:12" ht="12.75" customHeight="1" x14ac:dyDescent="0.2">
      <c r="A41" s="65"/>
      <c r="B41" s="70"/>
      <c r="C41" s="72"/>
      <c r="D41" s="56" t="s">
        <v>68</v>
      </c>
      <c r="E41" s="71">
        <v>6.0838999999999999</v>
      </c>
      <c r="F41" s="73">
        <v>13500</v>
      </c>
      <c r="G41" s="73"/>
      <c r="H41" s="73">
        <v>7</v>
      </c>
      <c r="I41" s="111">
        <f>ROUND(E41*F41*H41,0)</f>
        <v>574929</v>
      </c>
      <c r="K41" s="56" t="s">
        <v>125</v>
      </c>
    </row>
    <row r="42" spans="1:12" ht="12.75" customHeight="1" x14ac:dyDescent="0.2">
      <c r="A42" s="65"/>
      <c r="B42" s="70"/>
      <c r="C42" s="72"/>
      <c r="D42" s="56" t="s">
        <v>68</v>
      </c>
      <c r="E42" s="71">
        <v>6.0838999999999999</v>
      </c>
      <c r="F42" s="73">
        <v>9000</v>
      </c>
      <c r="G42" s="73"/>
      <c r="H42" s="73">
        <v>12</v>
      </c>
      <c r="I42" s="111">
        <f>ROUND(E42*F42*H42,0)</f>
        <v>657061</v>
      </c>
      <c r="K42" s="126" t="s">
        <v>126</v>
      </c>
    </row>
    <row r="43" spans="1:12" ht="12.75" customHeight="1" x14ac:dyDescent="0.2">
      <c r="A43" s="65"/>
      <c r="B43" s="70"/>
      <c r="C43" s="72"/>
      <c r="D43" s="56" t="s">
        <v>68</v>
      </c>
      <c r="E43" s="71">
        <v>0</v>
      </c>
      <c r="F43" s="73">
        <v>0</v>
      </c>
      <c r="G43" s="73"/>
      <c r="H43" s="73">
        <v>0</v>
      </c>
      <c r="I43" s="111">
        <f>ROUND(E43*F43*H43,0)</f>
        <v>0</v>
      </c>
    </row>
    <row r="44" spans="1:12" ht="12.75" customHeight="1" x14ac:dyDescent="0.2">
      <c r="E44" s="71"/>
      <c r="F44" s="73"/>
      <c r="G44" s="73"/>
      <c r="H44" s="73"/>
      <c r="I44" s="111"/>
    </row>
    <row r="45" spans="1:12" ht="12.75" customHeight="1" x14ac:dyDescent="0.2">
      <c r="I45" s="113"/>
    </row>
    <row r="46" spans="1:12" ht="12.75" customHeight="1" x14ac:dyDescent="0.2">
      <c r="I46" s="113"/>
    </row>
    <row r="47" spans="1:12" ht="12.75" customHeight="1" x14ac:dyDescent="0.2">
      <c r="C47" s="120" t="s">
        <v>72</v>
      </c>
      <c r="E47" s="78"/>
      <c r="F47" s="22"/>
      <c r="G47" s="22"/>
      <c r="H47" s="22"/>
      <c r="I47" s="93">
        <f>SUM(I39:I45)</f>
        <v>1870800</v>
      </c>
    </row>
    <row r="48" spans="1:12" ht="12.75" customHeight="1" x14ac:dyDescent="0.2">
      <c r="C48" s="120"/>
      <c r="E48" s="78"/>
      <c r="F48" s="22"/>
      <c r="G48" s="22"/>
      <c r="H48" s="22"/>
      <c r="I48" s="93"/>
    </row>
    <row r="49" spans="1:11" ht="12.75" customHeight="1" x14ac:dyDescent="0.2">
      <c r="C49" s="120"/>
      <c r="I49" s="93"/>
    </row>
    <row r="50" spans="1:11" ht="12.75" customHeight="1" x14ac:dyDescent="0.2">
      <c r="A50" s="56" t="s">
        <v>62</v>
      </c>
      <c r="C50" s="56" t="s">
        <v>107</v>
      </c>
      <c r="E50" s="70"/>
      <c r="F50" s="70"/>
      <c r="G50" s="70"/>
      <c r="H50" s="70"/>
      <c r="I50" s="70"/>
    </row>
    <row r="51" spans="1:11" ht="12.75" customHeight="1" x14ac:dyDescent="0.2">
      <c r="A51" s="106" t="s">
        <v>63</v>
      </c>
      <c r="B51" s="106"/>
      <c r="C51" s="106"/>
      <c r="D51" s="72" t="s">
        <v>127</v>
      </c>
      <c r="E51" s="70"/>
      <c r="F51" s="70"/>
      <c r="G51" s="70"/>
      <c r="H51" s="70"/>
      <c r="I51" s="70"/>
    </row>
    <row r="52" spans="1:11" ht="12.75" customHeight="1" x14ac:dyDescent="0.2">
      <c r="A52" s="106"/>
      <c r="B52" s="106"/>
      <c r="C52" s="106"/>
      <c r="D52" s="70"/>
      <c r="E52" s="70"/>
      <c r="F52" s="70"/>
      <c r="G52" s="70"/>
      <c r="H52" s="70"/>
      <c r="I52" s="70"/>
    </row>
    <row r="53" spans="1:11" ht="12.75" customHeight="1" x14ac:dyDescent="0.2">
      <c r="E53" s="70"/>
      <c r="F53" s="70"/>
      <c r="G53" s="70"/>
      <c r="H53" s="70"/>
      <c r="I53" s="70"/>
    </row>
    <row r="54" spans="1:11" ht="12.75" customHeight="1" x14ac:dyDescent="0.2">
      <c r="A54" s="8" t="s">
        <v>71</v>
      </c>
      <c r="B54" s="8"/>
      <c r="C54" s="8"/>
    </row>
    <row r="55" spans="1:11" ht="12.75" customHeight="1" x14ac:dyDescent="0.2">
      <c r="A55" s="65"/>
      <c r="B55" s="70"/>
      <c r="C55" s="72"/>
      <c r="E55" s="71"/>
      <c r="F55" s="73"/>
      <c r="G55" s="73"/>
      <c r="H55" s="73"/>
      <c r="I55" s="111"/>
    </row>
    <row r="56" spans="1:11" ht="12.75" customHeight="1" x14ac:dyDescent="0.2">
      <c r="A56" s="65"/>
      <c r="B56" s="70"/>
      <c r="C56" s="72"/>
      <c r="D56" s="56" t="s">
        <v>68</v>
      </c>
      <c r="E56" s="71">
        <f>4.867+0.0406</f>
        <v>4.9076000000000004</v>
      </c>
      <c r="F56" s="73">
        <f>23000+13472</f>
        <v>36472</v>
      </c>
      <c r="G56" s="73"/>
      <c r="H56" s="73">
        <v>5</v>
      </c>
      <c r="I56" s="111">
        <f>ROUND(E56*F56*H56,0)</f>
        <v>894950</v>
      </c>
      <c r="K56" s="126" t="s">
        <v>128</v>
      </c>
    </row>
    <row r="57" spans="1:11" ht="12.75" customHeight="1" x14ac:dyDescent="0.2">
      <c r="A57" s="65"/>
      <c r="B57" s="70"/>
      <c r="C57" s="72"/>
      <c r="D57" s="56" t="s">
        <v>68</v>
      </c>
      <c r="E57" s="71">
        <f>5.475+0.0406</f>
        <v>5.5156000000000001</v>
      </c>
      <c r="F57" s="73">
        <f>23000+13472</f>
        <v>36472</v>
      </c>
      <c r="G57" s="73"/>
      <c r="H57" s="73">
        <v>7</v>
      </c>
      <c r="I57" s="111">
        <f>ROUND(E57*F57*H57,0)</f>
        <v>1408155</v>
      </c>
      <c r="K57" s="56" t="s">
        <v>129</v>
      </c>
    </row>
    <row r="58" spans="1:11" ht="12.75" customHeight="1" x14ac:dyDescent="0.2">
      <c r="A58" s="65"/>
      <c r="B58" s="70"/>
      <c r="C58" s="72"/>
      <c r="E58" s="71"/>
      <c r="F58" s="73"/>
      <c r="G58" s="73"/>
      <c r="H58" s="73"/>
      <c r="I58" s="111"/>
    </row>
    <row r="59" spans="1:11" ht="12.75" customHeight="1" x14ac:dyDescent="0.2">
      <c r="C59" s="120" t="s">
        <v>108</v>
      </c>
      <c r="E59" s="71"/>
      <c r="F59" s="73"/>
      <c r="G59" s="73"/>
      <c r="H59" s="73"/>
      <c r="I59" s="111">
        <f>+I56+I57</f>
        <v>2303105</v>
      </c>
    </row>
    <row r="60" spans="1:11" ht="12.75" customHeight="1" x14ac:dyDescent="0.2">
      <c r="C60" s="120"/>
      <c r="E60" s="71"/>
      <c r="F60" s="73"/>
      <c r="G60" s="73"/>
      <c r="H60" s="73"/>
      <c r="I60" s="111"/>
    </row>
    <row r="61" spans="1:11" ht="12.75" customHeight="1" x14ac:dyDescent="0.2">
      <c r="I61" s="75" t="s">
        <v>49</v>
      </c>
    </row>
    <row r="62" spans="1:11" ht="12.75" customHeight="1" x14ac:dyDescent="0.2">
      <c r="I62" s="75" t="s">
        <v>110</v>
      </c>
    </row>
    <row r="63" spans="1:11" ht="12.75" customHeight="1" x14ac:dyDescent="0.2">
      <c r="I63" s="113"/>
    </row>
    <row r="64" spans="1:11" ht="12.75" customHeight="1" x14ac:dyDescent="0.2">
      <c r="A64" s="75" t="s">
        <v>36</v>
      </c>
      <c r="B64" s="75"/>
      <c r="C64" s="75"/>
      <c r="D64" s="75"/>
      <c r="E64" s="75"/>
      <c r="F64" s="75"/>
      <c r="G64" s="75"/>
      <c r="H64" s="75"/>
      <c r="I64" s="75"/>
    </row>
    <row r="65" spans="1:11" ht="12.75" customHeight="1" x14ac:dyDescent="0.2">
      <c r="A65" s="75" t="s">
        <v>95</v>
      </c>
      <c r="B65" s="75"/>
      <c r="C65" s="75"/>
      <c r="D65" s="75"/>
      <c r="E65" s="75"/>
      <c r="F65" s="75"/>
      <c r="G65" s="75"/>
      <c r="H65" s="75"/>
      <c r="I65" s="75"/>
    </row>
    <row r="66" spans="1:11" ht="12.75" customHeight="1" x14ac:dyDescent="0.2">
      <c r="A66" s="75"/>
      <c r="B66" s="75"/>
      <c r="C66" s="75"/>
      <c r="D66" s="75"/>
      <c r="E66" s="75"/>
      <c r="F66" s="75"/>
      <c r="G66" s="75"/>
      <c r="H66" s="75"/>
      <c r="I66" s="75"/>
    </row>
    <row r="67" spans="1:11" ht="12.75" customHeight="1" x14ac:dyDescent="0.2">
      <c r="A67" s="56" t="str">
        <f>A7</f>
        <v>DETAILS FOR THE EGC RATE IN EFFECT AS OF : DECEMBER 02, 2024</v>
      </c>
      <c r="E67" s="61"/>
      <c r="F67" s="106"/>
      <c r="G67" s="106"/>
      <c r="H67" s="106"/>
      <c r="I67" s="75"/>
    </row>
    <row r="68" spans="1:11" ht="12.75" customHeight="1" x14ac:dyDescent="0.2">
      <c r="A68" s="107"/>
      <c r="B68" s="107"/>
      <c r="C68" s="107"/>
      <c r="D68" s="107"/>
      <c r="E68" s="103"/>
      <c r="F68" s="107"/>
      <c r="G68" s="107"/>
      <c r="H68" s="107"/>
      <c r="I68" s="107"/>
    </row>
    <row r="69" spans="1:11" ht="12.75" customHeight="1" x14ac:dyDescent="0.2">
      <c r="E69" s="70"/>
      <c r="F69" s="70" t="s">
        <v>51</v>
      </c>
      <c r="G69" s="70"/>
      <c r="H69" s="70" t="s">
        <v>52</v>
      </c>
      <c r="I69" s="114" t="s">
        <v>53</v>
      </c>
    </row>
    <row r="70" spans="1:11" ht="12.75" customHeight="1" x14ac:dyDescent="0.2">
      <c r="A70" s="70" t="s">
        <v>5</v>
      </c>
      <c r="B70" s="70"/>
      <c r="C70" s="70"/>
      <c r="D70" s="70"/>
      <c r="E70" s="70" t="s">
        <v>54</v>
      </c>
      <c r="F70" s="70" t="s">
        <v>55</v>
      </c>
      <c r="G70" s="70"/>
      <c r="H70" s="70" t="s">
        <v>56</v>
      </c>
      <c r="I70" s="108" t="s">
        <v>57</v>
      </c>
    </row>
    <row r="71" spans="1:11" ht="12.75" customHeight="1" x14ac:dyDescent="0.2">
      <c r="A71" s="107"/>
      <c r="B71" s="107"/>
      <c r="C71" s="107"/>
      <c r="D71" s="107"/>
      <c r="E71" s="109" t="s">
        <v>58</v>
      </c>
      <c r="F71" s="109" t="s">
        <v>59</v>
      </c>
      <c r="G71" s="109"/>
      <c r="H71" s="109" t="s">
        <v>60</v>
      </c>
      <c r="I71" s="110" t="s">
        <v>61</v>
      </c>
    </row>
    <row r="72" spans="1:11" ht="12.75" customHeight="1" x14ac:dyDescent="0.2">
      <c r="E72" s="70"/>
      <c r="F72" s="70"/>
      <c r="G72" s="70"/>
      <c r="H72" s="70"/>
      <c r="I72" s="70"/>
    </row>
    <row r="73" spans="1:11" ht="12.75" customHeight="1" x14ac:dyDescent="0.2">
      <c r="F73" s="22"/>
      <c r="G73" s="22"/>
      <c r="H73" s="22"/>
      <c r="I73" s="93"/>
    </row>
    <row r="74" spans="1:11" ht="12.75" customHeight="1" x14ac:dyDescent="0.2">
      <c r="A74" s="56" t="s">
        <v>62</v>
      </c>
      <c r="C74" s="56" t="s">
        <v>111</v>
      </c>
      <c r="F74" s="22"/>
      <c r="G74" s="22"/>
      <c r="H74" s="22"/>
      <c r="I74" s="93" t="s">
        <v>5</v>
      </c>
    </row>
    <row r="75" spans="1:11" ht="12.75" customHeight="1" x14ac:dyDescent="0.2">
      <c r="A75" s="106" t="s">
        <v>63</v>
      </c>
      <c r="B75" s="106"/>
      <c r="C75" s="106"/>
      <c r="D75" s="92" t="s">
        <v>124</v>
      </c>
      <c r="F75" s="22"/>
      <c r="G75" s="22"/>
      <c r="H75" s="22"/>
    </row>
    <row r="76" spans="1:11" ht="12.75" customHeight="1" x14ac:dyDescent="0.2">
      <c r="F76" s="22"/>
      <c r="G76" s="22"/>
      <c r="H76" s="22"/>
    </row>
    <row r="77" spans="1:11" ht="12.75" customHeight="1" x14ac:dyDescent="0.2">
      <c r="A77" s="8" t="s">
        <v>69</v>
      </c>
      <c r="B77" s="8"/>
      <c r="C77" s="8"/>
      <c r="E77" s="71" t="s">
        <v>5</v>
      </c>
      <c r="F77" s="73" t="s">
        <v>5</v>
      </c>
      <c r="G77" s="73"/>
      <c r="H77" s="73"/>
      <c r="I77" s="111" t="s">
        <v>5</v>
      </c>
    </row>
    <row r="78" spans="1:11" ht="12.75" customHeight="1" x14ac:dyDescent="0.2">
      <c r="A78" s="65"/>
      <c r="B78" s="70"/>
      <c r="C78" s="72"/>
      <c r="E78" s="71"/>
      <c r="F78" s="65"/>
      <c r="G78" s="65"/>
      <c r="H78" s="73"/>
      <c r="I78" s="111"/>
      <c r="K78" s="86"/>
    </row>
    <row r="79" spans="1:11" ht="12.75" customHeight="1" x14ac:dyDescent="0.2">
      <c r="A79" s="65"/>
      <c r="B79" s="70"/>
      <c r="C79" s="72"/>
      <c r="D79" s="56" t="s">
        <v>68</v>
      </c>
      <c r="E79" s="71">
        <v>0.22500000000000001</v>
      </c>
      <c r="F79" s="65">
        <v>14000</v>
      </c>
      <c r="G79" s="65"/>
      <c r="H79" s="73">
        <v>151</v>
      </c>
      <c r="I79" s="111">
        <f>ROUND(E79*F79*H79,0)</f>
        <v>475650</v>
      </c>
      <c r="K79" s="86" t="s">
        <v>115</v>
      </c>
    </row>
    <row r="80" spans="1:11" ht="12.75" customHeight="1" x14ac:dyDescent="0.2">
      <c r="A80" s="65"/>
      <c r="B80" s="70"/>
      <c r="C80" s="72"/>
      <c r="D80" s="56" t="s">
        <v>68</v>
      </c>
      <c r="E80" s="71">
        <v>0.14000000000000001</v>
      </c>
      <c r="F80" s="65">
        <v>3700</v>
      </c>
      <c r="G80" s="65"/>
      <c r="H80" s="73">
        <v>214</v>
      </c>
      <c r="I80" s="111">
        <f>ROUND(E80*F80*H80,0)</f>
        <v>110852</v>
      </c>
      <c r="K80" s="86" t="s">
        <v>114</v>
      </c>
    </row>
    <row r="81" spans="1:19" ht="12.75" customHeight="1" x14ac:dyDescent="0.2">
      <c r="E81" s="71"/>
      <c r="F81" s="65"/>
      <c r="G81" s="65"/>
      <c r="H81" s="73"/>
      <c r="I81" s="111"/>
    </row>
    <row r="82" spans="1:19" ht="12.75" customHeight="1" x14ac:dyDescent="0.2">
      <c r="I82" s="112"/>
    </row>
    <row r="83" spans="1:19" ht="12.75" customHeight="1" x14ac:dyDescent="0.2">
      <c r="S83" s="122"/>
    </row>
    <row r="84" spans="1:19" ht="12.75" customHeight="1" x14ac:dyDescent="0.2">
      <c r="A84" s="118" t="s">
        <v>112</v>
      </c>
      <c r="F84" s="22"/>
      <c r="G84" s="22"/>
      <c r="H84" s="22"/>
      <c r="I84" s="93">
        <f>SUM(I78:I82)</f>
        <v>586502</v>
      </c>
    </row>
    <row r="85" spans="1:19" ht="12.75" customHeight="1" x14ac:dyDescent="0.2">
      <c r="E85" s="64"/>
      <c r="F85" s="104"/>
      <c r="G85" s="104"/>
      <c r="H85" s="104"/>
      <c r="I85" s="95"/>
    </row>
    <row r="86" spans="1:19" ht="12.75" customHeight="1" x14ac:dyDescent="0.2">
      <c r="C86" s="118"/>
      <c r="F86" s="22"/>
      <c r="G86" s="22"/>
      <c r="H86" s="22"/>
      <c r="I86" s="93"/>
    </row>
    <row r="87" spans="1:19" ht="12.75" customHeight="1" x14ac:dyDescent="0.2">
      <c r="F87" s="22"/>
      <c r="G87" s="22"/>
      <c r="H87" s="22"/>
      <c r="I87" s="93"/>
    </row>
    <row r="88" spans="1:19" ht="12.75" customHeight="1" x14ac:dyDescent="0.2">
      <c r="F88" s="22"/>
      <c r="G88" s="22"/>
      <c r="H88" s="22"/>
      <c r="I88" s="93"/>
    </row>
    <row r="89" spans="1:19" ht="12.75" customHeight="1" x14ac:dyDescent="0.2">
      <c r="A89" s="56" t="s">
        <v>101</v>
      </c>
      <c r="F89" s="22"/>
      <c r="G89" s="22"/>
      <c r="H89" s="22"/>
      <c r="I89" s="93"/>
    </row>
    <row r="90" spans="1:19" ht="12.75" customHeight="1" x14ac:dyDescent="0.2">
      <c r="A90" s="106" t="s">
        <v>5</v>
      </c>
      <c r="B90" s="106"/>
      <c r="C90" s="106"/>
      <c r="D90" s="56" t="s">
        <v>118</v>
      </c>
      <c r="E90" s="123">
        <v>3.5000000000000003E-2</v>
      </c>
      <c r="F90" s="81">
        <f>22500*90</f>
        <v>2025000</v>
      </c>
      <c r="G90" s="115"/>
      <c r="I90" s="65">
        <f>+F90*E90</f>
        <v>70875</v>
      </c>
    </row>
    <row r="91" spans="1:19" ht="12.75" customHeight="1" x14ac:dyDescent="0.2">
      <c r="A91" s="106" t="s">
        <v>5</v>
      </c>
      <c r="B91" s="106"/>
      <c r="C91" s="106"/>
      <c r="D91" s="56" t="s">
        <v>131</v>
      </c>
      <c r="E91" s="123">
        <v>0.08</v>
      </c>
      <c r="F91" s="81">
        <f>12500*90</f>
        <v>1125000</v>
      </c>
      <c r="G91" s="115"/>
      <c r="I91" s="65">
        <f t="shared" ref="I91:I93" si="0">+F91*E91</f>
        <v>90000</v>
      </c>
    </row>
    <row r="92" spans="1:19" ht="12.75" customHeight="1" x14ac:dyDescent="0.2">
      <c r="A92" s="106"/>
      <c r="B92" s="106"/>
      <c r="C92" s="106"/>
      <c r="D92" s="56" t="s">
        <v>117</v>
      </c>
      <c r="E92" s="123">
        <v>7.0000000000000007E-2</v>
      </c>
      <c r="F92" s="81">
        <f>20000*90</f>
        <v>1800000</v>
      </c>
      <c r="I92" s="65">
        <f t="shared" si="0"/>
        <v>126000.00000000001</v>
      </c>
    </row>
    <row r="93" spans="1:19" ht="12.75" customHeight="1" x14ac:dyDescent="0.2">
      <c r="A93" s="106"/>
      <c r="B93" s="106"/>
      <c r="C93" s="106"/>
      <c r="D93" s="56" t="s">
        <v>132</v>
      </c>
      <c r="E93" s="123">
        <v>0.2</v>
      </c>
      <c r="F93" s="81">
        <f>11229*90</f>
        <v>1010610</v>
      </c>
      <c r="I93" s="127">
        <f t="shared" si="0"/>
        <v>202122</v>
      </c>
    </row>
    <row r="94" spans="1:19" ht="12.75" customHeight="1" x14ac:dyDescent="0.2">
      <c r="A94" s="106"/>
      <c r="B94" s="106"/>
      <c r="C94" s="106"/>
      <c r="E94" s="123"/>
      <c r="F94" s="81"/>
      <c r="I94" s="65"/>
    </row>
    <row r="95" spans="1:19" ht="12.75" customHeight="1" x14ac:dyDescent="0.2">
      <c r="A95" s="56" t="s">
        <v>73</v>
      </c>
      <c r="I95" s="93">
        <f>SUM(I90:I93)</f>
        <v>488997</v>
      </c>
      <c r="J95" s="134"/>
    </row>
    <row r="96" spans="1:19" ht="12.75" customHeight="1" x14ac:dyDescent="0.2"/>
    <row r="97" spans="1:18" ht="12.75" customHeight="1" x14ac:dyDescent="0.2">
      <c r="A97" s="75"/>
      <c r="B97" s="75"/>
      <c r="C97" s="75"/>
      <c r="D97" s="75"/>
      <c r="E97" s="75"/>
      <c r="F97" s="75"/>
      <c r="G97" s="75"/>
      <c r="H97" s="75"/>
      <c r="I97" s="75"/>
    </row>
    <row r="98" spans="1:18" ht="12.75" customHeight="1" x14ac:dyDescent="0.2">
      <c r="A98" s="75"/>
      <c r="B98" s="75"/>
      <c r="C98" s="75"/>
      <c r="D98" s="75"/>
      <c r="E98" s="75"/>
      <c r="F98" s="75"/>
      <c r="G98" s="75"/>
      <c r="H98" s="75"/>
      <c r="I98" s="75" t="s">
        <v>49</v>
      </c>
      <c r="L98" s="123"/>
    </row>
    <row r="99" spans="1:18" ht="12.75" customHeight="1" x14ac:dyDescent="0.2">
      <c r="A99" s="75"/>
      <c r="B99" s="75"/>
      <c r="C99" s="75"/>
      <c r="D99" s="75"/>
      <c r="E99" s="75"/>
      <c r="F99" s="75"/>
      <c r="G99" s="75"/>
      <c r="H99" s="75"/>
      <c r="I99" s="75" t="s">
        <v>74</v>
      </c>
    </row>
    <row r="100" spans="1:18" ht="12.75" customHeight="1" x14ac:dyDescent="0.2">
      <c r="A100" s="106"/>
      <c r="B100" s="106"/>
      <c r="C100" s="106"/>
    </row>
    <row r="101" spans="1:18" ht="12.75" customHeight="1" x14ac:dyDescent="0.2">
      <c r="A101" s="75" t="s">
        <v>36</v>
      </c>
      <c r="B101" s="75"/>
      <c r="C101" s="75"/>
      <c r="D101" s="75"/>
      <c r="E101" s="75"/>
      <c r="F101" s="75"/>
      <c r="G101" s="75"/>
      <c r="H101" s="75"/>
      <c r="I101" s="75"/>
    </row>
    <row r="102" spans="1:18" ht="12.75" customHeight="1" x14ac:dyDescent="0.2">
      <c r="A102" s="75" t="s">
        <v>95</v>
      </c>
      <c r="B102" s="75"/>
      <c r="C102" s="75"/>
      <c r="D102" s="75"/>
      <c r="E102" s="75"/>
      <c r="F102" s="75"/>
      <c r="G102" s="75"/>
      <c r="H102" s="75"/>
      <c r="I102" s="75"/>
    </row>
    <row r="103" spans="1:18" ht="12.75" customHeight="1" x14ac:dyDescent="0.2">
      <c r="A103" s="75"/>
      <c r="B103" s="75"/>
      <c r="C103" s="75"/>
      <c r="D103" s="75"/>
      <c r="E103" s="75"/>
      <c r="F103" s="75"/>
      <c r="G103" s="75"/>
      <c r="H103" s="75"/>
      <c r="I103" s="75"/>
    </row>
    <row r="104" spans="1:18" ht="12.75" customHeight="1" x14ac:dyDescent="0.2">
      <c r="A104" s="56" t="str">
        <f>A7</f>
        <v>DETAILS FOR THE EGC RATE IN EFFECT AS OF : DECEMBER 02, 2024</v>
      </c>
      <c r="E104" s="61"/>
      <c r="F104" s="106"/>
      <c r="G104" s="106"/>
      <c r="H104" s="106"/>
      <c r="I104" s="75"/>
    </row>
    <row r="105" spans="1:18" ht="12.75" customHeight="1" x14ac:dyDescent="0.2">
      <c r="A105" s="107"/>
      <c r="B105" s="107"/>
      <c r="C105" s="107"/>
      <c r="D105" s="107"/>
      <c r="E105" s="103"/>
      <c r="F105" s="107"/>
      <c r="G105" s="107"/>
      <c r="H105" s="107"/>
      <c r="I105" s="107"/>
    </row>
    <row r="106" spans="1:18" ht="12.75" customHeight="1" x14ac:dyDescent="0.2">
      <c r="E106" s="70"/>
      <c r="F106" s="70"/>
      <c r="G106" s="70"/>
      <c r="H106" s="70"/>
      <c r="I106" s="114"/>
    </row>
    <row r="107" spans="1:18" ht="12.75" customHeight="1" x14ac:dyDescent="0.2">
      <c r="A107" s="70" t="s">
        <v>5</v>
      </c>
      <c r="B107" s="70"/>
      <c r="C107" s="70"/>
      <c r="D107" s="70"/>
      <c r="E107" s="70"/>
      <c r="F107" s="70"/>
      <c r="G107" s="70"/>
      <c r="H107" s="70"/>
      <c r="I107" s="108"/>
      <c r="Q107" s="115"/>
    </row>
    <row r="108" spans="1:18" ht="12.75" customHeight="1" x14ac:dyDescent="0.2">
      <c r="A108" s="107"/>
      <c r="B108" s="107"/>
      <c r="C108" s="107"/>
      <c r="D108" s="107"/>
      <c r="E108" s="109"/>
      <c r="F108" s="109"/>
      <c r="G108" s="109"/>
      <c r="H108" s="109"/>
      <c r="I108" s="110"/>
      <c r="Q108" s="115"/>
      <c r="R108" s="124"/>
    </row>
    <row r="109" spans="1:18" ht="12.75" customHeight="1" x14ac:dyDescent="0.2">
      <c r="Q109" s="115"/>
      <c r="R109" s="124"/>
    </row>
    <row r="110" spans="1:18" ht="12.75" customHeight="1" x14ac:dyDescent="0.2">
      <c r="A110" s="118" t="s">
        <v>139</v>
      </c>
      <c r="E110" s="61"/>
      <c r="I110" s="75"/>
      <c r="Q110" s="115"/>
    </row>
    <row r="111" spans="1:18" ht="12.75" customHeight="1" x14ac:dyDescent="0.2">
      <c r="E111" s="61"/>
      <c r="Q111" s="115"/>
    </row>
    <row r="112" spans="1:18" ht="12.75" customHeight="1" x14ac:dyDescent="0.2">
      <c r="A112" s="8" t="s">
        <v>75</v>
      </c>
    </row>
    <row r="113" spans="1:9" ht="12.75" customHeight="1" x14ac:dyDescent="0.2">
      <c r="A113" s="56" t="s">
        <v>76</v>
      </c>
      <c r="E113" s="62"/>
      <c r="F113" s="128">
        <v>2.9596</v>
      </c>
      <c r="G113" s="83"/>
      <c r="H113" s="84" t="s">
        <v>77</v>
      </c>
      <c r="I113" s="84"/>
    </row>
    <row r="114" spans="1:9" ht="12.75" customHeight="1" x14ac:dyDescent="0.2">
      <c r="A114" s="56" t="s">
        <v>96</v>
      </c>
      <c r="B114" s="70"/>
      <c r="C114" s="70"/>
      <c r="D114" s="119">
        <v>3.1E-2</v>
      </c>
      <c r="E114" s="85">
        <f>ROUND(F113*D114,4)</f>
        <v>9.1700000000000004E-2</v>
      </c>
      <c r="F114" s="85">
        <f>F113+E114</f>
        <v>3.0512999999999999</v>
      </c>
      <c r="G114" s="85"/>
      <c r="H114" s="84" t="s">
        <v>77</v>
      </c>
      <c r="I114" s="84"/>
    </row>
    <row r="115" spans="1:9" ht="12.75" customHeight="1" x14ac:dyDescent="0.2">
      <c r="A115" s="56" t="s">
        <v>78</v>
      </c>
      <c r="D115" s="129">
        <v>1.1007</v>
      </c>
      <c r="E115" s="85">
        <f>ROUND((F114*D115)-F114,4)</f>
        <v>0.30730000000000002</v>
      </c>
      <c r="F115" s="85">
        <f>F114+E115</f>
        <v>3.3586</v>
      </c>
      <c r="G115" s="85"/>
      <c r="H115" s="84" t="s">
        <v>79</v>
      </c>
      <c r="I115" s="90"/>
    </row>
    <row r="116" spans="1:9" ht="12.75" customHeight="1" x14ac:dyDescent="0.2">
      <c r="A116" s="56" t="s">
        <v>80</v>
      </c>
      <c r="D116" s="119">
        <v>0.84826000000000001</v>
      </c>
      <c r="F116" s="79">
        <f>ROUND(F115*D116,4)</f>
        <v>2.8490000000000002</v>
      </c>
      <c r="G116" s="79"/>
      <c r="H116" s="84" t="s">
        <v>79</v>
      </c>
      <c r="I116" s="84"/>
    </row>
    <row r="117" spans="1:9" ht="12.75" customHeight="1" x14ac:dyDescent="0.2">
      <c r="B117" s="56" t="s">
        <v>81</v>
      </c>
      <c r="C117" s="95"/>
      <c r="E117" s="63"/>
      <c r="F117" s="88">
        <f>ROUND(F116,3)</f>
        <v>2.8490000000000002</v>
      </c>
      <c r="G117" s="88"/>
      <c r="H117" s="84" t="s">
        <v>79</v>
      </c>
      <c r="I117" s="84"/>
    </row>
    <row r="118" spans="1:9" ht="12.75" customHeight="1" x14ac:dyDescent="0.2">
      <c r="E118" s="62"/>
      <c r="F118" s="83"/>
      <c r="G118" s="83"/>
      <c r="H118" s="84"/>
      <c r="I118" s="84"/>
    </row>
    <row r="119" spans="1:9" ht="12.75" customHeight="1" x14ac:dyDescent="0.2">
      <c r="A119" s="8" t="s">
        <v>82</v>
      </c>
      <c r="D119" s="56" t="s">
        <v>5</v>
      </c>
      <c r="E119" s="64" t="s">
        <v>5</v>
      </c>
      <c r="F119" s="65"/>
      <c r="G119" s="65"/>
      <c r="H119" s="65"/>
      <c r="I119" s="84"/>
    </row>
    <row r="120" spans="1:9" ht="12.75" customHeight="1" x14ac:dyDescent="0.2">
      <c r="A120" s="56" t="s">
        <v>83</v>
      </c>
      <c r="E120" s="64"/>
      <c r="F120" s="130">
        <v>2.1908099999999999</v>
      </c>
      <c r="G120" s="87"/>
      <c r="H120" s="84" t="s">
        <v>77</v>
      </c>
      <c r="I120" s="84"/>
    </row>
    <row r="121" spans="1:9" ht="12.75" customHeight="1" x14ac:dyDescent="0.2">
      <c r="A121" s="56" t="s">
        <v>84</v>
      </c>
      <c r="E121" s="131">
        <f>1.53/100</f>
        <v>1.5300000000000001E-2</v>
      </c>
      <c r="F121" s="85">
        <f>F120+E121</f>
        <v>2.2061099999999998</v>
      </c>
      <c r="G121" s="85"/>
      <c r="H121" s="84" t="s">
        <v>77</v>
      </c>
      <c r="I121" s="84"/>
    </row>
    <row r="122" spans="1:9" ht="12.75" customHeight="1" x14ac:dyDescent="0.2">
      <c r="A122" s="106" t="s">
        <v>85</v>
      </c>
      <c r="B122" s="70"/>
      <c r="C122" s="70"/>
      <c r="D122" s="119">
        <v>2.128E-2</v>
      </c>
      <c r="E122" s="85">
        <f>ROUND(F121*D122,4)</f>
        <v>4.6899999999999997E-2</v>
      </c>
      <c r="F122" s="85">
        <f t="shared" ref="F122:F126" si="1">F121+E122</f>
        <v>2.2530099999999997</v>
      </c>
      <c r="G122" s="85"/>
      <c r="H122" s="84" t="s">
        <v>77</v>
      </c>
      <c r="I122" s="84"/>
    </row>
    <row r="123" spans="1:9" ht="12.75" customHeight="1" x14ac:dyDescent="0.2">
      <c r="A123" s="56" t="s">
        <v>86</v>
      </c>
      <c r="E123" s="131">
        <v>1.2500000000000001E-2</v>
      </c>
      <c r="F123" s="85">
        <f t="shared" si="1"/>
        <v>2.2655099999999999</v>
      </c>
      <c r="G123" s="85"/>
      <c r="H123" s="84" t="s">
        <v>77</v>
      </c>
      <c r="I123" s="84"/>
    </row>
    <row r="124" spans="1:9" ht="12.75" hidden="1" customHeight="1" x14ac:dyDescent="0.2">
      <c r="A124" s="56" t="s">
        <v>87</v>
      </c>
      <c r="D124" s="66"/>
      <c r="E124" s="131">
        <v>0</v>
      </c>
      <c r="F124" s="85">
        <f t="shared" si="1"/>
        <v>2.2655099999999999</v>
      </c>
      <c r="G124" s="85"/>
      <c r="H124" s="84" t="s">
        <v>77</v>
      </c>
      <c r="I124" s="84"/>
    </row>
    <row r="125" spans="1:9" ht="12.75" customHeight="1" x14ac:dyDescent="0.2">
      <c r="A125" s="56" t="s">
        <v>96</v>
      </c>
      <c r="B125" s="70"/>
      <c r="C125" s="70"/>
      <c r="D125" s="66">
        <f>+D114</f>
        <v>3.1E-2</v>
      </c>
      <c r="E125" s="85">
        <f>ROUND(F124*D125,4)</f>
        <v>7.0199999999999999E-2</v>
      </c>
      <c r="F125" s="85">
        <f t="shared" si="1"/>
        <v>2.3357099999999997</v>
      </c>
      <c r="G125" s="85"/>
      <c r="H125" s="84" t="s">
        <v>77</v>
      </c>
    </row>
    <row r="126" spans="1:9" ht="12.75" customHeight="1" x14ac:dyDescent="0.2">
      <c r="A126" s="56" t="s">
        <v>78</v>
      </c>
      <c r="D126" s="67">
        <f>+D115</f>
        <v>1.1007</v>
      </c>
      <c r="E126" s="85">
        <f>ROUND((F125*D126)-F125,4)</f>
        <v>0.23519999999999999</v>
      </c>
      <c r="F126" s="85">
        <f t="shared" si="1"/>
        <v>2.5709099999999996</v>
      </c>
      <c r="G126" s="85"/>
      <c r="H126" s="84" t="s">
        <v>79</v>
      </c>
      <c r="I126" s="93"/>
    </row>
    <row r="127" spans="1:9" ht="12.75" customHeight="1" x14ac:dyDescent="0.2">
      <c r="A127" s="56" t="s">
        <v>80</v>
      </c>
      <c r="D127" s="119">
        <v>0.15174000000000001</v>
      </c>
      <c r="F127" s="79">
        <f>ROUND(F126*D127,4)</f>
        <v>0.3901</v>
      </c>
      <c r="G127" s="79"/>
      <c r="H127" s="84" t="s">
        <v>79</v>
      </c>
      <c r="I127" s="91"/>
    </row>
    <row r="128" spans="1:9" ht="12.75" customHeight="1" x14ac:dyDescent="0.2">
      <c r="B128" s="56" t="s">
        <v>88</v>
      </c>
      <c r="C128" s="95"/>
      <c r="E128" s="63"/>
      <c r="F128" s="88">
        <f>ROUND(F127,3)</f>
        <v>0.39</v>
      </c>
      <c r="G128" s="88"/>
      <c r="H128" s="84" t="s">
        <v>79</v>
      </c>
      <c r="I128" s="93"/>
    </row>
    <row r="129" spans="1:9" ht="12.75" customHeight="1" x14ac:dyDescent="0.2">
      <c r="C129" s="95"/>
      <c r="E129" s="63"/>
      <c r="F129" s="88"/>
      <c r="G129" s="88"/>
      <c r="H129" s="84"/>
      <c r="I129" s="93"/>
    </row>
    <row r="130" spans="1:9" x14ac:dyDescent="0.2">
      <c r="D130" s="56" t="s">
        <v>5</v>
      </c>
      <c r="I130" s="91"/>
    </row>
    <row r="131" spans="1:9" hidden="1" x14ac:dyDescent="0.2">
      <c r="A131" s="8" t="s">
        <v>89</v>
      </c>
      <c r="E131" s="63"/>
      <c r="F131" s="82"/>
      <c r="G131" s="82"/>
      <c r="H131" s="82"/>
      <c r="I131" s="82" t="s">
        <v>5</v>
      </c>
    </row>
    <row r="132" spans="1:9" hidden="1" x14ac:dyDescent="0.2">
      <c r="A132" s="56" t="s">
        <v>90</v>
      </c>
      <c r="E132" s="68"/>
      <c r="F132" s="132">
        <v>0</v>
      </c>
      <c r="G132" s="89"/>
      <c r="H132" s="84" t="s">
        <v>91</v>
      </c>
      <c r="I132" s="82"/>
    </row>
    <row r="133" spans="1:9" hidden="1" x14ac:dyDescent="0.2">
      <c r="A133" s="56" t="s">
        <v>92</v>
      </c>
      <c r="D133" s="133">
        <v>15.38</v>
      </c>
      <c r="E133" s="85">
        <f>ROUND((F132*D133)-F132,4)</f>
        <v>0</v>
      </c>
      <c r="F133" s="85">
        <f>F132+E133</f>
        <v>0</v>
      </c>
      <c r="G133" s="85"/>
      <c r="H133" s="84" t="s">
        <v>79</v>
      </c>
      <c r="I133" s="93"/>
    </row>
    <row r="134" spans="1:9" hidden="1" x14ac:dyDescent="0.2">
      <c r="A134" s="56" t="s">
        <v>80</v>
      </c>
      <c r="D134" s="119">
        <v>0</v>
      </c>
      <c r="F134" s="79">
        <f>ROUND(F133*D134,4)</f>
        <v>0</v>
      </c>
      <c r="G134" s="79"/>
      <c r="H134" s="84" t="s">
        <v>79</v>
      </c>
      <c r="I134" s="93"/>
    </row>
    <row r="135" spans="1:9" hidden="1" x14ac:dyDescent="0.2">
      <c r="A135" s="56" t="s">
        <v>5</v>
      </c>
      <c r="B135" s="56" t="s">
        <v>93</v>
      </c>
      <c r="C135" s="95"/>
      <c r="E135" s="63"/>
      <c r="F135" s="88">
        <f>ROUND(F134,3)</f>
        <v>0</v>
      </c>
      <c r="G135" s="88"/>
      <c r="H135" s="84" t="s">
        <v>79</v>
      </c>
    </row>
    <row r="136" spans="1:9" x14ac:dyDescent="0.2">
      <c r="A136" s="56" t="s">
        <v>5</v>
      </c>
      <c r="D136" s="80" t="str">
        <f>IF(D134+D127+D116=100%,"","Percentages do not add to 100%!")</f>
        <v/>
      </c>
      <c r="I136" s="94" t="s">
        <v>5</v>
      </c>
    </row>
    <row r="137" spans="1:9" x14ac:dyDescent="0.2">
      <c r="A137" s="118" t="s">
        <v>130</v>
      </c>
    </row>
    <row r="138" spans="1:9" x14ac:dyDescent="0.2">
      <c r="A138" s="125"/>
    </row>
    <row r="158" ht="13.15" customHeight="1" x14ac:dyDescent="0.2"/>
    <row r="159" ht="13.15" customHeight="1" x14ac:dyDescent="0.2"/>
    <row r="160" ht="13.15" customHeight="1" x14ac:dyDescent="0.2"/>
    <row r="161" ht="13.15" customHeight="1" x14ac:dyDescent="0.2"/>
    <row r="162" ht="13.15" customHeight="1" x14ac:dyDescent="0.2"/>
    <row r="163" ht="13.15" customHeight="1" x14ac:dyDescent="0.2"/>
    <row r="164" ht="13.15" customHeight="1" x14ac:dyDescent="0.2"/>
    <row r="165" ht="13.15" customHeight="1" x14ac:dyDescent="0.2"/>
    <row r="166" ht="13.15" customHeight="1" x14ac:dyDescent="0.2"/>
    <row r="167" ht="13.15" customHeight="1" x14ac:dyDescent="0.2"/>
    <row r="168" ht="13.15" customHeight="1" x14ac:dyDescent="0.2"/>
    <row r="169" ht="13.15" customHeight="1" x14ac:dyDescent="0.2"/>
    <row r="170" ht="13.15" customHeight="1" x14ac:dyDescent="0.2"/>
    <row r="171" ht="13.15" customHeight="1" x14ac:dyDescent="0.2"/>
    <row r="172" ht="13.15" customHeight="1" x14ac:dyDescent="0.2"/>
    <row r="173" ht="13.15" customHeight="1" x14ac:dyDescent="0.2"/>
    <row r="174" ht="13.15" customHeight="1" x14ac:dyDescent="0.2"/>
    <row r="175" ht="13.15" customHeight="1" x14ac:dyDescent="0.2"/>
    <row r="176" ht="13.15" customHeight="1" x14ac:dyDescent="0.2"/>
    <row r="177" ht="13.15" customHeight="1" x14ac:dyDescent="0.2"/>
    <row r="178" ht="13.15" customHeight="1" x14ac:dyDescent="0.2"/>
    <row r="179" ht="13.15" customHeight="1" x14ac:dyDescent="0.2"/>
    <row r="180" ht="13.15" customHeight="1" x14ac:dyDescent="0.2"/>
    <row r="181" ht="13.15" customHeight="1" x14ac:dyDescent="0.2"/>
    <row r="182" ht="13.15" customHeight="1" x14ac:dyDescent="0.2"/>
    <row r="183" ht="13.15" customHeight="1" x14ac:dyDescent="0.2"/>
    <row r="184" ht="13.15" customHeight="1" x14ac:dyDescent="0.2"/>
    <row r="185" ht="13.15" customHeight="1" x14ac:dyDescent="0.2"/>
    <row r="186" ht="13.15" customHeight="1" x14ac:dyDescent="0.2"/>
    <row r="187" ht="13.15" customHeight="1" x14ac:dyDescent="0.2"/>
    <row r="188" ht="13.15" customHeight="1" x14ac:dyDescent="0.2"/>
    <row r="189" ht="13.15" customHeight="1" x14ac:dyDescent="0.2"/>
    <row r="190" ht="13.15" customHeight="1" x14ac:dyDescent="0.2"/>
    <row r="191" ht="13.15" customHeight="1" x14ac:dyDescent="0.2"/>
    <row r="192" ht="13.15" customHeight="1" x14ac:dyDescent="0.2"/>
    <row r="193" spans="1:1" ht="13.15" customHeight="1" x14ac:dyDescent="0.2"/>
    <row r="194" spans="1:1" ht="13.15" customHeight="1" x14ac:dyDescent="0.2"/>
    <row r="195" spans="1:1" ht="13.15" customHeight="1" x14ac:dyDescent="0.2"/>
    <row r="196" spans="1:1" ht="13.15" customHeight="1" x14ac:dyDescent="0.2"/>
    <row r="197" spans="1:1" ht="13.15" customHeight="1" x14ac:dyDescent="0.2"/>
    <row r="198" spans="1:1" ht="13.15" customHeight="1" x14ac:dyDescent="0.2"/>
    <row r="199" spans="1:1" ht="13.15" customHeight="1" x14ac:dyDescent="0.2"/>
    <row r="200" spans="1:1" ht="13.15" customHeight="1" x14ac:dyDescent="0.2"/>
    <row r="201" spans="1:1" ht="13.15" customHeight="1" x14ac:dyDescent="0.2"/>
    <row r="202" spans="1:1" ht="13.15" customHeight="1" x14ac:dyDescent="0.2"/>
    <row r="203" spans="1:1" ht="13.15" customHeight="1" x14ac:dyDescent="0.2"/>
    <row r="204" spans="1:1" ht="13.15" customHeight="1" x14ac:dyDescent="0.2"/>
    <row r="205" spans="1:1" ht="13.15" customHeight="1" x14ac:dyDescent="0.2">
      <c r="A205" s="56" t="s">
        <v>5</v>
      </c>
    </row>
    <row r="206" spans="1:1" ht="13.15" customHeight="1" x14ac:dyDescent="0.2">
      <c r="A206" s="56" t="s">
        <v>5</v>
      </c>
    </row>
    <row r="207" spans="1:1" ht="13.15" customHeight="1" x14ac:dyDescent="0.2">
      <c r="A207" s="56" t="s">
        <v>5</v>
      </c>
    </row>
    <row r="208" spans="1:1" ht="13.15" customHeight="1" x14ac:dyDescent="0.2">
      <c r="A208" s="56" t="s">
        <v>5</v>
      </c>
    </row>
    <row r="209" spans="1:9" ht="13.15" customHeight="1" x14ac:dyDescent="0.2">
      <c r="A209" s="56" t="s">
        <v>5</v>
      </c>
    </row>
    <row r="210" spans="1:9" ht="13.15" customHeight="1" x14ac:dyDescent="0.2">
      <c r="A210" s="56" t="s">
        <v>5</v>
      </c>
    </row>
    <row r="211" spans="1:9" ht="13.15" customHeight="1" x14ac:dyDescent="0.2"/>
    <row r="212" spans="1:9" ht="13.15" customHeight="1" x14ac:dyDescent="0.2">
      <c r="A212" s="75"/>
      <c r="B212" s="75"/>
      <c r="C212" s="75"/>
      <c r="D212" s="75"/>
      <c r="E212" s="75"/>
      <c r="F212" s="75"/>
      <c r="G212" s="75"/>
      <c r="H212" s="75"/>
      <c r="I212" s="75"/>
    </row>
    <row r="213" spans="1:9" x14ac:dyDescent="0.2">
      <c r="A213" s="75"/>
      <c r="B213" s="75"/>
      <c r="C213" s="75"/>
      <c r="D213" s="75"/>
      <c r="E213" s="75"/>
      <c r="F213" s="75"/>
      <c r="G213" s="75"/>
      <c r="H213" s="75"/>
      <c r="I213" s="75"/>
    </row>
    <row r="214" spans="1:9" x14ac:dyDescent="0.2">
      <c r="A214" s="75"/>
      <c r="B214" s="75"/>
      <c r="C214" s="75"/>
      <c r="D214" s="75"/>
      <c r="E214" s="75"/>
      <c r="F214" s="75"/>
      <c r="G214" s="75"/>
      <c r="H214" s="75"/>
      <c r="I214" s="75"/>
    </row>
    <row r="215" spans="1:9" x14ac:dyDescent="0.2">
      <c r="A215" s="106"/>
      <c r="B215" s="106"/>
      <c r="C215" s="106"/>
    </row>
    <row r="216" spans="1:9" x14ac:dyDescent="0.2">
      <c r="A216" s="106"/>
      <c r="B216" s="106"/>
      <c r="C216" s="106"/>
    </row>
    <row r="217" spans="1:9" x14ac:dyDescent="0.2">
      <c r="A217" s="75"/>
      <c r="B217" s="75"/>
      <c r="C217" s="75"/>
      <c r="D217" s="75"/>
      <c r="E217" s="75"/>
      <c r="F217" s="75"/>
      <c r="G217" s="75"/>
      <c r="H217" s="75"/>
      <c r="I217" s="75"/>
    </row>
    <row r="218" spans="1:9" x14ac:dyDescent="0.2">
      <c r="A218" s="75"/>
      <c r="B218" s="75"/>
      <c r="C218" s="75"/>
      <c r="D218" s="75"/>
      <c r="E218" s="75"/>
      <c r="F218" s="75"/>
      <c r="G218" s="75"/>
      <c r="H218" s="75"/>
      <c r="I218" s="75"/>
    </row>
    <row r="219" spans="1:9" x14ac:dyDescent="0.2">
      <c r="A219" s="75"/>
      <c r="B219" s="75"/>
      <c r="C219" s="75"/>
      <c r="D219" s="75"/>
      <c r="E219" s="75"/>
      <c r="F219" s="75"/>
      <c r="G219" s="75"/>
      <c r="H219" s="75"/>
      <c r="I219" s="75"/>
    </row>
    <row r="220" spans="1:9" x14ac:dyDescent="0.2">
      <c r="E220" s="61"/>
      <c r="F220" s="106"/>
      <c r="G220" s="106"/>
      <c r="H220" s="106"/>
      <c r="I220" s="75"/>
    </row>
    <row r="221" spans="1:9" x14ac:dyDescent="0.2">
      <c r="E221" s="61"/>
    </row>
    <row r="222" spans="1:9" x14ac:dyDescent="0.2">
      <c r="A222" s="106"/>
      <c r="B222" s="106"/>
      <c r="C222" s="106"/>
      <c r="E222" s="92"/>
      <c r="F222" s="70"/>
      <c r="G222" s="70"/>
      <c r="H222" s="70"/>
    </row>
    <row r="223" spans="1:9" x14ac:dyDescent="0.2">
      <c r="A223" s="106"/>
      <c r="B223" s="106"/>
      <c r="C223" s="106"/>
      <c r="E223" s="70"/>
      <c r="F223" s="70"/>
      <c r="G223" s="70"/>
      <c r="H223" s="70"/>
    </row>
    <row r="224" spans="1:9" x14ac:dyDescent="0.2">
      <c r="A224" s="106"/>
      <c r="B224" s="95"/>
      <c r="C224" s="95"/>
      <c r="D224" s="95"/>
    </row>
    <row r="225" spans="1:9" x14ac:dyDescent="0.2">
      <c r="E225" s="70"/>
      <c r="F225" s="70"/>
      <c r="G225" s="70"/>
      <c r="H225" s="70"/>
      <c r="I225" s="70"/>
    </row>
    <row r="226" spans="1:9" x14ac:dyDescent="0.2">
      <c r="A226" s="116"/>
      <c r="B226" s="95"/>
      <c r="C226" s="95"/>
      <c r="D226" s="70"/>
      <c r="E226" s="70"/>
      <c r="F226" s="70"/>
      <c r="G226" s="70"/>
      <c r="H226" s="70"/>
      <c r="I226" s="70"/>
    </row>
    <row r="227" spans="1:9" x14ac:dyDescent="0.2">
      <c r="A227" s="8"/>
      <c r="E227" s="70"/>
      <c r="F227" s="70"/>
      <c r="G227" s="70"/>
      <c r="H227" s="70"/>
      <c r="I227" s="70"/>
    </row>
    <row r="228" spans="1:9" x14ac:dyDescent="0.2">
      <c r="A228" s="106"/>
      <c r="B228" s="8"/>
      <c r="C228" s="8"/>
    </row>
    <row r="229" spans="1:9" x14ac:dyDescent="0.2">
      <c r="A229" s="106"/>
      <c r="B229" s="8"/>
      <c r="C229" s="8"/>
      <c r="E229" s="105"/>
      <c r="F229" s="65"/>
      <c r="G229" s="65"/>
      <c r="H229" s="65"/>
      <c r="I229" s="65"/>
    </row>
  </sheetData>
  <phoneticPr fontId="0" type="noConversion"/>
  <printOptions horizontalCentered="1"/>
  <pageMargins left="0.35" right="0.3" top="0.25" bottom="0.25" header="0.25" footer="0.25"/>
  <pageSetup scale="83" fitToHeight="3" orientation="portrait" r:id="rId1"/>
  <headerFooter alignWithMargins="0"/>
  <rowBreaks count="2" manualBreakCount="2">
    <brk id="60" max="8" man="1"/>
    <brk id="97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DAA006A96D2D4D985236B7A9A24357" ma:contentTypeVersion="12" ma:contentTypeDescription="Create a new document." ma:contentTypeScope="" ma:versionID="b4d07dfe7de6423bbfbab8377c50bcb4">
  <xsd:schema xmlns:xsd="http://www.w3.org/2001/XMLSchema" xmlns:xs="http://www.w3.org/2001/XMLSchema" xmlns:p="http://schemas.microsoft.com/office/2006/metadata/properties" xmlns:ns3="d0193c8c-7a04-4806-a5c1-a65474010a58" xmlns:ns4="89cf3f31-20a2-4a3c-91ea-6ba6b8850878" targetNamespace="http://schemas.microsoft.com/office/2006/metadata/properties" ma:root="true" ma:fieldsID="31e41cb3b1b5f5b7218007b5e6bae40c" ns3:_="" ns4:_="">
    <xsd:import namespace="d0193c8c-7a04-4806-a5c1-a65474010a58"/>
    <xsd:import namespace="89cf3f31-20a2-4a3c-91ea-6ba6b88508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93c8c-7a04-4806-a5c1-a65474010a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f3f31-20a2-4a3c-91ea-6ba6b88508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7F2762-46CF-40B1-8CFC-34080BF62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193c8c-7a04-4806-a5c1-a65474010a58"/>
    <ds:schemaRef ds:uri="89cf3f31-20a2-4a3c-91ea-6ba6b8850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5DB039-06C3-483D-9905-E2BFC21169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175C7F-A14F-4121-AE36-BBDFBB037EE4}">
  <ds:schemaRefs>
    <ds:schemaRef ds:uri="http://schemas.microsoft.com/office/2006/documentManagement/types"/>
    <ds:schemaRef ds:uri="http://www.w3.org/XML/1998/namespace"/>
    <ds:schemaRef ds:uri="d0193c8c-7a04-4806-a5c1-a65474010a58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9cf3f31-20a2-4a3c-91ea-6ba6b88508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DEKCOVER</vt:lpstr>
      <vt:lpstr>DEKSUMMARY</vt:lpstr>
      <vt:lpstr>DEKOTHERS</vt:lpstr>
      <vt:lpstr>DEKCOVER!Print_Area</vt:lpstr>
      <vt:lpstr>DEKOTHERS!Print_Area</vt:lpstr>
      <vt:lpstr>DEKSUMMARY!Print_Area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Laura J</dc:creator>
  <cp:lastModifiedBy>Lee, Julie A</cp:lastModifiedBy>
  <cp:lastPrinted>2024-01-29T16:30:56Z</cp:lastPrinted>
  <dcterms:created xsi:type="dcterms:W3CDTF">1997-04-18T20:20:30Z</dcterms:created>
  <dcterms:modified xsi:type="dcterms:W3CDTF">2024-10-31T14:50:12Z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0x010100CADAA006A96D2D4D985236B7A9A24357</vt:lpwstr>
  </property>
</Properties>
</file>