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0CD42102-E1C4-4021-96E7-45F42F9EB979}" xr6:coauthVersionLast="47" xr6:coauthVersionMax="47" xr10:uidLastSave="{00000000-0000-0000-0000-000000000000}"/>
  <bookViews>
    <workbookView xWindow="-25320" yWindow="-120" windowWidth="25440" windowHeight="15390" xr2:uid="{02EEF253-BF03-43CA-A282-BF5E69222955}"/>
  </bookViews>
  <sheets>
    <sheet name="Yearly_Reqs" sheetId="2" r:id="rId1"/>
    <sheet name="Monthly_Reqs" sheetId="4" r:id="rId2"/>
    <sheet name="Monthly_Sales" sheetId="1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2" l="1"/>
  <c r="J8" i="2"/>
  <c r="I8" i="2"/>
  <c r="H8" i="2"/>
  <c r="E8" i="2"/>
  <c r="D8" i="2"/>
  <c r="C8" i="2"/>
  <c r="B8" i="2"/>
  <c r="K7" i="2"/>
  <c r="J7" i="2"/>
  <c r="I7" i="2"/>
  <c r="H7" i="2"/>
  <c r="E7" i="2"/>
  <c r="D7" i="2"/>
  <c r="C7" i="2"/>
  <c r="B7" i="2"/>
  <c r="K6" i="2"/>
  <c r="J6" i="2"/>
  <c r="I6" i="2"/>
  <c r="H6" i="2"/>
  <c r="E6" i="2"/>
  <c r="D6" i="2"/>
  <c r="C6" i="2"/>
  <c r="B6" i="2"/>
  <c r="K5" i="2"/>
  <c r="J5" i="2"/>
  <c r="I5" i="2"/>
  <c r="H5" i="2"/>
  <c r="E5" i="2"/>
  <c r="D5" i="2"/>
  <c r="C5" i="2"/>
  <c r="B5" i="2"/>
  <c r="K4" i="2"/>
  <c r="J4" i="2"/>
  <c r="I4" i="2"/>
  <c r="H4" i="2"/>
  <c r="E4" i="2"/>
  <c r="D4" i="2"/>
  <c r="C4" i="2"/>
  <c r="B4" i="2"/>
  <c r="P62" i="4"/>
  <c r="N62" i="4"/>
  <c r="M62" i="4"/>
  <c r="L62" i="4"/>
  <c r="K62" i="4"/>
  <c r="O62" i="4" s="1"/>
  <c r="H62" i="4"/>
  <c r="F62" i="4"/>
  <c r="E62" i="4"/>
  <c r="D62" i="4"/>
  <c r="C62" i="4"/>
  <c r="G62" i="4" s="1"/>
  <c r="A62" i="4"/>
  <c r="O62" i="1"/>
  <c r="Q62" i="1" s="1"/>
  <c r="G62" i="1"/>
  <c r="I62" i="1" s="1"/>
  <c r="A62" i="1"/>
  <c r="Q62" i="4" l="1"/>
  <c r="N5" i="2"/>
  <c r="O5" i="2"/>
  <c r="P5" i="2"/>
  <c r="Q5" i="2"/>
  <c r="N6" i="2"/>
  <c r="O6" i="2"/>
  <c r="P6" i="2"/>
  <c r="Q6" i="2"/>
  <c r="R6" i="2"/>
  <c r="N7" i="2"/>
  <c r="O7" i="2"/>
  <c r="P7" i="2"/>
  <c r="Q7" i="2"/>
  <c r="R7" i="2"/>
  <c r="O4" i="2"/>
  <c r="P4" i="2"/>
  <c r="Q4" i="2"/>
  <c r="N4" i="2"/>
  <c r="L6" i="2"/>
  <c r="L7" i="2"/>
  <c r="L5" i="2"/>
  <c r="F5" i="2"/>
  <c r="R5" i="2" s="1"/>
  <c r="F6" i="2"/>
  <c r="F7" i="2"/>
  <c r="F4" i="2"/>
  <c r="F8" i="2"/>
  <c r="O8" i="2"/>
  <c r="P8" i="2"/>
  <c r="Q8" i="2"/>
  <c r="K5" i="4"/>
  <c r="L5" i="4"/>
  <c r="M5" i="4"/>
  <c r="N5" i="4"/>
  <c r="K6" i="4"/>
  <c r="O6" i="4" s="1"/>
  <c r="L6" i="4"/>
  <c r="M6" i="4"/>
  <c r="N6" i="4"/>
  <c r="K7" i="4"/>
  <c r="L7" i="4"/>
  <c r="M7" i="4"/>
  <c r="N7" i="4"/>
  <c r="K8" i="4"/>
  <c r="O8" i="4" s="1"/>
  <c r="L8" i="4"/>
  <c r="M8" i="4"/>
  <c r="N8" i="4"/>
  <c r="K9" i="4"/>
  <c r="L9" i="4"/>
  <c r="M9" i="4"/>
  <c r="N9" i="4"/>
  <c r="K10" i="4"/>
  <c r="L10" i="4"/>
  <c r="O10" i="4" s="1"/>
  <c r="M10" i="4"/>
  <c r="N10" i="4"/>
  <c r="K11" i="4"/>
  <c r="L11" i="4"/>
  <c r="M11" i="4"/>
  <c r="N11" i="4"/>
  <c r="K12" i="4"/>
  <c r="O12" i="4" s="1"/>
  <c r="L12" i="4"/>
  <c r="M12" i="4"/>
  <c r="N12" i="4"/>
  <c r="K13" i="4"/>
  <c r="L13" i="4"/>
  <c r="M13" i="4"/>
  <c r="N13" i="4"/>
  <c r="K14" i="4"/>
  <c r="O14" i="4" s="1"/>
  <c r="L14" i="4"/>
  <c r="M14" i="4"/>
  <c r="N14" i="4"/>
  <c r="K15" i="4"/>
  <c r="L15" i="4"/>
  <c r="M15" i="4"/>
  <c r="N15" i="4"/>
  <c r="K16" i="4"/>
  <c r="L16" i="4"/>
  <c r="O16" i="4" s="1"/>
  <c r="M16" i="4"/>
  <c r="N16" i="4"/>
  <c r="K17" i="4"/>
  <c r="L17" i="4"/>
  <c r="M17" i="4"/>
  <c r="N17" i="4"/>
  <c r="K18" i="4"/>
  <c r="O18" i="4" s="1"/>
  <c r="L18" i="4"/>
  <c r="M18" i="4"/>
  <c r="N18" i="4"/>
  <c r="K19" i="4"/>
  <c r="L19" i="4"/>
  <c r="M19" i="4"/>
  <c r="N19" i="4"/>
  <c r="K20" i="4"/>
  <c r="O20" i="4" s="1"/>
  <c r="L20" i="4"/>
  <c r="M20" i="4"/>
  <c r="N20" i="4"/>
  <c r="K21" i="4"/>
  <c r="L21" i="4"/>
  <c r="M21" i="4"/>
  <c r="N21" i="4"/>
  <c r="K22" i="4"/>
  <c r="O22" i="4" s="1"/>
  <c r="L22" i="4"/>
  <c r="M22" i="4"/>
  <c r="N22" i="4"/>
  <c r="K23" i="4"/>
  <c r="L23" i="4"/>
  <c r="M23" i="4"/>
  <c r="N23" i="4"/>
  <c r="K24" i="4"/>
  <c r="L24" i="4"/>
  <c r="M24" i="4"/>
  <c r="N24" i="4"/>
  <c r="K25" i="4"/>
  <c r="L25" i="4"/>
  <c r="M25" i="4"/>
  <c r="N25" i="4"/>
  <c r="K26" i="4"/>
  <c r="O26" i="4" s="1"/>
  <c r="L26" i="4"/>
  <c r="M26" i="4"/>
  <c r="N26" i="4"/>
  <c r="K27" i="4"/>
  <c r="L27" i="4"/>
  <c r="M27" i="4"/>
  <c r="N27" i="4"/>
  <c r="K28" i="4"/>
  <c r="O28" i="4" s="1"/>
  <c r="L28" i="4"/>
  <c r="M28" i="4"/>
  <c r="N28" i="4"/>
  <c r="K29" i="4"/>
  <c r="L29" i="4"/>
  <c r="M29" i="4"/>
  <c r="N29" i="4"/>
  <c r="K30" i="4"/>
  <c r="L30" i="4"/>
  <c r="M30" i="4"/>
  <c r="N30" i="4"/>
  <c r="K31" i="4"/>
  <c r="L31" i="4"/>
  <c r="M31" i="4"/>
  <c r="N31" i="4"/>
  <c r="K32" i="4"/>
  <c r="O32" i="4" s="1"/>
  <c r="L32" i="4"/>
  <c r="M32" i="4"/>
  <c r="N32" i="4"/>
  <c r="K33" i="4"/>
  <c r="L33" i="4"/>
  <c r="M33" i="4"/>
  <c r="N33" i="4"/>
  <c r="K34" i="4"/>
  <c r="O34" i="4" s="1"/>
  <c r="L34" i="4"/>
  <c r="M34" i="4"/>
  <c r="N34" i="4"/>
  <c r="K35" i="4"/>
  <c r="L35" i="4"/>
  <c r="M35" i="4"/>
  <c r="N35" i="4"/>
  <c r="K36" i="4"/>
  <c r="L36" i="4"/>
  <c r="M36" i="4"/>
  <c r="N36" i="4"/>
  <c r="K37" i="4"/>
  <c r="L37" i="4"/>
  <c r="M37" i="4"/>
  <c r="N37" i="4"/>
  <c r="K38" i="4"/>
  <c r="O38" i="4" s="1"/>
  <c r="L38" i="4"/>
  <c r="M38" i="4"/>
  <c r="N38" i="4"/>
  <c r="K39" i="4"/>
  <c r="L39" i="4"/>
  <c r="M39" i="4"/>
  <c r="N39" i="4"/>
  <c r="K40" i="4"/>
  <c r="O40" i="4" s="1"/>
  <c r="L40" i="4"/>
  <c r="M40" i="4"/>
  <c r="N40" i="4"/>
  <c r="K41" i="4"/>
  <c r="L41" i="4"/>
  <c r="M41" i="4"/>
  <c r="N41" i="4"/>
  <c r="K42" i="4"/>
  <c r="L42" i="4"/>
  <c r="M42" i="4"/>
  <c r="N42" i="4"/>
  <c r="K43" i="4"/>
  <c r="L43" i="4"/>
  <c r="M43" i="4"/>
  <c r="N43" i="4"/>
  <c r="K44" i="4"/>
  <c r="O44" i="4" s="1"/>
  <c r="L44" i="4"/>
  <c r="M44" i="4"/>
  <c r="N44" i="4"/>
  <c r="K45" i="4"/>
  <c r="L45" i="4"/>
  <c r="M45" i="4"/>
  <c r="N45" i="4"/>
  <c r="K46" i="4"/>
  <c r="O46" i="4" s="1"/>
  <c r="L46" i="4"/>
  <c r="M46" i="4"/>
  <c r="N46" i="4"/>
  <c r="K47" i="4"/>
  <c r="L47" i="4"/>
  <c r="M47" i="4"/>
  <c r="N47" i="4"/>
  <c r="K48" i="4"/>
  <c r="L48" i="4"/>
  <c r="M48" i="4"/>
  <c r="N48" i="4"/>
  <c r="K49" i="4"/>
  <c r="L49" i="4"/>
  <c r="M49" i="4"/>
  <c r="N49" i="4"/>
  <c r="K50" i="4"/>
  <c r="O50" i="4" s="1"/>
  <c r="L50" i="4"/>
  <c r="M50" i="4"/>
  <c r="N50" i="4"/>
  <c r="K51" i="4"/>
  <c r="L51" i="4"/>
  <c r="M51" i="4"/>
  <c r="N51" i="4"/>
  <c r="K52" i="4"/>
  <c r="O52" i="4" s="1"/>
  <c r="L52" i="4"/>
  <c r="M52" i="4"/>
  <c r="N52" i="4"/>
  <c r="K53" i="4"/>
  <c r="L53" i="4"/>
  <c r="M53" i="4"/>
  <c r="N53" i="4"/>
  <c r="K54" i="4"/>
  <c r="L54" i="4"/>
  <c r="O54" i="4" s="1"/>
  <c r="M54" i="4"/>
  <c r="N54" i="4"/>
  <c r="K55" i="4"/>
  <c r="L55" i="4"/>
  <c r="M55" i="4"/>
  <c r="N55" i="4"/>
  <c r="K56" i="4"/>
  <c r="O56" i="4" s="1"/>
  <c r="L56" i="4"/>
  <c r="M56" i="4"/>
  <c r="N56" i="4"/>
  <c r="K57" i="4"/>
  <c r="L57" i="4"/>
  <c r="M57" i="4"/>
  <c r="N57" i="4"/>
  <c r="K58" i="4"/>
  <c r="O58" i="4" s="1"/>
  <c r="L58" i="4"/>
  <c r="M58" i="4"/>
  <c r="N58" i="4"/>
  <c r="K59" i="4"/>
  <c r="L59" i="4"/>
  <c r="M59" i="4"/>
  <c r="N59" i="4"/>
  <c r="K60" i="4"/>
  <c r="O60" i="4" s="1"/>
  <c r="L60" i="4"/>
  <c r="M60" i="4"/>
  <c r="N60" i="4"/>
  <c r="K61" i="4"/>
  <c r="L61" i="4"/>
  <c r="M61" i="4"/>
  <c r="N61" i="4"/>
  <c r="L4" i="4"/>
  <c r="M4" i="4"/>
  <c r="N4" i="4"/>
  <c r="K4" i="4"/>
  <c r="C5" i="4"/>
  <c r="D5" i="4"/>
  <c r="E5" i="4"/>
  <c r="F5" i="4"/>
  <c r="C6" i="4"/>
  <c r="D6" i="4"/>
  <c r="G6" i="4" s="1"/>
  <c r="E6" i="4"/>
  <c r="F6" i="4"/>
  <c r="C7" i="4"/>
  <c r="D7" i="4"/>
  <c r="E7" i="4"/>
  <c r="F7" i="4"/>
  <c r="C8" i="4"/>
  <c r="D8" i="4"/>
  <c r="E8" i="4"/>
  <c r="F8" i="4"/>
  <c r="C9" i="4"/>
  <c r="D9" i="4"/>
  <c r="E9" i="4"/>
  <c r="F9" i="4"/>
  <c r="C10" i="4"/>
  <c r="D10" i="4"/>
  <c r="E10" i="4"/>
  <c r="F10" i="4"/>
  <c r="C11" i="4"/>
  <c r="D11" i="4"/>
  <c r="E11" i="4"/>
  <c r="F11" i="4"/>
  <c r="C12" i="4"/>
  <c r="D12" i="4"/>
  <c r="G12" i="4" s="1"/>
  <c r="E12" i="4"/>
  <c r="F12" i="4"/>
  <c r="C13" i="4"/>
  <c r="D13" i="4"/>
  <c r="E13" i="4"/>
  <c r="F13" i="4"/>
  <c r="C14" i="4"/>
  <c r="D14" i="4"/>
  <c r="G14" i="4" s="1"/>
  <c r="E14" i="4"/>
  <c r="F14" i="4"/>
  <c r="C15" i="4"/>
  <c r="D15" i="4"/>
  <c r="E15" i="4"/>
  <c r="F15" i="4"/>
  <c r="C16" i="4"/>
  <c r="D16" i="4"/>
  <c r="G16" i="4" s="1"/>
  <c r="E16" i="4"/>
  <c r="F16" i="4"/>
  <c r="C17" i="4"/>
  <c r="D17" i="4"/>
  <c r="E17" i="4"/>
  <c r="F17" i="4"/>
  <c r="C18" i="4"/>
  <c r="D18" i="4"/>
  <c r="E18" i="4"/>
  <c r="F18" i="4"/>
  <c r="C19" i="4"/>
  <c r="D19" i="4"/>
  <c r="E19" i="4"/>
  <c r="F19" i="4"/>
  <c r="C20" i="4"/>
  <c r="D20" i="4"/>
  <c r="G20" i="4" s="1"/>
  <c r="E20" i="4"/>
  <c r="F20" i="4"/>
  <c r="C21" i="4"/>
  <c r="D21" i="4"/>
  <c r="E21" i="4"/>
  <c r="F21" i="4"/>
  <c r="C22" i="4"/>
  <c r="D22" i="4"/>
  <c r="E22" i="4"/>
  <c r="F22" i="4"/>
  <c r="C23" i="4"/>
  <c r="D23" i="4"/>
  <c r="E23" i="4"/>
  <c r="F23" i="4"/>
  <c r="C24" i="4"/>
  <c r="D24" i="4"/>
  <c r="G24" i="4" s="1"/>
  <c r="E24" i="4"/>
  <c r="F24" i="4"/>
  <c r="C25" i="4"/>
  <c r="D25" i="4"/>
  <c r="E25" i="4"/>
  <c r="F25" i="4"/>
  <c r="C26" i="4"/>
  <c r="D26" i="4"/>
  <c r="G26" i="4" s="1"/>
  <c r="E26" i="4"/>
  <c r="F26" i="4"/>
  <c r="C27" i="4"/>
  <c r="D27" i="4"/>
  <c r="E27" i="4"/>
  <c r="F27" i="4"/>
  <c r="C28" i="4"/>
  <c r="D28" i="4"/>
  <c r="G28" i="4" s="1"/>
  <c r="E28" i="4"/>
  <c r="F28" i="4"/>
  <c r="C29" i="4"/>
  <c r="D29" i="4"/>
  <c r="E29" i="4"/>
  <c r="F29" i="4"/>
  <c r="C30" i="4"/>
  <c r="D30" i="4"/>
  <c r="G30" i="4" s="1"/>
  <c r="E30" i="4"/>
  <c r="F30" i="4"/>
  <c r="C31" i="4"/>
  <c r="D31" i="4"/>
  <c r="E31" i="4"/>
  <c r="F31" i="4"/>
  <c r="C32" i="4"/>
  <c r="D32" i="4"/>
  <c r="G32" i="4" s="1"/>
  <c r="E32" i="4"/>
  <c r="F32" i="4"/>
  <c r="C33" i="4"/>
  <c r="D33" i="4"/>
  <c r="E33" i="4"/>
  <c r="F33" i="4"/>
  <c r="C34" i="4"/>
  <c r="D34" i="4"/>
  <c r="G34" i="4" s="1"/>
  <c r="E34" i="4"/>
  <c r="F34" i="4"/>
  <c r="C35" i="4"/>
  <c r="D35" i="4"/>
  <c r="E35" i="4"/>
  <c r="F35" i="4"/>
  <c r="C36" i="4"/>
  <c r="D36" i="4"/>
  <c r="G36" i="4" s="1"/>
  <c r="E36" i="4"/>
  <c r="F36" i="4"/>
  <c r="C37" i="4"/>
  <c r="D37" i="4"/>
  <c r="E37" i="4"/>
  <c r="F37" i="4"/>
  <c r="C38" i="4"/>
  <c r="D38" i="4"/>
  <c r="G38" i="4" s="1"/>
  <c r="E38" i="4"/>
  <c r="F38" i="4"/>
  <c r="C39" i="4"/>
  <c r="D39" i="4"/>
  <c r="E39" i="4"/>
  <c r="F39" i="4"/>
  <c r="C40" i="4"/>
  <c r="D40" i="4"/>
  <c r="G40" i="4" s="1"/>
  <c r="E40" i="4"/>
  <c r="F40" i="4"/>
  <c r="C41" i="4"/>
  <c r="D41" i="4"/>
  <c r="E41" i="4"/>
  <c r="F41" i="4"/>
  <c r="C42" i="4"/>
  <c r="D42" i="4"/>
  <c r="G42" i="4" s="1"/>
  <c r="E42" i="4"/>
  <c r="F42" i="4"/>
  <c r="C43" i="4"/>
  <c r="D43" i="4"/>
  <c r="E43" i="4"/>
  <c r="F43" i="4"/>
  <c r="C44" i="4"/>
  <c r="D44" i="4"/>
  <c r="E44" i="4"/>
  <c r="F44" i="4"/>
  <c r="G44" i="4" s="1"/>
  <c r="C45" i="4"/>
  <c r="D45" i="4"/>
  <c r="E45" i="4"/>
  <c r="F45" i="4"/>
  <c r="C46" i="4"/>
  <c r="D46" i="4"/>
  <c r="G46" i="4" s="1"/>
  <c r="E46" i="4"/>
  <c r="F46" i="4"/>
  <c r="C47" i="4"/>
  <c r="D47" i="4"/>
  <c r="E47" i="4"/>
  <c r="F47" i="4"/>
  <c r="C48" i="4"/>
  <c r="D48" i="4"/>
  <c r="G48" i="4" s="1"/>
  <c r="E48" i="4"/>
  <c r="F48" i="4"/>
  <c r="C49" i="4"/>
  <c r="D49" i="4"/>
  <c r="E49" i="4"/>
  <c r="F49" i="4"/>
  <c r="C50" i="4"/>
  <c r="D50" i="4"/>
  <c r="G50" i="4" s="1"/>
  <c r="E50" i="4"/>
  <c r="F50" i="4"/>
  <c r="C51" i="4"/>
  <c r="D51" i="4"/>
  <c r="E51" i="4"/>
  <c r="F51" i="4"/>
  <c r="C52" i="4"/>
  <c r="D52" i="4"/>
  <c r="G52" i="4" s="1"/>
  <c r="E52" i="4"/>
  <c r="F52" i="4"/>
  <c r="C53" i="4"/>
  <c r="D53" i="4"/>
  <c r="E53" i="4"/>
  <c r="F53" i="4"/>
  <c r="C54" i="4"/>
  <c r="D54" i="4"/>
  <c r="G54" i="4" s="1"/>
  <c r="E54" i="4"/>
  <c r="F54" i="4"/>
  <c r="C55" i="4"/>
  <c r="D55" i="4"/>
  <c r="E55" i="4"/>
  <c r="F55" i="4"/>
  <c r="C56" i="4"/>
  <c r="D56" i="4"/>
  <c r="G56" i="4" s="1"/>
  <c r="E56" i="4"/>
  <c r="F56" i="4"/>
  <c r="C57" i="4"/>
  <c r="D57" i="4"/>
  <c r="E57" i="4"/>
  <c r="F57" i="4"/>
  <c r="C58" i="4"/>
  <c r="D58" i="4"/>
  <c r="E58" i="4"/>
  <c r="F58" i="4"/>
  <c r="G58" i="4" s="1"/>
  <c r="C59" i="4"/>
  <c r="D59" i="4"/>
  <c r="E59" i="4"/>
  <c r="F59" i="4"/>
  <c r="C60" i="4"/>
  <c r="D60" i="4"/>
  <c r="E60" i="4"/>
  <c r="F60" i="4"/>
  <c r="G60" i="4" s="1"/>
  <c r="C61" i="4"/>
  <c r="D61" i="4"/>
  <c r="E61" i="4"/>
  <c r="F61" i="4"/>
  <c r="D4" i="4"/>
  <c r="E4" i="4"/>
  <c r="F4" i="4"/>
  <c r="C4" i="4"/>
  <c r="G4" i="4" s="1"/>
  <c r="O61" i="4"/>
  <c r="G61" i="4"/>
  <c r="A61" i="4"/>
  <c r="A60" i="4"/>
  <c r="O59" i="4"/>
  <c r="G59" i="4"/>
  <c r="A59" i="4"/>
  <c r="A58" i="4"/>
  <c r="O57" i="4"/>
  <c r="G57" i="4"/>
  <c r="A57" i="4"/>
  <c r="A56" i="4"/>
  <c r="O55" i="4"/>
  <c r="G55" i="4"/>
  <c r="A55" i="4"/>
  <c r="A54" i="4"/>
  <c r="O53" i="4"/>
  <c r="G53" i="4"/>
  <c r="A53" i="4"/>
  <c r="A52" i="4"/>
  <c r="O51" i="4"/>
  <c r="G51" i="4"/>
  <c r="A51" i="4"/>
  <c r="A50" i="4"/>
  <c r="O49" i="4"/>
  <c r="G49" i="4"/>
  <c r="A49" i="4"/>
  <c r="O48" i="4"/>
  <c r="A48" i="4"/>
  <c r="O47" i="4"/>
  <c r="G47" i="4"/>
  <c r="A47" i="4"/>
  <c r="A46" i="4"/>
  <c r="O45" i="4"/>
  <c r="G45" i="4"/>
  <c r="A45" i="4"/>
  <c r="A44" i="4"/>
  <c r="O43" i="4"/>
  <c r="G43" i="4"/>
  <c r="A43" i="4"/>
  <c r="O42" i="4"/>
  <c r="A42" i="4"/>
  <c r="O41" i="4"/>
  <c r="G41" i="4"/>
  <c r="A41" i="4"/>
  <c r="A40" i="4"/>
  <c r="O39" i="4"/>
  <c r="G39" i="4"/>
  <c r="A39" i="4"/>
  <c r="A38" i="4"/>
  <c r="O37" i="4"/>
  <c r="G37" i="4"/>
  <c r="A37" i="4"/>
  <c r="O36" i="4"/>
  <c r="A36" i="4"/>
  <c r="O35" i="4"/>
  <c r="G35" i="4"/>
  <c r="A35" i="4"/>
  <c r="A34" i="4"/>
  <c r="O33" i="4"/>
  <c r="G33" i="4"/>
  <c r="A33" i="4"/>
  <c r="A32" i="4"/>
  <c r="O31" i="4"/>
  <c r="G31" i="4"/>
  <c r="A31" i="4"/>
  <c r="O30" i="4"/>
  <c r="A30" i="4"/>
  <c r="O29" i="4"/>
  <c r="G29" i="4"/>
  <c r="A29" i="4"/>
  <c r="A28" i="4"/>
  <c r="O27" i="4"/>
  <c r="G27" i="4"/>
  <c r="A27" i="4"/>
  <c r="A26" i="4"/>
  <c r="O25" i="4"/>
  <c r="G25" i="4"/>
  <c r="A25" i="4"/>
  <c r="O24" i="4"/>
  <c r="A24" i="4"/>
  <c r="O23" i="4"/>
  <c r="G23" i="4"/>
  <c r="A23" i="4"/>
  <c r="G22" i="4"/>
  <c r="A22" i="4"/>
  <c r="O21" i="4"/>
  <c r="G21" i="4"/>
  <c r="A21" i="4"/>
  <c r="A20" i="4"/>
  <c r="O19" i="4"/>
  <c r="G19" i="4"/>
  <c r="A19" i="4"/>
  <c r="G18" i="4"/>
  <c r="A18" i="4"/>
  <c r="O17" i="4"/>
  <c r="G17" i="4"/>
  <c r="A17" i="4"/>
  <c r="A16" i="4"/>
  <c r="O15" i="4"/>
  <c r="G15" i="4"/>
  <c r="A15" i="4"/>
  <c r="A14" i="4"/>
  <c r="O13" i="4"/>
  <c r="G13" i="4"/>
  <c r="A13" i="4"/>
  <c r="A12" i="4"/>
  <c r="O11" i="4"/>
  <c r="G11" i="4"/>
  <c r="A11" i="4"/>
  <c r="G10" i="4"/>
  <c r="A10" i="4"/>
  <c r="O9" i="4"/>
  <c r="G9" i="4"/>
  <c r="A9" i="4"/>
  <c r="G8" i="4"/>
  <c r="A8" i="4"/>
  <c r="O7" i="4"/>
  <c r="G7" i="4"/>
  <c r="A7" i="4"/>
  <c r="A6" i="4"/>
  <c r="O5" i="4"/>
  <c r="G5" i="4"/>
  <c r="A5" i="4"/>
  <c r="O4" i="4"/>
  <c r="A4" i="4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4" i="1"/>
  <c r="Q56" i="1"/>
  <c r="Q54" i="1"/>
  <c r="Q48" i="1"/>
  <c r="Q46" i="1"/>
  <c r="Q40" i="1"/>
  <c r="Q38" i="1"/>
  <c r="Q32" i="1"/>
  <c r="Q30" i="1"/>
  <c r="Q24" i="1"/>
  <c r="Q22" i="1"/>
  <c r="Q16" i="1"/>
  <c r="Q14" i="1"/>
  <c r="Q8" i="1"/>
  <c r="Q6" i="1"/>
  <c r="I8" i="1"/>
  <c r="I10" i="1"/>
  <c r="I16" i="1"/>
  <c r="I18" i="1"/>
  <c r="I24" i="1"/>
  <c r="I26" i="1"/>
  <c r="I32" i="1"/>
  <c r="I34" i="1"/>
  <c r="I40" i="1"/>
  <c r="I42" i="1"/>
  <c r="I48" i="1"/>
  <c r="I50" i="1"/>
  <c r="I56" i="1"/>
  <c r="I58" i="1"/>
  <c r="O61" i="1"/>
  <c r="Q61" i="1" s="1"/>
  <c r="O60" i="1"/>
  <c r="Q60" i="1" s="1"/>
  <c r="O59" i="1"/>
  <c r="Q59" i="1" s="1"/>
  <c r="O58" i="1"/>
  <c r="Q58" i="1" s="1"/>
  <c r="O57" i="1"/>
  <c r="Q57" i="1" s="1"/>
  <c r="O56" i="1"/>
  <c r="O55" i="1"/>
  <c r="Q55" i="1" s="1"/>
  <c r="O54" i="1"/>
  <c r="O53" i="1"/>
  <c r="Q53" i="1" s="1"/>
  <c r="O52" i="1"/>
  <c r="Q52" i="1" s="1"/>
  <c r="O51" i="1"/>
  <c r="Q51" i="1" s="1"/>
  <c r="O50" i="1"/>
  <c r="Q50" i="1" s="1"/>
  <c r="O49" i="1"/>
  <c r="Q49" i="1" s="1"/>
  <c r="O48" i="1"/>
  <c r="O47" i="1"/>
  <c r="Q47" i="1" s="1"/>
  <c r="O46" i="1"/>
  <c r="O45" i="1"/>
  <c r="Q45" i="1" s="1"/>
  <c r="O44" i="1"/>
  <c r="Q44" i="1" s="1"/>
  <c r="O43" i="1"/>
  <c r="Q43" i="1" s="1"/>
  <c r="O42" i="1"/>
  <c r="Q42" i="1" s="1"/>
  <c r="O41" i="1"/>
  <c r="Q41" i="1" s="1"/>
  <c r="O40" i="1"/>
  <c r="O39" i="1"/>
  <c r="Q39" i="1" s="1"/>
  <c r="O38" i="1"/>
  <c r="O37" i="1"/>
  <c r="Q37" i="1" s="1"/>
  <c r="O36" i="1"/>
  <c r="Q36" i="1" s="1"/>
  <c r="O35" i="1"/>
  <c r="Q35" i="1" s="1"/>
  <c r="O34" i="1"/>
  <c r="Q34" i="1" s="1"/>
  <c r="O33" i="1"/>
  <c r="Q33" i="1" s="1"/>
  <c r="O32" i="1"/>
  <c r="O31" i="1"/>
  <c r="Q31" i="1" s="1"/>
  <c r="O30" i="1"/>
  <c r="O29" i="1"/>
  <c r="Q29" i="1" s="1"/>
  <c r="O28" i="1"/>
  <c r="Q28" i="1" s="1"/>
  <c r="O27" i="1"/>
  <c r="Q27" i="1" s="1"/>
  <c r="O26" i="1"/>
  <c r="Q26" i="1" s="1"/>
  <c r="O25" i="1"/>
  <c r="Q25" i="1" s="1"/>
  <c r="O24" i="1"/>
  <c r="O23" i="1"/>
  <c r="Q23" i="1" s="1"/>
  <c r="O22" i="1"/>
  <c r="O21" i="1"/>
  <c r="Q21" i="1" s="1"/>
  <c r="O20" i="1"/>
  <c r="Q20" i="1" s="1"/>
  <c r="O19" i="1"/>
  <c r="Q19" i="1" s="1"/>
  <c r="O18" i="1"/>
  <c r="Q18" i="1" s="1"/>
  <c r="O17" i="1"/>
  <c r="Q17" i="1" s="1"/>
  <c r="O16" i="1"/>
  <c r="O15" i="1"/>
  <c r="Q15" i="1" s="1"/>
  <c r="O14" i="1"/>
  <c r="O13" i="1"/>
  <c r="Q13" i="1" s="1"/>
  <c r="O12" i="1"/>
  <c r="Q12" i="1" s="1"/>
  <c r="O11" i="1"/>
  <c r="Q11" i="1" s="1"/>
  <c r="O10" i="1"/>
  <c r="Q10" i="1" s="1"/>
  <c r="O9" i="1"/>
  <c r="Q9" i="1" s="1"/>
  <c r="O8" i="1"/>
  <c r="O7" i="1"/>
  <c r="Q7" i="1" s="1"/>
  <c r="O6" i="1"/>
  <c r="O5" i="1"/>
  <c r="Q5" i="1" s="1"/>
  <c r="O4" i="1"/>
  <c r="Q4" i="1" s="1"/>
  <c r="G5" i="1"/>
  <c r="I5" i="1" s="1"/>
  <c r="G6" i="1"/>
  <c r="I6" i="1" s="1"/>
  <c r="G7" i="1"/>
  <c r="I7" i="1" s="1"/>
  <c r="G8" i="1"/>
  <c r="G9" i="1"/>
  <c r="I9" i="1" s="1"/>
  <c r="G10" i="1"/>
  <c r="G11" i="1"/>
  <c r="I11" i="1" s="1"/>
  <c r="G12" i="1"/>
  <c r="I12" i="1" s="1"/>
  <c r="G13" i="1"/>
  <c r="I13" i="1" s="1"/>
  <c r="G14" i="1"/>
  <c r="I14" i="1" s="1"/>
  <c r="G15" i="1"/>
  <c r="I15" i="1" s="1"/>
  <c r="G16" i="1"/>
  <c r="G17" i="1"/>
  <c r="I17" i="1" s="1"/>
  <c r="G18" i="1"/>
  <c r="G19" i="1"/>
  <c r="I19" i="1" s="1"/>
  <c r="G20" i="1"/>
  <c r="I20" i="1" s="1"/>
  <c r="G21" i="1"/>
  <c r="I21" i="1" s="1"/>
  <c r="G22" i="1"/>
  <c r="I22" i="1" s="1"/>
  <c r="G23" i="1"/>
  <c r="I23" i="1" s="1"/>
  <c r="G24" i="1"/>
  <c r="G25" i="1"/>
  <c r="I25" i="1" s="1"/>
  <c r="G26" i="1"/>
  <c r="G27" i="1"/>
  <c r="I27" i="1" s="1"/>
  <c r="G28" i="1"/>
  <c r="I28" i="1" s="1"/>
  <c r="G29" i="1"/>
  <c r="I29" i="1" s="1"/>
  <c r="G30" i="1"/>
  <c r="I30" i="1" s="1"/>
  <c r="G31" i="1"/>
  <c r="I31" i="1" s="1"/>
  <c r="G32" i="1"/>
  <c r="G33" i="1"/>
  <c r="I33" i="1" s="1"/>
  <c r="G34" i="1"/>
  <c r="G35" i="1"/>
  <c r="I35" i="1" s="1"/>
  <c r="G36" i="1"/>
  <c r="I36" i="1" s="1"/>
  <c r="G37" i="1"/>
  <c r="I37" i="1" s="1"/>
  <c r="G38" i="1"/>
  <c r="I38" i="1" s="1"/>
  <c r="G39" i="1"/>
  <c r="I39" i="1" s="1"/>
  <c r="G40" i="1"/>
  <c r="G41" i="1"/>
  <c r="I41" i="1" s="1"/>
  <c r="G42" i="1"/>
  <c r="G43" i="1"/>
  <c r="I43" i="1" s="1"/>
  <c r="G44" i="1"/>
  <c r="I44" i="1" s="1"/>
  <c r="G45" i="1"/>
  <c r="I45" i="1" s="1"/>
  <c r="G46" i="1"/>
  <c r="I46" i="1" s="1"/>
  <c r="G47" i="1"/>
  <c r="I47" i="1" s="1"/>
  <c r="G48" i="1"/>
  <c r="G49" i="1"/>
  <c r="I49" i="1" s="1"/>
  <c r="G50" i="1"/>
  <c r="G51" i="1"/>
  <c r="I51" i="1" s="1"/>
  <c r="G52" i="1"/>
  <c r="I52" i="1" s="1"/>
  <c r="G53" i="1"/>
  <c r="I53" i="1" s="1"/>
  <c r="G54" i="1"/>
  <c r="I54" i="1" s="1"/>
  <c r="G55" i="1"/>
  <c r="I55" i="1" s="1"/>
  <c r="G56" i="1"/>
  <c r="G57" i="1"/>
  <c r="I57" i="1" s="1"/>
  <c r="G58" i="1"/>
  <c r="G59" i="1"/>
  <c r="I59" i="1" s="1"/>
  <c r="G60" i="1"/>
  <c r="I60" i="1" s="1"/>
  <c r="G61" i="1"/>
  <c r="I61" i="1" s="1"/>
  <c r="G4" i="1"/>
  <c r="I4" i="1" s="1"/>
  <c r="L8" i="2" l="1"/>
  <c r="R8" i="2" s="1"/>
  <c r="N8" i="2"/>
  <c r="L4" i="2"/>
  <c r="R4" i="2" s="1"/>
</calcChain>
</file>

<file path=xl/sharedStrings.xml><?xml version="1.0" encoding="utf-8"?>
<sst xmlns="http://schemas.openxmlformats.org/spreadsheetml/2006/main" count="55" uniqueCount="13">
  <si>
    <t>Month</t>
  </si>
  <si>
    <t>Residential</t>
  </si>
  <si>
    <t>Commercial</t>
  </si>
  <si>
    <t>Public Authority/Other</t>
  </si>
  <si>
    <t>Industrial</t>
  </si>
  <si>
    <t>Total</t>
  </si>
  <si>
    <t>Energy Reqs</t>
  </si>
  <si>
    <t>LE</t>
  </si>
  <si>
    <t>Actual Usage (MWh)</t>
  </si>
  <si>
    <t>CC</t>
  </si>
  <si>
    <t>Year</t>
  </si>
  <si>
    <t>KU (includes ODP)</t>
  </si>
  <si>
    <t>2024 is through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</si>
</sst>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indexed="17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19"/>
      <name val="Arial"/>
      <family val="2"/>
    </font>
    <font>
      <b/>
      <sz val="10"/>
      <color indexed="63"/>
      <name val="Arial"/>
      <family val="2"/>
    </font>
    <font>
      <b/>
      <sz val="18"/>
      <color indexed="62"/>
      <name val="Cambria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</borders>
  <cellStyleXfs count="10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11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6" fillId="16" borderId="3" applyNumberFormat="0" applyAlignment="0" applyProtection="0"/>
    <xf numFmtId="0" fontId="10" fillId="17" borderId="4" applyNumberFormat="0" applyAlignment="0" applyProtection="0"/>
    <xf numFmtId="3" fontId="4" fillId="0" borderId="0" applyFill="0" applyBorder="0" applyAlignment="0" applyProtection="0"/>
    <xf numFmtId="5" fontId="4" fillId="0" borderId="0" applyFill="0" applyBorder="0" applyAlignment="0" applyProtection="0"/>
    <xf numFmtId="0" fontId="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2" fontId="4" fillId="0" borderId="0" applyFill="0" applyBorder="0" applyAlignment="0" applyProtection="0"/>
    <xf numFmtId="0" fontId="5" fillId="6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3" applyNumberFormat="0" applyAlignment="0" applyProtection="0"/>
    <xf numFmtId="0" fontId="7" fillId="0" borderId="6" applyNumberFormat="0" applyFill="0" applyAlignment="0" applyProtection="0"/>
    <xf numFmtId="0" fontId="16" fillId="7" borderId="0" applyNumberFormat="0" applyBorder="0" applyAlignment="0" applyProtection="0"/>
    <xf numFmtId="0" fontId="2" fillId="4" borderId="2" applyNumberFormat="0" applyFont="0" applyAlignment="0" applyProtection="0"/>
    <xf numFmtId="0" fontId="17" fillId="16" borderId="7" applyNumberFormat="0" applyAlignment="0" applyProtection="0"/>
    <xf numFmtId="0" fontId="18" fillId="0" borderId="0" applyNumberFormat="0" applyFill="0" applyBorder="0" applyAlignment="0" applyProtection="0"/>
    <xf numFmtId="0" fontId="4" fillId="0" borderId="8" applyNumberFormat="0" applyFill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4" borderId="2" applyNumberFormat="0" applyFont="0" applyAlignment="0" applyProtection="0"/>
    <xf numFmtId="0" fontId="19" fillId="0" borderId="0" applyNumberFormat="0" applyFill="0" applyBorder="0" applyAlignment="0" applyProtection="0"/>
    <xf numFmtId="0" fontId="2" fillId="0" borderId="0"/>
    <xf numFmtId="0" fontId="2" fillId="0" borderId="0"/>
    <xf numFmtId="0" fontId="17" fillId="16" borderId="7" applyNumberFormat="0" applyAlignment="0" applyProtection="0"/>
    <xf numFmtId="0" fontId="2" fillId="4" borderId="2" applyNumberFormat="0" applyFont="0" applyAlignment="0" applyProtection="0"/>
    <xf numFmtId="0" fontId="15" fillId="7" borderId="3" applyNumberFormat="0" applyAlignment="0" applyProtection="0"/>
    <xf numFmtId="0" fontId="6" fillId="16" borderId="3" applyNumberFormat="0" applyAlignment="0" applyProtection="0"/>
    <xf numFmtId="0" fontId="1" fillId="0" borderId="0"/>
    <xf numFmtId="0" fontId="2" fillId="0" borderId="0"/>
    <xf numFmtId="0" fontId="2" fillId="0" borderId="0"/>
    <xf numFmtId="0" fontId="17" fillId="16" borderId="7" applyNumberFormat="0" applyAlignment="0" applyProtection="0"/>
    <xf numFmtId="0" fontId="2" fillId="4" borderId="2" applyNumberFormat="0" applyFont="0" applyAlignment="0" applyProtection="0"/>
    <xf numFmtId="0" fontId="15" fillId="7" borderId="3" applyNumberFormat="0" applyAlignment="0" applyProtection="0"/>
    <xf numFmtId="0" fontId="6" fillId="16" borderId="3" applyNumberFormat="0" applyAlignment="0" applyProtection="0"/>
    <xf numFmtId="0" fontId="2" fillId="0" borderId="0"/>
    <xf numFmtId="0" fontId="1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16" borderId="7" applyNumberFormat="0" applyAlignment="0" applyProtection="0"/>
    <xf numFmtId="0" fontId="2" fillId="4" borderId="2" applyNumberFormat="0" applyFont="0" applyAlignment="0" applyProtection="0"/>
    <xf numFmtId="0" fontId="15" fillId="7" borderId="3" applyNumberFormat="0" applyAlignment="0" applyProtection="0"/>
    <xf numFmtId="0" fontId="6" fillId="16" borderId="3" applyNumberFormat="0" applyAlignment="0" applyProtection="0"/>
    <xf numFmtId="0" fontId="2" fillId="0" borderId="0"/>
    <xf numFmtId="0" fontId="17" fillId="16" borderId="7" applyNumberFormat="0" applyAlignment="0" applyProtection="0"/>
    <xf numFmtId="0" fontId="2" fillId="4" borderId="2" applyNumberFormat="0" applyFont="0" applyAlignment="0" applyProtection="0"/>
    <xf numFmtId="0" fontId="15" fillId="7" borderId="3" applyNumberFormat="0" applyAlignment="0" applyProtection="0"/>
    <xf numFmtId="0" fontId="6" fillId="16" borderId="3" applyNumberFormat="0" applyAlignment="0" applyProtection="0"/>
    <xf numFmtId="0" fontId="2" fillId="0" borderId="0"/>
    <xf numFmtId="0" fontId="17" fillId="16" borderId="7" applyNumberFormat="0" applyAlignment="0" applyProtection="0"/>
    <xf numFmtId="0" fontId="2" fillId="4" borderId="2" applyNumberFormat="0" applyFont="0" applyAlignment="0" applyProtection="0"/>
    <xf numFmtId="0" fontId="15" fillId="7" borderId="3" applyNumberFormat="0" applyAlignment="0" applyProtection="0"/>
    <xf numFmtId="0" fontId="6" fillId="16" borderId="3" applyNumberFormat="0" applyAlignment="0" applyProtection="0"/>
    <xf numFmtId="0" fontId="2" fillId="0" borderId="0"/>
    <xf numFmtId="0" fontId="17" fillId="16" borderId="7" applyNumberFormat="0" applyAlignment="0" applyProtection="0"/>
    <xf numFmtId="0" fontId="2" fillId="4" borderId="2" applyNumberFormat="0" applyFont="0" applyAlignment="0" applyProtection="0"/>
    <xf numFmtId="0" fontId="15" fillId="7" borderId="3" applyNumberFormat="0" applyAlignment="0" applyProtection="0"/>
    <xf numFmtId="0" fontId="6" fillId="16" borderId="3" applyNumberFormat="0" applyAlignment="0" applyProtection="0"/>
    <xf numFmtId="0" fontId="2" fillId="0" borderId="0"/>
    <xf numFmtId="0" fontId="21" fillId="0" borderId="0"/>
  </cellStyleXfs>
  <cellXfs count="11">
    <xf numFmtId="0" fontId="0" fillId="0" borderId="0" xfId="0"/>
    <xf numFmtId="17" fontId="0" fillId="0" borderId="0" xfId="0" applyNumberFormat="1"/>
    <xf numFmtId="164" fontId="0" fillId="0" borderId="1" xfId="1" applyNumberFormat="1" applyFont="1" applyBorder="1" applyAlignment="1">
      <alignment horizontal="center"/>
    </xf>
    <xf numFmtId="164" fontId="0" fillId="0" borderId="0" xfId="1" applyNumberFormat="1" applyFont="1"/>
    <xf numFmtId="17" fontId="0" fillId="18" borderId="0" xfId="0" applyNumberFormat="1" applyFill="1"/>
    <xf numFmtId="164" fontId="0" fillId="0" borderId="0" xfId="1" applyNumberFormat="1" applyFont="1" applyBorder="1" applyAlignment="1">
      <alignment horizontal="center"/>
    </xf>
    <xf numFmtId="0" fontId="0" fillId="0" borderId="0" xfId="0"/>
    <xf numFmtId="164" fontId="0" fillId="0" borderId="0" xfId="1" applyNumberFormat="1" applyFont="1"/>
    <xf numFmtId="0" fontId="0" fillId="0" borderId="0" xfId="0" applyNumberFormat="1"/>
    <xf numFmtId="43" fontId="0" fillId="0" borderId="0" xfId="1" applyNumberFormat="1" applyFont="1"/>
    <xf numFmtId="43" fontId="0" fillId="0" borderId="0" xfId="1" applyFont="1"/>
  </cellXfs>
  <cellStyles count="100">
    <cellStyle name="20% - Accent1 2" xfId="4" xr:uid="{DE84971C-353B-47FA-B93C-75B2FB6A5982}"/>
    <cellStyle name="20% - Accent2 2" xfId="5" xr:uid="{22DAF1C5-13BB-4294-B635-CEE85B65CC79}"/>
    <cellStyle name="20% - Accent3 2" xfId="6" xr:uid="{62FFDEFB-F7BE-45FB-BC0A-072341560EA5}"/>
    <cellStyle name="20% - Accent4 2" xfId="7" xr:uid="{719D2101-36C3-4224-AC8C-34D88E6EF95A}"/>
    <cellStyle name="20% - Accent5 2" xfId="8" xr:uid="{B4273CBF-9ADA-4279-B202-4460749C8929}"/>
    <cellStyle name="20% - Accent6 2" xfId="9" xr:uid="{A6F15FC6-386D-4BE7-A497-4EDAF89CF509}"/>
    <cellStyle name="40% - Accent1 2" xfId="10" xr:uid="{412F4FDE-5B10-44A4-BC44-D88DF7E4CE5A}"/>
    <cellStyle name="40% - Accent2 2" xfId="11" xr:uid="{5020E483-6601-482F-AF4D-DD2A0D2B8593}"/>
    <cellStyle name="40% - Accent3 2" xfId="12" xr:uid="{A9E44297-1AFC-450A-998D-57C67BDE0510}"/>
    <cellStyle name="40% - Accent4 2" xfId="13" xr:uid="{90AF864D-5C7F-40BF-B480-9EC062C7F4E0}"/>
    <cellStyle name="40% - Accent5 2" xfId="14" xr:uid="{A42CFDE3-185B-45DD-B060-E9365ABF4114}"/>
    <cellStyle name="40% - Accent6 2" xfId="15" xr:uid="{888172FA-E84C-4B29-B1DA-0B3EDB669CCF}"/>
    <cellStyle name="60% - Accent1 2" xfId="16" xr:uid="{D42592D9-319B-4603-BD76-73344F517831}"/>
    <cellStyle name="60% - Accent2 2" xfId="17" xr:uid="{E47A7622-1737-47AC-9E15-65158F5F1D9F}"/>
    <cellStyle name="60% - Accent3 2" xfId="18" xr:uid="{C59674A4-F74C-426E-BADE-269C59A948D0}"/>
    <cellStyle name="60% - Accent4 2" xfId="19" xr:uid="{7726478B-041A-418B-BD7B-707FDC70046E}"/>
    <cellStyle name="60% - Accent5 2" xfId="20" xr:uid="{7D7728B0-EFDB-40B9-8ABB-A7EB095957BC}"/>
    <cellStyle name="60% - Accent6 2" xfId="21" xr:uid="{CF95F562-5A2C-4D13-BC83-56739F6CD53B}"/>
    <cellStyle name="Accent1 2" xfId="22" xr:uid="{92C95232-2E31-4155-91EC-D39403A77722}"/>
    <cellStyle name="Accent2 2" xfId="23" xr:uid="{C3518FC7-E493-422A-8938-7903F5156064}"/>
    <cellStyle name="Accent3 2" xfId="24" xr:uid="{001BC21D-782E-4F55-812F-4C348D0CFD21}"/>
    <cellStyle name="Accent4 2" xfId="25" xr:uid="{73F78C3C-FB6C-42D0-9791-51635B2A9F77}"/>
    <cellStyle name="Accent5 2" xfId="26" xr:uid="{46115820-66F2-4654-B88D-6C88B21294DF}"/>
    <cellStyle name="Accent6 2" xfId="27" xr:uid="{C7A539FD-BCA3-4C5D-90B2-18C9B5C8A1F7}"/>
    <cellStyle name="Bad 2" xfId="28" xr:uid="{C757EE7E-3AB3-4734-B185-6A82028FB42C}"/>
    <cellStyle name="Calculation 2" xfId="29" xr:uid="{4D3CA98C-91BE-42EE-9C1E-844F0A09FBFC}"/>
    <cellStyle name="Calculation 3" xfId="62" xr:uid="{CA489658-9FE7-45D6-BFFF-48118C112E33}"/>
    <cellStyle name="Calculation 4" xfId="69" xr:uid="{BBEF9424-1C23-4390-8BAE-81BB0BEB8F05}"/>
    <cellStyle name="Calculation 5" xfId="82" xr:uid="{756F852D-4B69-440F-A47E-E8E4F1371998}"/>
    <cellStyle name="Calculation 6" xfId="87" xr:uid="{1C30F2DD-FC34-4656-BEC1-0C56F5FB3655}"/>
    <cellStyle name="Calculation 7" xfId="92" xr:uid="{842EF72E-1380-47F2-BBB2-52F539049465}"/>
    <cellStyle name="Calculation 8" xfId="97" xr:uid="{F92B1442-C767-454F-AC45-7D6C1A31F2EC}"/>
    <cellStyle name="Check Cell 2" xfId="30" xr:uid="{C8826482-FB3F-427B-AB66-4D136A29869A}"/>
    <cellStyle name="Comma" xfId="1" builtinId="3"/>
    <cellStyle name="Comma 2" xfId="3" xr:uid="{766E1998-426F-47E0-8F17-9972DF00E890}"/>
    <cellStyle name="Comma 3" xfId="52" xr:uid="{BAA7217D-1E09-4B85-A7D7-6E7A899F5E5E}"/>
    <cellStyle name="Comma0" xfId="31" xr:uid="{198DF581-8229-413C-8E2B-6097B8B3EDC5}"/>
    <cellStyle name="Currency0" xfId="32" xr:uid="{361F2572-1CBF-466C-9D38-A7651DD4CB02}"/>
    <cellStyle name="Date" xfId="33" xr:uid="{5B976951-FC0B-40AD-B74F-089C2B9CBFF7}"/>
    <cellStyle name="Explanatory Text 2" xfId="34" xr:uid="{8F3B684A-8B85-4AB4-96E2-DD9513CE4D25}"/>
    <cellStyle name="Fixed" xfId="35" xr:uid="{1A28ACA5-D80A-44D0-8EEC-9DAA80E7620E}"/>
    <cellStyle name="Good 2" xfId="36" xr:uid="{D7B1B4DE-79C7-446B-B8C5-2C50DA5C84AD}"/>
    <cellStyle name="Heading 1 2" xfId="37" xr:uid="{C622755A-0235-419A-A639-CAE643F1087F}"/>
    <cellStyle name="Heading 2 2" xfId="38" xr:uid="{4C8DD78D-076E-4B56-B35E-BD5D4ADAF323}"/>
    <cellStyle name="Heading 3 2" xfId="39" xr:uid="{13AEBC7F-93BE-482C-BE6A-651822C96B8A}"/>
    <cellStyle name="Heading 4 2" xfId="40" xr:uid="{18D66FDD-D5FE-4FE8-99A5-3E5A5F39BDB8}"/>
    <cellStyle name="Hyperlink 2" xfId="56" xr:uid="{0D608475-B75F-42D0-9263-EE28F93C1E5E}"/>
    <cellStyle name="Input 2" xfId="41" xr:uid="{927EA070-CA65-4AC3-9BB8-B6087F40DF08}"/>
    <cellStyle name="Input 3" xfId="61" xr:uid="{928F22BC-C19C-45B3-B0CD-8488979DF5A4}"/>
    <cellStyle name="Input 4" xfId="68" xr:uid="{356A7391-8872-4AEB-82F1-988E0BBB8895}"/>
    <cellStyle name="Input 5" xfId="81" xr:uid="{6B53E516-CBB9-4D3D-B9D2-503A11A6D0CA}"/>
    <cellStyle name="Input 6" xfId="86" xr:uid="{3525404D-222A-48B3-ACC4-E12D8B928589}"/>
    <cellStyle name="Input 7" xfId="91" xr:uid="{94A9BB96-9F87-423D-A746-416C1BC7583B}"/>
    <cellStyle name="Input 8" xfId="96" xr:uid="{4EF247CD-AFE0-460B-93E4-E40155D17DB9}"/>
    <cellStyle name="Linked Cell 2" xfId="42" xr:uid="{A6AB04D6-8B0E-4765-B3F9-CF5BAC407B7C}"/>
    <cellStyle name="Neutral 2" xfId="43" xr:uid="{78C523C1-789E-48E7-8428-A0AA7D10AAED}"/>
    <cellStyle name="Normal" xfId="0" builtinId="0"/>
    <cellStyle name="Normal 10" xfId="73" xr:uid="{BB69CD99-4E0F-4B24-A3D3-EF5F772681BF}"/>
    <cellStyle name="Normal 11" xfId="74" xr:uid="{8CB4EE22-E08A-40F2-A38B-65EEE550EC6A}"/>
    <cellStyle name="Normal 12" xfId="75" xr:uid="{6EEF5F53-EBD0-4429-83CD-12D6DC5A9FF1}"/>
    <cellStyle name="Normal 13" xfId="76" xr:uid="{5B4C3771-3B9F-479F-A91E-668E2DBE1099}"/>
    <cellStyle name="Normal 14" xfId="77" xr:uid="{8DA8D8D0-A2D2-4FE9-A001-7FCD97C8601E}"/>
    <cellStyle name="Normal 15" xfId="78" xr:uid="{7FD20424-0892-4692-804B-8A6FCE136BCA}"/>
    <cellStyle name="Normal 16" xfId="83" xr:uid="{C17500AE-E970-4EC4-9EB7-4058B403D63E}"/>
    <cellStyle name="Normal 17" xfId="88" xr:uid="{BA16C05E-508B-46BB-9CB7-C96BC39B2840}"/>
    <cellStyle name="Normal 18" xfId="93" xr:uid="{DD485D40-140B-4B78-899C-3488F3D1CB7A}"/>
    <cellStyle name="Normal 19" xfId="98" xr:uid="{E9CC964A-26DD-411B-8F32-01AA9D6313BE}"/>
    <cellStyle name="Normal 2" xfId="2" xr:uid="{C941D193-27FA-4B71-ACB0-B43CE7F78847}"/>
    <cellStyle name="Normal 2 2" xfId="49" xr:uid="{46557C7D-2F97-4873-9DA5-9D4EDB0389DC}"/>
    <cellStyle name="Normal 20" xfId="99" xr:uid="{9B5B2690-BF9C-46C6-AC84-4B5BF4704B6A}"/>
    <cellStyle name="Normal 3" xfId="50" xr:uid="{5244411C-841A-4FAD-94CA-0C5C9583AFC6}"/>
    <cellStyle name="Normal 4" xfId="54" xr:uid="{7349BB01-627E-450A-8ED4-1D668104B76D}"/>
    <cellStyle name="Normal 4 2" xfId="63" xr:uid="{B9D163D4-8960-4A2A-9078-E7F695683C65}"/>
    <cellStyle name="Normal 5" xfId="57" xr:uid="{BBEF8BEC-98CC-4812-BEA7-71AB9BF0D011}"/>
    <cellStyle name="Normal 5 2" xfId="71" xr:uid="{DFAC82FF-BD15-4783-920A-40638A1F1FC5}"/>
    <cellStyle name="Normal 6" xfId="58" xr:uid="{C74A0A99-C71D-4649-9A29-5BEED5F4983D}"/>
    <cellStyle name="Normal 7" xfId="64" xr:uid="{B190F7DF-866A-4AF9-8A65-BFC78763116F}"/>
    <cellStyle name="Normal 8" xfId="65" xr:uid="{7C3392E0-D682-4ADB-9117-F56294D78E53}"/>
    <cellStyle name="Normal 8 2" xfId="72" xr:uid="{EF216584-1568-4D4B-91A6-6E0057655B29}"/>
    <cellStyle name="Normal 9" xfId="70" xr:uid="{37BCDF52-13CD-4C7A-8E60-1B31F1CC5775}"/>
    <cellStyle name="Note 2" xfId="44" xr:uid="{3214B591-5B30-4CC6-87D0-A7ED04915D5E}"/>
    <cellStyle name="Note 3" xfId="55" xr:uid="{E01231A8-3E32-488C-95E8-809B7643E2A3}"/>
    <cellStyle name="Note 4" xfId="60" xr:uid="{736E5D16-DD68-4DB6-BF59-3DEFA9B34F28}"/>
    <cellStyle name="Note 5" xfId="67" xr:uid="{4E5FB432-2A50-4698-9147-6690A4209736}"/>
    <cellStyle name="Note 6" xfId="80" xr:uid="{D70E9E38-783E-40CA-B094-ABBE9DE7AFBD}"/>
    <cellStyle name="Note 7" xfId="85" xr:uid="{B580665A-02AF-429B-BE38-D6E4A7F44C9B}"/>
    <cellStyle name="Note 8" xfId="90" xr:uid="{843B4D3C-973F-47A0-B4EE-7576DFDA66A0}"/>
    <cellStyle name="Note 9" xfId="95" xr:uid="{759FB621-9E8E-4EB5-BC9D-A01105ECF5DF}"/>
    <cellStyle name="Output 2" xfId="45" xr:uid="{1CE0EACE-34A7-40A4-A1B5-2300057139EC}"/>
    <cellStyle name="Output 3" xfId="59" xr:uid="{54CCD119-AED2-41D7-A441-81C6C3984674}"/>
    <cellStyle name="Output 4" xfId="66" xr:uid="{D7F4FAD4-95AC-4F8B-842D-0A94BEC9B111}"/>
    <cellStyle name="Output 5" xfId="79" xr:uid="{4888329B-9256-4EFB-8927-EE3148ADE321}"/>
    <cellStyle name="Output 6" xfId="84" xr:uid="{6805BB91-7965-4B8E-835F-A1F2C1F154BB}"/>
    <cellStyle name="Output 7" xfId="89" xr:uid="{886C368D-DFF1-430F-A93C-EFEB90499763}"/>
    <cellStyle name="Output 8" xfId="94" xr:uid="{2C28EDBB-395B-41F9-AC9D-884D8B7F5350}"/>
    <cellStyle name="Percent 2" xfId="51" xr:uid="{CFDA6B06-DDB6-4809-A32C-4BFB8B7D6C31}"/>
    <cellStyle name="Percent 3" xfId="53" xr:uid="{CDC5BA29-061E-446F-AEA4-756AD7255085}"/>
    <cellStyle name="Title 2" xfId="46" xr:uid="{B080D4C8-EACE-468A-9DC4-4ECEC7227CCE}"/>
    <cellStyle name="Total 2" xfId="47" xr:uid="{9F35ABAB-B1C3-48AA-988D-814D73A72399}"/>
    <cellStyle name="Warning Text 2" xfId="48" xr:uid="{8DB340D5-D8D8-4D7C-86A2-F72EA0DF16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Projects%20-%20LoadForecasting\0386%20-%202024IRP\Data_Requests\DR1\Work\JI%20DR1%20LGE%20KU%20Q22.xlsx" TargetMode="External"/><Relationship Id="rId1" Type="http://schemas.openxmlformats.org/officeDocument/2006/relationships/externalLinkPath" Target="/Projects%20-%20LoadForecasting/0386%20-%202024IRP/Data_Requests/DR1/Work/JI%20DR1%20LGE%20KU%20Q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ly_Reqs"/>
      <sheetName val="Monthly_Reqs"/>
      <sheetName val="Monthly_Sales"/>
      <sheetName val="Notes"/>
    </sheetNames>
    <sheetDataSet>
      <sheetData sheetId="0" refreshError="1"/>
      <sheetData sheetId="1" refreshError="1"/>
      <sheetData sheetId="2">
        <row r="62">
          <cell r="C62">
            <v>439387.15400000004</v>
          </cell>
          <cell r="D62">
            <v>307195.67800000001</v>
          </cell>
          <cell r="E62">
            <v>479549.201</v>
          </cell>
          <cell r="F62">
            <v>98227.180999999997</v>
          </cell>
          <cell r="H62">
            <v>1461526.8509521484</v>
          </cell>
          <cell r="I62">
            <v>1.1035728339427313</v>
          </cell>
          <cell r="K62">
            <v>246454.71900000001</v>
          </cell>
          <cell r="L62">
            <v>269069.77500000002</v>
          </cell>
          <cell r="M62">
            <v>178701.40400000001</v>
          </cell>
          <cell r="N62">
            <v>84505.087</v>
          </cell>
          <cell r="P62">
            <v>845604.10095214844</v>
          </cell>
          <cell r="Q62">
            <v>1.0858744768607715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94E37-556E-4BB1-B860-88514979DD93}">
  <dimension ref="A1:R62"/>
  <sheetViews>
    <sheetView tabSelected="1" zoomScaleNormal="100" workbookViewId="0">
      <selection activeCell="A14" sqref="A14"/>
    </sheetView>
  </sheetViews>
  <sheetFormatPr defaultColWidth="8.7109375" defaultRowHeight="15" x14ac:dyDescent="0.25"/>
  <cols>
    <col min="1" max="1" width="22.28515625" style="6" bestFit="1" customWidth="1"/>
    <col min="2" max="2" width="16.7109375" style="6" bestFit="1" customWidth="1"/>
    <col min="3" max="3" width="11.5703125" style="6" bestFit="1" customWidth="1"/>
    <col min="4" max="4" width="10.5703125" style="6" bestFit="1" customWidth="1"/>
    <col min="5" max="5" width="21.7109375" style="6" bestFit="1" customWidth="1"/>
    <col min="6" max="6" width="11.5703125" style="6" bestFit="1" customWidth="1"/>
    <col min="7" max="7" width="10.85546875" style="6" bestFit="1" customWidth="1"/>
    <col min="8" max="8" width="11" style="6" bestFit="1" customWidth="1"/>
    <col min="9" max="9" width="11.5703125" style="6" bestFit="1" customWidth="1"/>
    <col min="10" max="10" width="10.5703125" style="6" bestFit="1" customWidth="1"/>
    <col min="11" max="11" width="21.7109375" style="6" bestFit="1" customWidth="1"/>
    <col min="12" max="12" width="11.5703125" style="6" bestFit="1" customWidth="1"/>
    <col min="13" max="13" width="12.5703125" style="6" bestFit="1" customWidth="1"/>
    <col min="14" max="15" width="11.5703125" style="6" bestFit="1" customWidth="1"/>
    <col min="16" max="16" width="10.5703125" style="6" bestFit="1" customWidth="1"/>
    <col min="17" max="17" width="21.7109375" style="6" bestFit="1" customWidth="1"/>
    <col min="18" max="18" width="11.5703125" style="6" bestFit="1" customWidth="1"/>
    <col min="19" max="16384" width="8.7109375" style="6"/>
  </cols>
  <sheetData>
    <row r="1" spans="1:18" x14ac:dyDescent="0.25">
      <c r="B1" s="6" t="s">
        <v>11</v>
      </c>
      <c r="H1" s="6" t="s">
        <v>7</v>
      </c>
      <c r="N1" s="6" t="s">
        <v>9</v>
      </c>
    </row>
    <row r="2" spans="1:18" x14ac:dyDescent="0.25">
      <c r="A2" s="2" t="s">
        <v>8</v>
      </c>
      <c r="B2" s="6" t="s">
        <v>1</v>
      </c>
      <c r="C2" s="6" t="s">
        <v>2</v>
      </c>
      <c r="D2" s="6" t="s">
        <v>4</v>
      </c>
      <c r="E2" s="6" t="s">
        <v>3</v>
      </c>
      <c r="F2" s="6" t="s">
        <v>5</v>
      </c>
      <c r="H2" s="6" t="s">
        <v>1</v>
      </c>
      <c r="I2" s="6" t="s">
        <v>2</v>
      </c>
      <c r="J2" s="6" t="s">
        <v>4</v>
      </c>
      <c r="K2" s="6" t="s">
        <v>3</v>
      </c>
      <c r="L2" s="6" t="s">
        <v>5</v>
      </c>
      <c r="N2" s="6" t="s">
        <v>1</v>
      </c>
      <c r="O2" s="6" t="s">
        <v>2</v>
      </c>
      <c r="P2" s="6" t="s">
        <v>4</v>
      </c>
      <c r="Q2" s="6" t="s">
        <v>3</v>
      </c>
      <c r="R2" s="6" t="s">
        <v>5</v>
      </c>
    </row>
    <row r="3" spans="1:18" x14ac:dyDescent="0.25">
      <c r="A3" s="6" t="s">
        <v>10</v>
      </c>
    </row>
    <row r="4" spans="1:18" x14ac:dyDescent="0.25">
      <c r="A4" s="8">
        <v>2020</v>
      </c>
      <c r="B4" s="7">
        <f>SUMIF(Monthly_Reqs!$A$4:$A$62,Yearly_Reqs!$A4,Monthly_Reqs!C$4:C$62)</f>
        <v>6851362.7823895542</v>
      </c>
      <c r="C4" s="7">
        <f>SUMIF(Monthly_Reqs!$A$4:$A$62,Yearly_Reqs!$A4,Monthly_Reqs!D$4:D$62)</f>
        <v>4230294.0583418617</v>
      </c>
      <c r="D4" s="7">
        <f>SUMIF(Monthly_Reqs!$A$4:$A$62,Yearly_Reqs!$A4,Monthly_Reqs!E$4:E$62)</f>
        <v>6238183.786959812</v>
      </c>
      <c r="E4" s="7">
        <f>SUMIF(Monthly_Reqs!$A$4:$A$62,Yearly_Reqs!$A4,Monthly_Reqs!F$4:F$62)</f>
        <v>1652572.5792179536</v>
      </c>
      <c r="F4" s="7">
        <f>SUM(B4:E4)</f>
        <v>18972413.20690918</v>
      </c>
      <c r="H4" s="7">
        <f>SUMIF(Monthly_Reqs!$A$4:$A$62,Yearly_Reqs!$A4,Monthly_Reqs!K$4:K$62)</f>
        <v>4394206.2385933232</v>
      </c>
      <c r="I4" s="7">
        <f>SUMIF(Monthly_Reqs!$A$4:$A$62,Yearly_Reqs!$A4,Monthly_Reqs!L$4:L$62)</f>
        <v>3746464.7059754133</v>
      </c>
      <c r="J4" s="7">
        <f>SUMIF(Monthly_Reqs!$A$4:$A$62,Yearly_Reqs!$A4,Monthly_Reqs!M$4:M$62)</f>
        <v>2511946.7382251318</v>
      </c>
      <c r="K4" s="7">
        <f>SUMIF(Monthly_Reqs!$A$4:$A$62,Yearly_Reqs!$A4,Monthly_Reqs!N$4:N$62)</f>
        <v>1073523.9605777133</v>
      </c>
      <c r="L4" s="7">
        <f>SUM(H4:K4)</f>
        <v>11726141.643371582</v>
      </c>
      <c r="M4" s="7"/>
      <c r="N4" s="7">
        <f>SUM(B4,H4)</f>
        <v>11245569.020982876</v>
      </c>
      <c r="O4" s="7">
        <f t="shared" ref="O4:R4" si="0">SUM(C4,I4)</f>
        <v>7976758.764317275</v>
      </c>
      <c r="P4" s="7">
        <f t="shared" si="0"/>
        <v>8750130.5251849443</v>
      </c>
      <c r="Q4" s="7">
        <f t="shared" si="0"/>
        <v>2726096.5397956669</v>
      </c>
      <c r="R4" s="7">
        <f t="shared" si="0"/>
        <v>30698554.850280762</v>
      </c>
    </row>
    <row r="5" spans="1:18" x14ac:dyDescent="0.25">
      <c r="A5" s="8">
        <v>2021</v>
      </c>
      <c r="B5" s="7">
        <f>SUMIF(Monthly_Reqs!$A$4:$A$62,Yearly_Reqs!$A5,Monthly_Reqs!C$4:C$62)</f>
        <v>6877294.5722334478</v>
      </c>
      <c r="C5" s="7">
        <f>SUMIF(Monthly_Reqs!$A$4:$A$62,Yearly_Reqs!$A5,Monthly_Reqs!D$4:D$62)</f>
        <v>4320667.7880738042</v>
      </c>
      <c r="D5" s="7">
        <f>SUMIF(Monthly_Reqs!$A$4:$A$62,Yearly_Reqs!$A5,Monthly_Reqs!E$4:E$62)</f>
        <v>6792080.983102412</v>
      </c>
      <c r="E5" s="7">
        <f>SUMIF(Monthly_Reqs!$A$4:$A$62,Yearly_Reqs!$A5,Monthly_Reqs!F$4:F$62)</f>
        <v>1736281.1480454134</v>
      </c>
      <c r="F5" s="7">
        <f>SUM(B5:E5)</f>
        <v>19726324.491455078</v>
      </c>
      <c r="H5" s="7">
        <f>SUMIF(Monthly_Reqs!$A$4:$A$62,Yearly_Reqs!$A5,Monthly_Reqs!K$4:K$62)</f>
        <v>4444639.681906959</v>
      </c>
      <c r="I5" s="7">
        <f>SUMIF(Monthly_Reqs!$A$4:$A$62,Yearly_Reqs!$A5,Monthly_Reqs!L$4:L$62)</f>
        <v>3827576.5738477665</v>
      </c>
      <c r="J5" s="7">
        <f>SUMIF(Monthly_Reqs!$A$4:$A$62,Yearly_Reqs!$A5,Monthly_Reqs!M$4:M$62)</f>
        <v>2600633.8248040667</v>
      </c>
      <c r="K5" s="7">
        <f>SUMIF(Monthly_Reqs!$A$4:$A$62,Yearly_Reqs!$A5,Monthly_Reqs!N$4:N$62)</f>
        <v>1103130.9203567337</v>
      </c>
      <c r="L5" s="7">
        <f>SUM(H5:K5)</f>
        <v>11975981.000915525</v>
      </c>
      <c r="M5" s="7"/>
      <c r="N5" s="7">
        <f t="shared" ref="N5:N8" si="1">SUM(B5,H5)</f>
        <v>11321934.254140407</v>
      </c>
      <c r="O5" s="7">
        <f t="shared" ref="O5:O8" si="2">SUM(C5,I5)</f>
        <v>8148244.3619215712</v>
      </c>
      <c r="P5" s="7">
        <f t="shared" ref="P5:P8" si="3">SUM(D5,J5)</f>
        <v>9392714.8079064786</v>
      </c>
      <c r="Q5" s="7">
        <f t="shared" ref="Q5:Q8" si="4">SUM(E5,K5)</f>
        <v>2839412.0684021469</v>
      </c>
      <c r="R5" s="7">
        <f t="shared" ref="R5:R8" si="5">SUM(F5,L5)</f>
        <v>31702305.492370605</v>
      </c>
    </row>
    <row r="6" spans="1:18" x14ac:dyDescent="0.25">
      <c r="A6" s="8">
        <v>2022</v>
      </c>
      <c r="B6" s="7">
        <f>SUMIF(Monthly_Reqs!$A$4:$A$62,Yearly_Reqs!$A6,Monthly_Reqs!C$4:C$62)</f>
        <v>7079920.1374292001</v>
      </c>
      <c r="C6" s="7">
        <f>SUMIF(Monthly_Reqs!$A$4:$A$62,Yearly_Reqs!$A6,Monthly_Reqs!D$4:D$62)</f>
        <v>4435870.9998321198</v>
      </c>
      <c r="D6" s="7">
        <f>SUMIF(Monthly_Reqs!$A$4:$A$62,Yearly_Reqs!$A6,Monthly_Reqs!E$4:E$62)</f>
        <v>6768299.0108204214</v>
      </c>
      <c r="E6" s="7">
        <f>SUMIF(Monthly_Reqs!$A$4:$A$62,Yearly_Reqs!$A6,Monthly_Reqs!F$4:F$62)</f>
        <v>1766677.9050188432</v>
      </c>
      <c r="F6" s="7">
        <f>SUM(B6:E6)</f>
        <v>20050768.053100586</v>
      </c>
      <c r="H6" s="7">
        <f>SUMIF(Monthly_Reqs!$A$4:$A$62,Yearly_Reqs!$A6,Monthly_Reqs!K$4:K$62)</f>
        <v>4505280.4382042037</v>
      </c>
      <c r="I6" s="7">
        <f>SUMIF(Monthly_Reqs!$A$4:$A$62,Yearly_Reqs!$A6,Monthly_Reqs!L$4:L$62)</f>
        <v>3869479.1620977917</v>
      </c>
      <c r="J6" s="7">
        <f>SUMIF(Monthly_Reqs!$A$4:$A$62,Yearly_Reqs!$A6,Monthly_Reqs!M$4:M$62)</f>
        <v>2598761.7229343452</v>
      </c>
      <c r="K6" s="7">
        <f>SUMIF(Monthly_Reqs!$A$4:$A$62,Yearly_Reqs!$A6,Monthly_Reqs!N$4:N$62)</f>
        <v>1117017.6499081904</v>
      </c>
      <c r="L6" s="7">
        <f>SUM(H6:K6)</f>
        <v>12090538.973144531</v>
      </c>
      <c r="M6" s="7"/>
      <c r="N6" s="7">
        <f t="shared" si="1"/>
        <v>11585200.575633403</v>
      </c>
      <c r="O6" s="7">
        <f t="shared" si="2"/>
        <v>8305350.161929911</v>
      </c>
      <c r="P6" s="7">
        <f t="shared" si="3"/>
        <v>9367060.7337547671</v>
      </c>
      <c r="Q6" s="7">
        <f t="shared" si="4"/>
        <v>2883695.5549270334</v>
      </c>
      <c r="R6" s="7">
        <f t="shared" si="5"/>
        <v>32141307.026245117</v>
      </c>
    </row>
    <row r="7" spans="1:18" x14ac:dyDescent="0.25">
      <c r="A7" s="8">
        <v>2023</v>
      </c>
      <c r="B7" s="7">
        <f>SUMIF(Monthly_Reqs!$A$4:$A$62,Yearly_Reqs!$A7,Monthly_Reqs!C$4:C$62)</f>
        <v>6342515.0542453425</v>
      </c>
      <c r="C7" s="7">
        <f>SUMIF(Monthly_Reqs!$A$4:$A$62,Yearly_Reqs!$A7,Monthly_Reqs!D$4:D$62)</f>
        <v>4245043.4339586031</v>
      </c>
      <c r="D7" s="7">
        <f>SUMIF(Monthly_Reqs!$A$4:$A$62,Yearly_Reqs!$A7,Monthly_Reqs!E$4:E$62)</f>
        <v>6585061.8028367059</v>
      </c>
      <c r="E7" s="7">
        <f>SUMIF(Monthly_Reqs!$A$4:$A$62,Yearly_Reqs!$A7,Monthly_Reqs!F$4:F$62)</f>
        <v>1681642.8197991934</v>
      </c>
      <c r="F7" s="7">
        <f>SUM(B7:E7)</f>
        <v>18854263.110839844</v>
      </c>
      <c r="H7" s="7">
        <f>SUMIF(Monthly_Reqs!$A$4:$A$62,Yearly_Reqs!$A7,Monthly_Reqs!K$4:K$62)</f>
        <v>4165713.2106206063</v>
      </c>
      <c r="I7" s="7">
        <f>SUMIF(Monthly_Reqs!$A$4:$A$62,Yearly_Reqs!$A7,Monthly_Reqs!L$4:L$62)</f>
        <v>3713189.3459235341</v>
      </c>
      <c r="J7" s="7">
        <f>SUMIF(Monthly_Reqs!$A$4:$A$62,Yearly_Reqs!$A7,Monthly_Reqs!M$4:M$62)</f>
        <v>2533278.625889759</v>
      </c>
      <c r="K7" s="7">
        <f>SUMIF(Monthly_Reqs!$A$4:$A$62,Yearly_Reqs!$A7,Monthly_Reqs!N$4:N$62)</f>
        <v>1119779.9160768422</v>
      </c>
      <c r="L7" s="7">
        <f>SUM(H7:K7)</f>
        <v>11531961.098510742</v>
      </c>
      <c r="M7" s="7"/>
      <c r="N7" s="7">
        <f t="shared" si="1"/>
        <v>10508228.26486595</v>
      </c>
      <c r="O7" s="7">
        <f t="shared" si="2"/>
        <v>7958232.7798821367</v>
      </c>
      <c r="P7" s="7">
        <f t="shared" si="3"/>
        <v>9118340.4287264645</v>
      </c>
      <c r="Q7" s="7">
        <f t="shared" si="4"/>
        <v>2801422.7358760359</v>
      </c>
      <c r="R7" s="7">
        <f t="shared" si="5"/>
        <v>30386224.209350586</v>
      </c>
    </row>
    <row r="8" spans="1:18" x14ac:dyDescent="0.25">
      <c r="A8" s="8">
        <v>2024</v>
      </c>
      <c r="B8" s="7">
        <f>SUMIF(Monthly_Reqs!$A$4:$A$62,Yearly_Reqs!$A8,Monthly_Reqs!C$4:C$62)</f>
        <v>6055687.2514559422</v>
      </c>
      <c r="C8" s="7">
        <f>SUMIF(Monthly_Reqs!$A$4:$A$62,Yearly_Reqs!$A8,Monthly_Reqs!D$4:D$62)</f>
        <v>4113767.9696338992</v>
      </c>
      <c r="D8" s="7">
        <f>SUMIF(Monthly_Reqs!$A$4:$A$62,Yearly_Reqs!$A8,Monthly_Reqs!E$4:E$62)</f>
        <v>6184980.1780716842</v>
      </c>
      <c r="E8" s="7">
        <f>SUMIF(Monthly_Reqs!$A$4:$A$62,Yearly_Reqs!$A8,Monthly_Reqs!F$4:F$62)</f>
        <v>1582743.2426841771</v>
      </c>
      <c r="F8" s="7">
        <f>SUM(B8:E8)</f>
        <v>17937178.641845703</v>
      </c>
      <c r="H8" s="7">
        <f>SUMIF(Monthly_Reqs!$A$4:$A$62,Yearly_Reqs!$A8,Monthly_Reqs!K$4:K$62)</f>
        <v>4087011.0385612594</v>
      </c>
      <c r="I8" s="7">
        <f>SUMIF(Monthly_Reqs!$A$4:$A$62,Yearly_Reqs!$A8,Monthly_Reqs!L$4:L$62)</f>
        <v>3534063.7976892269</v>
      </c>
      <c r="J8" s="7">
        <f>SUMIF(Monthly_Reqs!$A$4:$A$62,Yearly_Reqs!$A8,Monthly_Reqs!M$4:M$62)</f>
        <v>2309011.2907722853</v>
      </c>
      <c r="K8" s="7">
        <f>SUMIF(Monthly_Reqs!$A$4:$A$62,Yearly_Reqs!$A8,Monthly_Reqs!N$4:N$62)</f>
        <v>1041742.1729039858</v>
      </c>
      <c r="L8" s="7">
        <f>SUM(H8:K8)</f>
        <v>10971828.299926758</v>
      </c>
      <c r="M8" s="7"/>
      <c r="N8" s="7">
        <f t="shared" si="1"/>
        <v>10142698.290017202</v>
      </c>
      <c r="O8" s="7">
        <f t="shared" si="2"/>
        <v>7647831.7673231261</v>
      </c>
      <c r="P8" s="7">
        <f t="shared" si="3"/>
        <v>8493991.4688439704</v>
      </c>
      <c r="Q8" s="7">
        <f t="shared" si="4"/>
        <v>2624485.4155881628</v>
      </c>
      <c r="R8" s="7">
        <f t="shared" si="5"/>
        <v>28909006.941772461</v>
      </c>
    </row>
    <row r="9" spans="1:18" x14ac:dyDescent="0.25">
      <c r="A9" s="1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9"/>
    </row>
    <row r="10" spans="1:18" x14ac:dyDescent="0.25">
      <c r="A10" s="1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9"/>
    </row>
    <row r="11" spans="1:18" x14ac:dyDescent="0.25">
      <c r="A11" s="4" t="s">
        <v>12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9"/>
    </row>
    <row r="12" spans="1:18" x14ac:dyDescent="0.25">
      <c r="A12" s="1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9"/>
    </row>
    <row r="13" spans="1:18" x14ac:dyDescent="0.25">
      <c r="A13" s="1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9"/>
    </row>
    <row r="14" spans="1:18" x14ac:dyDescent="0.25">
      <c r="A14" s="1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9"/>
    </row>
    <row r="15" spans="1:18" x14ac:dyDescent="0.25">
      <c r="A15" s="1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9"/>
    </row>
    <row r="16" spans="1:18" x14ac:dyDescent="0.25">
      <c r="A16" s="1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9"/>
    </row>
    <row r="17" spans="1:14" x14ac:dyDescent="0.25">
      <c r="A17" s="1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9"/>
    </row>
    <row r="18" spans="1:14" x14ac:dyDescent="0.25">
      <c r="A18" s="1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9"/>
    </row>
    <row r="19" spans="1:14" x14ac:dyDescent="0.25">
      <c r="A19" s="1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9"/>
    </row>
    <row r="20" spans="1:14" x14ac:dyDescent="0.25">
      <c r="A20" s="1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9"/>
    </row>
    <row r="21" spans="1:14" x14ac:dyDescent="0.25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9"/>
    </row>
    <row r="22" spans="1:14" x14ac:dyDescent="0.25">
      <c r="A22" s="1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9"/>
    </row>
    <row r="23" spans="1:14" x14ac:dyDescent="0.25">
      <c r="A23" s="1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9"/>
    </row>
    <row r="24" spans="1:14" x14ac:dyDescent="0.25">
      <c r="A24" s="1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9"/>
    </row>
    <row r="25" spans="1:14" x14ac:dyDescent="0.25">
      <c r="A25" s="1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9"/>
    </row>
    <row r="26" spans="1:14" x14ac:dyDescent="0.25">
      <c r="A26" s="1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9"/>
    </row>
    <row r="27" spans="1:14" x14ac:dyDescent="0.25">
      <c r="A27" s="1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9"/>
    </row>
    <row r="28" spans="1:14" x14ac:dyDescent="0.25">
      <c r="A28" s="1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9"/>
    </row>
    <row r="29" spans="1:14" x14ac:dyDescent="0.25">
      <c r="A29" s="1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9"/>
    </row>
    <row r="30" spans="1:14" x14ac:dyDescent="0.25">
      <c r="A30" s="1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9"/>
    </row>
    <row r="31" spans="1:14" x14ac:dyDescent="0.25">
      <c r="A31" s="1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9"/>
    </row>
    <row r="32" spans="1:14" x14ac:dyDescent="0.25">
      <c r="A32" s="1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9"/>
    </row>
    <row r="33" spans="1:14" x14ac:dyDescent="0.25">
      <c r="A33" s="1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9"/>
    </row>
    <row r="34" spans="1:14" x14ac:dyDescent="0.25">
      <c r="A34" s="1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9"/>
    </row>
    <row r="35" spans="1:14" x14ac:dyDescent="0.25">
      <c r="A35" s="1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9"/>
    </row>
    <row r="36" spans="1:14" x14ac:dyDescent="0.25">
      <c r="A36" s="1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9"/>
    </row>
    <row r="37" spans="1:14" x14ac:dyDescent="0.25">
      <c r="A37" s="1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9"/>
    </row>
    <row r="38" spans="1:14" x14ac:dyDescent="0.25">
      <c r="A38" s="1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9"/>
    </row>
    <row r="39" spans="1:14" x14ac:dyDescent="0.25">
      <c r="A39" s="1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9"/>
    </row>
    <row r="40" spans="1:14" x14ac:dyDescent="0.25">
      <c r="A40" s="1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9"/>
    </row>
    <row r="41" spans="1:14" x14ac:dyDescent="0.25">
      <c r="A41" s="1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9"/>
    </row>
    <row r="42" spans="1:14" x14ac:dyDescent="0.25">
      <c r="A42" s="1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9"/>
    </row>
    <row r="43" spans="1:14" x14ac:dyDescent="0.25">
      <c r="A43" s="1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9"/>
    </row>
    <row r="44" spans="1:14" x14ac:dyDescent="0.25">
      <c r="A44" s="1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9"/>
    </row>
    <row r="45" spans="1:14" x14ac:dyDescent="0.25">
      <c r="A45" s="1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9"/>
    </row>
    <row r="46" spans="1:14" x14ac:dyDescent="0.25">
      <c r="A46" s="1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9"/>
    </row>
    <row r="47" spans="1:14" x14ac:dyDescent="0.25">
      <c r="A47" s="1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9"/>
    </row>
    <row r="48" spans="1:14" x14ac:dyDescent="0.25">
      <c r="A48" s="1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9"/>
    </row>
    <row r="49" spans="1:14" x14ac:dyDescent="0.25">
      <c r="A49" s="1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9"/>
    </row>
    <row r="50" spans="1:14" x14ac:dyDescent="0.25">
      <c r="A50" s="1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9"/>
    </row>
    <row r="51" spans="1:14" x14ac:dyDescent="0.25">
      <c r="A51" s="1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9"/>
    </row>
    <row r="52" spans="1:14" x14ac:dyDescent="0.25">
      <c r="A52" s="1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9"/>
    </row>
    <row r="53" spans="1:14" x14ac:dyDescent="0.25">
      <c r="A53" s="1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9"/>
    </row>
    <row r="54" spans="1:14" x14ac:dyDescent="0.25">
      <c r="A54" s="1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9"/>
    </row>
    <row r="55" spans="1:14" x14ac:dyDescent="0.25">
      <c r="A55" s="1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9"/>
    </row>
    <row r="56" spans="1:14" x14ac:dyDescent="0.25">
      <c r="A56" s="1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9"/>
    </row>
    <row r="57" spans="1:14" x14ac:dyDescent="0.25">
      <c r="A57" s="1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9"/>
    </row>
    <row r="58" spans="1:14" x14ac:dyDescent="0.25">
      <c r="A58" s="1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9"/>
    </row>
    <row r="59" spans="1:14" x14ac:dyDescent="0.25">
      <c r="A59" s="1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9"/>
    </row>
    <row r="60" spans="1:14" x14ac:dyDescent="0.25">
      <c r="A60" s="1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9"/>
    </row>
    <row r="61" spans="1:14" x14ac:dyDescent="0.25">
      <c r="A61" s="1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9"/>
    </row>
    <row r="62" spans="1:14" x14ac:dyDescent="0.25">
      <c r="G62" s="7"/>
      <c r="M62" s="7"/>
      <c r="N62" s="9"/>
    </row>
  </sheetData>
  <pageMargins left="0.7" right="0.7" top="0.75" bottom="0.75" header="0.3" footer="0.3"/>
  <pageSetup orientation="portrait" r:id="rId1"/>
  <headerFooter>
    <oddHeader>&amp;RCase No. 2024-00326
Attachment to Response to JI-1 Question No. 22
Page &amp;P of &amp;N
Jones</oddHeader>
    <oddFooter>&amp;L_x000D_&amp;1#&amp;"Calibri"&amp;14&amp;K000000 Business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19DF2-E9F2-4BA3-8447-A0B3BCF258AA}">
  <dimension ref="A1:Q62"/>
  <sheetViews>
    <sheetView topLeftCell="A10" zoomScaleNormal="100" workbookViewId="0">
      <selection activeCell="H64" sqref="H64"/>
    </sheetView>
  </sheetViews>
  <sheetFormatPr defaultColWidth="8.7109375" defaultRowHeight="15" x14ac:dyDescent="0.25"/>
  <cols>
    <col min="1" max="1" width="20.5703125" style="6" bestFit="1" customWidth="1"/>
    <col min="2" max="2" width="7.42578125" style="6" bestFit="1" customWidth="1"/>
    <col min="3" max="3" width="16.7109375" style="6" bestFit="1" customWidth="1"/>
    <col min="4" max="4" width="11.5703125" style="6" bestFit="1" customWidth="1"/>
    <col min="5" max="5" width="9.42578125" style="6" bestFit="1" customWidth="1"/>
    <col min="6" max="6" width="21.7109375" style="6" bestFit="1" customWidth="1"/>
    <col min="7" max="7" width="10.5703125" style="6" bestFit="1" customWidth="1"/>
    <col min="8" max="8" width="11.7109375" style="6" bestFit="1" customWidth="1"/>
    <col min="9" max="9" width="10.85546875" style="6" customWidth="1"/>
    <col min="10" max="10" width="8.7109375" style="6"/>
    <col min="11" max="11" width="11" style="6" bestFit="1" customWidth="1"/>
    <col min="12" max="12" width="11.5703125" style="6" bestFit="1" customWidth="1"/>
    <col min="13" max="13" width="9.42578125" style="6" bestFit="1" customWidth="1"/>
    <col min="14" max="14" width="21.7109375" style="6" bestFit="1" customWidth="1"/>
    <col min="15" max="15" width="10.5703125" style="6" bestFit="1" customWidth="1"/>
    <col min="16" max="16" width="11.7109375" style="6" bestFit="1" customWidth="1"/>
    <col min="17" max="17" width="6" style="6" bestFit="1" customWidth="1"/>
    <col min="18" max="16384" width="8.7109375" style="6"/>
  </cols>
  <sheetData>
    <row r="1" spans="1:17" x14ac:dyDescent="0.25">
      <c r="C1" s="6" t="s">
        <v>11</v>
      </c>
      <c r="K1" s="6" t="s">
        <v>7</v>
      </c>
    </row>
    <row r="2" spans="1:17" x14ac:dyDescent="0.25">
      <c r="A2" s="2" t="s">
        <v>8</v>
      </c>
      <c r="B2" s="5"/>
      <c r="C2" s="6" t="s">
        <v>1</v>
      </c>
      <c r="D2" s="6" t="s">
        <v>2</v>
      </c>
      <c r="E2" s="6" t="s">
        <v>4</v>
      </c>
      <c r="F2" s="6" t="s">
        <v>3</v>
      </c>
      <c r="G2" s="6" t="s">
        <v>5</v>
      </c>
      <c r="H2" s="6" t="s">
        <v>6</v>
      </c>
      <c r="K2" s="6" t="s">
        <v>1</v>
      </c>
      <c r="L2" s="6" t="s">
        <v>2</v>
      </c>
      <c r="M2" s="6" t="s">
        <v>4</v>
      </c>
      <c r="N2" s="6" t="s">
        <v>3</v>
      </c>
      <c r="O2" s="6" t="s">
        <v>5</v>
      </c>
      <c r="P2" s="6" t="s">
        <v>6</v>
      </c>
    </row>
    <row r="3" spans="1:17" x14ac:dyDescent="0.25">
      <c r="A3" s="6" t="s">
        <v>10</v>
      </c>
      <c r="B3" s="6" t="s">
        <v>0</v>
      </c>
    </row>
    <row r="4" spans="1:17" x14ac:dyDescent="0.25">
      <c r="A4" s="6">
        <f>YEAR(B4)</f>
        <v>2020</v>
      </c>
      <c r="B4" s="1">
        <v>43831</v>
      </c>
      <c r="C4" s="7">
        <f>Monthly_Sales!C4*Monthly_Sales!$I4</f>
        <v>721928.57628839323</v>
      </c>
      <c r="D4" s="7">
        <f>Monthly_Sales!D4*Monthly_Sales!$I4</f>
        <v>369996.29759411537</v>
      </c>
      <c r="E4" s="7">
        <f>Monthly_Sales!E4*Monthly_Sales!$I4</f>
        <v>544555.37549710413</v>
      </c>
      <c r="F4" s="7">
        <f>Monthly_Sales!F4*Monthly_Sales!$I4</f>
        <v>152425.15650417621</v>
      </c>
      <c r="G4" s="7">
        <f>SUM(C4:F4)</f>
        <v>1788905.4058837891</v>
      </c>
      <c r="H4" s="7">
        <v>1788905.4058837891</v>
      </c>
      <c r="I4" s="9"/>
      <c r="J4" s="7"/>
      <c r="K4" s="7">
        <f>Monthly_Sales!K4*Monthly_Sales!$Q4</f>
        <v>352834.30395002849</v>
      </c>
      <c r="L4" s="7">
        <f>Monthly_Sales!L4*Monthly_Sales!$Q4</f>
        <v>315182.64055133489</v>
      </c>
      <c r="M4" s="7">
        <f>Monthly_Sales!M4*Monthly_Sales!$Q4</f>
        <v>210550.39940234792</v>
      </c>
      <c r="N4" s="7">
        <f>Monthly_Sales!N4*Monthly_Sales!$Q4</f>
        <v>98869.777129003531</v>
      </c>
      <c r="O4" s="7">
        <f>SUM(K4:N4)</f>
        <v>977437.12103271484</v>
      </c>
      <c r="P4" s="7">
        <v>977437.12103271484</v>
      </c>
      <c r="Q4" s="9"/>
    </row>
    <row r="5" spans="1:17" x14ac:dyDescent="0.25">
      <c r="A5" s="6">
        <f t="shared" ref="A5:A62" si="0">YEAR(B5)</f>
        <v>2020</v>
      </c>
      <c r="B5" s="1">
        <v>43862</v>
      </c>
      <c r="C5" s="7">
        <f>Monthly_Sales!C5*Monthly_Sales!$I5</f>
        <v>653437.54077383084</v>
      </c>
      <c r="D5" s="7">
        <f>Monthly_Sales!D5*Monthly_Sales!$I5</f>
        <v>365880.30698695511</v>
      </c>
      <c r="E5" s="7">
        <f>Monthly_Sales!E5*Monthly_Sales!$I5</f>
        <v>550504.78700806794</v>
      </c>
      <c r="F5" s="7">
        <f>Monthly_Sales!F5*Monthly_Sales!$I5</f>
        <v>143695.57909833369</v>
      </c>
      <c r="G5" s="7">
        <f t="shared" ref="G5:G62" si="1">SUM(C5:F5)</f>
        <v>1713518.2138671875</v>
      </c>
      <c r="H5" s="7">
        <v>1713518.2138671875</v>
      </c>
      <c r="I5" s="9"/>
      <c r="J5" s="7"/>
      <c r="K5" s="7">
        <f>Monthly_Sales!K5*Monthly_Sales!$Q5</f>
        <v>315705.02434538171</v>
      </c>
      <c r="L5" s="7">
        <f>Monthly_Sales!L5*Monthly_Sales!$Q5</f>
        <v>305800.36393623211</v>
      </c>
      <c r="M5" s="7">
        <f>Monthly_Sales!M5*Monthly_Sales!$Q5</f>
        <v>208234.49704463509</v>
      </c>
      <c r="N5" s="7">
        <f>Monthly_Sales!N5*Monthly_Sales!$Q5</f>
        <v>86132.787769454138</v>
      </c>
      <c r="O5" s="7">
        <f t="shared" ref="O5:O62" si="2">SUM(K5:N5)</f>
        <v>915872.67309570313</v>
      </c>
      <c r="P5" s="7">
        <v>915872.67309570313</v>
      </c>
      <c r="Q5" s="9"/>
    </row>
    <row r="6" spans="1:17" x14ac:dyDescent="0.25">
      <c r="A6" s="6">
        <f t="shared" si="0"/>
        <v>2020</v>
      </c>
      <c r="B6" s="1">
        <v>43891</v>
      </c>
      <c r="C6" s="7">
        <f>Monthly_Sales!C6*Monthly_Sales!$I6</f>
        <v>522267.14324736694</v>
      </c>
      <c r="D6" s="7">
        <f>Monthly_Sales!D6*Monthly_Sales!$I6</f>
        <v>321158.53860580042</v>
      </c>
      <c r="E6" s="7">
        <f>Monthly_Sales!E6*Monthly_Sales!$I6</f>
        <v>519435.26415366679</v>
      </c>
      <c r="F6" s="7">
        <f>Monthly_Sales!F6*Monthly_Sales!$I6</f>
        <v>132065.56180566608</v>
      </c>
      <c r="G6" s="7">
        <f t="shared" si="1"/>
        <v>1494926.5078125</v>
      </c>
      <c r="H6" s="7">
        <v>1494926.5078125</v>
      </c>
      <c r="I6" s="9"/>
      <c r="J6" s="7"/>
      <c r="K6" s="7">
        <f>Monthly_Sales!K6*Monthly_Sales!$Q6</f>
        <v>286720.4487180034</v>
      </c>
      <c r="L6" s="7">
        <f>Monthly_Sales!L6*Monthly_Sales!$Q6</f>
        <v>290967.19888774864</v>
      </c>
      <c r="M6" s="7">
        <f>Monthly_Sales!M6*Monthly_Sales!$Q6</f>
        <v>208493.9786826171</v>
      </c>
      <c r="N6" s="7">
        <f>Monthly_Sales!N6*Monthly_Sales!$Q6</f>
        <v>85588.856682822327</v>
      </c>
      <c r="O6" s="7">
        <f t="shared" si="2"/>
        <v>871770.48297119152</v>
      </c>
      <c r="P6" s="7">
        <v>871770.48297119141</v>
      </c>
      <c r="Q6" s="9"/>
    </row>
    <row r="7" spans="1:17" x14ac:dyDescent="0.25">
      <c r="A7" s="6">
        <f t="shared" si="0"/>
        <v>2020</v>
      </c>
      <c r="B7" s="1">
        <v>43922</v>
      </c>
      <c r="C7" s="7">
        <f>Monthly_Sales!C7*Monthly_Sales!$I7</f>
        <v>412183.52910131286</v>
      </c>
      <c r="D7" s="7">
        <f>Monthly_Sales!D7*Monthly_Sales!$I7</f>
        <v>274025.39732476836</v>
      </c>
      <c r="E7" s="7">
        <f>Monthly_Sales!E7*Monthly_Sales!$I7</f>
        <v>433137.59613507916</v>
      </c>
      <c r="F7" s="7">
        <f>Monthly_Sales!F7*Monthly_Sales!$I7</f>
        <v>108727.87941637877</v>
      </c>
      <c r="G7" s="7">
        <f t="shared" si="1"/>
        <v>1228074.4019775391</v>
      </c>
      <c r="H7" s="7">
        <v>1228074.4019775391</v>
      </c>
      <c r="I7" s="9"/>
      <c r="J7" s="7"/>
      <c r="K7" s="7">
        <f>Monthly_Sales!K7*Monthly_Sales!$Q7</f>
        <v>260475.38108921383</v>
      </c>
      <c r="L7" s="7">
        <f>Monthly_Sales!L7*Monthly_Sales!$Q7</f>
        <v>255017.13243656143</v>
      </c>
      <c r="M7" s="7">
        <f>Monthly_Sales!M7*Monthly_Sales!$Q7</f>
        <v>176677.11966210036</v>
      </c>
      <c r="N7" s="7">
        <f>Monthly_Sales!N7*Monthly_Sales!$Q7</f>
        <v>75988.781057729822</v>
      </c>
      <c r="O7" s="7">
        <f t="shared" si="2"/>
        <v>768158.41424560547</v>
      </c>
      <c r="P7" s="7">
        <v>768158.41424560547</v>
      </c>
      <c r="Q7" s="9"/>
    </row>
    <row r="8" spans="1:17" x14ac:dyDescent="0.25">
      <c r="A8" s="6">
        <f t="shared" si="0"/>
        <v>2020</v>
      </c>
      <c r="B8" s="1">
        <v>43952</v>
      </c>
      <c r="C8" s="7">
        <f>Monthly_Sales!C8*Monthly_Sales!$I8</f>
        <v>476337.79817434336</v>
      </c>
      <c r="D8" s="7">
        <f>Monthly_Sales!D8*Monthly_Sales!$I8</f>
        <v>321486.18527858384</v>
      </c>
      <c r="E8" s="7">
        <f>Monthly_Sales!E8*Monthly_Sales!$I8</f>
        <v>415935.07161848602</v>
      </c>
      <c r="F8" s="7">
        <f>Monthly_Sales!F8*Monthly_Sales!$I8</f>
        <v>123465.95725768823</v>
      </c>
      <c r="G8" s="7">
        <f t="shared" si="1"/>
        <v>1337225.0123291016</v>
      </c>
      <c r="H8" s="7">
        <v>1337225.0123291016</v>
      </c>
      <c r="I8" s="9"/>
      <c r="J8" s="7"/>
      <c r="K8" s="7">
        <f>Monthly_Sales!K8*Monthly_Sales!$Q8</f>
        <v>329637.81391586433</v>
      </c>
      <c r="L8" s="7">
        <f>Monthly_Sales!L8*Monthly_Sales!$Q8</f>
        <v>282356.39417982002</v>
      </c>
      <c r="M8" s="7">
        <f>Monthly_Sales!M8*Monthly_Sales!$Q8</f>
        <v>182374.50537632845</v>
      </c>
      <c r="N8" s="7">
        <f>Monthly_Sales!N8*Monthly_Sales!$Q8</f>
        <v>84516.373503084818</v>
      </c>
      <c r="O8" s="7">
        <f t="shared" si="2"/>
        <v>878885.08697509766</v>
      </c>
      <c r="P8" s="7">
        <v>878885.08697509766</v>
      </c>
      <c r="Q8" s="9"/>
    </row>
    <row r="9" spans="1:17" x14ac:dyDescent="0.25">
      <c r="A9" s="6">
        <f t="shared" si="0"/>
        <v>2020</v>
      </c>
      <c r="B9" s="1">
        <v>43983</v>
      </c>
      <c r="C9" s="7">
        <f>Monthly_Sales!C9*Monthly_Sales!$I9</f>
        <v>553159.86683097109</v>
      </c>
      <c r="D9" s="7">
        <f>Monthly_Sales!D9*Monthly_Sales!$I9</f>
        <v>379565.35989612155</v>
      </c>
      <c r="E9" s="7">
        <f>Monthly_Sales!E9*Monthly_Sales!$I9</f>
        <v>494093.27099313709</v>
      </c>
      <c r="F9" s="7">
        <f>Monthly_Sales!F9*Monthly_Sales!$I9</f>
        <v>144344.00594187991</v>
      </c>
      <c r="G9" s="7">
        <f t="shared" si="1"/>
        <v>1571162.5036621096</v>
      </c>
      <c r="H9" s="7">
        <v>1571162.5036621094</v>
      </c>
      <c r="I9" s="9"/>
      <c r="J9" s="7"/>
      <c r="K9" s="7">
        <f>Monthly_Sales!K9*Monthly_Sales!$Q9</f>
        <v>459106.34129380574</v>
      </c>
      <c r="L9" s="7">
        <f>Monthly_Sales!L9*Monthly_Sales!$Q9</f>
        <v>338806.89244818909</v>
      </c>
      <c r="M9" s="7">
        <f>Monthly_Sales!M9*Monthly_Sales!$Q9</f>
        <v>214400.74167367563</v>
      </c>
      <c r="N9" s="7">
        <f>Monthly_Sales!N9*Monthly_Sales!$Q9</f>
        <v>95018.291368997539</v>
      </c>
      <c r="O9" s="7">
        <f t="shared" si="2"/>
        <v>1107332.266784668</v>
      </c>
      <c r="P9" s="7">
        <v>1107332.266784668</v>
      </c>
      <c r="Q9" s="9"/>
    </row>
    <row r="10" spans="1:17" x14ac:dyDescent="0.25">
      <c r="A10" s="6">
        <f t="shared" si="0"/>
        <v>2020</v>
      </c>
      <c r="B10" s="1">
        <v>44013</v>
      </c>
      <c r="C10" s="7">
        <f>Monthly_Sales!C10*Monthly_Sales!$I10</f>
        <v>760157.39579666848</v>
      </c>
      <c r="D10" s="7">
        <f>Monthly_Sales!D10*Monthly_Sales!$I10</f>
        <v>434933.97549486387</v>
      </c>
      <c r="E10" s="7">
        <f>Monthly_Sales!E10*Monthly_Sales!$I10</f>
        <v>531118.99604874093</v>
      </c>
      <c r="F10" s="7">
        <f>Monthly_Sales!F10*Monthly_Sales!$I10</f>
        <v>159522.52865582073</v>
      </c>
      <c r="G10" s="7">
        <f t="shared" si="1"/>
        <v>1885732.895996094</v>
      </c>
      <c r="H10" s="7">
        <v>1885732.8959960938</v>
      </c>
      <c r="I10" s="9"/>
      <c r="J10" s="7"/>
      <c r="K10" s="7">
        <f>Monthly_Sales!K10*Monthly_Sales!$Q10</f>
        <v>615010.17315324408</v>
      </c>
      <c r="L10" s="7">
        <f>Monthly_Sales!L10*Monthly_Sales!$Q10</f>
        <v>395159.68643999012</v>
      </c>
      <c r="M10" s="7">
        <f>Monthly_Sales!M10*Monthly_Sales!$Q10</f>
        <v>227959.11157457141</v>
      </c>
      <c r="N10" s="7">
        <f>Monthly_Sales!N10*Monthly_Sales!$Q10</f>
        <v>106100.33022379616</v>
      </c>
      <c r="O10" s="7">
        <f t="shared" si="2"/>
        <v>1344229.3013916018</v>
      </c>
      <c r="P10" s="7">
        <v>1344229.3013916016</v>
      </c>
      <c r="Q10" s="9"/>
    </row>
    <row r="11" spans="1:17" x14ac:dyDescent="0.25">
      <c r="A11" s="6">
        <f t="shared" si="0"/>
        <v>2020</v>
      </c>
      <c r="B11" s="1">
        <v>44044</v>
      </c>
      <c r="C11" s="7">
        <f>Monthly_Sales!C11*Monthly_Sales!$I11</f>
        <v>610776.60035024199</v>
      </c>
      <c r="D11" s="7">
        <f>Monthly_Sales!D11*Monthly_Sales!$I11</f>
        <v>416175.46326079423</v>
      </c>
      <c r="E11" s="7">
        <f>Monthly_Sales!E11*Monthly_Sales!$I11</f>
        <v>567672.68260941771</v>
      </c>
      <c r="F11" s="7">
        <f>Monthly_Sales!F11*Monthly_Sales!$I11</f>
        <v>162133.8520461478</v>
      </c>
      <c r="G11" s="7">
        <f t="shared" si="1"/>
        <v>1756758.5982666016</v>
      </c>
      <c r="H11" s="7">
        <v>1756758.5982666016</v>
      </c>
      <c r="I11" s="9"/>
      <c r="J11" s="7"/>
      <c r="K11" s="7">
        <f>Monthly_Sales!K11*Monthly_Sales!$Q11</f>
        <v>481899.72193875571</v>
      </c>
      <c r="L11" s="7">
        <f>Monthly_Sales!L11*Monthly_Sales!$Q11</f>
        <v>370611.90332013147</v>
      </c>
      <c r="M11" s="7">
        <f>Monthly_Sales!M11*Monthly_Sales!$Q11</f>
        <v>227128.56728964753</v>
      </c>
      <c r="N11" s="7">
        <f>Monthly_Sales!N11*Monthly_Sales!$Q11</f>
        <v>102905.74360869186</v>
      </c>
      <c r="O11" s="7">
        <f t="shared" si="2"/>
        <v>1182545.9361572268</v>
      </c>
      <c r="P11" s="7">
        <v>1182545.9361572266</v>
      </c>
      <c r="Q11" s="9"/>
    </row>
    <row r="12" spans="1:17" x14ac:dyDescent="0.25">
      <c r="A12" s="6">
        <f t="shared" si="0"/>
        <v>2020</v>
      </c>
      <c r="B12" s="1">
        <v>44075</v>
      </c>
      <c r="C12" s="7">
        <f>Monthly_Sales!C12*Monthly_Sales!$I12</f>
        <v>446255.31583734218</v>
      </c>
      <c r="D12" s="7">
        <f>Monthly_Sales!D12*Monthly_Sales!$I12</f>
        <v>348503.12925190688</v>
      </c>
      <c r="E12" s="7">
        <f>Monthly_Sales!E12*Monthly_Sales!$I12</f>
        <v>571040.28642631229</v>
      </c>
      <c r="F12" s="7">
        <f>Monthly_Sales!F12*Monthly_Sales!$I12</f>
        <v>138000.08611139195</v>
      </c>
      <c r="G12" s="7">
        <f t="shared" si="1"/>
        <v>1503798.8176269531</v>
      </c>
      <c r="H12" s="7">
        <v>1503798.8176269531</v>
      </c>
      <c r="I12" s="9"/>
      <c r="J12" s="7"/>
      <c r="K12" s="7">
        <f>Monthly_Sales!K12*Monthly_Sales!$Q12</f>
        <v>349871.73916397244</v>
      </c>
      <c r="L12" s="7">
        <f>Monthly_Sales!L12*Monthly_Sales!$Q12</f>
        <v>322449.15580260789</v>
      </c>
      <c r="M12" s="7">
        <f>Monthly_Sales!M12*Monthly_Sales!$Q12</f>
        <v>226610.80576109648</v>
      </c>
      <c r="N12" s="7">
        <f>Monthly_Sales!N12*Monthly_Sales!$Q12</f>
        <v>91682.850236678743</v>
      </c>
      <c r="O12" s="7">
        <f t="shared" si="2"/>
        <v>990614.55096435547</v>
      </c>
      <c r="P12" s="7">
        <v>990614.55096435547</v>
      </c>
      <c r="Q12" s="9"/>
    </row>
    <row r="13" spans="1:17" x14ac:dyDescent="0.25">
      <c r="A13" s="6">
        <f t="shared" si="0"/>
        <v>2020</v>
      </c>
      <c r="B13" s="1">
        <v>44105</v>
      </c>
      <c r="C13" s="7">
        <f>Monthly_Sales!C13*Monthly_Sales!$I13</f>
        <v>406296.30932053109</v>
      </c>
      <c r="D13" s="7">
        <f>Monthly_Sales!D13*Monthly_Sales!$I13</f>
        <v>332421.13219884061</v>
      </c>
      <c r="E13" s="7">
        <f>Monthly_Sales!E13*Monthly_Sales!$I13</f>
        <v>532432.03402587597</v>
      </c>
      <c r="F13" s="7">
        <f>Monthly_Sales!F13*Monthly_Sales!$I13</f>
        <v>134341.88175455725</v>
      </c>
      <c r="G13" s="7">
        <f t="shared" si="1"/>
        <v>1405491.3572998047</v>
      </c>
      <c r="H13" s="7">
        <v>1405491.3572998047</v>
      </c>
      <c r="I13" s="9"/>
      <c r="J13" s="7"/>
      <c r="K13" s="7">
        <f>Monthly_Sales!K13*Monthly_Sales!$Q13</f>
        <v>276408.92491281556</v>
      </c>
      <c r="L13" s="7">
        <f>Monthly_Sales!L13*Monthly_Sales!$Q13</f>
        <v>292880.81696161546</v>
      </c>
      <c r="M13" s="7">
        <f>Monthly_Sales!M13*Monthly_Sales!$Q13</f>
        <v>202607.86143861036</v>
      </c>
      <c r="N13" s="7">
        <f>Monthly_Sales!N13*Monthly_Sales!$Q13</f>
        <v>85080.097248482067</v>
      </c>
      <c r="O13" s="7">
        <f t="shared" si="2"/>
        <v>856977.70056152344</v>
      </c>
      <c r="P13" s="7">
        <v>856977.70056152344</v>
      </c>
      <c r="Q13" s="9"/>
    </row>
    <row r="14" spans="1:17" x14ac:dyDescent="0.25">
      <c r="A14" s="6">
        <f t="shared" si="0"/>
        <v>2020</v>
      </c>
      <c r="B14" s="1">
        <v>44136</v>
      </c>
      <c r="C14" s="7">
        <f>Monthly_Sales!C14*Monthly_Sales!$I14</f>
        <v>495743.07296583219</v>
      </c>
      <c r="D14" s="7">
        <f>Monthly_Sales!D14*Monthly_Sales!$I14</f>
        <v>309424.2997934217</v>
      </c>
      <c r="E14" s="7">
        <f>Monthly_Sales!E14*Monthly_Sales!$I14</f>
        <v>527737.20096651383</v>
      </c>
      <c r="F14" s="7">
        <f>Monthly_Sales!F14*Monthly_Sales!$I14</f>
        <v>121157.92432110697</v>
      </c>
      <c r="G14" s="7">
        <f t="shared" si="1"/>
        <v>1454062.4980468748</v>
      </c>
      <c r="H14" s="7">
        <v>1454062.498046875</v>
      </c>
      <c r="I14" s="9"/>
      <c r="J14" s="7"/>
      <c r="K14" s="7">
        <f>Monthly_Sales!K14*Monthly_Sales!$Q14</f>
        <v>281578.39710542426</v>
      </c>
      <c r="L14" s="7">
        <f>Monthly_Sales!L14*Monthly_Sales!$Q14</f>
        <v>273547.03102058033</v>
      </c>
      <c r="M14" s="7">
        <f>Monthly_Sales!M14*Monthly_Sales!$Q14</f>
        <v>209823.08098558319</v>
      </c>
      <c r="N14" s="7">
        <f>Monthly_Sales!N14*Monthly_Sales!$Q14</f>
        <v>77737.399213607569</v>
      </c>
      <c r="O14" s="7">
        <f t="shared" si="2"/>
        <v>842685.9083251952</v>
      </c>
      <c r="P14" s="7">
        <v>842685.90832519531</v>
      </c>
      <c r="Q14" s="9"/>
    </row>
    <row r="15" spans="1:17" x14ac:dyDescent="0.25">
      <c r="A15" s="6">
        <f t="shared" si="0"/>
        <v>2020</v>
      </c>
      <c r="B15" s="1">
        <v>44166</v>
      </c>
      <c r="C15" s="7">
        <f>Monthly_Sales!C15*Monthly_Sales!$I15</f>
        <v>792819.63370271935</v>
      </c>
      <c r="D15" s="7">
        <f>Monthly_Sales!D15*Monthly_Sales!$I15</f>
        <v>356723.9726556894</v>
      </c>
      <c r="E15" s="7">
        <f>Monthly_Sales!E15*Monthly_Sales!$I15</f>
        <v>550521.22147741006</v>
      </c>
      <c r="F15" s="7">
        <f>Monthly_Sales!F15*Monthly_Sales!$I15</f>
        <v>132692.16630480599</v>
      </c>
      <c r="G15" s="7">
        <f t="shared" si="1"/>
        <v>1832756.9941406248</v>
      </c>
      <c r="H15" s="7">
        <v>1832756.994140625</v>
      </c>
      <c r="I15" s="9"/>
      <c r="J15" s="7"/>
      <c r="K15" s="7">
        <f>Monthly_Sales!K15*Monthly_Sales!$Q15</f>
        <v>384957.96900681406</v>
      </c>
      <c r="L15" s="7">
        <f>Monthly_Sales!L15*Monthly_Sales!$Q15</f>
        <v>303685.4899906019</v>
      </c>
      <c r="M15" s="7">
        <f>Monthly_Sales!M15*Monthly_Sales!$Q15</f>
        <v>217086.06933391836</v>
      </c>
      <c r="N15" s="7">
        <f>Monthly_Sales!N15*Monthly_Sales!$Q15</f>
        <v>83902.672535364836</v>
      </c>
      <c r="O15" s="7">
        <f t="shared" si="2"/>
        <v>989632.20086669922</v>
      </c>
      <c r="P15" s="7">
        <v>989632.20086669922</v>
      </c>
      <c r="Q15" s="9"/>
    </row>
    <row r="16" spans="1:17" x14ac:dyDescent="0.25">
      <c r="A16" s="6">
        <f t="shared" si="0"/>
        <v>2021</v>
      </c>
      <c r="B16" s="1">
        <v>44197</v>
      </c>
      <c r="C16" s="7">
        <f>Monthly_Sales!C16*Monthly_Sales!$I16</f>
        <v>851900.13297659659</v>
      </c>
      <c r="D16" s="7">
        <f>Monthly_Sales!D16*Monthly_Sales!$I16</f>
        <v>378709.3228728922</v>
      </c>
      <c r="E16" s="7">
        <f>Monthly_Sales!E16*Monthly_Sales!$I16</f>
        <v>543935.91383330594</v>
      </c>
      <c r="F16" s="7">
        <f>Monthly_Sales!F16*Monthly_Sales!$I16</f>
        <v>145107.6207957209</v>
      </c>
      <c r="G16" s="7">
        <f t="shared" si="1"/>
        <v>1919652.9904785156</v>
      </c>
      <c r="H16" s="7">
        <v>1919652.9904785156</v>
      </c>
      <c r="I16" s="9"/>
      <c r="J16" s="7"/>
      <c r="K16" s="7">
        <f>Monthly_Sales!K16*Monthly_Sales!$Q16</f>
        <v>413711.57761084219</v>
      </c>
      <c r="L16" s="7">
        <f>Monthly_Sales!L16*Monthly_Sales!$Q16</f>
        <v>302371.47718097758</v>
      </c>
      <c r="M16" s="7">
        <f>Monthly_Sales!M16*Monthly_Sales!$Q16</f>
        <v>211775.04582797535</v>
      </c>
      <c r="N16" s="7">
        <f>Monthly_Sales!N16*Monthly_Sales!$Q16</f>
        <v>82235.8489651657</v>
      </c>
      <c r="O16" s="7">
        <f t="shared" si="2"/>
        <v>1010093.9495849608</v>
      </c>
      <c r="P16" s="7">
        <v>1010093.9495849609</v>
      </c>
      <c r="Q16" s="9"/>
    </row>
    <row r="17" spans="1:17" x14ac:dyDescent="0.25">
      <c r="A17" s="6">
        <f t="shared" si="0"/>
        <v>2021</v>
      </c>
      <c r="B17" s="1">
        <v>44228</v>
      </c>
      <c r="C17" s="7">
        <f>Monthly_Sales!C17*Monthly_Sales!$I17</f>
        <v>799421.81737963774</v>
      </c>
      <c r="D17" s="7">
        <f>Monthly_Sales!D17*Monthly_Sales!$I17</f>
        <v>371867.15033848869</v>
      </c>
      <c r="E17" s="7">
        <f>Monthly_Sales!E17*Monthly_Sales!$I17</f>
        <v>535865.4354414565</v>
      </c>
      <c r="F17" s="7">
        <f>Monthly_Sales!F17*Monthly_Sales!$I17</f>
        <v>147766.78946737005</v>
      </c>
      <c r="G17" s="7">
        <f t="shared" si="1"/>
        <v>1854921.1926269531</v>
      </c>
      <c r="H17" s="7">
        <v>1854921.1926269531</v>
      </c>
      <c r="I17" s="9"/>
      <c r="J17" s="7"/>
      <c r="K17" s="7">
        <f>Monthly_Sales!K17*Monthly_Sales!$Q17</f>
        <v>371713.983510533</v>
      </c>
      <c r="L17" s="7">
        <f>Monthly_Sales!L17*Monthly_Sales!$Q17</f>
        <v>297087.77547716419</v>
      </c>
      <c r="M17" s="7">
        <f>Monthly_Sales!M17*Monthly_Sales!$Q17</f>
        <v>202489.29919299314</v>
      </c>
      <c r="N17" s="7">
        <f>Monthly_Sales!N17*Monthly_Sales!$Q17</f>
        <v>79731.141404270616</v>
      </c>
      <c r="O17" s="7">
        <f t="shared" si="2"/>
        <v>951022.19958496094</v>
      </c>
      <c r="P17" s="7">
        <v>951022.19958496094</v>
      </c>
      <c r="Q17" s="9"/>
    </row>
    <row r="18" spans="1:17" x14ac:dyDescent="0.25">
      <c r="A18" s="6">
        <f t="shared" si="0"/>
        <v>2021</v>
      </c>
      <c r="B18" s="1">
        <v>44256</v>
      </c>
      <c r="C18" s="7">
        <f>Monthly_Sales!C18*Monthly_Sales!$I18</f>
        <v>527521.23102214234</v>
      </c>
      <c r="D18" s="7">
        <f>Monthly_Sales!D18*Monthly_Sales!$I18</f>
        <v>323420.25194263039</v>
      </c>
      <c r="E18" s="7">
        <f>Monthly_Sales!E18*Monthly_Sales!$I18</f>
        <v>556942.20441266324</v>
      </c>
      <c r="F18" s="7">
        <f>Monthly_Sales!F18*Monthly_Sales!$I18</f>
        <v>134174.54638721267</v>
      </c>
      <c r="G18" s="7">
        <f t="shared" si="1"/>
        <v>1542058.2337646487</v>
      </c>
      <c r="H18" s="7">
        <v>1542058.2337646484</v>
      </c>
      <c r="I18" s="9"/>
      <c r="J18" s="7"/>
      <c r="K18" s="7">
        <f>Monthly_Sales!K18*Monthly_Sales!$Q18</f>
        <v>292086.71164429974</v>
      </c>
      <c r="L18" s="7">
        <f>Monthly_Sales!L18*Monthly_Sales!$Q18</f>
        <v>282399.00889888935</v>
      </c>
      <c r="M18" s="7">
        <f>Monthly_Sales!M18*Monthly_Sales!$Q18</f>
        <v>217647.67106194567</v>
      </c>
      <c r="N18" s="7">
        <f>Monthly_Sales!N18*Monthly_Sales!$Q18</f>
        <v>82780.808468107381</v>
      </c>
      <c r="O18" s="7">
        <f t="shared" si="2"/>
        <v>874914.20007324219</v>
      </c>
      <c r="P18" s="7">
        <v>874914.20007324219</v>
      </c>
      <c r="Q18" s="9"/>
    </row>
    <row r="19" spans="1:17" x14ac:dyDescent="0.25">
      <c r="A19" s="6">
        <f t="shared" si="0"/>
        <v>2021</v>
      </c>
      <c r="B19" s="1">
        <v>44287</v>
      </c>
      <c r="C19" s="7">
        <f>Monthly_Sales!C19*Monthly_Sales!$I19</f>
        <v>410064.27662744612</v>
      </c>
      <c r="D19" s="7">
        <f>Monthly_Sales!D19*Monthly_Sales!$I19</f>
        <v>317543.12655817473</v>
      </c>
      <c r="E19" s="7">
        <f>Monthly_Sales!E19*Monthly_Sales!$I19</f>
        <v>562030.94198832882</v>
      </c>
      <c r="F19" s="7">
        <f>Monthly_Sales!F19*Monthly_Sales!$I19</f>
        <v>130692.11844909709</v>
      </c>
      <c r="G19" s="7">
        <f t="shared" si="1"/>
        <v>1420330.4636230469</v>
      </c>
      <c r="H19" s="7">
        <v>1420330.4636230469</v>
      </c>
      <c r="I19" s="9"/>
      <c r="J19" s="7"/>
      <c r="K19" s="7">
        <f>Monthly_Sales!K19*Monthly_Sales!$Q19</f>
        <v>251383.13359935</v>
      </c>
      <c r="L19" s="7">
        <f>Monthly_Sales!L19*Monthly_Sales!$Q19</f>
        <v>283202.21333061444</v>
      </c>
      <c r="M19" s="7">
        <f>Monthly_Sales!M19*Monthly_Sales!$Q19</f>
        <v>216428.94345780712</v>
      </c>
      <c r="N19" s="7">
        <f>Monthly_Sales!N19*Monthly_Sales!$Q19</f>
        <v>85474.62703166189</v>
      </c>
      <c r="O19" s="7">
        <f t="shared" si="2"/>
        <v>836488.91741943348</v>
      </c>
      <c r="P19" s="7">
        <v>836488.91741943359</v>
      </c>
      <c r="Q19" s="9"/>
    </row>
    <row r="20" spans="1:17" x14ac:dyDescent="0.25">
      <c r="A20" s="6">
        <f t="shared" si="0"/>
        <v>2021</v>
      </c>
      <c r="B20" s="1">
        <v>44317</v>
      </c>
      <c r="C20" s="7">
        <f>Monthly_Sales!C20*Monthly_Sales!$I20</f>
        <v>444395.1807565901</v>
      </c>
      <c r="D20" s="7">
        <f>Monthly_Sales!D20*Monthly_Sales!$I20</f>
        <v>340483.29003328067</v>
      </c>
      <c r="E20" s="7">
        <f>Monthly_Sales!E20*Monthly_Sales!$I20</f>
        <v>550852.11632582941</v>
      </c>
      <c r="F20" s="7">
        <f>Monthly_Sales!F20*Monthly_Sales!$I20</f>
        <v>136238.48966652673</v>
      </c>
      <c r="G20" s="7">
        <f t="shared" si="1"/>
        <v>1471969.0767822268</v>
      </c>
      <c r="H20" s="7">
        <v>1471969.0767822266</v>
      </c>
      <c r="I20" s="9"/>
      <c r="J20" s="7"/>
      <c r="K20" s="7">
        <f>Monthly_Sales!K20*Monthly_Sales!$Q20</f>
        <v>317774.17281625263</v>
      </c>
      <c r="L20" s="7">
        <f>Monthly_Sales!L20*Monthly_Sales!$Q20</f>
        <v>309243.23135231936</v>
      </c>
      <c r="M20" s="7">
        <f>Monthly_Sales!M20*Monthly_Sales!$Q20</f>
        <v>209289.27745855559</v>
      </c>
      <c r="N20" s="7">
        <f>Monthly_Sales!N20*Monthly_Sales!$Q20</f>
        <v>93751.266798165321</v>
      </c>
      <c r="O20" s="7">
        <f t="shared" si="2"/>
        <v>930057.94842529285</v>
      </c>
      <c r="P20" s="7">
        <v>930057.94842529297</v>
      </c>
      <c r="Q20" s="9"/>
    </row>
    <row r="21" spans="1:17" x14ac:dyDescent="0.25">
      <c r="A21" s="6">
        <f t="shared" si="0"/>
        <v>2021</v>
      </c>
      <c r="B21" s="1">
        <v>44348</v>
      </c>
      <c r="C21" s="7">
        <f>Monthly_Sales!C21*Monthly_Sales!$I21</f>
        <v>544776.85315261397</v>
      </c>
      <c r="D21" s="7">
        <f>Monthly_Sales!D21*Monthly_Sales!$I21</f>
        <v>392397.94326398574</v>
      </c>
      <c r="E21" s="7">
        <f>Monthly_Sales!E21*Monthly_Sales!$I21</f>
        <v>591513.71574943827</v>
      </c>
      <c r="F21" s="7">
        <f>Monthly_Sales!F21*Monthly_Sales!$I21</f>
        <v>154558.78580759474</v>
      </c>
      <c r="G21" s="7">
        <f t="shared" si="1"/>
        <v>1683247.2979736328</v>
      </c>
      <c r="H21" s="7">
        <v>1683247.2979736328</v>
      </c>
      <c r="I21" s="9"/>
      <c r="J21" s="7"/>
      <c r="K21" s="7">
        <f>Monthly_Sales!K21*Monthly_Sales!$Q21</f>
        <v>456758.09994237009</v>
      </c>
      <c r="L21" s="7">
        <f>Monthly_Sales!L21*Monthly_Sales!$Q21</f>
        <v>353344.65397817816</v>
      </c>
      <c r="M21" s="7">
        <f>Monthly_Sales!M21*Monthly_Sales!$Q21</f>
        <v>219626.73217722561</v>
      </c>
      <c r="N21" s="7">
        <f>Monthly_Sales!N21*Monthly_Sales!$Q21</f>
        <v>100162.19828943314</v>
      </c>
      <c r="O21" s="7">
        <f t="shared" si="2"/>
        <v>1129891.684387207</v>
      </c>
      <c r="P21" s="7">
        <v>1129891.684387207</v>
      </c>
      <c r="Q21" s="9"/>
    </row>
    <row r="22" spans="1:17" x14ac:dyDescent="0.25">
      <c r="A22" s="6">
        <f t="shared" si="0"/>
        <v>2021</v>
      </c>
      <c r="B22" s="1">
        <v>44378</v>
      </c>
      <c r="C22" s="7">
        <f>Monthly_Sales!C22*Monthly_Sales!$I22</f>
        <v>630527.19986110483</v>
      </c>
      <c r="D22" s="7">
        <f>Monthly_Sales!D22*Monthly_Sales!$I22</f>
        <v>413733.15789388894</v>
      </c>
      <c r="E22" s="7">
        <f>Monthly_Sales!E22*Monthly_Sales!$I22</f>
        <v>584499.96927736711</v>
      </c>
      <c r="F22" s="7">
        <f>Monthly_Sales!F22*Monthly_Sales!$I22</f>
        <v>160555.86852427988</v>
      </c>
      <c r="G22" s="7">
        <f t="shared" si="1"/>
        <v>1789316.1955566406</v>
      </c>
      <c r="H22" s="7">
        <v>1789316.1955566406</v>
      </c>
      <c r="I22" s="9"/>
      <c r="J22" s="7"/>
      <c r="K22" s="7">
        <f>Monthly_Sales!K22*Monthly_Sales!$Q22</f>
        <v>519109.33367881196</v>
      </c>
      <c r="L22" s="7">
        <f>Monthly_Sales!L22*Monthly_Sales!$Q22</f>
        <v>383206.84081373177</v>
      </c>
      <c r="M22" s="7">
        <f>Monthly_Sales!M22*Monthly_Sales!$Q22</f>
        <v>224955.16902261417</v>
      </c>
      <c r="N22" s="7">
        <f>Monthly_Sales!N22*Monthly_Sales!$Q22</f>
        <v>108919.35484909976</v>
      </c>
      <c r="O22" s="7">
        <f t="shared" si="2"/>
        <v>1236190.6983642578</v>
      </c>
      <c r="P22" s="7">
        <v>1236190.6983642578</v>
      </c>
      <c r="Q22" s="9"/>
    </row>
    <row r="23" spans="1:17" x14ac:dyDescent="0.25">
      <c r="A23" s="6">
        <f t="shared" si="0"/>
        <v>2021</v>
      </c>
      <c r="B23" s="1">
        <v>44409</v>
      </c>
      <c r="C23" s="7">
        <f>Monthly_Sales!C23*Monthly_Sales!$I23</f>
        <v>646946.24911679269</v>
      </c>
      <c r="D23" s="7">
        <f>Monthly_Sales!D23*Monthly_Sales!$I23</f>
        <v>425718.41758366872</v>
      </c>
      <c r="E23" s="7">
        <f>Monthly_Sales!E23*Monthly_Sales!$I23</f>
        <v>598436.36887826084</v>
      </c>
      <c r="F23" s="7">
        <f>Monthly_Sales!F23*Monthly_Sales!$I23</f>
        <v>174441.7590990123</v>
      </c>
      <c r="G23" s="7">
        <f t="shared" si="1"/>
        <v>1845542.7946777344</v>
      </c>
      <c r="H23" s="7">
        <v>1845542.7946777344</v>
      </c>
      <c r="I23" s="9"/>
      <c r="J23" s="7"/>
      <c r="K23" s="7">
        <f>Monthly_Sales!K23*Monthly_Sales!$Q23</f>
        <v>535042.37745024473</v>
      </c>
      <c r="L23" s="7">
        <f>Monthly_Sales!L23*Monthly_Sales!$Q23</f>
        <v>392657.36872986163</v>
      </c>
      <c r="M23" s="7">
        <f>Monthly_Sales!M23*Monthly_Sales!$Q23</f>
        <v>238852.88004103364</v>
      </c>
      <c r="N23" s="7">
        <f>Monthly_Sales!N23*Monthly_Sales!$Q23</f>
        <v>113222.78173784433</v>
      </c>
      <c r="O23" s="7">
        <f t="shared" si="2"/>
        <v>1279775.4079589844</v>
      </c>
      <c r="P23" s="7">
        <v>1279775.4079589844</v>
      </c>
      <c r="Q23" s="9"/>
    </row>
    <row r="24" spans="1:17" x14ac:dyDescent="0.25">
      <c r="A24" s="6">
        <f t="shared" si="0"/>
        <v>2021</v>
      </c>
      <c r="B24" s="1">
        <v>44440</v>
      </c>
      <c r="C24" s="7">
        <f>Monthly_Sales!C24*Monthly_Sales!$I24</f>
        <v>446853.92599754303</v>
      </c>
      <c r="D24" s="7">
        <f>Monthly_Sales!D24*Monthly_Sales!$I24</f>
        <v>354129.17530768114</v>
      </c>
      <c r="E24" s="7">
        <f>Monthly_Sales!E24*Monthly_Sales!$I24</f>
        <v>591699.08063146845</v>
      </c>
      <c r="F24" s="7">
        <f>Monthly_Sales!F24*Monthly_Sales!$I24</f>
        <v>145098.10956721366</v>
      </c>
      <c r="G24" s="7">
        <f t="shared" si="1"/>
        <v>1537780.2915039063</v>
      </c>
      <c r="H24" s="7">
        <v>1537780.2915039063</v>
      </c>
      <c r="I24" s="9"/>
      <c r="J24" s="7"/>
      <c r="K24" s="7">
        <f>Monthly_Sales!K24*Monthly_Sales!$Q24</f>
        <v>368528.28337103501</v>
      </c>
      <c r="L24" s="7">
        <f>Monthly_Sales!L24*Monthly_Sales!$Q24</f>
        <v>333621.07468683127</v>
      </c>
      <c r="M24" s="7">
        <f>Monthly_Sales!M24*Monthly_Sales!$Q24</f>
        <v>233977.06323555749</v>
      </c>
      <c r="N24" s="7">
        <f>Monthly_Sales!N24*Monthly_Sales!$Q24</f>
        <v>95814.798677279454</v>
      </c>
      <c r="O24" s="7">
        <f t="shared" si="2"/>
        <v>1031941.2199707034</v>
      </c>
      <c r="P24" s="7">
        <v>1031941.2199707031</v>
      </c>
      <c r="Q24" s="9"/>
    </row>
    <row r="25" spans="1:17" x14ac:dyDescent="0.25">
      <c r="A25" s="6">
        <f t="shared" si="0"/>
        <v>2021</v>
      </c>
      <c r="B25" s="1">
        <v>44470</v>
      </c>
      <c r="C25" s="7">
        <f>Monthly_Sales!C25*Monthly_Sales!$I25</f>
        <v>418139.12435681437</v>
      </c>
      <c r="D25" s="7">
        <f>Monthly_Sales!D25*Monthly_Sales!$I25</f>
        <v>339663.49837639485</v>
      </c>
      <c r="E25" s="7">
        <f>Monthly_Sales!E25*Monthly_Sales!$I25</f>
        <v>556772.65283520834</v>
      </c>
      <c r="F25" s="7">
        <f>Monthly_Sales!F25*Monthly_Sales!$I25</f>
        <v>146049.20465619169</v>
      </c>
      <c r="G25" s="7">
        <f t="shared" si="1"/>
        <v>1460624.4802246094</v>
      </c>
      <c r="H25" s="7">
        <v>1460624.4802246094</v>
      </c>
      <c r="I25" s="9"/>
      <c r="J25" s="7"/>
      <c r="K25" s="7">
        <f>Monthly_Sales!K25*Monthly_Sales!$Q25</f>
        <v>300246.81696481293</v>
      </c>
      <c r="L25" s="7">
        <f>Monthly_Sales!L25*Monthly_Sales!$Q25</f>
        <v>310845.62326363608</v>
      </c>
      <c r="M25" s="7">
        <f>Monthly_Sales!M25*Monthly_Sales!$Q25</f>
        <v>219621.54475583858</v>
      </c>
      <c r="N25" s="7">
        <f>Monthly_Sales!N25*Monthly_Sales!$Q25</f>
        <v>92189.51580916949</v>
      </c>
      <c r="O25" s="7">
        <f t="shared" si="2"/>
        <v>922903.50079345703</v>
      </c>
      <c r="P25" s="7">
        <v>922903.50079345703</v>
      </c>
      <c r="Q25" s="9"/>
    </row>
    <row r="26" spans="1:17" x14ac:dyDescent="0.25">
      <c r="A26" s="6">
        <f t="shared" si="0"/>
        <v>2021</v>
      </c>
      <c r="B26" s="1">
        <v>44501</v>
      </c>
      <c r="C26" s="7">
        <f>Monthly_Sales!C26*Monthly_Sales!$I26</f>
        <v>572796.85090145189</v>
      </c>
      <c r="D26" s="7">
        <f>Monthly_Sales!D26*Monthly_Sales!$I26</f>
        <v>342221.11564543284</v>
      </c>
      <c r="E26" s="7">
        <f>Monthly_Sales!E26*Monthly_Sales!$I26</f>
        <v>554166.3788496285</v>
      </c>
      <c r="F26" s="7">
        <f>Monthly_Sales!F26*Monthly_Sales!$I26</f>
        <v>138771.0863661819</v>
      </c>
      <c r="G26" s="7">
        <f t="shared" si="1"/>
        <v>1607955.4317626951</v>
      </c>
      <c r="H26" s="7">
        <v>1607955.4317626953</v>
      </c>
      <c r="I26" s="9"/>
      <c r="J26" s="7"/>
      <c r="K26" s="7">
        <f>Monthly_Sales!K26*Monthly_Sales!$Q26</f>
        <v>292828.0864031536</v>
      </c>
      <c r="L26" s="7">
        <f>Monthly_Sales!L26*Monthly_Sales!$Q26</f>
        <v>287791.9876002986</v>
      </c>
      <c r="M26" s="7">
        <f>Monthly_Sales!M26*Monthly_Sales!$Q26</f>
        <v>211186.06410641846</v>
      </c>
      <c r="N26" s="7">
        <f>Monthly_Sales!N26*Monthly_Sales!$Q26</f>
        <v>84643.133984855973</v>
      </c>
      <c r="O26" s="7">
        <f t="shared" si="2"/>
        <v>876449.27209472668</v>
      </c>
      <c r="P26" s="7">
        <v>876449.27209472656</v>
      </c>
      <c r="Q26" s="9"/>
    </row>
    <row r="27" spans="1:17" x14ac:dyDescent="0.25">
      <c r="A27" s="6">
        <f t="shared" si="0"/>
        <v>2021</v>
      </c>
      <c r="B27" s="1">
        <v>44531</v>
      </c>
      <c r="C27" s="7">
        <f>Monthly_Sales!C27*Monthly_Sales!$I27</f>
        <v>583951.73008471495</v>
      </c>
      <c r="D27" s="7">
        <f>Monthly_Sales!D27*Monthly_Sales!$I27</f>
        <v>320781.33825728518</v>
      </c>
      <c r="E27" s="7">
        <f>Monthly_Sales!E27*Monthly_Sales!$I27</f>
        <v>565366.20487945678</v>
      </c>
      <c r="F27" s="7">
        <f>Monthly_Sales!F27*Monthly_Sales!$I27</f>
        <v>122826.76925901188</v>
      </c>
      <c r="G27" s="7">
        <f t="shared" si="1"/>
        <v>1592926.0424804688</v>
      </c>
      <c r="H27" s="7">
        <v>1592926.0424804688</v>
      </c>
      <c r="I27" s="9"/>
      <c r="J27" s="7"/>
      <c r="K27" s="7">
        <f>Monthly_Sales!K27*Monthly_Sales!$Q27</f>
        <v>325457.10491525411</v>
      </c>
      <c r="L27" s="7">
        <f>Monthly_Sales!L27*Monthly_Sales!$Q27</f>
        <v>291805.31853526412</v>
      </c>
      <c r="M27" s="7">
        <f>Monthly_Sales!M27*Monthly_Sales!$Q27</f>
        <v>194784.134466102</v>
      </c>
      <c r="N27" s="7">
        <f>Monthly_Sales!N27*Monthly_Sales!$Q27</f>
        <v>84205.444341680544</v>
      </c>
      <c r="O27" s="7">
        <f t="shared" si="2"/>
        <v>896252.00225830066</v>
      </c>
      <c r="P27" s="7">
        <v>896252.00225830078</v>
      </c>
      <c r="Q27" s="9"/>
    </row>
    <row r="28" spans="1:17" x14ac:dyDescent="0.25">
      <c r="A28" s="6">
        <f t="shared" si="0"/>
        <v>2022</v>
      </c>
      <c r="B28" s="1">
        <v>44562</v>
      </c>
      <c r="C28" s="7">
        <f>Monthly_Sales!C28*Monthly_Sales!$I28</f>
        <v>937314.09761276003</v>
      </c>
      <c r="D28" s="7">
        <f>Monthly_Sales!D28*Monthly_Sales!$I28</f>
        <v>411713.85105364118</v>
      </c>
      <c r="E28" s="7">
        <f>Monthly_Sales!E28*Monthly_Sales!$I28</f>
        <v>556732.85377065709</v>
      </c>
      <c r="F28" s="7">
        <f>Monthly_Sales!F28*Monthly_Sales!$I28</f>
        <v>158032.38921333227</v>
      </c>
      <c r="G28" s="7">
        <f t="shared" si="1"/>
        <v>2063793.1916503904</v>
      </c>
      <c r="H28" s="7">
        <v>2063793.1916503906</v>
      </c>
      <c r="I28" s="9"/>
      <c r="J28" s="7"/>
      <c r="K28" s="7">
        <f>Monthly_Sales!K28*Monthly_Sales!$Q28</f>
        <v>427847.40122407215</v>
      </c>
      <c r="L28" s="7">
        <f>Monthly_Sales!L28*Monthly_Sales!$Q28</f>
        <v>322791.60743820731</v>
      </c>
      <c r="M28" s="7">
        <f>Monthly_Sales!M28*Monthly_Sales!$Q28</f>
        <v>208322.45308889548</v>
      </c>
      <c r="N28" s="7">
        <f>Monthly_Sales!N28*Monthly_Sales!$Q28</f>
        <v>86558.281168747097</v>
      </c>
      <c r="O28" s="7">
        <f t="shared" si="2"/>
        <v>1045519.742919922</v>
      </c>
      <c r="P28" s="7">
        <v>1045519.7429199219</v>
      </c>
      <c r="Q28" s="9"/>
    </row>
    <row r="29" spans="1:17" x14ac:dyDescent="0.25">
      <c r="A29" s="6">
        <f t="shared" si="0"/>
        <v>2022</v>
      </c>
      <c r="B29" s="1">
        <v>44593</v>
      </c>
      <c r="C29" s="7">
        <f>Monthly_Sales!C29*Monthly_Sales!$I29</f>
        <v>660986.73212320323</v>
      </c>
      <c r="D29" s="7">
        <f>Monthly_Sales!D29*Monthly_Sales!$I29</f>
        <v>337846.42111873848</v>
      </c>
      <c r="E29" s="7">
        <f>Monthly_Sales!E29*Monthly_Sales!$I29</f>
        <v>549125.53959168273</v>
      </c>
      <c r="F29" s="7">
        <f>Monthly_Sales!F29*Monthly_Sales!$I29</f>
        <v>140456.36136559409</v>
      </c>
      <c r="G29" s="7">
        <f t="shared" si="1"/>
        <v>1688415.0541992183</v>
      </c>
      <c r="H29" s="7">
        <v>1688415.0541992188</v>
      </c>
      <c r="I29" s="9"/>
      <c r="J29" s="7"/>
      <c r="K29" s="7">
        <f>Monthly_Sales!K29*Monthly_Sales!$Q29</f>
        <v>335610.87594704522</v>
      </c>
      <c r="L29" s="7">
        <f>Monthly_Sales!L29*Monthly_Sales!$Q29</f>
        <v>285313.66567078867</v>
      </c>
      <c r="M29" s="7">
        <f>Monthly_Sales!M29*Monthly_Sales!$Q29</f>
        <v>196831.54220564262</v>
      </c>
      <c r="N29" s="7">
        <f>Monthly_Sales!N29*Monthly_Sales!$Q29</f>
        <v>82270.9387595312</v>
      </c>
      <c r="O29" s="7">
        <f t="shared" si="2"/>
        <v>900027.0225830077</v>
      </c>
      <c r="P29" s="7">
        <v>900027.02258300781</v>
      </c>
      <c r="Q29" s="9"/>
    </row>
    <row r="30" spans="1:17" x14ac:dyDescent="0.25">
      <c r="A30" s="6">
        <f t="shared" si="0"/>
        <v>2022</v>
      </c>
      <c r="B30" s="1">
        <v>44621</v>
      </c>
      <c r="C30" s="7">
        <f>Monthly_Sales!C30*Monthly_Sales!$I30</f>
        <v>547934.77794749127</v>
      </c>
      <c r="D30" s="7">
        <f>Monthly_Sales!D30*Monthly_Sales!$I30</f>
        <v>343955.0317756728</v>
      </c>
      <c r="E30" s="7">
        <f>Monthly_Sales!E30*Monthly_Sales!$I30</f>
        <v>577380.87137924589</v>
      </c>
      <c r="F30" s="7">
        <f>Monthly_Sales!F30*Monthly_Sales!$I30</f>
        <v>137779.10246692583</v>
      </c>
      <c r="G30" s="7">
        <f t="shared" si="1"/>
        <v>1607049.7835693357</v>
      </c>
      <c r="H30" s="7">
        <v>1607049.7835693359</v>
      </c>
      <c r="I30" s="9"/>
      <c r="J30" s="7"/>
      <c r="K30" s="7">
        <f>Monthly_Sales!K30*Monthly_Sales!$Q30</f>
        <v>293586.60180116753</v>
      </c>
      <c r="L30" s="7">
        <f>Monthly_Sales!L30*Monthly_Sales!$Q30</f>
        <v>291731.77440759749</v>
      </c>
      <c r="M30" s="7">
        <f>Monthly_Sales!M30*Monthly_Sales!$Q30</f>
        <v>215613.38676165414</v>
      </c>
      <c r="N30" s="7">
        <f>Monthly_Sales!N30*Monthly_Sales!$Q30</f>
        <v>87156.886687784063</v>
      </c>
      <c r="O30" s="7">
        <f t="shared" si="2"/>
        <v>888088.64965820324</v>
      </c>
      <c r="P30" s="7">
        <v>888088.64965820313</v>
      </c>
      <c r="Q30" s="9"/>
    </row>
    <row r="31" spans="1:17" x14ac:dyDescent="0.25">
      <c r="A31" s="6">
        <f t="shared" si="0"/>
        <v>2022</v>
      </c>
      <c r="B31" s="1">
        <v>44652</v>
      </c>
      <c r="C31" s="7">
        <f>Monthly_Sales!C31*Monthly_Sales!$I31</f>
        <v>431140.9657542879</v>
      </c>
      <c r="D31" s="7">
        <f>Monthly_Sales!D31*Monthly_Sales!$I31</f>
        <v>319009.03859324486</v>
      </c>
      <c r="E31" s="7">
        <f>Monthly_Sales!E31*Monthly_Sales!$I31</f>
        <v>571663.89464712446</v>
      </c>
      <c r="F31" s="7">
        <f>Monthly_Sales!F31*Monthly_Sales!$I31</f>
        <v>132758.63420846759</v>
      </c>
      <c r="G31" s="7">
        <f t="shared" si="1"/>
        <v>1454572.5332031248</v>
      </c>
      <c r="H31" s="7">
        <v>1454572.533203125</v>
      </c>
      <c r="I31" s="9"/>
      <c r="J31" s="7"/>
      <c r="K31" s="7">
        <f>Monthly_Sales!K31*Monthly_Sales!$Q31</f>
        <v>263277.29397593724</v>
      </c>
      <c r="L31" s="7">
        <f>Monthly_Sales!L31*Monthly_Sales!$Q31</f>
        <v>278382.93873918138</v>
      </c>
      <c r="M31" s="7">
        <f>Monthly_Sales!M31*Monthly_Sales!$Q31</f>
        <v>209984.41066183208</v>
      </c>
      <c r="N31" s="7">
        <f>Monthly_Sales!N31*Monthly_Sales!$Q31</f>
        <v>86201.259882326573</v>
      </c>
      <c r="O31" s="7">
        <f t="shared" si="2"/>
        <v>837845.90325927734</v>
      </c>
      <c r="P31" s="7">
        <v>837845.90325927734</v>
      </c>
      <c r="Q31" s="9"/>
    </row>
    <row r="32" spans="1:17" x14ac:dyDescent="0.25">
      <c r="A32" s="6">
        <f t="shared" si="0"/>
        <v>2022</v>
      </c>
      <c r="B32" s="1">
        <v>44682</v>
      </c>
      <c r="C32" s="7">
        <f>Monthly_Sales!C32*Monthly_Sales!$I32</f>
        <v>477053.63441464183</v>
      </c>
      <c r="D32" s="7">
        <f>Monthly_Sales!D32*Monthly_Sales!$I32</f>
        <v>343391.67634697218</v>
      </c>
      <c r="E32" s="7">
        <f>Monthly_Sales!E32*Monthly_Sales!$I32</f>
        <v>569206.22853010939</v>
      </c>
      <c r="F32" s="7">
        <f>Monthly_Sales!F32*Monthly_Sales!$I32</f>
        <v>134566.72413601092</v>
      </c>
      <c r="G32" s="7">
        <f t="shared" si="1"/>
        <v>1524218.2634277344</v>
      </c>
      <c r="H32" s="7">
        <v>1524218.2634277344</v>
      </c>
      <c r="I32" s="9"/>
      <c r="J32" s="7"/>
      <c r="K32" s="7">
        <f>Monthly_Sales!K32*Monthly_Sales!$Q32</f>
        <v>351277.52426572004</v>
      </c>
      <c r="L32" s="7">
        <f>Monthly_Sales!L32*Monthly_Sales!$Q32</f>
        <v>327698.14176454028</v>
      </c>
      <c r="M32" s="7">
        <f>Monthly_Sales!M32*Monthly_Sales!$Q32</f>
        <v>220022.2872708489</v>
      </c>
      <c r="N32" s="7">
        <f>Monthly_Sales!N32*Monthly_Sales!$Q32</f>
        <v>92463.804023109624</v>
      </c>
      <c r="O32" s="7">
        <f t="shared" si="2"/>
        <v>991461.75732421875</v>
      </c>
      <c r="P32" s="7">
        <v>991461.75732421875</v>
      </c>
      <c r="Q32" s="9"/>
    </row>
    <row r="33" spans="1:17" x14ac:dyDescent="0.25">
      <c r="A33" s="6">
        <f t="shared" si="0"/>
        <v>2022</v>
      </c>
      <c r="B33" s="1">
        <v>44713</v>
      </c>
      <c r="C33" s="7">
        <f>Monthly_Sales!C33*Monthly_Sales!$I33</f>
        <v>569074.59910138196</v>
      </c>
      <c r="D33" s="7">
        <f>Monthly_Sales!D33*Monthly_Sales!$I33</f>
        <v>409094.11551081401</v>
      </c>
      <c r="E33" s="7">
        <f>Monthly_Sales!E33*Monthly_Sales!$I33</f>
        <v>589117.73999351775</v>
      </c>
      <c r="F33" s="7">
        <f>Monthly_Sales!F33*Monthly_Sales!$I33</f>
        <v>162059.13328491108</v>
      </c>
      <c r="G33" s="7">
        <f t="shared" si="1"/>
        <v>1729345.5878906248</v>
      </c>
      <c r="H33" s="7">
        <v>1729345.587890625</v>
      </c>
      <c r="I33" s="9"/>
      <c r="J33" s="7"/>
      <c r="K33" s="7">
        <f>Monthly_Sales!K33*Monthly_Sales!$Q33</f>
        <v>472351.54827040172</v>
      </c>
      <c r="L33" s="7">
        <f>Monthly_Sales!L33*Monthly_Sales!$Q33</f>
        <v>368320.35763788148</v>
      </c>
      <c r="M33" s="7">
        <f>Monthly_Sales!M33*Monthly_Sales!$Q33</f>
        <v>225014.96734318379</v>
      </c>
      <c r="N33" s="7">
        <f>Monthly_Sales!N33*Monthly_Sales!$Q33</f>
        <v>105737.27835986113</v>
      </c>
      <c r="O33" s="7">
        <f t="shared" si="2"/>
        <v>1171424.1516113281</v>
      </c>
      <c r="P33" s="7">
        <v>1171424.1516113281</v>
      </c>
      <c r="Q33" s="9"/>
    </row>
    <row r="34" spans="1:17" x14ac:dyDescent="0.25">
      <c r="A34" s="6">
        <f t="shared" si="0"/>
        <v>2022</v>
      </c>
      <c r="B34" s="1">
        <v>44743</v>
      </c>
      <c r="C34" s="7">
        <f>Monthly_Sales!C34*Monthly_Sales!$I34</f>
        <v>680042.60740929958</v>
      </c>
      <c r="D34" s="7">
        <f>Monthly_Sales!D34*Monthly_Sales!$I34</f>
        <v>434676.78881369228</v>
      </c>
      <c r="E34" s="7">
        <f>Monthly_Sales!E34*Monthly_Sales!$I34</f>
        <v>582706.31662811874</v>
      </c>
      <c r="F34" s="7">
        <f>Monthly_Sales!F34*Monthly_Sales!$I34</f>
        <v>163199.21793502208</v>
      </c>
      <c r="G34" s="7">
        <f t="shared" si="1"/>
        <v>1860624.9307861328</v>
      </c>
      <c r="H34" s="7">
        <v>1860624.9307861328</v>
      </c>
      <c r="I34" s="9"/>
      <c r="J34" s="7"/>
      <c r="K34" s="7">
        <f>Monthly_Sales!K34*Monthly_Sales!$Q34</f>
        <v>564994.50606926309</v>
      </c>
      <c r="L34" s="7">
        <f>Monthly_Sales!L34*Monthly_Sales!$Q34</f>
        <v>394148.36208372074</v>
      </c>
      <c r="M34" s="7">
        <f>Monthly_Sales!M34*Monthly_Sales!$Q34</f>
        <v>221653.76743687663</v>
      </c>
      <c r="N34" s="7">
        <f>Monthly_Sales!N34*Monthly_Sales!$Q34</f>
        <v>112012.91238377229</v>
      </c>
      <c r="O34" s="7">
        <f t="shared" si="2"/>
        <v>1292809.5479736326</v>
      </c>
      <c r="P34" s="7">
        <v>1292809.5479736328</v>
      </c>
      <c r="Q34" s="9"/>
    </row>
    <row r="35" spans="1:17" x14ac:dyDescent="0.25">
      <c r="A35" s="6">
        <f t="shared" si="0"/>
        <v>2022</v>
      </c>
      <c r="B35" s="1">
        <v>44774</v>
      </c>
      <c r="C35" s="7">
        <f>Monthly_Sales!C35*Monthly_Sales!$I35</f>
        <v>615061.73590145609</v>
      </c>
      <c r="D35" s="7">
        <f>Monthly_Sales!D35*Monthly_Sales!$I35</f>
        <v>431829.85847842135</v>
      </c>
      <c r="E35" s="7">
        <f>Monthly_Sales!E35*Monthly_Sales!$I35</f>
        <v>589895.6499770307</v>
      </c>
      <c r="F35" s="7">
        <f>Monthly_Sales!F35*Monthly_Sales!$I35</f>
        <v>173717.05288430289</v>
      </c>
      <c r="G35" s="7">
        <f t="shared" si="1"/>
        <v>1810504.2972412109</v>
      </c>
      <c r="H35" s="7">
        <v>1810504.2972412109</v>
      </c>
      <c r="I35" s="9"/>
      <c r="J35" s="7"/>
      <c r="K35" s="7">
        <f>Monthly_Sales!K35*Monthly_Sales!$Q35</f>
        <v>500755.07695498125</v>
      </c>
      <c r="L35" s="7">
        <f>Monthly_Sales!L35*Monthly_Sales!$Q35</f>
        <v>392354.14624287357</v>
      </c>
      <c r="M35" s="7">
        <f>Monthly_Sales!M35*Monthly_Sales!$Q35</f>
        <v>237731.29922331288</v>
      </c>
      <c r="N35" s="7">
        <f>Monthly_Sales!N35*Monthly_Sales!$Q35</f>
        <v>111657.17594309009</v>
      </c>
      <c r="O35" s="7">
        <f t="shared" si="2"/>
        <v>1242497.6983642578</v>
      </c>
      <c r="P35" s="7">
        <v>1242497.6983642578</v>
      </c>
      <c r="Q35" s="9"/>
    </row>
    <row r="36" spans="1:17" x14ac:dyDescent="0.25">
      <c r="A36" s="6">
        <f t="shared" si="0"/>
        <v>2022</v>
      </c>
      <c r="B36" s="1">
        <v>44805</v>
      </c>
      <c r="C36" s="7">
        <f>Monthly_Sales!C36*Monthly_Sales!$I36</f>
        <v>439026.17513152614</v>
      </c>
      <c r="D36" s="7">
        <f>Monthly_Sales!D36*Monthly_Sales!$I36</f>
        <v>355257.54159914935</v>
      </c>
      <c r="E36" s="7">
        <f>Monthly_Sales!E36*Monthly_Sales!$I36</f>
        <v>585897.3162097286</v>
      </c>
      <c r="F36" s="7">
        <f>Monthly_Sales!F36*Monthly_Sales!$I36</f>
        <v>148162.31520412688</v>
      </c>
      <c r="G36" s="7">
        <f t="shared" si="1"/>
        <v>1528343.3481445308</v>
      </c>
      <c r="H36" s="7">
        <v>1528343.3481445313</v>
      </c>
      <c r="I36" s="9"/>
      <c r="J36" s="7"/>
      <c r="K36" s="7">
        <f>Monthly_Sales!K36*Monthly_Sales!$Q36</f>
        <v>352938.55122629338</v>
      </c>
      <c r="L36" s="7">
        <f>Monthly_Sales!L36*Monthly_Sales!$Q36</f>
        <v>327853.52949620562</v>
      </c>
      <c r="M36" s="7">
        <f>Monthly_Sales!M36*Monthly_Sales!$Q36</f>
        <v>226611.60467715285</v>
      </c>
      <c r="N36" s="7">
        <f>Monthly_Sales!N36*Monthly_Sales!$Q36</f>
        <v>105676.5141242738</v>
      </c>
      <c r="O36" s="7">
        <f t="shared" si="2"/>
        <v>1013080.1995239255</v>
      </c>
      <c r="P36" s="7">
        <v>1013080.1995239258</v>
      </c>
      <c r="Q36" s="9"/>
    </row>
    <row r="37" spans="1:17" x14ac:dyDescent="0.25">
      <c r="A37" s="6">
        <f t="shared" si="0"/>
        <v>2022</v>
      </c>
      <c r="B37" s="1">
        <v>44835</v>
      </c>
      <c r="C37" s="7">
        <f>Monthly_Sales!C37*Monthly_Sales!$I37</f>
        <v>399023.64526917326</v>
      </c>
      <c r="D37" s="7">
        <f>Monthly_Sales!D37*Monthly_Sales!$I37</f>
        <v>323259.44928260299</v>
      </c>
      <c r="E37" s="7">
        <f>Monthly_Sales!E37*Monthly_Sales!$I37</f>
        <v>548988.89259804611</v>
      </c>
      <c r="F37" s="7">
        <f>Monthly_Sales!F37*Monthly_Sales!$I37</f>
        <v>131388.86245955274</v>
      </c>
      <c r="G37" s="7">
        <f t="shared" si="1"/>
        <v>1402660.8496093752</v>
      </c>
      <c r="H37" s="7">
        <v>1402660.849609375</v>
      </c>
      <c r="I37" s="9"/>
      <c r="J37" s="7"/>
      <c r="K37" s="7">
        <f>Monthly_Sales!K37*Monthly_Sales!$Q37</f>
        <v>259453.61293133633</v>
      </c>
      <c r="L37" s="7">
        <f>Monthly_Sales!L37*Monthly_Sales!$Q37</f>
        <v>285608.38656608819</v>
      </c>
      <c r="M37" s="7">
        <f>Monthly_Sales!M37*Monthly_Sales!$Q37</f>
        <v>208664.99422642231</v>
      </c>
      <c r="N37" s="7">
        <f>Monthly_Sales!N37*Monthly_Sales!$Q37</f>
        <v>86270.907032989096</v>
      </c>
      <c r="O37" s="7">
        <f t="shared" si="2"/>
        <v>839997.90075683594</v>
      </c>
      <c r="P37" s="7">
        <v>839997.90075683594</v>
      </c>
      <c r="Q37" s="9"/>
    </row>
    <row r="38" spans="1:17" x14ac:dyDescent="0.25">
      <c r="A38" s="6">
        <f t="shared" si="0"/>
        <v>2022</v>
      </c>
      <c r="B38" s="1">
        <v>44866</v>
      </c>
      <c r="C38" s="7">
        <f>Monthly_Sales!C38*Monthly_Sales!$I38</f>
        <v>538520.98961163929</v>
      </c>
      <c r="D38" s="7">
        <f>Monthly_Sales!D38*Monthly_Sales!$I38</f>
        <v>341057.37661509914</v>
      </c>
      <c r="E38" s="7">
        <f>Monthly_Sales!E38*Monthly_Sales!$I38</f>
        <v>518092.06660008611</v>
      </c>
      <c r="F38" s="7">
        <f>Monthly_Sales!F38*Monthly_Sales!$I38</f>
        <v>139268.81497590986</v>
      </c>
      <c r="G38" s="7">
        <f t="shared" si="1"/>
        <v>1536939.2478027344</v>
      </c>
      <c r="H38" s="7">
        <v>1536939.2478027344</v>
      </c>
      <c r="I38" s="9"/>
      <c r="J38" s="7"/>
      <c r="K38" s="7">
        <f>Monthly_Sales!K38*Monthly_Sales!$Q38</f>
        <v>287425.68912470056</v>
      </c>
      <c r="L38" s="7">
        <f>Monthly_Sales!L38*Monthly_Sales!$Q38</f>
        <v>285415.14075976383</v>
      </c>
      <c r="M38" s="7">
        <f>Monthly_Sales!M38*Monthly_Sales!$Q38</f>
        <v>221285.08675802831</v>
      </c>
      <c r="N38" s="7">
        <f>Monthly_Sales!N38*Monthly_Sales!$Q38</f>
        <v>84302.583113366782</v>
      </c>
      <c r="O38" s="7">
        <f t="shared" si="2"/>
        <v>878428.49975585938</v>
      </c>
      <c r="P38" s="7">
        <v>878428.49975585938</v>
      </c>
      <c r="Q38" s="9"/>
    </row>
    <row r="39" spans="1:17" x14ac:dyDescent="0.25">
      <c r="A39" s="6">
        <f t="shared" si="0"/>
        <v>2022</v>
      </c>
      <c r="B39" s="1">
        <v>44896</v>
      </c>
      <c r="C39" s="7">
        <f>Monthly_Sales!C39*Monthly_Sales!$I39</f>
        <v>784740.1771523396</v>
      </c>
      <c r="D39" s="7">
        <f>Monthly_Sales!D39*Monthly_Sales!$I39</f>
        <v>384779.85064407118</v>
      </c>
      <c r="E39" s="7">
        <f>Monthly_Sales!E39*Monthly_Sales!$I39</f>
        <v>529491.64089507412</v>
      </c>
      <c r="F39" s="7">
        <f>Monthly_Sales!F39*Monthly_Sales!$I39</f>
        <v>145289.2968846868</v>
      </c>
      <c r="G39" s="7">
        <f t="shared" si="1"/>
        <v>1844300.9655761714</v>
      </c>
      <c r="H39" s="7">
        <v>1844300.9655761719</v>
      </c>
      <c r="I39" s="9"/>
      <c r="J39" s="7"/>
      <c r="K39" s="7">
        <f>Monthly_Sales!K39*Monthly_Sales!$Q39</f>
        <v>395761.75641328533</v>
      </c>
      <c r="L39" s="7">
        <f>Monthly_Sales!L39*Monthly_Sales!$Q39</f>
        <v>309861.1112909434</v>
      </c>
      <c r="M39" s="7">
        <f>Monthly_Sales!M39*Monthly_Sales!$Q39</f>
        <v>207025.92328049528</v>
      </c>
      <c r="N39" s="7">
        <f>Monthly_Sales!N39*Monthly_Sales!$Q39</f>
        <v>76709.108429338681</v>
      </c>
      <c r="O39" s="7">
        <f t="shared" si="2"/>
        <v>989357.89941406262</v>
      </c>
      <c r="P39" s="7">
        <v>989357.8994140625</v>
      </c>
      <c r="Q39" s="9"/>
    </row>
    <row r="40" spans="1:17" x14ac:dyDescent="0.25">
      <c r="A40" s="6">
        <f t="shared" si="0"/>
        <v>2023</v>
      </c>
      <c r="B40" s="1">
        <v>44927</v>
      </c>
      <c r="C40" s="7">
        <f>Monthly_Sales!C40*Monthly_Sales!$I40</f>
        <v>695801.58376477368</v>
      </c>
      <c r="D40" s="7">
        <f>Monthly_Sales!D40*Monthly_Sales!$I40</f>
        <v>355747.2918211412</v>
      </c>
      <c r="E40" s="7">
        <f>Monthly_Sales!E40*Monthly_Sales!$I40</f>
        <v>558196.2336100589</v>
      </c>
      <c r="F40" s="7">
        <f>Monthly_Sales!F40*Monthly_Sales!$I40</f>
        <v>137423.51311847937</v>
      </c>
      <c r="G40" s="7">
        <f t="shared" si="1"/>
        <v>1747168.6223144531</v>
      </c>
      <c r="H40" s="7">
        <v>1747168.6223144531</v>
      </c>
      <c r="I40" s="9"/>
      <c r="J40" s="7"/>
      <c r="K40" s="7">
        <f>Monthly_Sales!K40*Monthly_Sales!$Q40</f>
        <v>348043.40522674477</v>
      </c>
      <c r="L40" s="7">
        <f>Monthly_Sales!L40*Monthly_Sales!$Q40</f>
        <v>298651.7231728108</v>
      </c>
      <c r="M40" s="7">
        <f>Monthly_Sales!M40*Monthly_Sales!$Q40</f>
        <v>206477.07347166914</v>
      </c>
      <c r="N40" s="7">
        <f>Monthly_Sales!N40*Monthly_Sales!$Q40</f>
        <v>98023.798433951015</v>
      </c>
      <c r="O40" s="7">
        <f t="shared" si="2"/>
        <v>951196.00030517566</v>
      </c>
      <c r="P40" s="7">
        <v>951196.00030517578</v>
      </c>
      <c r="Q40" s="9"/>
    </row>
    <row r="41" spans="1:17" x14ac:dyDescent="0.25">
      <c r="A41" s="6">
        <f t="shared" si="0"/>
        <v>2023</v>
      </c>
      <c r="B41" s="1">
        <v>44958</v>
      </c>
      <c r="C41" s="7">
        <f>Monthly_Sales!C41*Monthly_Sales!$I41</f>
        <v>540011.7555543459</v>
      </c>
      <c r="D41" s="7">
        <f>Monthly_Sales!D41*Monthly_Sales!$I41</f>
        <v>308412.47253738495</v>
      </c>
      <c r="E41" s="7">
        <f>Monthly_Sales!E41*Monthly_Sales!$I41</f>
        <v>532805.39683633554</v>
      </c>
      <c r="F41" s="7">
        <f>Monthly_Sales!F41*Monthly_Sales!$I41</f>
        <v>126785.41022818364</v>
      </c>
      <c r="G41" s="7">
        <f t="shared" si="1"/>
        <v>1508015.0351562502</v>
      </c>
      <c r="H41" s="7">
        <v>1508015.03515625</v>
      </c>
      <c r="I41" s="9"/>
      <c r="J41" s="7"/>
      <c r="K41" s="7">
        <f>Monthly_Sales!K41*Monthly_Sales!$Q41</f>
        <v>285037.87099554256</v>
      </c>
      <c r="L41" s="7">
        <f>Monthly_Sales!L41*Monthly_Sales!$Q41</f>
        <v>255522.59191466804</v>
      </c>
      <c r="M41" s="7">
        <f>Monthly_Sales!M41*Monthly_Sales!$Q41</f>
        <v>196160.83551122324</v>
      </c>
      <c r="N41" s="7">
        <f>Monthly_Sales!N41*Monthly_Sales!$Q41</f>
        <v>79883.101053663777</v>
      </c>
      <c r="O41" s="7">
        <f t="shared" si="2"/>
        <v>816604.39947509766</v>
      </c>
      <c r="P41" s="7">
        <v>816604.39947509766</v>
      </c>
      <c r="Q41" s="9"/>
    </row>
    <row r="42" spans="1:17" x14ac:dyDescent="0.25">
      <c r="A42" s="6">
        <f t="shared" si="0"/>
        <v>2023</v>
      </c>
      <c r="B42" s="1">
        <v>44986</v>
      </c>
      <c r="C42" s="7">
        <f>Monthly_Sales!C42*Monthly_Sales!$I42</f>
        <v>562234.75738602574</v>
      </c>
      <c r="D42" s="7">
        <f>Monthly_Sales!D42*Monthly_Sales!$I42</f>
        <v>351772.08418440272</v>
      </c>
      <c r="E42" s="7">
        <f>Monthly_Sales!E42*Monthly_Sales!$I42</f>
        <v>530677.05122375546</v>
      </c>
      <c r="F42" s="7">
        <f>Monthly_Sales!F42*Monthly_Sales!$I42</f>
        <v>140466.71230835511</v>
      </c>
      <c r="G42" s="7">
        <f t="shared" si="1"/>
        <v>1585150.6051025391</v>
      </c>
      <c r="H42" s="7">
        <v>1585150.6051025391</v>
      </c>
      <c r="I42" s="9"/>
      <c r="J42" s="7"/>
      <c r="K42" s="7">
        <f>Monthly_Sales!K42*Monthly_Sales!$Q42</f>
        <v>300502.58757771173</v>
      </c>
      <c r="L42" s="7">
        <f>Monthly_Sales!L42*Monthly_Sales!$Q42</f>
        <v>296402.96309596294</v>
      </c>
      <c r="M42" s="7">
        <f>Monthly_Sales!M42*Monthly_Sales!$Q42</f>
        <v>179607.09819406774</v>
      </c>
      <c r="N42" s="7">
        <f>Monthly_Sales!N42*Monthly_Sales!$Q42</f>
        <v>89284.051144464654</v>
      </c>
      <c r="O42" s="7">
        <f t="shared" si="2"/>
        <v>865796.70001220703</v>
      </c>
      <c r="P42" s="7">
        <v>865796.70001220703</v>
      </c>
      <c r="Q42" s="9"/>
    </row>
    <row r="43" spans="1:17" x14ac:dyDescent="0.25">
      <c r="A43" s="6">
        <f t="shared" si="0"/>
        <v>2023</v>
      </c>
      <c r="B43" s="1">
        <v>45017</v>
      </c>
      <c r="C43" s="7">
        <f>Monthly_Sales!C43*Monthly_Sales!$I43</f>
        <v>394182.97167255142</v>
      </c>
      <c r="D43" s="7">
        <f>Monthly_Sales!D43*Monthly_Sales!$I43</f>
        <v>302207.58171376522</v>
      </c>
      <c r="E43" s="7">
        <f>Monthly_Sales!E43*Monthly_Sales!$I43</f>
        <v>536249.02322277287</v>
      </c>
      <c r="F43" s="7">
        <f>Monthly_Sales!F43*Monthly_Sales!$I43</f>
        <v>119077.88554911362</v>
      </c>
      <c r="G43" s="7">
        <f t="shared" si="1"/>
        <v>1351717.4621582031</v>
      </c>
      <c r="H43" s="7">
        <v>1351717.4621582031</v>
      </c>
      <c r="I43" s="9"/>
      <c r="J43" s="7"/>
      <c r="K43" s="7">
        <f>Monthly_Sales!K43*Monthly_Sales!$Q43</f>
        <v>252072.89808112505</v>
      </c>
      <c r="L43" s="7">
        <f>Monthly_Sales!L43*Monthly_Sales!$Q43</f>
        <v>276038.04011059256</v>
      </c>
      <c r="M43" s="7">
        <f>Monthly_Sales!M43*Monthly_Sales!$Q43</f>
        <v>205958.26409992028</v>
      </c>
      <c r="N43" s="7">
        <f>Monthly_Sales!N43*Monthly_Sales!$Q43</f>
        <v>82024.946145862006</v>
      </c>
      <c r="O43" s="7">
        <f t="shared" si="2"/>
        <v>816094.14843749988</v>
      </c>
      <c r="P43" s="7">
        <v>816094.1484375</v>
      </c>
      <c r="Q43" s="9"/>
    </row>
    <row r="44" spans="1:17" x14ac:dyDescent="0.25">
      <c r="A44" s="6">
        <f t="shared" si="0"/>
        <v>2023</v>
      </c>
      <c r="B44" s="1">
        <v>45047</v>
      </c>
      <c r="C44" s="7">
        <f>Monthly_Sales!C44*Monthly_Sales!$I44</f>
        <v>430364.51352585194</v>
      </c>
      <c r="D44" s="7">
        <f>Monthly_Sales!D44*Monthly_Sales!$I44</f>
        <v>338650.78943742311</v>
      </c>
      <c r="E44" s="7">
        <f>Monthly_Sales!E44*Monthly_Sales!$I44</f>
        <v>560922.87229978258</v>
      </c>
      <c r="F44" s="7">
        <f>Monthly_Sales!F44*Monthly_Sales!$I44</f>
        <v>136876.82546936415</v>
      </c>
      <c r="G44" s="7">
        <f t="shared" si="1"/>
        <v>1466815.0007324216</v>
      </c>
      <c r="H44" s="7">
        <v>1466815.0007324219</v>
      </c>
      <c r="I44" s="9"/>
      <c r="J44" s="7"/>
      <c r="K44" s="7">
        <f>Monthly_Sales!K44*Monthly_Sales!$Q44</f>
        <v>308142.21602288628</v>
      </c>
      <c r="L44" s="7">
        <f>Monthly_Sales!L44*Monthly_Sales!$Q44</f>
        <v>309645.85171940917</v>
      </c>
      <c r="M44" s="7">
        <f>Monthly_Sales!M44*Monthly_Sales!$Q44</f>
        <v>224155.72339123124</v>
      </c>
      <c r="N44" s="7">
        <f>Monthly_Sales!N44*Monthly_Sales!$Q44</f>
        <v>94507.609257098433</v>
      </c>
      <c r="O44" s="7">
        <f t="shared" si="2"/>
        <v>936451.40039062512</v>
      </c>
      <c r="P44" s="7">
        <v>936451.400390625</v>
      </c>
      <c r="Q44" s="9"/>
    </row>
    <row r="45" spans="1:17" x14ac:dyDescent="0.25">
      <c r="A45" s="6">
        <f t="shared" si="0"/>
        <v>2023</v>
      </c>
      <c r="B45" s="1">
        <v>45078</v>
      </c>
      <c r="C45" s="7">
        <f>Monthly_Sales!C45*Monthly_Sales!$I45</f>
        <v>464768.9222239675</v>
      </c>
      <c r="D45" s="7">
        <f>Monthly_Sales!D45*Monthly_Sales!$I45</f>
        <v>363414.18481140863</v>
      </c>
      <c r="E45" s="7">
        <f>Monthly_Sales!E45*Monthly_Sales!$I45</f>
        <v>566503.9673919148</v>
      </c>
      <c r="F45" s="7">
        <f>Monthly_Sales!F45*Monthly_Sales!$I45</f>
        <v>137187.36966450576</v>
      </c>
      <c r="G45" s="7">
        <f t="shared" si="1"/>
        <v>1531874.4440917966</v>
      </c>
      <c r="H45" s="7">
        <v>1531874.4440917969</v>
      </c>
      <c r="I45" s="9"/>
      <c r="J45" s="7"/>
      <c r="K45" s="7">
        <f>Monthly_Sales!K45*Monthly_Sales!$Q45</f>
        <v>383221.73102500319</v>
      </c>
      <c r="L45" s="7">
        <f>Monthly_Sales!L45*Monthly_Sales!$Q45</f>
        <v>322619.04714270413</v>
      </c>
      <c r="M45" s="7">
        <f>Monthly_Sales!M45*Monthly_Sales!$Q45</f>
        <v>218659.54271693583</v>
      </c>
      <c r="N45" s="7">
        <f>Monthly_Sales!N45*Monthly_Sales!$Q45</f>
        <v>95468.129493774803</v>
      </c>
      <c r="O45" s="7">
        <f t="shared" si="2"/>
        <v>1019968.4503784181</v>
      </c>
      <c r="P45" s="7">
        <v>1019968.450378418</v>
      </c>
      <c r="Q45" s="9"/>
    </row>
    <row r="46" spans="1:17" x14ac:dyDescent="0.25">
      <c r="A46" s="6">
        <f t="shared" si="0"/>
        <v>2023</v>
      </c>
      <c r="B46" s="1">
        <v>45108</v>
      </c>
      <c r="C46" s="7">
        <f>Monthly_Sales!C46*Monthly_Sales!$I46</f>
        <v>639753.11074633757</v>
      </c>
      <c r="D46" s="7">
        <f>Monthly_Sales!D46*Monthly_Sales!$I46</f>
        <v>424784.19463283801</v>
      </c>
      <c r="E46" s="7">
        <f>Monthly_Sales!E46*Monthly_Sales!$I46</f>
        <v>541706.54562698025</v>
      </c>
      <c r="F46" s="7">
        <f>Monthly_Sales!F46*Monthly_Sales!$I46</f>
        <v>158843.44464814113</v>
      </c>
      <c r="G46" s="7">
        <f t="shared" si="1"/>
        <v>1765087.2956542969</v>
      </c>
      <c r="H46" s="7">
        <v>1765087.2956542969</v>
      </c>
      <c r="I46" s="9"/>
      <c r="J46" s="7"/>
      <c r="K46" s="7">
        <f>Monthly_Sales!K46*Monthly_Sales!$Q46</f>
        <v>526821.2158865073</v>
      </c>
      <c r="L46" s="7">
        <f>Monthly_Sales!L46*Monthly_Sales!$Q46</f>
        <v>383595.59562501544</v>
      </c>
      <c r="M46" s="7">
        <f>Monthly_Sales!M46*Monthly_Sales!$Q46</f>
        <v>225923.99231385006</v>
      </c>
      <c r="N46" s="7">
        <f>Monthly_Sales!N46*Monthly_Sales!$Q46</f>
        <v>111082.94330597468</v>
      </c>
      <c r="O46" s="7">
        <f t="shared" si="2"/>
        <v>1247423.7471313474</v>
      </c>
      <c r="P46" s="7">
        <v>1247423.7471313477</v>
      </c>
      <c r="Q46" s="9"/>
    </row>
    <row r="47" spans="1:17" x14ac:dyDescent="0.25">
      <c r="A47" s="6">
        <f t="shared" si="0"/>
        <v>2023</v>
      </c>
      <c r="B47" s="1">
        <v>45139</v>
      </c>
      <c r="C47" s="7">
        <f>Monthly_Sales!C47*Monthly_Sales!$I47</f>
        <v>598621.52554694563</v>
      </c>
      <c r="D47" s="7">
        <f>Monthly_Sales!D47*Monthly_Sales!$I47</f>
        <v>426070.17901518039</v>
      </c>
      <c r="E47" s="7">
        <f>Monthly_Sales!E47*Monthly_Sales!$I47</f>
        <v>575347.37688130699</v>
      </c>
      <c r="F47" s="7">
        <f>Monthly_Sales!F47*Monthly_Sales!$I47</f>
        <v>173506.4146503169</v>
      </c>
      <c r="G47" s="7">
        <f t="shared" si="1"/>
        <v>1773545.4960937498</v>
      </c>
      <c r="H47" s="7">
        <v>1773545.49609375</v>
      </c>
      <c r="I47" s="9"/>
      <c r="J47" s="7"/>
      <c r="K47" s="7">
        <f>Monthly_Sales!K47*Monthly_Sales!$Q47</f>
        <v>485517.84112492891</v>
      </c>
      <c r="L47" s="7">
        <f>Monthly_Sales!L47*Monthly_Sales!$Q47</f>
        <v>389801.62889179256</v>
      </c>
      <c r="M47" s="7">
        <f>Monthly_Sales!M47*Monthly_Sales!$Q47</f>
        <v>234087.54442076499</v>
      </c>
      <c r="N47" s="7">
        <f>Monthly_Sales!N47*Monthly_Sales!$Q47</f>
        <v>115541.23678321672</v>
      </c>
      <c r="O47" s="7">
        <f t="shared" si="2"/>
        <v>1224948.2512207031</v>
      </c>
      <c r="P47" s="7">
        <v>1224948.2512207031</v>
      </c>
      <c r="Q47" s="9"/>
    </row>
    <row r="48" spans="1:17" x14ac:dyDescent="0.25">
      <c r="A48" s="6">
        <f t="shared" si="0"/>
        <v>2023</v>
      </c>
      <c r="B48" s="1">
        <v>45170</v>
      </c>
      <c r="C48" s="7">
        <f>Monthly_Sales!C48*Monthly_Sales!$I48</f>
        <v>447440.47936240723</v>
      </c>
      <c r="D48" s="7">
        <f>Monthly_Sales!D48*Monthly_Sales!$I48</f>
        <v>353142.93493527954</v>
      </c>
      <c r="E48" s="7">
        <f>Monthly_Sales!E48*Monthly_Sales!$I48</f>
        <v>568572.05577331455</v>
      </c>
      <c r="F48" s="7">
        <f>Monthly_Sales!F48*Monthly_Sales!$I48</f>
        <v>146460.48573954578</v>
      </c>
      <c r="G48" s="7">
        <f t="shared" si="1"/>
        <v>1515615.9558105473</v>
      </c>
      <c r="H48" s="7">
        <v>1515615.9558105469</v>
      </c>
      <c r="I48" s="9"/>
      <c r="J48" s="7"/>
      <c r="K48" s="7">
        <f>Monthly_Sales!K48*Monthly_Sales!$Q48</f>
        <v>365624.84063496656</v>
      </c>
      <c r="L48" s="7">
        <f>Monthly_Sales!L48*Monthly_Sales!$Q48</f>
        <v>317840.34825863416</v>
      </c>
      <c r="M48" s="7">
        <f>Monthly_Sales!M48*Monthly_Sales!$Q48</f>
        <v>233635.41258627409</v>
      </c>
      <c r="N48" s="7">
        <f>Monthly_Sales!N48*Monthly_Sales!$Q48</f>
        <v>99425.547934187693</v>
      </c>
      <c r="O48" s="7">
        <f t="shared" si="2"/>
        <v>1016526.1494140625</v>
      </c>
      <c r="P48" s="7">
        <v>1016526.1494140625</v>
      </c>
      <c r="Q48" s="9"/>
    </row>
    <row r="49" spans="1:17" x14ac:dyDescent="0.25">
      <c r="A49" s="6">
        <f t="shared" si="0"/>
        <v>2023</v>
      </c>
      <c r="B49" s="1">
        <v>45200</v>
      </c>
      <c r="C49" s="7">
        <f>Monthly_Sales!C49*Monthly_Sales!$I49</f>
        <v>399777.68637016515</v>
      </c>
      <c r="D49" s="7">
        <f>Monthly_Sales!D49*Monthly_Sales!$I49</f>
        <v>338192.30983863259</v>
      </c>
      <c r="E49" s="7">
        <f>Monthly_Sales!E49*Monthly_Sales!$I49</f>
        <v>545948.10730751615</v>
      </c>
      <c r="F49" s="7">
        <f>Monthly_Sales!F49*Monthly_Sales!$I49</f>
        <v>139150.90014579566</v>
      </c>
      <c r="G49" s="7">
        <f t="shared" si="1"/>
        <v>1423069.0036621094</v>
      </c>
      <c r="H49" s="7">
        <v>1423069.0036621094</v>
      </c>
      <c r="I49" s="9"/>
      <c r="J49" s="7"/>
      <c r="K49" s="7">
        <f>Monthly_Sales!K49*Monthly_Sales!$Q49</f>
        <v>282237.44989201118</v>
      </c>
      <c r="L49" s="7">
        <f>Monthly_Sales!L49*Monthly_Sales!$Q49</f>
        <v>290053.77956520376</v>
      </c>
      <c r="M49" s="7">
        <f>Monthly_Sales!M49*Monthly_Sales!$Q49</f>
        <v>202043.12942481189</v>
      </c>
      <c r="N49" s="7">
        <f>Monthly_Sales!N49*Monthly_Sales!$Q49</f>
        <v>85372.791081351985</v>
      </c>
      <c r="O49" s="7">
        <f t="shared" si="2"/>
        <v>859707.14996337891</v>
      </c>
      <c r="P49" s="7">
        <v>859707.14996337891</v>
      </c>
      <c r="Q49" s="9"/>
    </row>
    <row r="50" spans="1:17" x14ac:dyDescent="0.25">
      <c r="A50" s="6">
        <f t="shared" si="0"/>
        <v>2023</v>
      </c>
      <c r="B50" s="1">
        <v>45231</v>
      </c>
      <c r="C50" s="7">
        <f>Monthly_Sales!C50*Monthly_Sales!$I50</f>
        <v>515736.07183617377</v>
      </c>
      <c r="D50" s="7">
        <f>Monthly_Sales!D50*Monthly_Sales!$I50</f>
        <v>336511.11696144874</v>
      </c>
      <c r="E50" s="7">
        <f>Monthly_Sales!E50*Monthly_Sales!$I50</f>
        <v>529591.75061463809</v>
      </c>
      <c r="F50" s="7">
        <f>Monthly_Sales!F50*Monthly_Sales!$I50</f>
        <v>134946.11100277831</v>
      </c>
      <c r="G50" s="7">
        <f t="shared" si="1"/>
        <v>1516785.0504150388</v>
      </c>
      <c r="H50" s="7">
        <v>1516785.0504150391</v>
      </c>
      <c r="I50" s="9"/>
      <c r="J50" s="7"/>
      <c r="K50" s="7">
        <f>Monthly_Sales!K50*Monthly_Sales!$Q50</f>
        <v>281040.23912510514</v>
      </c>
      <c r="L50" s="7">
        <f>Monthly_Sales!L50*Monthly_Sales!$Q50</f>
        <v>274564.55243756186</v>
      </c>
      <c r="M50" s="7">
        <f>Monthly_Sales!M50*Monthly_Sales!$Q50</f>
        <v>195826.01407894603</v>
      </c>
      <c r="N50" s="7">
        <f>Monthly_Sales!N50*Monthly_Sales!$Q50</f>
        <v>101698.44417528163</v>
      </c>
      <c r="O50" s="7">
        <f t="shared" si="2"/>
        <v>853129.24981689465</v>
      </c>
      <c r="P50" s="7">
        <v>853129.24981689453</v>
      </c>
      <c r="Q50" s="9"/>
    </row>
    <row r="51" spans="1:17" x14ac:dyDescent="0.25">
      <c r="A51" s="6">
        <f t="shared" si="0"/>
        <v>2023</v>
      </c>
      <c r="B51" s="1">
        <v>45261</v>
      </c>
      <c r="C51" s="7">
        <f>Monthly_Sales!C51*Monthly_Sales!$I51</f>
        <v>653821.67625579587</v>
      </c>
      <c r="D51" s="7">
        <f>Monthly_Sales!D51*Monthly_Sales!$I51</f>
        <v>346138.29406969756</v>
      </c>
      <c r="E51" s="7">
        <f>Monthly_Sales!E51*Monthly_Sales!$I51</f>
        <v>538541.42204833019</v>
      </c>
      <c r="F51" s="7">
        <f>Monthly_Sales!F51*Monthly_Sales!$I51</f>
        <v>130917.74727461392</v>
      </c>
      <c r="G51" s="7">
        <f t="shared" si="1"/>
        <v>1669419.1396484375</v>
      </c>
      <c r="H51" s="7">
        <v>1669419.1396484375</v>
      </c>
      <c r="I51" s="9"/>
      <c r="J51" s="7"/>
      <c r="K51" s="7">
        <f>Monthly_Sales!K51*Monthly_Sales!$Q51</f>
        <v>347450.91502807388</v>
      </c>
      <c r="L51" s="7">
        <f>Monthly_Sales!L51*Monthly_Sales!$Q51</f>
        <v>298453.22398917843</v>
      </c>
      <c r="M51" s="7">
        <f>Monthly_Sales!M51*Monthly_Sales!$Q51</f>
        <v>210743.99568006475</v>
      </c>
      <c r="N51" s="7">
        <f>Monthly_Sales!N51*Monthly_Sales!$Q51</f>
        <v>67467.317268014958</v>
      </c>
      <c r="O51" s="7">
        <f t="shared" si="2"/>
        <v>924115.45196533203</v>
      </c>
      <c r="P51" s="7">
        <v>924115.45196533203</v>
      </c>
      <c r="Q51" s="9"/>
    </row>
    <row r="52" spans="1:17" x14ac:dyDescent="0.25">
      <c r="A52" s="6">
        <f t="shared" si="0"/>
        <v>2024</v>
      </c>
      <c r="B52" s="1">
        <v>45292</v>
      </c>
      <c r="C52" s="7">
        <f>Monthly_Sales!C52*Monthly_Sales!$I52</f>
        <v>928760.9167167478</v>
      </c>
      <c r="D52" s="7">
        <f>Monthly_Sales!D52*Monthly_Sales!$I52</f>
        <v>430557.99636183237</v>
      </c>
      <c r="E52" s="7">
        <f>Monthly_Sales!E52*Monthly_Sales!$I52</f>
        <v>544526.37305917102</v>
      </c>
      <c r="F52" s="7">
        <f>Monthly_Sales!F52*Monthly_Sales!$I52</f>
        <v>161698.50390131137</v>
      </c>
      <c r="G52" s="7">
        <f t="shared" si="1"/>
        <v>2065543.7900390625</v>
      </c>
      <c r="H52" s="7">
        <v>2065543.7900390625</v>
      </c>
      <c r="I52" s="9"/>
      <c r="J52" s="7"/>
      <c r="K52" s="7">
        <f>Monthly_Sales!K52*Monthly_Sales!$Q52</f>
        <v>432585.25629391952</v>
      </c>
      <c r="L52" s="7">
        <f>Monthly_Sales!L52*Monthly_Sales!$Q52</f>
        <v>318570.07769327785</v>
      </c>
      <c r="M52" s="7">
        <f>Monthly_Sales!M52*Monthly_Sales!$Q52</f>
        <v>205860.90466366903</v>
      </c>
      <c r="N52" s="7">
        <f>Monthly_Sales!N52*Monthly_Sales!$Q52</f>
        <v>91568.857296399176</v>
      </c>
      <c r="O52" s="7">
        <f t="shared" si="2"/>
        <v>1048585.0959472656</v>
      </c>
      <c r="P52" s="7">
        <v>1048585.0959472656</v>
      </c>
      <c r="Q52" s="9"/>
    </row>
    <row r="53" spans="1:17" x14ac:dyDescent="0.25">
      <c r="A53" s="6">
        <f t="shared" si="0"/>
        <v>2024</v>
      </c>
      <c r="B53" s="1">
        <v>45323</v>
      </c>
      <c r="C53" s="7">
        <f>Monthly_Sales!C53*Monthly_Sales!$I53</f>
        <v>564148.59740554064</v>
      </c>
      <c r="D53" s="7">
        <f>Monthly_Sales!D53*Monthly_Sales!$I53</f>
        <v>327014.465355761</v>
      </c>
      <c r="E53" s="7">
        <f>Monthly_Sales!E53*Monthly_Sales!$I53</f>
        <v>578293.43916322768</v>
      </c>
      <c r="F53" s="7">
        <f>Monthly_Sales!F53*Monthly_Sales!$I53</f>
        <v>129757.39358328289</v>
      </c>
      <c r="G53" s="7">
        <f t="shared" si="1"/>
        <v>1599213.895507812</v>
      </c>
      <c r="H53" s="7">
        <v>1599213.8955078125</v>
      </c>
      <c r="I53" s="9"/>
      <c r="J53" s="7"/>
      <c r="K53" s="7">
        <f>Monthly_Sales!K53*Monthly_Sales!$Q53</f>
        <v>293647.90000934841</v>
      </c>
      <c r="L53" s="7">
        <f>Monthly_Sales!L53*Monthly_Sales!$Q53</f>
        <v>276040.99551668309</v>
      </c>
      <c r="M53" s="7">
        <f>Monthly_Sales!M53*Monthly_Sales!$Q53</f>
        <v>199352.0351796149</v>
      </c>
      <c r="N53" s="7">
        <f>Monthly_Sales!N53*Monthly_Sales!$Q53</f>
        <v>77188.169575115273</v>
      </c>
      <c r="O53" s="7">
        <f t="shared" si="2"/>
        <v>846229.10028076172</v>
      </c>
      <c r="P53" s="7">
        <v>846229.10028076172</v>
      </c>
      <c r="Q53" s="9"/>
    </row>
    <row r="54" spans="1:17" x14ac:dyDescent="0.25">
      <c r="A54" s="6">
        <f t="shared" si="0"/>
        <v>2024</v>
      </c>
      <c r="B54" s="1">
        <v>45352</v>
      </c>
      <c r="C54" s="7">
        <f>Monthly_Sales!C54*Monthly_Sales!$I54</f>
        <v>506567.21760665247</v>
      </c>
      <c r="D54" s="7">
        <f>Monthly_Sales!D54*Monthly_Sales!$I54</f>
        <v>338244.80580250599</v>
      </c>
      <c r="E54" s="7">
        <f>Monthly_Sales!E54*Monthly_Sales!$I54</f>
        <v>550409.80414910836</v>
      </c>
      <c r="F54" s="7">
        <f>Monthly_Sales!F54*Monthly_Sales!$I54</f>
        <v>134199.52498079563</v>
      </c>
      <c r="G54" s="7">
        <f t="shared" si="1"/>
        <v>1529421.3525390625</v>
      </c>
      <c r="H54" s="7">
        <v>1529421.3525390625</v>
      </c>
      <c r="I54" s="9"/>
      <c r="J54" s="7"/>
      <c r="K54" s="7">
        <f>Monthly_Sales!K54*Monthly_Sales!$Q54</f>
        <v>284560.4723291127</v>
      </c>
      <c r="L54" s="7">
        <f>Monthly_Sales!L54*Monthly_Sales!$Q54</f>
        <v>290557.08600613242</v>
      </c>
      <c r="M54" s="7">
        <f>Monthly_Sales!M54*Monthly_Sales!$Q54</f>
        <v>198681.38438662479</v>
      </c>
      <c r="N54" s="7">
        <f>Monthly_Sales!N54*Monthly_Sales!$Q54</f>
        <v>85717.456020805825</v>
      </c>
      <c r="O54" s="7">
        <f t="shared" si="2"/>
        <v>859516.39874267578</v>
      </c>
      <c r="P54" s="7">
        <v>859516.39874267578</v>
      </c>
      <c r="Q54" s="9"/>
    </row>
    <row r="55" spans="1:17" x14ac:dyDescent="0.25">
      <c r="A55" s="6">
        <f t="shared" si="0"/>
        <v>2024</v>
      </c>
      <c r="B55" s="1">
        <v>45383</v>
      </c>
      <c r="C55" s="7">
        <f>Monthly_Sales!C55*Monthly_Sales!$I55</f>
        <v>406393.97981441364</v>
      </c>
      <c r="D55" s="7">
        <f>Monthly_Sales!D55*Monthly_Sales!$I55</f>
        <v>333929.87570102699</v>
      </c>
      <c r="E55" s="7">
        <f>Monthly_Sales!E55*Monthly_Sales!$I55</f>
        <v>556231.03813813243</v>
      </c>
      <c r="F55" s="7">
        <f>Monthly_Sales!F55*Monthly_Sales!$I55</f>
        <v>138474.14553099728</v>
      </c>
      <c r="G55" s="7">
        <f t="shared" si="1"/>
        <v>1435029.0391845703</v>
      </c>
      <c r="H55" s="7">
        <v>1435029.0391845703</v>
      </c>
      <c r="I55" s="9"/>
      <c r="J55" s="7"/>
      <c r="K55" s="7">
        <f>Monthly_Sales!K55*Monthly_Sales!$Q55</f>
        <v>267192.70636278193</v>
      </c>
      <c r="L55" s="7">
        <f>Monthly_Sales!L55*Monthly_Sales!$Q55</f>
        <v>288556.82220144954</v>
      </c>
      <c r="M55" s="7">
        <f>Monthly_Sales!M55*Monthly_Sales!$Q55</f>
        <v>210821.83987574608</v>
      </c>
      <c r="N55" s="7">
        <f>Monthly_Sales!N55*Monthly_Sales!$Q55</f>
        <v>88094.934050256881</v>
      </c>
      <c r="O55" s="7">
        <f t="shared" si="2"/>
        <v>854666.30249023438</v>
      </c>
      <c r="P55" s="7">
        <v>854666.30249023438</v>
      </c>
      <c r="Q55" s="9"/>
    </row>
    <row r="56" spans="1:17" x14ac:dyDescent="0.25">
      <c r="A56" s="6">
        <f t="shared" si="0"/>
        <v>2024</v>
      </c>
      <c r="B56" s="1">
        <v>45413</v>
      </c>
      <c r="C56" s="7">
        <f>Monthly_Sales!C56*Monthly_Sales!$I56</f>
        <v>462230.89298320946</v>
      </c>
      <c r="D56" s="7">
        <f>Monthly_Sales!D56*Monthly_Sales!$I56</f>
        <v>342402.55868954799</v>
      </c>
      <c r="E56" s="7">
        <f>Monthly_Sales!E56*Monthly_Sales!$I56</f>
        <v>594247.3786527348</v>
      </c>
      <c r="F56" s="7">
        <f>Monthly_Sales!F56*Monthly_Sales!$I56</f>
        <v>136770.5933805622</v>
      </c>
      <c r="G56" s="7">
        <f t="shared" si="1"/>
        <v>1535651.4237060545</v>
      </c>
      <c r="H56" s="7">
        <v>1535651.4237060547</v>
      </c>
      <c r="I56" s="9"/>
      <c r="J56" s="7"/>
      <c r="K56" s="7">
        <f>Monthly_Sales!K56*Monthly_Sales!$Q56</f>
        <v>371096.61889361404</v>
      </c>
      <c r="L56" s="7">
        <f>Monthly_Sales!L56*Monthly_Sales!$Q56</f>
        <v>316566.84122562129</v>
      </c>
      <c r="M56" s="7">
        <f>Monthly_Sales!M56*Monthly_Sales!$Q56</f>
        <v>215162.8680322124</v>
      </c>
      <c r="N56" s="7">
        <f>Monthly_Sales!N56*Monthly_Sales!$Q56</f>
        <v>88622.871921794562</v>
      </c>
      <c r="O56" s="7">
        <f t="shared" si="2"/>
        <v>991449.2000732423</v>
      </c>
      <c r="P56" s="7">
        <v>991449.20007324219</v>
      </c>
      <c r="Q56" s="9"/>
    </row>
    <row r="57" spans="1:17" x14ac:dyDescent="0.25">
      <c r="A57" s="6">
        <f t="shared" si="0"/>
        <v>2024</v>
      </c>
      <c r="B57" s="1">
        <v>45444</v>
      </c>
      <c r="C57" s="7">
        <f>Monthly_Sales!C57*Monthly_Sales!$I57</f>
        <v>563318.29620276426</v>
      </c>
      <c r="D57" s="7">
        <f>Monthly_Sales!D57*Monthly_Sales!$I57</f>
        <v>409493.38535921578</v>
      </c>
      <c r="E57" s="7">
        <f>Monthly_Sales!E57*Monthly_Sales!$I57</f>
        <v>582367.82438445033</v>
      </c>
      <c r="F57" s="7">
        <f>Monthly_Sales!F57*Monthly_Sales!$I57</f>
        <v>156029.57913657761</v>
      </c>
      <c r="G57" s="7">
        <f t="shared" si="1"/>
        <v>1711209.085083008</v>
      </c>
      <c r="H57" s="7">
        <v>1711209.0850830078</v>
      </c>
      <c r="I57" s="9"/>
      <c r="J57" s="7"/>
      <c r="K57" s="7">
        <f>Monthly_Sales!K57*Monthly_Sales!$Q57</f>
        <v>462608.64213245251</v>
      </c>
      <c r="L57" s="7">
        <f>Monthly_Sales!L57*Monthly_Sales!$Q57</f>
        <v>357560.33240247623</v>
      </c>
      <c r="M57" s="7">
        <f>Monthly_Sales!M57*Monthly_Sales!$Q57</f>
        <v>215643.19857985654</v>
      </c>
      <c r="N57" s="7">
        <f>Monthly_Sales!N57*Monthly_Sales!$Q57</f>
        <v>111697.1762504489</v>
      </c>
      <c r="O57" s="7">
        <f t="shared" si="2"/>
        <v>1147509.3493652341</v>
      </c>
      <c r="P57" s="7">
        <v>1147509.3493652344</v>
      </c>
      <c r="Q57" s="9"/>
    </row>
    <row r="58" spans="1:17" x14ac:dyDescent="0.25">
      <c r="A58" s="6">
        <f t="shared" si="0"/>
        <v>2024</v>
      </c>
      <c r="B58" s="1">
        <v>45474</v>
      </c>
      <c r="C58" s="7">
        <f>Monthly_Sales!C58*Monthly_Sales!$I58</f>
        <v>662872.79937679903</v>
      </c>
      <c r="D58" s="7">
        <f>Monthly_Sales!D58*Monthly_Sales!$I58</f>
        <v>432556.15864305128</v>
      </c>
      <c r="E58" s="7">
        <f>Monthly_Sales!E58*Monthly_Sales!$I58</f>
        <v>574005.5844261056</v>
      </c>
      <c r="F58" s="7">
        <f>Monthly_Sales!F58*Monthly_Sales!$I58</f>
        <v>162210.23782748159</v>
      </c>
      <c r="G58" s="7">
        <f t="shared" si="1"/>
        <v>1831644.7802734375</v>
      </c>
      <c r="H58" s="7">
        <v>1831644.7802734375</v>
      </c>
      <c r="I58" s="9"/>
      <c r="J58" s="7"/>
      <c r="K58" s="7">
        <f>Monthly_Sales!K58*Monthly_Sales!$Q58</f>
        <v>536626.29033883661</v>
      </c>
      <c r="L58" s="7">
        <f>Monthly_Sales!L58*Monthly_Sales!$Q58</f>
        <v>386608.63324682723</v>
      </c>
      <c r="M58" s="7">
        <f>Monthly_Sales!M58*Monthly_Sales!$Q58</f>
        <v>217512.71932505362</v>
      </c>
      <c r="N58" s="7">
        <f>Monthly_Sales!N58*Monthly_Sales!$Q58</f>
        <v>105237.50711369629</v>
      </c>
      <c r="O58" s="7">
        <f t="shared" si="2"/>
        <v>1245985.1500244138</v>
      </c>
      <c r="P58" s="7">
        <v>1245985.1500244141</v>
      </c>
      <c r="Q58" s="9"/>
    </row>
    <row r="59" spans="1:17" x14ac:dyDescent="0.25">
      <c r="A59" s="6">
        <f t="shared" si="0"/>
        <v>2024</v>
      </c>
      <c r="B59" s="1">
        <v>45505</v>
      </c>
      <c r="C59" s="7">
        <f>Monthly_Sales!C59*Monthly_Sales!$I59</f>
        <v>621297.3085598055</v>
      </c>
      <c r="D59" s="7">
        <f>Monthly_Sales!D59*Monthly_Sales!$I59</f>
        <v>448492.99243780348</v>
      </c>
      <c r="E59" s="7">
        <f>Monthly_Sales!E59*Monthly_Sales!$I59</f>
        <v>556609.19939737453</v>
      </c>
      <c r="F59" s="7">
        <f>Monthly_Sales!F59*Monthly_Sales!$I59</f>
        <v>169190.0495317743</v>
      </c>
      <c r="G59" s="7">
        <f t="shared" si="1"/>
        <v>1795589.549926758</v>
      </c>
      <c r="H59" s="7">
        <v>1795589.5499267578</v>
      </c>
      <c r="I59" s="9"/>
      <c r="J59" s="7"/>
      <c r="K59" s="7">
        <f>Monthly_Sales!K59*Monthly_Sales!$Q59</f>
        <v>510692.93869224872</v>
      </c>
      <c r="L59" s="7">
        <f>Monthly_Sales!L59*Monthly_Sales!$Q59</f>
        <v>384821.91299017955</v>
      </c>
      <c r="M59" s="7">
        <f>Monthly_Sales!M59*Monthly_Sales!$Q59</f>
        <v>231025.57194215842</v>
      </c>
      <c r="N59" s="7">
        <f>Monthly_Sales!N59*Monthly_Sales!$Q59</f>
        <v>112800.67830412432</v>
      </c>
      <c r="O59" s="7">
        <f t="shared" si="2"/>
        <v>1239341.1019287112</v>
      </c>
      <c r="P59" s="7">
        <v>1239341.1019287109</v>
      </c>
      <c r="Q59" s="9"/>
    </row>
    <row r="60" spans="1:17" x14ac:dyDescent="0.25">
      <c r="A60" s="6">
        <f t="shared" si="0"/>
        <v>2024</v>
      </c>
      <c r="B60" s="1">
        <v>45536</v>
      </c>
      <c r="C60" s="7">
        <f>Monthly_Sales!C60*Monthly_Sales!$I60</f>
        <v>456578.57781644538</v>
      </c>
      <c r="D60" s="7">
        <f>Monthly_Sales!D60*Monthly_Sales!$I60</f>
        <v>357328.14964687719</v>
      </c>
      <c r="E60" s="7">
        <f>Monthly_Sales!E60*Monthly_Sales!$I60</f>
        <v>577648.52876560227</v>
      </c>
      <c r="F60" s="7">
        <f>Monthly_Sales!F60*Monthly_Sales!$I60</f>
        <v>142062.55358552813</v>
      </c>
      <c r="G60" s="7">
        <f t="shared" si="1"/>
        <v>1533617.8098144529</v>
      </c>
      <c r="H60" s="7">
        <v>1533617.8098144531</v>
      </c>
      <c r="I60" s="9"/>
      <c r="J60" s="7"/>
      <c r="K60" s="7">
        <f>Monthly_Sales!K60*Monthly_Sales!$Q60</f>
        <v>383263.43751170614</v>
      </c>
      <c r="L60" s="7">
        <f>Monthly_Sales!L60*Monthly_Sales!$Q60</f>
        <v>322113.33536836517</v>
      </c>
      <c r="M60" s="7">
        <f>Monthly_Sales!M60*Monthly_Sales!$Q60</f>
        <v>220773.71352925739</v>
      </c>
      <c r="N60" s="7">
        <f>Monthly_Sales!N60*Monthly_Sales!$Q60</f>
        <v>97188.012614108884</v>
      </c>
      <c r="O60" s="7">
        <f t="shared" si="2"/>
        <v>1023338.4990234375</v>
      </c>
      <c r="P60" s="7">
        <v>1023338.4990234375</v>
      </c>
      <c r="Q60" s="9"/>
    </row>
    <row r="61" spans="1:17" x14ac:dyDescent="0.25">
      <c r="A61" s="6">
        <f t="shared" si="0"/>
        <v>2024</v>
      </c>
      <c r="B61" s="1">
        <v>45566</v>
      </c>
      <c r="C61" s="7">
        <f>Monthly_Sales!C61*Monthly_Sales!$I61</f>
        <v>398622.93823575281</v>
      </c>
      <c r="D61" s="7">
        <f>Monthly_Sales!D61*Monthly_Sales!$I61</f>
        <v>354734.77669085836</v>
      </c>
      <c r="E61" s="7">
        <f>Monthly_Sales!E61*Monthly_Sales!$I61</f>
        <v>541423.53717323462</v>
      </c>
      <c r="F61" s="7">
        <f>Monthly_Sales!F61*Monthly_Sales!$I61</f>
        <v>143949.81271949029</v>
      </c>
      <c r="G61" s="7">
        <f t="shared" si="1"/>
        <v>1438731.0648193362</v>
      </c>
      <c r="H61" s="7">
        <v>1438731.0648193359</v>
      </c>
      <c r="I61" s="9"/>
      <c r="J61" s="7"/>
      <c r="K61" s="7">
        <f>Monthly_Sales!K61*Monthly_Sales!$Q61</f>
        <v>277117.88693324453</v>
      </c>
      <c r="L61" s="7">
        <f>Monthly_Sales!L61*Monthly_Sales!$Q61</f>
        <v>300491.75987104425</v>
      </c>
      <c r="M61" s="7">
        <f>Monthly_Sales!M61*Monthly_Sales!$Q61</f>
        <v>200129.76167530703</v>
      </c>
      <c r="N61" s="7">
        <f>Monthly_Sales!N61*Monthly_Sales!$Q61</f>
        <v>91864.59261903695</v>
      </c>
      <c r="O61" s="7">
        <f t="shared" si="2"/>
        <v>869604.0010986327</v>
      </c>
      <c r="P61" s="7">
        <v>869604.00109863281</v>
      </c>
      <c r="Q61" s="9"/>
    </row>
    <row r="62" spans="1:17" x14ac:dyDescent="0.25">
      <c r="A62" s="6">
        <f t="shared" si="0"/>
        <v>2024</v>
      </c>
      <c r="B62" s="1">
        <v>45597</v>
      </c>
      <c r="C62" s="7">
        <f>[1]Monthly_Sales!C62*[1]Monthly_Sales!$I62</f>
        <v>484895.72673781135</v>
      </c>
      <c r="D62" s="7">
        <f>[1]Monthly_Sales!D62*[1]Monthly_Sales!$I62</f>
        <v>339012.80494541879</v>
      </c>
      <c r="E62" s="7">
        <f>[1]Monthly_Sales!E62*[1]Monthly_Sales!$I62</f>
        <v>529217.47076254245</v>
      </c>
      <c r="F62" s="7">
        <f>[1]Monthly_Sales!F62*[1]Monthly_Sales!$I62</f>
        <v>108400.84850637561</v>
      </c>
      <c r="G62" s="7">
        <f t="shared" si="1"/>
        <v>1461526.8509521482</v>
      </c>
      <c r="H62" s="7">
        <f>[1]Monthly_Sales!H62</f>
        <v>1461526.8509521484</v>
      </c>
      <c r="I62" s="10"/>
      <c r="J62" s="7"/>
      <c r="K62" s="7">
        <f>[1]Monthly_Sales!K62*[1]Monthly_Sales!$Q62</f>
        <v>267618.88906399347</v>
      </c>
      <c r="L62" s="7">
        <f>[1]Monthly_Sales!L62*[1]Monthly_Sales!$Q62</f>
        <v>292176.00116717053</v>
      </c>
      <c r="M62" s="7">
        <f>[1]Monthly_Sales!M62*[1]Monthly_Sales!$Q62</f>
        <v>194047.29358278541</v>
      </c>
      <c r="N62" s="7">
        <f>[1]Monthly_Sales!N62*[1]Monthly_Sales!$Q62</f>
        <v>91761.917138198987</v>
      </c>
      <c r="O62" s="7">
        <f t="shared" si="2"/>
        <v>845604.10095214832</v>
      </c>
      <c r="P62" s="7">
        <f>[1]Monthly_Sales!P62</f>
        <v>845604.10095214844</v>
      </c>
      <c r="Q62" s="10">
        <f t="shared" ref="Q62" si="3">P62/O62</f>
        <v>1.0000000000000002</v>
      </c>
    </row>
  </sheetData>
  <pageMargins left="0.7" right="0.7" top="0.75" bottom="0.75" header="0.3" footer="0.3"/>
  <pageSetup orientation="portrait" r:id="rId1"/>
  <headerFooter>
    <oddHeader>&amp;RCase No. 2024-00326
Attachment to Response to JI Question No. 22
Page &amp;P of &amp;N
Jones</oddHeader>
    <oddFooter>&amp;L_x000D_&amp;1#&amp;"Calibri"&amp;14&amp;K000000 Business Use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F9786-3342-48F2-9ADC-4412B2604AEB}">
  <dimension ref="A1:Q62"/>
  <sheetViews>
    <sheetView topLeftCell="A22" zoomScaleNormal="100" workbookViewId="0">
      <selection activeCell="A62" sqref="A62:Q62"/>
    </sheetView>
  </sheetViews>
  <sheetFormatPr defaultRowHeight="15" x14ac:dyDescent="0.25"/>
  <cols>
    <col min="1" max="1" width="20.5703125" bestFit="1" customWidth="1"/>
    <col min="2" max="2" width="7.42578125" style="6" bestFit="1" customWidth="1"/>
    <col min="3" max="3" width="16.7109375" bestFit="1" customWidth="1"/>
    <col min="4" max="4" width="11.5703125" bestFit="1" customWidth="1"/>
    <col min="5" max="5" width="9.42578125" bestFit="1" customWidth="1"/>
    <col min="6" max="6" width="21.7109375" bestFit="1" customWidth="1"/>
    <col min="7" max="7" width="10.5703125" bestFit="1" customWidth="1"/>
    <col min="8" max="8" width="11.7109375" bestFit="1" customWidth="1"/>
    <col min="9" max="9" width="6" style="6" bestFit="1" customWidth="1"/>
    <col min="11" max="11" width="11" bestFit="1" customWidth="1"/>
    <col min="12" max="12" width="11.5703125" bestFit="1" customWidth="1"/>
    <col min="13" max="13" width="9.42578125" bestFit="1" customWidth="1"/>
    <col min="14" max="14" width="21.7109375" bestFit="1" customWidth="1"/>
    <col min="15" max="15" width="10.5703125" bestFit="1" customWidth="1"/>
    <col min="16" max="16" width="11.7109375" bestFit="1" customWidth="1"/>
    <col min="17" max="17" width="6" bestFit="1" customWidth="1"/>
  </cols>
  <sheetData>
    <row r="1" spans="1:17" x14ac:dyDescent="0.25">
      <c r="C1" t="s">
        <v>11</v>
      </c>
      <c r="K1" t="s">
        <v>7</v>
      </c>
    </row>
    <row r="2" spans="1:17" x14ac:dyDescent="0.25">
      <c r="A2" s="2" t="s">
        <v>8</v>
      </c>
      <c r="B2" s="5"/>
      <c r="C2" t="s">
        <v>1</v>
      </c>
      <c r="D2" t="s">
        <v>2</v>
      </c>
      <c r="E2" t="s">
        <v>4</v>
      </c>
      <c r="F2" t="s">
        <v>3</v>
      </c>
      <c r="G2" t="s">
        <v>5</v>
      </c>
      <c r="H2" t="s">
        <v>6</v>
      </c>
      <c r="K2" t="s">
        <v>1</v>
      </c>
      <c r="L2" t="s">
        <v>2</v>
      </c>
      <c r="M2" t="s">
        <v>4</v>
      </c>
      <c r="N2" t="s">
        <v>3</v>
      </c>
      <c r="O2" t="s">
        <v>5</v>
      </c>
      <c r="P2" t="s">
        <v>6</v>
      </c>
    </row>
    <row r="3" spans="1:17" x14ac:dyDescent="0.25">
      <c r="A3" t="s">
        <v>10</v>
      </c>
      <c r="B3" t="s">
        <v>0</v>
      </c>
    </row>
    <row r="4" spans="1:17" x14ac:dyDescent="0.25">
      <c r="A4">
        <f>YEAR(B4)</f>
        <v>2020</v>
      </c>
      <c r="B4" s="1">
        <v>43831</v>
      </c>
      <c r="C4" s="3">
        <v>674657.17500000005</v>
      </c>
      <c r="D4" s="3">
        <v>345769.18699999998</v>
      </c>
      <c r="E4" s="3">
        <v>508898.25300000003</v>
      </c>
      <c r="F4" s="3">
        <v>142444.459</v>
      </c>
      <c r="G4" s="3">
        <f>SUM(C4:F4)</f>
        <v>1671769.074</v>
      </c>
      <c r="H4" s="7">
        <v>1788905.4058837891</v>
      </c>
      <c r="I4" s="9">
        <f>H4/G4</f>
        <v>1.0700672920115215</v>
      </c>
      <c r="J4" s="3"/>
      <c r="K4" s="3">
        <v>334742.80599999998</v>
      </c>
      <c r="L4" s="3">
        <v>299021.723</v>
      </c>
      <c r="M4" s="3">
        <v>199754.476</v>
      </c>
      <c r="N4" s="3">
        <v>93800.251999999993</v>
      </c>
      <c r="O4" s="3">
        <f>SUM(K4:N4)</f>
        <v>927319.25699999998</v>
      </c>
      <c r="P4" s="7">
        <v>977437.12103271484</v>
      </c>
      <c r="Q4" s="9">
        <f>P4/O4</f>
        <v>1.0540459649191938</v>
      </c>
    </row>
    <row r="5" spans="1:17" x14ac:dyDescent="0.25">
      <c r="A5" s="6">
        <f t="shared" ref="A5:A62" si="0">YEAR(B5)</f>
        <v>2020</v>
      </c>
      <c r="B5" s="1">
        <v>43862</v>
      </c>
      <c r="C5" s="3">
        <v>598917.69099999999</v>
      </c>
      <c r="D5" s="3">
        <v>335352.92200000002</v>
      </c>
      <c r="E5" s="3">
        <v>504573.17700000003</v>
      </c>
      <c r="F5" s="3">
        <v>131706.27499999999</v>
      </c>
      <c r="G5" s="3">
        <f t="shared" ref="G5:G62" si="1">SUM(C5:F5)</f>
        <v>1570550.0649999999</v>
      </c>
      <c r="H5" s="7">
        <v>1713518.2138671875</v>
      </c>
      <c r="I5" s="9">
        <f t="shared" ref="I5:I62" si="2">H5/G5</f>
        <v>1.091030621724999</v>
      </c>
      <c r="J5" s="3"/>
      <c r="K5" s="3">
        <v>294745.78200000001</v>
      </c>
      <c r="L5" s="3">
        <v>285498.679</v>
      </c>
      <c r="M5" s="3">
        <v>194410.08199999999</v>
      </c>
      <c r="N5" s="3">
        <v>80414.544999999998</v>
      </c>
      <c r="O5" s="3">
        <f t="shared" ref="O5:O62" si="3">SUM(K5:N5)</f>
        <v>855069.08800000011</v>
      </c>
      <c r="P5" s="7">
        <v>915872.67309570313</v>
      </c>
      <c r="Q5" s="9">
        <f t="shared" ref="Q5:Q62" si="4">P5/O5</f>
        <v>1.0711095582205201</v>
      </c>
    </row>
    <row r="6" spans="1:17" x14ac:dyDescent="0.25">
      <c r="A6" s="6">
        <f t="shared" si="0"/>
        <v>2020</v>
      </c>
      <c r="B6" s="1">
        <v>43891</v>
      </c>
      <c r="C6" s="3">
        <v>481527.44300000003</v>
      </c>
      <c r="D6" s="3">
        <v>296106.41200000001</v>
      </c>
      <c r="E6" s="3">
        <v>478916.46600000001</v>
      </c>
      <c r="F6" s="3">
        <v>121763.72399999999</v>
      </c>
      <c r="G6" s="3">
        <f t="shared" si="1"/>
        <v>1378314.0449999999</v>
      </c>
      <c r="H6" s="7">
        <v>1494926.5078125</v>
      </c>
      <c r="I6" s="9">
        <f t="shared" si="2"/>
        <v>1.0846051473069769</v>
      </c>
      <c r="J6" s="3"/>
      <c r="K6" s="3">
        <v>271176.06099999999</v>
      </c>
      <c r="L6" s="3">
        <v>275192.576</v>
      </c>
      <c r="M6" s="3">
        <v>197190.595</v>
      </c>
      <c r="N6" s="3">
        <v>80948.705000000002</v>
      </c>
      <c r="O6" s="3">
        <f t="shared" si="3"/>
        <v>824507.93699999992</v>
      </c>
      <c r="P6" s="7">
        <v>871770.48297119141</v>
      </c>
      <c r="Q6" s="9">
        <f t="shared" si="4"/>
        <v>1.0573221237180055</v>
      </c>
    </row>
    <row r="7" spans="1:17" x14ac:dyDescent="0.25">
      <c r="A7" s="6">
        <f t="shared" si="0"/>
        <v>2020</v>
      </c>
      <c r="B7" s="1">
        <v>43922</v>
      </c>
      <c r="C7" s="3">
        <v>386714.96</v>
      </c>
      <c r="D7" s="3">
        <v>257093.535</v>
      </c>
      <c r="E7" s="3">
        <v>406374.288</v>
      </c>
      <c r="F7" s="3">
        <v>102009.65000000001</v>
      </c>
      <c r="G7" s="3">
        <f t="shared" si="1"/>
        <v>1152192.433</v>
      </c>
      <c r="H7" s="7">
        <v>1228074.4019775391</v>
      </c>
      <c r="I7" s="9">
        <f t="shared" si="2"/>
        <v>1.0658587635226546</v>
      </c>
      <c r="J7" s="3"/>
      <c r="K7" s="3">
        <v>248419.726</v>
      </c>
      <c r="L7" s="3">
        <v>243214.103</v>
      </c>
      <c r="M7" s="3">
        <v>168499.92300000001</v>
      </c>
      <c r="N7" s="3">
        <v>72471.770999999993</v>
      </c>
      <c r="O7" s="3">
        <f t="shared" si="3"/>
        <v>732605.52300000004</v>
      </c>
      <c r="P7" s="7">
        <v>768158.41424560547</v>
      </c>
      <c r="Q7" s="9">
        <f t="shared" si="4"/>
        <v>1.0485293792217363</v>
      </c>
    </row>
    <row r="8" spans="1:17" x14ac:dyDescent="0.25">
      <c r="A8" s="6">
        <f t="shared" si="0"/>
        <v>2020</v>
      </c>
      <c r="B8" s="1">
        <v>43952</v>
      </c>
      <c r="C8" s="3">
        <v>432439.924</v>
      </c>
      <c r="D8" s="3">
        <v>291858.97499999998</v>
      </c>
      <c r="E8" s="3">
        <v>377603.73300000001</v>
      </c>
      <c r="F8" s="3">
        <v>112087.702</v>
      </c>
      <c r="G8" s="3">
        <f t="shared" si="1"/>
        <v>1213990.334</v>
      </c>
      <c r="H8" s="7">
        <v>1337225.0123291016</v>
      </c>
      <c r="I8" s="9">
        <f t="shared" si="2"/>
        <v>1.1015120754075967</v>
      </c>
      <c r="J8" s="3"/>
      <c r="K8" s="3">
        <v>312381.39</v>
      </c>
      <c r="L8" s="3">
        <v>267575.136</v>
      </c>
      <c r="M8" s="3">
        <v>172827.264</v>
      </c>
      <c r="N8" s="3">
        <v>80091.971000000005</v>
      </c>
      <c r="O8" s="3">
        <f t="shared" si="3"/>
        <v>832875.76100000006</v>
      </c>
      <c r="P8" s="7">
        <v>878885.08697509766</v>
      </c>
      <c r="Q8" s="9">
        <f t="shared" si="4"/>
        <v>1.0552415235615167</v>
      </c>
    </row>
    <row r="9" spans="1:17" x14ac:dyDescent="0.25">
      <c r="A9" s="6">
        <f t="shared" si="0"/>
        <v>2020</v>
      </c>
      <c r="B9" s="1">
        <v>43983</v>
      </c>
      <c r="C9" s="3">
        <v>507548.277</v>
      </c>
      <c r="D9" s="3">
        <v>348267.75400000002</v>
      </c>
      <c r="E9" s="3">
        <v>453352.10200000001</v>
      </c>
      <c r="F9" s="3">
        <v>132441.91399999999</v>
      </c>
      <c r="G9" s="3">
        <f t="shared" si="1"/>
        <v>1441610.0469999998</v>
      </c>
      <c r="H9" s="7">
        <v>1571162.5036621094</v>
      </c>
      <c r="I9" s="9">
        <f t="shared" si="2"/>
        <v>1.089866505114687</v>
      </c>
      <c r="J9" s="3"/>
      <c r="K9" s="3">
        <v>427662.49300000002</v>
      </c>
      <c r="L9" s="3">
        <v>315602.26299999998</v>
      </c>
      <c r="M9" s="3">
        <v>199716.59599999999</v>
      </c>
      <c r="N9" s="3">
        <v>88510.56</v>
      </c>
      <c r="O9" s="3">
        <f t="shared" si="3"/>
        <v>1031491.912</v>
      </c>
      <c r="P9" s="7">
        <v>1107332.266784668</v>
      </c>
      <c r="Q9" s="9">
        <f t="shared" si="4"/>
        <v>1.0735249146429255</v>
      </c>
    </row>
    <row r="10" spans="1:17" x14ac:dyDescent="0.25">
      <c r="A10" s="6">
        <f t="shared" si="0"/>
        <v>2020</v>
      </c>
      <c r="B10" s="1">
        <v>44013</v>
      </c>
      <c r="C10" s="3">
        <v>690958.96299999999</v>
      </c>
      <c r="D10" s="3">
        <v>395341.18900000001</v>
      </c>
      <c r="E10" s="3">
        <v>482770.32199999999</v>
      </c>
      <c r="F10" s="3">
        <v>145000.91899999999</v>
      </c>
      <c r="G10" s="3">
        <f t="shared" si="1"/>
        <v>1714071.3929999999</v>
      </c>
      <c r="H10" s="7">
        <v>1885732.8959960938</v>
      </c>
      <c r="I10" s="9">
        <f t="shared" si="2"/>
        <v>1.1001483973754727</v>
      </c>
      <c r="J10" s="3"/>
      <c r="K10" s="3">
        <v>572372.73899999994</v>
      </c>
      <c r="L10" s="3">
        <v>367764.05</v>
      </c>
      <c r="M10" s="3">
        <v>212155.15900000001</v>
      </c>
      <c r="N10" s="3">
        <v>98744.604999999996</v>
      </c>
      <c r="O10" s="3">
        <f t="shared" si="3"/>
        <v>1251036.5529999998</v>
      </c>
      <c r="P10" s="7">
        <v>1344229.3013916016</v>
      </c>
      <c r="Q10" s="9">
        <f t="shared" si="4"/>
        <v>1.0744924264348028</v>
      </c>
    </row>
    <row r="11" spans="1:17" x14ac:dyDescent="0.25">
      <c r="A11" s="6">
        <f t="shared" si="0"/>
        <v>2020</v>
      </c>
      <c r="B11" s="1">
        <v>44044</v>
      </c>
      <c r="C11" s="3">
        <v>553808.95200000005</v>
      </c>
      <c r="D11" s="3">
        <v>377358.42700000003</v>
      </c>
      <c r="E11" s="3">
        <v>514725.37300000002</v>
      </c>
      <c r="F11" s="3">
        <v>147011.49099999998</v>
      </c>
      <c r="G11" s="3">
        <f t="shared" si="1"/>
        <v>1592904.243</v>
      </c>
      <c r="H11" s="7">
        <v>1756758.5982666016</v>
      </c>
      <c r="I11" s="9">
        <f t="shared" si="2"/>
        <v>1.1028651634187414</v>
      </c>
      <c r="J11" s="3"/>
      <c r="K11" s="3">
        <v>444214.43099999998</v>
      </c>
      <c r="L11" s="3">
        <v>341629.489</v>
      </c>
      <c r="M11" s="3">
        <v>209366.76800000001</v>
      </c>
      <c r="N11" s="3">
        <v>94858.357999999993</v>
      </c>
      <c r="O11" s="3">
        <f t="shared" si="3"/>
        <v>1090069.0459999999</v>
      </c>
      <c r="P11" s="7">
        <v>1182545.9361572266</v>
      </c>
      <c r="Q11" s="9">
        <f t="shared" si="4"/>
        <v>1.0848358097100086</v>
      </c>
    </row>
    <row r="12" spans="1:17" x14ac:dyDescent="0.25">
      <c r="A12" s="6">
        <f t="shared" si="0"/>
        <v>2020</v>
      </c>
      <c r="B12" s="1">
        <v>44075</v>
      </c>
      <c r="C12" s="3">
        <v>409461.21899999998</v>
      </c>
      <c r="D12" s="3">
        <v>319768.77600000001</v>
      </c>
      <c r="E12" s="3">
        <v>523957.57199999999</v>
      </c>
      <c r="F12" s="3">
        <v>126621.872</v>
      </c>
      <c r="G12" s="3">
        <f t="shared" si="1"/>
        <v>1379809.439</v>
      </c>
      <c r="H12" s="7">
        <v>1503798.8176269531</v>
      </c>
      <c r="I12" s="9">
        <f t="shared" si="2"/>
        <v>1.0898597843458826</v>
      </c>
      <c r="J12" s="3"/>
      <c r="K12" s="3">
        <v>329234.5</v>
      </c>
      <c r="L12" s="3">
        <v>303429.44199999998</v>
      </c>
      <c r="M12" s="3">
        <v>213244.13200000001</v>
      </c>
      <c r="N12" s="3">
        <v>86274.922999999995</v>
      </c>
      <c r="O12" s="3">
        <f t="shared" si="3"/>
        <v>932182.99699999997</v>
      </c>
      <c r="P12" s="7">
        <v>990614.55096435547</v>
      </c>
      <c r="Q12" s="9">
        <f t="shared" si="4"/>
        <v>1.0626824927641922</v>
      </c>
    </row>
    <row r="13" spans="1:17" x14ac:dyDescent="0.25">
      <c r="A13" s="6">
        <f t="shared" si="0"/>
        <v>2020</v>
      </c>
      <c r="B13" s="1">
        <v>44105</v>
      </c>
      <c r="C13" s="3">
        <v>381386.94799999997</v>
      </c>
      <c r="D13" s="3">
        <v>312040.93699999998</v>
      </c>
      <c r="E13" s="3">
        <v>499789.49800000002</v>
      </c>
      <c r="F13" s="3">
        <v>126105.601</v>
      </c>
      <c r="G13" s="3">
        <f t="shared" si="1"/>
        <v>1319322.9839999999</v>
      </c>
      <c r="H13" s="7">
        <v>1405491.3572998047</v>
      </c>
      <c r="I13" s="9">
        <f t="shared" si="2"/>
        <v>1.0653125689045109</v>
      </c>
      <c r="J13" s="3"/>
      <c r="K13" s="3">
        <v>262744.31300000002</v>
      </c>
      <c r="L13" s="3">
        <v>278401.897</v>
      </c>
      <c r="M13" s="3">
        <v>192591.69500000001</v>
      </c>
      <c r="N13" s="3">
        <v>80874.058999999994</v>
      </c>
      <c r="O13" s="3">
        <f t="shared" si="3"/>
        <v>814611.96400000004</v>
      </c>
      <c r="P13" s="7">
        <v>856977.70056152344</v>
      </c>
      <c r="Q13" s="9">
        <f t="shared" si="4"/>
        <v>1.0520072604304684</v>
      </c>
    </row>
    <row r="14" spans="1:17" x14ac:dyDescent="0.25">
      <c r="A14" s="6">
        <f t="shared" si="0"/>
        <v>2020</v>
      </c>
      <c r="B14" s="1">
        <v>44136</v>
      </c>
      <c r="C14" s="3">
        <v>451760.99599999998</v>
      </c>
      <c r="D14" s="3">
        <v>281972.33100000001</v>
      </c>
      <c r="E14" s="3">
        <v>480916.62099999998</v>
      </c>
      <c r="F14" s="3">
        <v>110408.85399999999</v>
      </c>
      <c r="G14" s="3">
        <f t="shared" si="1"/>
        <v>1325058.8020000001</v>
      </c>
      <c r="H14" s="7">
        <v>1454062.498046875</v>
      </c>
      <c r="I14" s="9">
        <f t="shared" si="2"/>
        <v>1.0973569594437325</v>
      </c>
      <c r="J14" s="3"/>
      <c r="K14" s="3">
        <v>260982.45699999999</v>
      </c>
      <c r="L14" s="3">
        <v>253538.54199999999</v>
      </c>
      <c r="M14" s="3">
        <v>194475.655</v>
      </c>
      <c r="N14" s="3">
        <v>72051.327999999994</v>
      </c>
      <c r="O14" s="3">
        <f t="shared" si="3"/>
        <v>781047.98199999996</v>
      </c>
      <c r="P14" s="7">
        <v>842685.90832519531</v>
      </c>
      <c r="Q14" s="9">
        <f t="shared" si="4"/>
        <v>1.0789169522816786</v>
      </c>
    </row>
    <row r="15" spans="1:17" x14ac:dyDescent="0.25">
      <c r="A15" s="6">
        <f t="shared" si="0"/>
        <v>2020</v>
      </c>
      <c r="B15" s="1">
        <v>44166</v>
      </c>
      <c r="C15" s="3">
        <v>738050.62300000002</v>
      </c>
      <c r="D15" s="3">
        <v>332081.01699999999</v>
      </c>
      <c r="E15" s="3">
        <v>512490.5</v>
      </c>
      <c r="F15" s="3">
        <v>123525.61900000001</v>
      </c>
      <c r="G15" s="3">
        <f t="shared" si="1"/>
        <v>1706147.7590000001</v>
      </c>
      <c r="H15" s="7">
        <v>1832756.994140625</v>
      </c>
      <c r="I15" s="9">
        <f t="shared" si="2"/>
        <v>1.0742076613662304</v>
      </c>
      <c r="J15" s="3"/>
      <c r="K15" s="3">
        <v>363796.27600000001</v>
      </c>
      <c r="L15" s="3">
        <v>286991.462</v>
      </c>
      <c r="M15" s="3">
        <v>205152.53599999999</v>
      </c>
      <c r="N15" s="3">
        <v>79290.422000000006</v>
      </c>
      <c r="O15" s="3">
        <f t="shared" si="3"/>
        <v>935230.696</v>
      </c>
      <c r="P15" s="7">
        <v>989632.20086669922</v>
      </c>
      <c r="Q15" s="9">
        <f t="shared" si="4"/>
        <v>1.0581690753943123</v>
      </c>
    </row>
    <row r="16" spans="1:17" x14ac:dyDescent="0.25">
      <c r="A16" s="6">
        <f t="shared" si="0"/>
        <v>2021</v>
      </c>
      <c r="B16" s="1">
        <v>44197</v>
      </c>
      <c r="C16" s="3">
        <v>785973.06099999999</v>
      </c>
      <c r="D16" s="3">
        <v>349401.66600000003</v>
      </c>
      <c r="E16" s="3">
        <v>501841.658</v>
      </c>
      <c r="F16" s="3">
        <v>133877.99400000001</v>
      </c>
      <c r="G16" s="3">
        <f t="shared" si="1"/>
        <v>1771094.379</v>
      </c>
      <c r="H16" s="7">
        <v>1919652.9904785156</v>
      </c>
      <c r="I16" s="9">
        <f t="shared" si="2"/>
        <v>1.0838795567531501</v>
      </c>
      <c r="J16" s="3"/>
      <c r="K16" s="3">
        <v>389853.29599999997</v>
      </c>
      <c r="L16" s="3">
        <v>284934.054</v>
      </c>
      <c r="M16" s="3">
        <v>199562.217</v>
      </c>
      <c r="N16" s="3">
        <v>77493.399999999994</v>
      </c>
      <c r="O16" s="3">
        <f t="shared" si="3"/>
        <v>951842.96700000006</v>
      </c>
      <c r="P16" s="7">
        <v>1010093.9495849609</v>
      </c>
      <c r="Q16" s="9">
        <f t="shared" si="4"/>
        <v>1.0611981015824019</v>
      </c>
    </row>
    <row r="17" spans="1:17" x14ac:dyDescent="0.25">
      <c r="A17" s="6">
        <f t="shared" si="0"/>
        <v>2021</v>
      </c>
      <c r="B17" s="1">
        <v>44228</v>
      </c>
      <c r="C17" s="3">
        <v>724332.75399999996</v>
      </c>
      <c r="D17" s="3">
        <v>336937.96100000001</v>
      </c>
      <c r="E17" s="3">
        <v>485532.016</v>
      </c>
      <c r="F17" s="3">
        <v>133887.171</v>
      </c>
      <c r="G17" s="3">
        <f t="shared" si="1"/>
        <v>1680689.902</v>
      </c>
      <c r="H17" s="7">
        <v>1854921.1926269531</v>
      </c>
      <c r="I17" s="9">
        <f t="shared" si="2"/>
        <v>1.1036665302859379</v>
      </c>
      <c r="J17" s="3"/>
      <c r="K17" s="3">
        <v>357221.21799999999</v>
      </c>
      <c r="L17" s="3">
        <v>285504.61300000001</v>
      </c>
      <c r="M17" s="3">
        <v>194594.43900000001</v>
      </c>
      <c r="N17" s="3">
        <v>76622.501999999993</v>
      </c>
      <c r="O17" s="3">
        <f t="shared" si="3"/>
        <v>913942.772</v>
      </c>
      <c r="P17" s="7">
        <v>951022.19958496094</v>
      </c>
      <c r="Q17" s="9">
        <f t="shared" si="4"/>
        <v>1.0405708417648725</v>
      </c>
    </row>
    <row r="18" spans="1:17" x14ac:dyDescent="0.25">
      <c r="A18" s="6">
        <f t="shared" si="0"/>
        <v>2021</v>
      </c>
      <c r="B18" s="1">
        <v>44256</v>
      </c>
      <c r="C18" s="3">
        <v>493348.26699999999</v>
      </c>
      <c r="D18" s="3">
        <v>302469.00300000003</v>
      </c>
      <c r="E18" s="3">
        <v>520863.342</v>
      </c>
      <c r="F18" s="3">
        <v>125482.68399999999</v>
      </c>
      <c r="G18" s="3">
        <f t="shared" si="1"/>
        <v>1442163.2959999999</v>
      </c>
      <c r="H18" s="7">
        <v>1542058.2337646484</v>
      </c>
      <c r="I18" s="9">
        <f t="shared" si="2"/>
        <v>1.0692674248760305</v>
      </c>
      <c r="J18" s="3"/>
      <c r="K18" s="3">
        <v>271209.77799999999</v>
      </c>
      <c r="L18" s="3">
        <v>262214.505</v>
      </c>
      <c r="M18" s="3">
        <v>202091.277</v>
      </c>
      <c r="N18" s="3">
        <v>76864.039999999994</v>
      </c>
      <c r="O18" s="3">
        <f t="shared" si="3"/>
        <v>812379.60000000009</v>
      </c>
      <c r="P18" s="7">
        <v>874914.20007324219</v>
      </c>
      <c r="Q18" s="9">
        <f t="shared" si="4"/>
        <v>1.0769770684458868</v>
      </c>
    </row>
    <row r="19" spans="1:17" x14ac:dyDescent="0.25">
      <c r="A19" s="6">
        <f t="shared" si="0"/>
        <v>2021</v>
      </c>
      <c r="B19" s="1">
        <v>44287</v>
      </c>
      <c r="C19" s="3">
        <v>374787.16700000002</v>
      </c>
      <c r="D19" s="3">
        <v>290225.44900000002</v>
      </c>
      <c r="E19" s="3">
        <v>513680.40700000001</v>
      </c>
      <c r="F19" s="3">
        <v>119448.905</v>
      </c>
      <c r="G19" s="3">
        <f t="shared" si="1"/>
        <v>1298141.9280000001</v>
      </c>
      <c r="H19" s="7">
        <v>1420330.4636230469</v>
      </c>
      <c r="I19" s="9">
        <f t="shared" si="2"/>
        <v>1.0941257138279927</v>
      </c>
      <c r="J19" s="3"/>
      <c r="K19" s="3">
        <v>233740.47500000001</v>
      </c>
      <c r="L19" s="3">
        <v>263326.41700000002</v>
      </c>
      <c r="M19" s="3">
        <v>201239.45199999999</v>
      </c>
      <c r="N19" s="3">
        <v>79475.816999999995</v>
      </c>
      <c r="O19" s="3">
        <f t="shared" si="3"/>
        <v>777782.16100000008</v>
      </c>
      <c r="P19" s="7">
        <v>836488.91741943359</v>
      </c>
      <c r="Q19" s="9">
        <f t="shared" si="4"/>
        <v>1.0754796900252299</v>
      </c>
    </row>
    <row r="20" spans="1:17" x14ac:dyDescent="0.25">
      <c r="A20" s="6">
        <f t="shared" si="0"/>
        <v>2021</v>
      </c>
      <c r="B20" s="1">
        <v>44317</v>
      </c>
      <c r="C20" s="3">
        <v>408407.16600000003</v>
      </c>
      <c r="D20" s="3">
        <v>312910.26899999997</v>
      </c>
      <c r="E20" s="3">
        <v>506243.005</v>
      </c>
      <c r="F20" s="3">
        <v>125205.62299999999</v>
      </c>
      <c r="G20" s="3">
        <f t="shared" si="1"/>
        <v>1352766.0629999998</v>
      </c>
      <c r="H20" s="7">
        <v>1471969.0767822266</v>
      </c>
      <c r="I20" s="9">
        <f t="shared" si="2"/>
        <v>1.0881179806639094</v>
      </c>
      <c r="J20" s="3"/>
      <c r="K20" s="3">
        <v>296564.19500000001</v>
      </c>
      <c r="L20" s="3">
        <v>288602.65500000003</v>
      </c>
      <c r="M20" s="3">
        <v>195320.17199999999</v>
      </c>
      <c r="N20" s="3">
        <v>87493.797000000006</v>
      </c>
      <c r="O20" s="3">
        <f t="shared" si="3"/>
        <v>867980.81900000013</v>
      </c>
      <c r="P20" s="7">
        <v>930057.94842529297</v>
      </c>
      <c r="Q20" s="9">
        <f t="shared" si="4"/>
        <v>1.0715190106352948</v>
      </c>
    </row>
    <row r="21" spans="1:17" x14ac:dyDescent="0.25">
      <c r="A21" s="6">
        <f t="shared" si="0"/>
        <v>2021</v>
      </c>
      <c r="B21" s="1">
        <v>44348</v>
      </c>
      <c r="C21" s="3">
        <v>502843.66200000001</v>
      </c>
      <c r="D21" s="3">
        <v>362193.837</v>
      </c>
      <c r="E21" s="3">
        <v>545983.04099999997</v>
      </c>
      <c r="F21" s="3">
        <v>142661.90899999999</v>
      </c>
      <c r="G21" s="3">
        <f t="shared" si="1"/>
        <v>1553682.449</v>
      </c>
      <c r="H21" s="7">
        <v>1683247.2979736328</v>
      </c>
      <c r="I21" s="9">
        <f t="shared" si="2"/>
        <v>1.0833921043885286</v>
      </c>
      <c r="J21" s="3"/>
      <c r="K21" s="3">
        <v>432724.75</v>
      </c>
      <c r="L21" s="3">
        <v>334752.63400000002</v>
      </c>
      <c r="M21" s="3">
        <v>208070.58</v>
      </c>
      <c r="N21" s="3">
        <v>94891.94</v>
      </c>
      <c r="O21" s="3">
        <f t="shared" si="3"/>
        <v>1070439.9040000001</v>
      </c>
      <c r="P21" s="7">
        <v>1129891.684387207</v>
      </c>
      <c r="Q21" s="9">
        <f t="shared" si="4"/>
        <v>1.0555395778549068</v>
      </c>
    </row>
    <row r="22" spans="1:17" x14ac:dyDescent="0.25">
      <c r="A22" s="6">
        <f t="shared" si="0"/>
        <v>2021</v>
      </c>
      <c r="B22" s="1">
        <v>44378</v>
      </c>
      <c r="C22" s="3">
        <v>577508.34900000005</v>
      </c>
      <c r="D22" s="3">
        <v>378943.76799999998</v>
      </c>
      <c r="E22" s="3">
        <v>535351.38899999997</v>
      </c>
      <c r="F22" s="3">
        <v>147055.28100000002</v>
      </c>
      <c r="G22" s="3">
        <f t="shared" si="1"/>
        <v>1638858.787</v>
      </c>
      <c r="H22" s="7">
        <v>1789316.1955566406</v>
      </c>
      <c r="I22" s="9">
        <f t="shared" si="2"/>
        <v>1.0918062067031775</v>
      </c>
      <c r="J22" s="3"/>
      <c r="K22" s="3">
        <v>492145.08600000001</v>
      </c>
      <c r="L22" s="3">
        <v>363301.81599999999</v>
      </c>
      <c r="M22" s="3">
        <v>213270.25700000001</v>
      </c>
      <c r="N22" s="3">
        <v>103261.72500000001</v>
      </c>
      <c r="O22" s="3">
        <f t="shared" si="3"/>
        <v>1171978.8840000001</v>
      </c>
      <c r="P22" s="7">
        <v>1236190.6983642578</v>
      </c>
      <c r="Q22" s="9">
        <f t="shared" si="4"/>
        <v>1.0547892246531787</v>
      </c>
    </row>
    <row r="23" spans="1:17" x14ac:dyDescent="0.25">
      <c r="A23" s="6">
        <f t="shared" si="0"/>
        <v>2021</v>
      </c>
      <c r="B23" s="1">
        <v>44409</v>
      </c>
      <c r="C23" s="3">
        <v>600010.09299999999</v>
      </c>
      <c r="D23" s="3">
        <v>394832.41100000002</v>
      </c>
      <c r="E23" s="3">
        <v>555019.62</v>
      </c>
      <c r="F23" s="3">
        <v>161785.954</v>
      </c>
      <c r="G23" s="3">
        <f t="shared" si="1"/>
        <v>1711648.0779999997</v>
      </c>
      <c r="H23" s="7">
        <v>1845542.7946777344</v>
      </c>
      <c r="I23" s="9">
        <f t="shared" si="2"/>
        <v>1.0782256109761685</v>
      </c>
      <c r="J23" s="3"/>
      <c r="K23" s="3">
        <v>508874.804</v>
      </c>
      <c r="L23" s="3">
        <v>373453.48700000002</v>
      </c>
      <c r="M23" s="3">
        <v>227171.18799999999</v>
      </c>
      <c r="N23" s="3">
        <v>107685.341</v>
      </c>
      <c r="O23" s="3">
        <f t="shared" si="3"/>
        <v>1217184.82</v>
      </c>
      <c r="P23" s="7">
        <v>1279775.4079589844</v>
      </c>
      <c r="Q23" s="9">
        <f t="shared" si="4"/>
        <v>1.0514224191187205</v>
      </c>
    </row>
    <row r="24" spans="1:17" x14ac:dyDescent="0.25">
      <c r="A24" s="6">
        <f t="shared" si="0"/>
        <v>2021</v>
      </c>
      <c r="B24" s="1">
        <v>44440</v>
      </c>
      <c r="C24" s="3">
        <v>406262.58600000001</v>
      </c>
      <c r="D24" s="3">
        <v>321960.77100000001</v>
      </c>
      <c r="E24" s="3">
        <v>537950.28899999999</v>
      </c>
      <c r="F24" s="3">
        <v>131917.68</v>
      </c>
      <c r="G24" s="3">
        <f t="shared" si="1"/>
        <v>1398091.3260000001</v>
      </c>
      <c r="H24" s="7">
        <v>1537780.2915039063</v>
      </c>
      <c r="I24" s="9">
        <f t="shared" si="2"/>
        <v>1.0999140491798647</v>
      </c>
      <c r="J24" s="3"/>
      <c r="K24" s="3">
        <v>343517.51</v>
      </c>
      <c r="L24" s="3">
        <v>310979.33600000001</v>
      </c>
      <c r="M24" s="3">
        <v>218097.82800000001</v>
      </c>
      <c r="N24" s="3">
        <v>89312.171000000002</v>
      </c>
      <c r="O24" s="3">
        <f t="shared" si="3"/>
        <v>961906.84499999997</v>
      </c>
      <c r="P24" s="7">
        <v>1031941.2199707031</v>
      </c>
      <c r="Q24" s="9">
        <f t="shared" si="4"/>
        <v>1.072807855911144</v>
      </c>
    </row>
    <row r="25" spans="1:17" x14ac:dyDescent="0.25">
      <c r="A25" s="6">
        <f t="shared" si="0"/>
        <v>2021</v>
      </c>
      <c r="B25" s="1">
        <v>44470</v>
      </c>
      <c r="C25" s="3">
        <v>383851.39299999998</v>
      </c>
      <c r="D25" s="3">
        <v>311810.82900000003</v>
      </c>
      <c r="E25" s="3">
        <v>511116.86499999999</v>
      </c>
      <c r="F25" s="3">
        <v>134073.057</v>
      </c>
      <c r="G25" s="3">
        <f t="shared" si="1"/>
        <v>1340852.1440000001</v>
      </c>
      <c r="H25" s="7">
        <v>1460624.4802246094</v>
      </c>
      <c r="I25" s="9">
        <f t="shared" si="2"/>
        <v>1.0893255358247831</v>
      </c>
      <c r="J25" s="3"/>
      <c r="K25" s="3">
        <v>278375.64199999999</v>
      </c>
      <c r="L25" s="3">
        <v>288202.38900000002</v>
      </c>
      <c r="M25" s="3">
        <v>203623.43599999999</v>
      </c>
      <c r="N25" s="3">
        <v>85474.063999999998</v>
      </c>
      <c r="O25" s="3">
        <f t="shared" si="3"/>
        <v>855675.53099999996</v>
      </c>
      <c r="P25" s="7">
        <v>922903.50079345703</v>
      </c>
      <c r="Q25" s="9">
        <f t="shared" si="4"/>
        <v>1.0785671289617105</v>
      </c>
    </row>
    <row r="26" spans="1:17" x14ac:dyDescent="0.25">
      <c r="A26" s="6">
        <f t="shared" si="0"/>
        <v>2021</v>
      </c>
      <c r="B26" s="1">
        <v>44501</v>
      </c>
      <c r="C26" s="3">
        <v>531391.35800000001</v>
      </c>
      <c r="D26" s="3">
        <v>317483.141</v>
      </c>
      <c r="E26" s="3">
        <v>514107.61800000002</v>
      </c>
      <c r="F26" s="3">
        <v>128739.807</v>
      </c>
      <c r="G26" s="3">
        <f t="shared" si="1"/>
        <v>1491721.9240000001</v>
      </c>
      <c r="H26" s="7">
        <v>1607955.4317626953</v>
      </c>
      <c r="I26" s="9">
        <f t="shared" si="2"/>
        <v>1.0779190182115304</v>
      </c>
      <c r="J26" s="3"/>
      <c r="K26" s="3">
        <v>278118.07799999998</v>
      </c>
      <c r="L26" s="3">
        <v>273334.96399999998</v>
      </c>
      <c r="M26" s="3">
        <v>200577.28400000001</v>
      </c>
      <c r="N26" s="3">
        <v>80391.146999999997</v>
      </c>
      <c r="O26" s="3">
        <f t="shared" si="3"/>
        <v>832421.47299999988</v>
      </c>
      <c r="P26" s="7">
        <v>876449.27209472656</v>
      </c>
      <c r="Q26" s="9">
        <f t="shared" si="4"/>
        <v>1.052891234215827</v>
      </c>
    </row>
    <row r="27" spans="1:17" x14ac:dyDescent="0.25">
      <c r="A27" s="6">
        <f t="shared" si="0"/>
        <v>2021</v>
      </c>
      <c r="B27" s="1">
        <v>44531</v>
      </c>
      <c r="C27" s="3">
        <v>535033.41</v>
      </c>
      <c r="D27" s="3">
        <v>293909.11</v>
      </c>
      <c r="E27" s="3">
        <v>518004.81599999999</v>
      </c>
      <c r="F27" s="3">
        <v>112537.427</v>
      </c>
      <c r="G27" s="3">
        <f t="shared" si="1"/>
        <v>1459484.763</v>
      </c>
      <c r="H27" s="7">
        <v>1592926.0424804688</v>
      </c>
      <c r="I27" s="9">
        <f t="shared" si="2"/>
        <v>1.0914304026074089</v>
      </c>
      <c r="J27" s="3"/>
      <c r="K27" s="3">
        <v>310797.125</v>
      </c>
      <c r="L27" s="3">
        <v>278661.15899999999</v>
      </c>
      <c r="M27" s="3">
        <v>186010.22399999999</v>
      </c>
      <c r="N27" s="3">
        <v>80412.471000000005</v>
      </c>
      <c r="O27" s="3">
        <f t="shared" si="3"/>
        <v>855880.97899999993</v>
      </c>
      <c r="P27" s="7">
        <v>896252.00225830078</v>
      </c>
      <c r="Q27" s="9">
        <f t="shared" si="4"/>
        <v>1.0471689688740013</v>
      </c>
    </row>
    <row r="28" spans="1:17" x14ac:dyDescent="0.25">
      <c r="A28" s="6">
        <f t="shared" si="0"/>
        <v>2022</v>
      </c>
      <c r="B28" s="1">
        <v>44562</v>
      </c>
      <c r="C28" s="3">
        <v>869368.69499999995</v>
      </c>
      <c r="D28" s="3">
        <v>381868.93199999997</v>
      </c>
      <c r="E28" s="3">
        <v>516375.58399999997</v>
      </c>
      <c r="F28" s="3">
        <v>146576.70500000002</v>
      </c>
      <c r="G28" s="3">
        <f t="shared" si="1"/>
        <v>1914189.916</v>
      </c>
      <c r="H28" s="7">
        <v>2063793.1916503906</v>
      </c>
      <c r="I28" s="9">
        <f t="shared" si="2"/>
        <v>1.078154876065281</v>
      </c>
      <c r="J28" s="3"/>
      <c r="K28" s="3">
        <v>401568.33399999997</v>
      </c>
      <c r="L28" s="3">
        <v>302965.234</v>
      </c>
      <c r="M28" s="3">
        <v>195526.95699999999</v>
      </c>
      <c r="N28" s="3">
        <v>81241.733999999997</v>
      </c>
      <c r="O28" s="3">
        <f t="shared" si="3"/>
        <v>981302.25899999985</v>
      </c>
      <c r="P28" s="7">
        <v>1045519.7429199219</v>
      </c>
      <c r="Q28" s="9">
        <f t="shared" si="4"/>
        <v>1.0654410843661597</v>
      </c>
    </row>
    <row r="29" spans="1:17" x14ac:dyDescent="0.25">
      <c r="A29" s="6">
        <f t="shared" si="0"/>
        <v>2022</v>
      </c>
      <c r="B29" s="1">
        <v>44593</v>
      </c>
      <c r="C29" s="3">
        <v>609091.29700000002</v>
      </c>
      <c r="D29" s="3">
        <v>311321.40000000002</v>
      </c>
      <c r="E29" s="3">
        <v>506012.55800000002</v>
      </c>
      <c r="F29" s="3">
        <v>129428.842</v>
      </c>
      <c r="G29" s="3">
        <f t="shared" si="1"/>
        <v>1555854.0970000001</v>
      </c>
      <c r="H29" s="7">
        <v>1688415.0541992188</v>
      </c>
      <c r="I29" s="9">
        <f t="shared" si="2"/>
        <v>1.0852014063881843</v>
      </c>
      <c r="J29" s="3"/>
      <c r="K29" s="3">
        <v>323713.18900000001</v>
      </c>
      <c r="L29" s="3">
        <v>275199.05699999997</v>
      </c>
      <c r="M29" s="3">
        <v>189853.69899999999</v>
      </c>
      <c r="N29" s="3">
        <v>79354.365000000005</v>
      </c>
      <c r="O29" s="3">
        <f t="shared" si="3"/>
        <v>868120.31</v>
      </c>
      <c r="P29" s="7">
        <v>900027.02258300781</v>
      </c>
      <c r="Q29" s="9">
        <f t="shared" si="4"/>
        <v>1.0367537911686546</v>
      </c>
    </row>
    <row r="30" spans="1:17" x14ac:dyDescent="0.25">
      <c r="A30" s="6">
        <f t="shared" si="0"/>
        <v>2022</v>
      </c>
      <c r="B30" s="1">
        <v>44621</v>
      </c>
      <c r="C30" s="3">
        <v>509826.01400000002</v>
      </c>
      <c r="D30" s="3">
        <v>320033.022</v>
      </c>
      <c r="E30" s="3">
        <v>537224.13699999999</v>
      </c>
      <c r="F30" s="3">
        <v>128196.591</v>
      </c>
      <c r="G30" s="3">
        <f t="shared" si="1"/>
        <v>1495279.764</v>
      </c>
      <c r="H30" s="7">
        <v>1607049.7835693359</v>
      </c>
      <c r="I30" s="9">
        <f t="shared" si="2"/>
        <v>1.0747485669640453</v>
      </c>
      <c r="J30" s="3"/>
      <c r="K30" s="3">
        <v>269310.76199999999</v>
      </c>
      <c r="L30" s="3">
        <v>267609.30499999999</v>
      </c>
      <c r="M30" s="3">
        <v>197784.93</v>
      </c>
      <c r="N30" s="3">
        <v>79950.131999999998</v>
      </c>
      <c r="O30" s="3">
        <f t="shared" si="3"/>
        <v>814655.12899999996</v>
      </c>
      <c r="P30" s="7">
        <v>888088.64965820313</v>
      </c>
      <c r="Q30" s="9">
        <f t="shared" si="4"/>
        <v>1.0901406227544947</v>
      </c>
    </row>
    <row r="31" spans="1:17" x14ac:dyDescent="0.25">
      <c r="A31" s="6">
        <f t="shared" si="0"/>
        <v>2022</v>
      </c>
      <c r="B31" s="1">
        <v>44652</v>
      </c>
      <c r="C31" s="3">
        <v>392124.65100000001</v>
      </c>
      <c r="D31" s="3">
        <v>290140.158</v>
      </c>
      <c r="E31" s="3">
        <v>519930.88799999998</v>
      </c>
      <c r="F31" s="3">
        <v>120744.576</v>
      </c>
      <c r="G31" s="3">
        <f t="shared" si="1"/>
        <v>1322940.273</v>
      </c>
      <c r="H31" s="7">
        <v>1454572.533203125</v>
      </c>
      <c r="I31" s="9">
        <f t="shared" si="2"/>
        <v>1.0994997755300211</v>
      </c>
      <c r="J31" s="3"/>
      <c r="K31" s="3">
        <v>246365.61300000001</v>
      </c>
      <c r="L31" s="3">
        <v>260500.943</v>
      </c>
      <c r="M31" s="3">
        <v>196496.011</v>
      </c>
      <c r="N31" s="3">
        <v>80664.100999999995</v>
      </c>
      <c r="O31" s="3">
        <f t="shared" si="3"/>
        <v>784026.66800000006</v>
      </c>
      <c r="P31" s="7">
        <v>837845.90325927734</v>
      </c>
      <c r="Q31" s="9">
        <f t="shared" si="4"/>
        <v>1.0686446487803363</v>
      </c>
    </row>
    <row r="32" spans="1:17" x14ac:dyDescent="0.25">
      <c r="A32" s="6">
        <f t="shared" si="0"/>
        <v>2022</v>
      </c>
      <c r="B32" s="1">
        <v>44682</v>
      </c>
      <c r="C32" s="3">
        <v>438141.79300000001</v>
      </c>
      <c r="D32" s="3">
        <v>315382.24199999997</v>
      </c>
      <c r="E32" s="3">
        <v>522777.77500000002</v>
      </c>
      <c r="F32" s="3">
        <v>123590.518</v>
      </c>
      <c r="G32" s="3">
        <f t="shared" si="1"/>
        <v>1399892.328</v>
      </c>
      <c r="H32" s="7">
        <v>1524218.2634277344</v>
      </c>
      <c r="I32" s="9">
        <f t="shared" si="2"/>
        <v>1.0888110699237536</v>
      </c>
      <c r="J32" s="3"/>
      <c r="K32" s="3">
        <v>330617.12</v>
      </c>
      <c r="L32" s="3">
        <v>308424.56</v>
      </c>
      <c r="M32" s="3">
        <v>207081.666</v>
      </c>
      <c r="N32" s="3">
        <v>87025.541000000012</v>
      </c>
      <c r="O32" s="3">
        <f t="shared" si="3"/>
        <v>933148.88699999987</v>
      </c>
      <c r="P32" s="7">
        <v>991461.75732421875</v>
      </c>
      <c r="Q32" s="9">
        <f t="shared" si="4"/>
        <v>1.0624904247720748</v>
      </c>
    </row>
    <row r="33" spans="1:17" x14ac:dyDescent="0.25">
      <c r="A33" s="6">
        <f t="shared" si="0"/>
        <v>2022</v>
      </c>
      <c r="B33" s="1">
        <v>44713</v>
      </c>
      <c r="C33" s="3">
        <v>526807.13399999996</v>
      </c>
      <c r="D33" s="3">
        <v>378709.04600000003</v>
      </c>
      <c r="E33" s="3">
        <v>545361.59</v>
      </c>
      <c r="F33" s="3">
        <v>150022.34799999997</v>
      </c>
      <c r="G33" s="3">
        <f t="shared" si="1"/>
        <v>1600900.118</v>
      </c>
      <c r="H33" s="7">
        <v>1729345.587890625</v>
      </c>
      <c r="I33" s="9">
        <f t="shared" si="2"/>
        <v>1.0802332815435678</v>
      </c>
      <c r="J33" s="3"/>
      <c r="K33" s="3">
        <v>447243.80300000001</v>
      </c>
      <c r="L33" s="3">
        <v>348742.36800000002</v>
      </c>
      <c r="M33" s="3">
        <v>213054.345</v>
      </c>
      <c r="N33" s="3">
        <v>100116.836</v>
      </c>
      <c r="O33" s="3">
        <f t="shared" si="3"/>
        <v>1109157.352</v>
      </c>
      <c r="P33" s="7">
        <v>1171424.1516113281</v>
      </c>
      <c r="Q33" s="9">
        <f t="shared" si="4"/>
        <v>1.056138833231417</v>
      </c>
    </row>
    <row r="34" spans="1:17" x14ac:dyDescent="0.25">
      <c r="A34" s="6">
        <f t="shared" si="0"/>
        <v>2022</v>
      </c>
      <c r="B34" s="1">
        <v>44743</v>
      </c>
      <c r="C34" s="3">
        <v>622645.69900000002</v>
      </c>
      <c r="D34" s="3">
        <v>397989.22899999999</v>
      </c>
      <c r="E34" s="3">
        <v>533524.77899999998</v>
      </c>
      <c r="F34" s="3">
        <v>149424.889</v>
      </c>
      <c r="G34" s="3">
        <f t="shared" si="1"/>
        <v>1703584.5959999999</v>
      </c>
      <c r="H34" s="7">
        <v>1860624.9307861328</v>
      </c>
      <c r="I34" s="9">
        <f t="shared" si="2"/>
        <v>1.0921822932391276</v>
      </c>
      <c r="J34" s="3"/>
      <c r="K34" s="3">
        <v>530274.78200000001</v>
      </c>
      <c r="L34" s="3">
        <v>369927.37900000002</v>
      </c>
      <c r="M34" s="3">
        <v>208032.82500000001</v>
      </c>
      <c r="N34" s="3">
        <v>105129.558</v>
      </c>
      <c r="O34" s="3">
        <f t="shared" si="3"/>
        <v>1213364.544</v>
      </c>
      <c r="P34" s="7">
        <v>1292809.5479736328</v>
      </c>
      <c r="Q34" s="9">
        <f t="shared" si="4"/>
        <v>1.0654749674089972</v>
      </c>
    </row>
    <row r="35" spans="1:17" x14ac:dyDescent="0.25">
      <c r="A35" s="6">
        <f t="shared" si="0"/>
        <v>2022</v>
      </c>
      <c r="B35" s="1">
        <v>44774</v>
      </c>
      <c r="C35" s="3">
        <v>566833.96</v>
      </c>
      <c r="D35" s="3">
        <v>397969.52799999999</v>
      </c>
      <c r="E35" s="3">
        <v>543641.179</v>
      </c>
      <c r="F35" s="3">
        <v>160095.677</v>
      </c>
      <c r="G35" s="3">
        <f t="shared" si="1"/>
        <v>1668540.3439999998</v>
      </c>
      <c r="H35" s="7">
        <v>1810504.2972412109</v>
      </c>
      <c r="I35" s="9">
        <f t="shared" si="2"/>
        <v>1.085082721404794</v>
      </c>
      <c r="J35" s="3"/>
      <c r="K35" s="3">
        <v>471921.96399999998</v>
      </c>
      <c r="L35" s="3">
        <v>369762.68</v>
      </c>
      <c r="M35" s="3">
        <v>224042.90400000001</v>
      </c>
      <c r="N35" s="3">
        <v>105228.03700000001</v>
      </c>
      <c r="O35" s="3">
        <f t="shared" si="3"/>
        <v>1170955.585</v>
      </c>
      <c r="P35" s="7">
        <v>1242497.6983642578</v>
      </c>
      <c r="Q35" s="9">
        <f t="shared" si="4"/>
        <v>1.0610972049501415</v>
      </c>
    </row>
    <row r="36" spans="1:17" x14ac:dyDescent="0.25">
      <c r="A36" s="6">
        <f t="shared" si="0"/>
        <v>2022</v>
      </c>
      <c r="B36" s="1">
        <v>44805</v>
      </c>
      <c r="C36" s="3">
        <v>401226.01</v>
      </c>
      <c r="D36" s="3">
        <v>324669.85800000001</v>
      </c>
      <c r="E36" s="3">
        <v>535451.54200000002</v>
      </c>
      <c r="F36" s="3">
        <v>135405.53599999999</v>
      </c>
      <c r="G36" s="3">
        <f t="shared" si="1"/>
        <v>1396752.9460000002</v>
      </c>
      <c r="H36" s="7">
        <v>1528343.3481445313</v>
      </c>
      <c r="I36" s="9">
        <f t="shared" si="2"/>
        <v>1.0942116517608769</v>
      </c>
      <c r="J36" s="3"/>
      <c r="K36" s="3">
        <v>332054.72700000001</v>
      </c>
      <c r="L36" s="3">
        <v>308454.01799999998</v>
      </c>
      <c r="M36" s="3">
        <v>213202.70699999999</v>
      </c>
      <c r="N36" s="3">
        <v>99423.5</v>
      </c>
      <c r="O36" s="3">
        <f t="shared" si="3"/>
        <v>953134.95200000005</v>
      </c>
      <c r="P36" s="7">
        <v>1013080.1995239258</v>
      </c>
      <c r="Q36" s="9">
        <f t="shared" si="4"/>
        <v>1.062892717760628</v>
      </c>
    </row>
    <row r="37" spans="1:17" x14ac:dyDescent="0.25">
      <c r="A37" s="6">
        <f t="shared" si="0"/>
        <v>2022</v>
      </c>
      <c r="B37" s="1">
        <v>44835</v>
      </c>
      <c r="C37" s="3">
        <v>372050.65100000001</v>
      </c>
      <c r="D37" s="3">
        <v>301407.924</v>
      </c>
      <c r="E37" s="3">
        <v>511878.625</v>
      </c>
      <c r="F37" s="3">
        <v>122507.30600000001</v>
      </c>
      <c r="G37" s="3">
        <f t="shared" si="1"/>
        <v>1307844.5060000001</v>
      </c>
      <c r="H37" s="7">
        <v>1402660.849609375</v>
      </c>
      <c r="I37" s="9">
        <f t="shared" si="2"/>
        <v>1.0724981778601248</v>
      </c>
      <c r="J37" s="3"/>
      <c r="K37" s="3">
        <v>248458.035</v>
      </c>
      <c r="L37" s="3">
        <v>273504.37599999999</v>
      </c>
      <c r="M37" s="3">
        <v>199821.82500000001</v>
      </c>
      <c r="N37" s="3">
        <v>82614.767999999996</v>
      </c>
      <c r="O37" s="3">
        <f t="shared" si="3"/>
        <v>804399.00400000007</v>
      </c>
      <c r="P37" s="7">
        <v>839997.90075683594</v>
      </c>
      <c r="Q37" s="9">
        <f t="shared" si="4"/>
        <v>1.0442552720475968</v>
      </c>
    </row>
    <row r="38" spans="1:17" x14ac:dyDescent="0.25">
      <c r="A38" s="6">
        <f t="shared" si="0"/>
        <v>2022</v>
      </c>
      <c r="B38" s="1">
        <v>44866</v>
      </c>
      <c r="C38" s="3">
        <v>492427.19899999996</v>
      </c>
      <c r="D38" s="3">
        <v>311865.14900000003</v>
      </c>
      <c r="E38" s="3">
        <v>473746.85500000004</v>
      </c>
      <c r="F38" s="3">
        <v>127348.337</v>
      </c>
      <c r="G38" s="3">
        <f t="shared" si="1"/>
        <v>1405387.54</v>
      </c>
      <c r="H38" s="7">
        <v>1536939.2478027344</v>
      </c>
      <c r="I38" s="9">
        <f t="shared" si="2"/>
        <v>1.0936052896859569</v>
      </c>
      <c r="J38" s="3"/>
      <c r="K38" s="3">
        <v>268920.90000000002</v>
      </c>
      <c r="L38" s="3">
        <v>267039.79300000001</v>
      </c>
      <c r="M38" s="3">
        <v>207038.50399999999</v>
      </c>
      <c r="N38" s="3">
        <v>78875.088000000003</v>
      </c>
      <c r="O38" s="3">
        <f t="shared" si="3"/>
        <v>821874.28499999992</v>
      </c>
      <c r="P38" s="7">
        <v>878428.49975585938</v>
      </c>
      <c r="Q38" s="9">
        <f t="shared" si="4"/>
        <v>1.0688112717334373</v>
      </c>
    </row>
    <row r="39" spans="1:17" x14ac:dyDescent="0.25">
      <c r="A39" s="6">
        <f t="shared" si="0"/>
        <v>2022</v>
      </c>
      <c r="B39" s="1">
        <v>44896</v>
      </c>
      <c r="C39" s="3">
        <v>717270.10099999991</v>
      </c>
      <c r="D39" s="3">
        <v>351697.40300000005</v>
      </c>
      <c r="E39" s="3">
        <v>483967.22100000002</v>
      </c>
      <c r="F39" s="3">
        <v>132797.67199999996</v>
      </c>
      <c r="G39" s="3">
        <f t="shared" si="1"/>
        <v>1685732.3970000001</v>
      </c>
      <c r="H39" s="7">
        <v>1844300.9655761719</v>
      </c>
      <c r="I39" s="9">
        <f t="shared" si="2"/>
        <v>1.094065089369088</v>
      </c>
      <c r="J39" s="3"/>
      <c r="K39" s="3">
        <v>360242.17</v>
      </c>
      <c r="L39" s="3">
        <v>282051.10100000002</v>
      </c>
      <c r="M39" s="3">
        <v>188445.36300000001</v>
      </c>
      <c r="N39" s="3">
        <v>69824.471999999994</v>
      </c>
      <c r="O39" s="3">
        <f t="shared" si="3"/>
        <v>900563.10599999991</v>
      </c>
      <c r="P39" s="7">
        <v>989357.8994140625</v>
      </c>
      <c r="Q39" s="9">
        <f t="shared" si="4"/>
        <v>1.0985991906868797</v>
      </c>
    </row>
    <row r="40" spans="1:17" x14ac:dyDescent="0.25">
      <c r="A40" s="6">
        <f t="shared" si="0"/>
        <v>2023</v>
      </c>
      <c r="B40" s="1">
        <v>44927</v>
      </c>
      <c r="C40" s="3">
        <v>638549.174</v>
      </c>
      <c r="D40" s="3">
        <v>326475.45600000001</v>
      </c>
      <c r="E40" s="3">
        <v>512266.35900000005</v>
      </c>
      <c r="F40" s="3">
        <v>126115.94</v>
      </c>
      <c r="G40" s="3">
        <f t="shared" si="1"/>
        <v>1603406.929</v>
      </c>
      <c r="H40" s="7">
        <v>1747168.6223144531</v>
      </c>
      <c r="I40" s="9">
        <f t="shared" si="2"/>
        <v>1.0896601422348307</v>
      </c>
      <c r="J40" s="3"/>
      <c r="K40" s="3">
        <v>336223.93199999997</v>
      </c>
      <c r="L40" s="3">
        <v>288509.58</v>
      </c>
      <c r="M40" s="3">
        <v>199465.16</v>
      </c>
      <c r="N40" s="3">
        <v>94694.933000000005</v>
      </c>
      <c r="O40" s="3">
        <f t="shared" si="3"/>
        <v>918893.60499999998</v>
      </c>
      <c r="P40" s="7">
        <v>951196.00030517578</v>
      </c>
      <c r="Q40" s="9">
        <f t="shared" si="4"/>
        <v>1.0351535750487411</v>
      </c>
    </row>
    <row r="41" spans="1:17" x14ac:dyDescent="0.25">
      <c r="A41" s="6">
        <f t="shared" si="0"/>
        <v>2023</v>
      </c>
      <c r="B41" s="1">
        <v>44958</v>
      </c>
      <c r="C41" s="3">
        <v>506514.65500000003</v>
      </c>
      <c r="D41" s="3">
        <v>289281.549</v>
      </c>
      <c r="E41" s="3">
        <v>499755.30900000001</v>
      </c>
      <c r="F41" s="3">
        <v>118920.87100000001</v>
      </c>
      <c r="G41" s="3">
        <f t="shared" si="1"/>
        <v>1414472.3840000001</v>
      </c>
      <c r="H41" s="7">
        <v>1508015.03515625</v>
      </c>
      <c r="I41" s="9">
        <f t="shared" si="2"/>
        <v>1.0661325397472377</v>
      </c>
      <c r="J41" s="3"/>
      <c r="K41" s="3">
        <v>267615.147</v>
      </c>
      <c r="L41" s="3">
        <v>239903.967</v>
      </c>
      <c r="M41" s="3">
        <v>184170.65299999999</v>
      </c>
      <c r="N41" s="3">
        <v>75000.307000000001</v>
      </c>
      <c r="O41" s="3">
        <f t="shared" si="3"/>
        <v>766690.07400000002</v>
      </c>
      <c r="P41" s="7">
        <v>816604.39947509766</v>
      </c>
      <c r="Q41" s="9">
        <f t="shared" si="4"/>
        <v>1.0651036542245591</v>
      </c>
    </row>
    <row r="42" spans="1:17" x14ac:dyDescent="0.25">
      <c r="A42" s="6">
        <f t="shared" si="0"/>
        <v>2023</v>
      </c>
      <c r="B42" s="1">
        <v>44986</v>
      </c>
      <c r="C42" s="3">
        <v>516052.52399999998</v>
      </c>
      <c r="D42" s="3">
        <v>322877.35600000003</v>
      </c>
      <c r="E42" s="3">
        <v>487086.98300000001</v>
      </c>
      <c r="F42" s="3">
        <v>128928.70899999999</v>
      </c>
      <c r="G42" s="3">
        <f t="shared" si="1"/>
        <v>1454945.5719999999</v>
      </c>
      <c r="H42" s="7">
        <v>1585150.6051025391</v>
      </c>
      <c r="I42" s="9">
        <f t="shared" si="2"/>
        <v>1.0894913429122688</v>
      </c>
      <c r="J42" s="3"/>
      <c r="K42" s="3">
        <v>283850.25199999998</v>
      </c>
      <c r="L42" s="3">
        <v>279977.80800000002</v>
      </c>
      <c r="M42" s="3">
        <v>169654.18</v>
      </c>
      <c r="N42" s="3">
        <v>84336.38</v>
      </c>
      <c r="O42" s="3">
        <f t="shared" si="3"/>
        <v>817818.62</v>
      </c>
      <c r="P42" s="7">
        <v>865796.70001220703</v>
      </c>
      <c r="Q42" s="9">
        <f t="shared" si="4"/>
        <v>1.0586659178929028</v>
      </c>
    </row>
    <row r="43" spans="1:17" x14ac:dyDescent="0.25">
      <c r="A43" s="6">
        <f t="shared" si="0"/>
        <v>2023</v>
      </c>
      <c r="B43" s="1">
        <v>45017</v>
      </c>
      <c r="C43" s="3">
        <v>358713.12199999997</v>
      </c>
      <c r="D43" s="3">
        <v>275013.973</v>
      </c>
      <c r="E43" s="3">
        <v>487995.614</v>
      </c>
      <c r="F43" s="3">
        <v>108362.875</v>
      </c>
      <c r="G43" s="3">
        <f t="shared" si="1"/>
        <v>1230085.584</v>
      </c>
      <c r="H43" s="7">
        <v>1351717.4621582031</v>
      </c>
      <c r="I43" s="9">
        <f t="shared" si="2"/>
        <v>1.0988808256435945</v>
      </c>
      <c r="J43" s="3"/>
      <c r="K43" s="3">
        <v>235992.64600000001</v>
      </c>
      <c r="L43" s="3">
        <v>258429.00200000001</v>
      </c>
      <c r="M43" s="3">
        <v>192819.76</v>
      </c>
      <c r="N43" s="3">
        <v>76792.404999999999</v>
      </c>
      <c r="O43" s="3">
        <f t="shared" si="3"/>
        <v>764033.81300000008</v>
      </c>
      <c r="P43" s="7">
        <v>816094.1484375</v>
      </c>
      <c r="Q43" s="9">
        <f t="shared" si="4"/>
        <v>1.0681387846345223</v>
      </c>
    </row>
    <row r="44" spans="1:17" x14ac:dyDescent="0.25">
      <c r="A44" s="6">
        <f t="shared" si="0"/>
        <v>2023</v>
      </c>
      <c r="B44" s="1">
        <v>45047</v>
      </c>
      <c r="C44" s="3">
        <v>401676.36700000003</v>
      </c>
      <c r="D44" s="3">
        <v>316076.28999999998</v>
      </c>
      <c r="E44" s="3">
        <v>523531.69099999999</v>
      </c>
      <c r="F44" s="3">
        <v>127752.60100000001</v>
      </c>
      <c r="G44" s="3">
        <f t="shared" si="1"/>
        <v>1369036.949</v>
      </c>
      <c r="H44" s="7">
        <v>1466815.0007324219</v>
      </c>
      <c r="I44" s="9">
        <f t="shared" si="2"/>
        <v>1.0714210466005631</v>
      </c>
      <c r="J44" s="3"/>
      <c r="K44" s="3">
        <v>289493.31300000002</v>
      </c>
      <c r="L44" s="3">
        <v>290905.94799999997</v>
      </c>
      <c r="M44" s="3">
        <v>210589.72</v>
      </c>
      <c r="N44" s="3">
        <v>88787.967000000004</v>
      </c>
      <c r="O44" s="3">
        <f t="shared" si="3"/>
        <v>879776.94799999986</v>
      </c>
      <c r="P44" s="7">
        <v>936451.400390625</v>
      </c>
      <c r="Q44" s="9">
        <f t="shared" si="4"/>
        <v>1.0644191150034827</v>
      </c>
    </row>
    <row r="45" spans="1:17" x14ac:dyDescent="0.25">
      <c r="A45" s="6">
        <f t="shared" si="0"/>
        <v>2023</v>
      </c>
      <c r="B45" s="1">
        <v>45078</v>
      </c>
      <c r="C45" s="3">
        <v>429730.783</v>
      </c>
      <c r="D45" s="3">
        <v>336017.00699999998</v>
      </c>
      <c r="E45" s="3">
        <v>523796.196</v>
      </c>
      <c r="F45" s="3">
        <v>126845.04700000001</v>
      </c>
      <c r="G45" s="3">
        <f t="shared" si="1"/>
        <v>1416389.0330000001</v>
      </c>
      <c r="H45" s="7">
        <v>1531874.4440917969</v>
      </c>
      <c r="I45" s="9">
        <f t="shared" si="2"/>
        <v>1.0815350926907359</v>
      </c>
      <c r="J45" s="3"/>
      <c r="K45" s="3">
        <v>360810.05200000003</v>
      </c>
      <c r="L45" s="3">
        <v>303751.55099999998</v>
      </c>
      <c r="M45" s="3">
        <v>205871.83499999999</v>
      </c>
      <c r="N45" s="3">
        <v>89884.935999999987</v>
      </c>
      <c r="O45" s="3">
        <f t="shared" si="3"/>
        <v>960318.37399999995</v>
      </c>
      <c r="P45" s="7">
        <v>1019968.450378418</v>
      </c>
      <c r="Q45" s="9">
        <f t="shared" si="4"/>
        <v>1.0621148964691349</v>
      </c>
    </row>
    <row r="46" spans="1:17" x14ac:dyDescent="0.25">
      <c r="A46" s="6">
        <f t="shared" si="0"/>
        <v>2023</v>
      </c>
      <c r="B46" s="1">
        <v>45108</v>
      </c>
      <c r="C46" s="3">
        <v>586812.16500000004</v>
      </c>
      <c r="D46" s="3">
        <v>389632.38900000002</v>
      </c>
      <c r="E46" s="3">
        <v>496879.16399999999</v>
      </c>
      <c r="F46" s="3">
        <v>145698.80799999999</v>
      </c>
      <c r="G46" s="3">
        <f t="shared" si="1"/>
        <v>1619022.5259999998</v>
      </c>
      <c r="H46" s="7">
        <v>1765087.2956542969</v>
      </c>
      <c r="I46" s="9">
        <f t="shared" si="2"/>
        <v>1.0902178736296946</v>
      </c>
      <c r="J46" s="3"/>
      <c r="K46" s="3">
        <v>501655.38799999998</v>
      </c>
      <c r="L46" s="3">
        <v>365271.54100000003</v>
      </c>
      <c r="M46" s="3">
        <v>215131.78400000001</v>
      </c>
      <c r="N46" s="3">
        <v>105776.59999999999</v>
      </c>
      <c r="O46" s="3">
        <f t="shared" si="3"/>
        <v>1187835.3130000001</v>
      </c>
      <c r="P46" s="7">
        <v>1247423.7471313477</v>
      </c>
      <c r="Q46" s="9">
        <f t="shared" si="4"/>
        <v>1.0501655688117664</v>
      </c>
    </row>
    <row r="47" spans="1:17" x14ac:dyDescent="0.25">
      <c r="A47" s="6">
        <f t="shared" si="0"/>
        <v>2023</v>
      </c>
      <c r="B47" s="1">
        <v>45139</v>
      </c>
      <c r="C47" s="3">
        <v>559409.83699999994</v>
      </c>
      <c r="D47" s="3">
        <v>398161.174</v>
      </c>
      <c r="E47" s="3">
        <v>537660.22200000007</v>
      </c>
      <c r="F47" s="3">
        <v>162141.171</v>
      </c>
      <c r="G47" s="3">
        <f t="shared" si="1"/>
        <v>1657372.4040000001</v>
      </c>
      <c r="H47" s="7">
        <v>1773545.49609375</v>
      </c>
      <c r="I47" s="9">
        <f t="shared" si="2"/>
        <v>1.0700947426259608</v>
      </c>
      <c r="J47" s="3"/>
      <c r="K47" s="3">
        <v>457450.42499999999</v>
      </c>
      <c r="L47" s="3">
        <v>367267.49400000001</v>
      </c>
      <c r="M47" s="3">
        <v>220555.122</v>
      </c>
      <c r="N47" s="3">
        <v>108861.886</v>
      </c>
      <c r="O47" s="3">
        <f t="shared" si="3"/>
        <v>1154134.9269999999</v>
      </c>
      <c r="P47" s="7">
        <v>1224948.2512207031</v>
      </c>
      <c r="Q47" s="9">
        <f t="shared" si="4"/>
        <v>1.0613561920396706</v>
      </c>
    </row>
    <row r="48" spans="1:17" x14ac:dyDescent="0.25">
      <c r="A48" s="6">
        <f t="shared" si="0"/>
        <v>2023</v>
      </c>
      <c r="B48" s="1">
        <v>45170</v>
      </c>
      <c r="C48" s="3">
        <v>409581.58100000001</v>
      </c>
      <c r="D48" s="3">
        <v>323262.75400000002</v>
      </c>
      <c r="E48" s="3">
        <v>520463.95500000002</v>
      </c>
      <c r="F48" s="3">
        <v>134068.15</v>
      </c>
      <c r="G48" s="3">
        <f t="shared" si="1"/>
        <v>1387376.44</v>
      </c>
      <c r="H48" s="7">
        <v>1515615.9558105469</v>
      </c>
      <c r="I48" s="9">
        <f t="shared" si="2"/>
        <v>1.0924331076362714</v>
      </c>
      <c r="J48" s="3"/>
      <c r="K48" s="3">
        <v>337457.24</v>
      </c>
      <c r="L48" s="3">
        <v>293354.04700000002</v>
      </c>
      <c r="M48" s="3">
        <v>215636.228</v>
      </c>
      <c r="N48" s="3">
        <v>91765.841</v>
      </c>
      <c r="O48" s="3">
        <f t="shared" si="3"/>
        <v>938213.35600000003</v>
      </c>
      <c r="P48" s="7">
        <v>1016526.1494140625</v>
      </c>
      <c r="Q48" s="9">
        <f t="shared" si="4"/>
        <v>1.0834701327936143</v>
      </c>
    </row>
    <row r="49" spans="1:17" x14ac:dyDescent="0.25">
      <c r="A49" s="6">
        <f t="shared" si="0"/>
        <v>2023</v>
      </c>
      <c r="B49" s="1">
        <v>45200</v>
      </c>
      <c r="C49" s="3">
        <v>373883.03599999996</v>
      </c>
      <c r="D49" s="3">
        <v>316286.70599999995</v>
      </c>
      <c r="E49" s="3">
        <v>510585.61500000005</v>
      </c>
      <c r="F49" s="3">
        <v>130137.731</v>
      </c>
      <c r="G49" s="3">
        <f t="shared" si="1"/>
        <v>1330893.0879999998</v>
      </c>
      <c r="H49" s="7">
        <v>1423069.0036621094</v>
      </c>
      <c r="I49" s="9">
        <f t="shared" si="2"/>
        <v>1.0692586928981853</v>
      </c>
      <c r="J49" s="3"/>
      <c r="K49" s="3">
        <v>268273.21899999998</v>
      </c>
      <c r="L49" s="3">
        <v>275702.821</v>
      </c>
      <c r="M49" s="3">
        <v>192046.66399999999</v>
      </c>
      <c r="N49" s="3">
        <v>81148.811000000002</v>
      </c>
      <c r="O49" s="3">
        <f t="shared" si="3"/>
        <v>817171.51500000001</v>
      </c>
      <c r="P49" s="7">
        <v>859707.14996337891</v>
      </c>
      <c r="Q49" s="9">
        <f t="shared" si="4"/>
        <v>1.0520522732163258</v>
      </c>
    </row>
    <row r="50" spans="1:17" x14ac:dyDescent="0.25">
      <c r="A50" s="6">
        <f t="shared" si="0"/>
        <v>2023</v>
      </c>
      <c r="B50" s="1">
        <v>45231</v>
      </c>
      <c r="C50" s="3">
        <v>476824.61099999998</v>
      </c>
      <c r="D50" s="3">
        <v>311121.89199999999</v>
      </c>
      <c r="E50" s="3">
        <v>489634.90099999995</v>
      </c>
      <c r="F50" s="3">
        <v>124764.64300000001</v>
      </c>
      <c r="G50" s="3">
        <f t="shared" si="1"/>
        <v>1402346.047</v>
      </c>
      <c r="H50" s="7">
        <v>1516785.0504150391</v>
      </c>
      <c r="I50" s="9">
        <f t="shared" si="2"/>
        <v>1.081605395230268</v>
      </c>
      <c r="J50" s="3"/>
      <c r="K50" s="3">
        <v>265931.43900000001</v>
      </c>
      <c r="L50" s="3">
        <v>259803.88699999999</v>
      </c>
      <c r="M50" s="3">
        <v>185298.35399999999</v>
      </c>
      <c r="N50" s="3">
        <v>96231.107999999993</v>
      </c>
      <c r="O50" s="3">
        <f t="shared" si="3"/>
        <v>807264.78799999994</v>
      </c>
      <c r="P50" s="7">
        <v>853129.24981689453</v>
      </c>
      <c r="Q50" s="9">
        <f t="shared" si="4"/>
        <v>1.0568146443381037</v>
      </c>
    </row>
    <row r="51" spans="1:17" x14ac:dyDescent="0.25">
      <c r="A51" s="6">
        <f t="shared" si="0"/>
        <v>2023</v>
      </c>
      <c r="B51" s="1">
        <v>45261</v>
      </c>
      <c r="C51" s="3">
        <v>600742.57700000005</v>
      </c>
      <c r="D51" s="3">
        <v>318037.80499999999</v>
      </c>
      <c r="E51" s="3">
        <v>494821.10100000002</v>
      </c>
      <c r="F51" s="3">
        <v>120289.473</v>
      </c>
      <c r="G51" s="3">
        <f t="shared" si="1"/>
        <v>1533890.956</v>
      </c>
      <c r="H51" s="7">
        <v>1669419.1396484375</v>
      </c>
      <c r="I51" s="9">
        <f t="shared" si="2"/>
        <v>1.0883558137677927</v>
      </c>
      <c r="J51" s="3"/>
      <c r="K51" s="3">
        <v>318360.53499999997</v>
      </c>
      <c r="L51" s="3">
        <v>273465.18300000002</v>
      </c>
      <c r="M51" s="3">
        <v>193099.42300000001</v>
      </c>
      <c r="N51" s="3">
        <v>61818.606</v>
      </c>
      <c r="O51" s="3">
        <f t="shared" si="3"/>
        <v>846743.74700000009</v>
      </c>
      <c r="P51" s="7">
        <v>924115.45196533203</v>
      </c>
      <c r="Q51" s="9">
        <f t="shared" si="4"/>
        <v>1.0913755846907152</v>
      </c>
    </row>
    <row r="52" spans="1:17" x14ac:dyDescent="0.25">
      <c r="A52" s="6">
        <f t="shared" si="0"/>
        <v>2024</v>
      </c>
      <c r="B52" s="1">
        <v>45292</v>
      </c>
      <c r="C52" s="3">
        <v>879507.04099999997</v>
      </c>
      <c r="D52" s="3">
        <v>407724.72500000003</v>
      </c>
      <c r="E52" s="3">
        <v>515649.152</v>
      </c>
      <c r="F52" s="3">
        <v>153123.33899999998</v>
      </c>
      <c r="G52" s="3">
        <f t="shared" si="1"/>
        <v>1956004.257</v>
      </c>
      <c r="H52" s="7">
        <v>2065543.7900390625</v>
      </c>
      <c r="I52" s="9">
        <f t="shared" si="2"/>
        <v>1.056001684376223</v>
      </c>
      <c r="J52" s="3"/>
      <c r="K52" s="3">
        <v>411180.46899999998</v>
      </c>
      <c r="L52" s="3">
        <v>302806.88500000001</v>
      </c>
      <c r="M52" s="3">
        <v>195674.68400000001</v>
      </c>
      <c r="N52" s="3">
        <v>87037.930999999997</v>
      </c>
      <c r="O52" s="3">
        <f t="shared" si="3"/>
        <v>996699.96900000004</v>
      </c>
      <c r="P52" s="7">
        <v>1048585.0959472656</v>
      </c>
      <c r="Q52" s="9">
        <f t="shared" si="4"/>
        <v>1.0520569163851008</v>
      </c>
    </row>
    <row r="53" spans="1:17" x14ac:dyDescent="0.25">
      <c r="A53" s="6">
        <f t="shared" si="0"/>
        <v>2024</v>
      </c>
      <c r="B53" s="1">
        <v>45323</v>
      </c>
      <c r="C53" s="3">
        <v>518371.973</v>
      </c>
      <c r="D53" s="3">
        <v>300479.58</v>
      </c>
      <c r="E53" s="3">
        <v>531369.06200000003</v>
      </c>
      <c r="F53" s="3">
        <v>119228.50900000001</v>
      </c>
      <c r="G53" s="3">
        <f t="shared" si="1"/>
        <v>1469449.1240000003</v>
      </c>
      <c r="H53" s="7">
        <v>1599213.8955078125</v>
      </c>
      <c r="I53" s="9">
        <f t="shared" si="2"/>
        <v>1.0883084479676155</v>
      </c>
      <c r="J53" s="3"/>
      <c r="K53" s="3">
        <v>279013.283</v>
      </c>
      <c r="L53" s="3">
        <v>262283.859</v>
      </c>
      <c r="M53" s="3">
        <v>189416.86900000001</v>
      </c>
      <c r="N53" s="3">
        <v>73341.320000000007</v>
      </c>
      <c r="O53" s="3">
        <f t="shared" si="3"/>
        <v>804055.33100000001</v>
      </c>
      <c r="P53" s="7">
        <v>846229.10028076172</v>
      </c>
      <c r="Q53" s="9">
        <f t="shared" si="4"/>
        <v>1.0524513272342966</v>
      </c>
    </row>
    <row r="54" spans="1:17" x14ac:dyDescent="0.25">
      <c r="A54" s="6">
        <f t="shared" si="0"/>
        <v>2024</v>
      </c>
      <c r="B54" s="1">
        <v>45352</v>
      </c>
      <c r="C54" s="3">
        <v>468172.73300000001</v>
      </c>
      <c r="D54" s="3">
        <v>312608.06</v>
      </c>
      <c r="E54" s="3">
        <v>508692.33799999999</v>
      </c>
      <c r="F54" s="3">
        <v>124028.07799999999</v>
      </c>
      <c r="G54" s="3">
        <f t="shared" si="1"/>
        <v>1413501.209</v>
      </c>
      <c r="H54" s="7">
        <v>1529421.3525390625</v>
      </c>
      <c r="I54" s="9">
        <f t="shared" si="2"/>
        <v>1.0820092284329008</v>
      </c>
      <c r="J54" s="3"/>
      <c r="K54" s="3">
        <v>269456.88400000002</v>
      </c>
      <c r="L54" s="3">
        <v>275135.21600000001</v>
      </c>
      <c r="M54" s="3">
        <v>188135.992</v>
      </c>
      <c r="N54" s="3">
        <v>81167.839000000007</v>
      </c>
      <c r="O54" s="3">
        <f t="shared" si="3"/>
        <v>813895.9310000001</v>
      </c>
      <c r="P54" s="7">
        <v>859516.39874267578</v>
      </c>
      <c r="Q54" s="9">
        <f t="shared" si="4"/>
        <v>1.0560519668486654</v>
      </c>
    </row>
    <row r="55" spans="1:17" x14ac:dyDescent="0.25">
      <c r="A55" s="6">
        <f t="shared" si="0"/>
        <v>2024</v>
      </c>
      <c r="B55" s="1">
        <v>45383</v>
      </c>
      <c r="C55" s="3">
        <v>376663.55199999997</v>
      </c>
      <c r="D55" s="3">
        <v>309500.68</v>
      </c>
      <c r="E55" s="3">
        <v>515539.03100000002</v>
      </c>
      <c r="F55" s="3">
        <v>128343.83900000001</v>
      </c>
      <c r="G55" s="3">
        <f t="shared" si="1"/>
        <v>1330047.102</v>
      </c>
      <c r="H55" s="7">
        <v>1435029.0391845703</v>
      </c>
      <c r="I55" s="9">
        <f t="shared" si="2"/>
        <v>1.0789309920127703</v>
      </c>
      <c r="J55" s="3"/>
      <c r="K55" s="3">
        <v>254444.106</v>
      </c>
      <c r="L55" s="3">
        <v>274788.87300000002</v>
      </c>
      <c r="M55" s="3">
        <v>200762.87</v>
      </c>
      <c r="N55" s="3">
        <v>83891.649000000005</v>
      </c>
      <c r="O55" s="3">
        <f t="shared" si="3"/>
        <v>813887.49800000002</v>
      </c>
      <c r="P55" s="7">
        <v>854666.30249023438</v>
      </c>
      <c r="Q55" s="9">
        <f t="shared" si="4"/>
        <v>1.0501037361925842</v>
      </c>
    </row>
    <row r="56" spans="1:17" x14ac:dyDescent="0.25">
      <c r="A56" s="6">
        <f t="shared" si="0"/>
        <v>2024</v>
      </c>
      <c r="B56" s="1">
        <v>45413</v>
      </c>
      <c r="C56" s="3">
        <v>429349.97599999997</v>
      </c>
      <c r="D56" s="3">
        <v>318045.66200000001</v>
      </c>
      <c r="E56" s="3">
        <v>551975.43400000001</v>
      </c>
      <c r="F56" s="3">
        <v>127041.38099999999</v>
      </c>
      <c r="G56" s="3">
        <f t="shared" si="1"/>
        <v>1426412.4530000002</v>
      </c>
      <c r="H56" s="7">
        <v>1535651.4237060547</v>
      </c>
      <c r="I56" s="9">
        <f t="shared" si="2"/>
        <v>1.076583018099923</v>
      </c>
      <c r="J56" s="3"/>
      <c r="K56" s="3">
        <v>349327.28200000001</v>
      </c>
      <c r="L56" s="3">
        <v>297996.34000000003</v>
      </c>
      <c r="M56" s="3">
        <v>202540.94500000001</v>
      </c>
      <c r="N56" s="3">
        <v>83424.061000000002</v>
      </c>
      <c r="O56" s="3">
        <f t="shared" si="3"/>
        <v>933288.62800000003</v>
      </c>
      <c r="P56" s="7">
        <v>991449.20007324219</v>
      </c>
      <c r="Q56" s="9">
        <f t="shared" si="4"/>
        <v>1.0623178835875007</v>
      </c>
    </row>
    <row r="57" spans="1:17" x14ac:dyDescent="0.25">
      <c r="A57" s="6">
        <f t="shared" si="0"/>
        <v>2024</v>
      </c>
      <c r="B57" s="1">
        <v>45444</v>
      </c>
      <c r="C57" s="3">
        <v>517083.14399999997</v>
      </c>
      <c r="D57" s="3">
        <v>375883.63199999998</v>
      </c>
      <c r="E57" s="3">
        <v>534569.15500000003</v>
      </c>
      <c r="F57" s="3">
        <v>143223.22900000002</v>
      </c>
      <c r="G57" s="3">
        <f t="shared" si="1"/>
        <v>1570759.16</v>
      </c>
      <c r="H57" s="7">
        <v>1711209.0850830078</v>
      </c>
      <c r="I57" s="9">
        <f t="shared" si="2"/>
        <v>1.0894153150015742</v>
      </c>
      <c r="J57" s="3"/>
      <c r="K57" s="3">
        <v>436832.11099999998</v>
      </c>
      <c r="L57" s="3">
        <v>337637.08799999999</v>
      </c>
      <c r="M57" s="3">
        <v>203627.57</v>
      </c>
      <c r="N57" s="3">
        <v>105473.41500000001</v>
      </c>
      <c r="O57" s="3">
        <f t="shared" si="3"/>
        <v>1083570.1840000001</v>
      </c>
      <c r="P57" s="7">
        <v>1147509.3493652344</v>
      </c>
      <c r="Q57" s="9">
        <f t="shared" si="4"/>
        <v>1.0590078670577689</v>
      </c>
    </row>
    <row r="58" spans="1:17" x14ac:dyDescent="0.25">
      <c r="A58" s="6">
        <f t="shared" si="0"/>
        <v>2024</v>
      </c>
      <c r="B58" s="1">
        <v>45474</v>
      </c>
      <c r="C58" s="3">
        <v>616924.80200000003</v>
      </c>
      <c r="D58" s="3">
        <v>402572.89600000001</v>
      </c>
      <c r="E58" s="3">
        <v>534217.54799999995</v>
      </c>
      <c r="F58" s="3">
        <v>150966.39799999999</v>
      </c>
      <c r="G58" s="3">
        <f t="shared" si="1"/>
        <v>1704681.6440000001</v>
      </c>
      <c r="H58" s="7">
        <v>1831644.7802734375</v>
      </c>
      <c r="I58" s="9">
        <f t="shared" si="2"/>
        <v>1.0744790892307148</v>
      </c>
      <c r="J58" s="3"/>
      <c r="K58" s="3">
        <v>508718.86900000001</v>
      </c>
      <c r="L58" s="3">
        <v>366502.92800000001</v>
      </c>
      <c r="M58" s="3">
        <v>206200.90100000001</v>
      </c>
      <c r="N58" s="3">
        <v>99764.596999999994</v>
      </c>
      <c r="O58" s="3">
        <f t="shared" si="3"/>
        <v>1181187.2950000002</v>
      </c>
      <c r="P58" s="7">
        <v>1245985.1500244141</v>
      </c>
      <c r="Q58" s="9">
        <f t="shared" si="4"/>
        <v>1.0548582390774985</v>
      </c>
    </row>
    <row r="59" spans="1:17" x14ac:dyDescent="0.25">
      <c r="A59" s="6">
        <f t="shared" si="0"/>
        <v>2024</v>
      </c>
      <c r="B59" s="1">
        <v>45505</v>
      </c>
      <c r="C59" s="3">
        <v>566736.40599999996</v>
      </c>
      <c r="D59" s="3">
        <v>409107.36800000002</v>
      </c>
      <c r="E59" s="3">
        <v>507729.05800000002</v>
      </c>
      <c r="F59" s="3">
        <v>154332.16800000001</v>
      </c>
      <c r="G59" s="3">
        <f t="shared" si="1"/>
        <v>1637905</v>
      </c>
      <c r="H59" s="7">
        <v>1795589.5499267578</v>
      </c>
      <c r="I59" s="9">
        <f t="shared" si="2"/>
        <v>1.0962720975433604</v>
      </c>
      <c r="J59" s="3"/>
      <c r="K59" s="3">
        <v>488040.09299999999</v>
      </c>
      <c r="L59" s="3">
        <v>367752.33799999999</v>
      </c>
      <c r="M59" s="3">
        <v>220777.95300000001</v>
      </c>
      <c r="N59" s="3">
        <v>107797.17</v>
      </c>
      <c r="O59" s="3">
        <f t="shared" si="3"/>
        <v>1184367.554</v>
      </c>
      <c r="P59" s="7">
        <v>1239341.1019287109</v>
      </c>
      <c r="Q59" s="9">
        <f t="shared" si="4"/>
        <v>1.0464159523308851</v>
      </c>
    </row>
    <row r="60" spans="1:17" x14ac:dyDescent="0.25">
      <c r="A60" s="6">
        <f t="shared" si="0"/>
        <v>2024</v>
      </c>
      <c r="B60" s="1">
        <v>45536</v>
      </c>
      <c r="C60" s="3">
        <v>422787.86900000001</v>
      </c>
      <c r="D60" s="3">
        <v>330882.81900000002</v>
      </c>
      <c r="E60" s="3">
        <v>534897.61099999992</v>
      </c>
      <c r="F60" s="3">
        <v>131548.71300000002</v>
      </c>
      <c r="G60" s="3">
        <f t="shared" si="1"/>
        <v>1420117.0120000001</v>
      </c>
      <c r="H60" s="7">
        <v>1533617.8098144531</v>
      </c>
      <c r="I60" s="9">
        <f t="shared" si="2"/>
        <v>1.0799235533800176</v>
      </c>
      <c r="J60" s="3"/>
      <c r="K60" s="3">
        <v>358015.5</v>
      </c>
      <c r="L60" s="3">
        <v>300893.734</v>
      </c>
      <c r="M60" s="3">
        <v>206229.981</v>
      </c>
      <c r="N60" s="3">
        <v>90785.635999999999</v>
      </c>
      <c r="O60" s="3">
        <f t="shared" si="3"/>
        <v>955924.85100000002</v>
      </c>
      <c r="P60" s="7">
        <v>1023338.4990234375</v>
      </c>
      <c r="Q60" s="9">
        <f t="shared" si="4"/>
        <v>1.070521911793501</v>
      </c>
    </row>
    <row r="61" spans="1:17" x14ac:dyDescent="0.25">
      <c r="A61" s="6">
        <f t="shared" si="0"/>
        <v>2024</v>
      </c>
      <c r="B61" s="1">
        <v>45566</v>
      </c>
      <c r="C61" s="3">
        <v>369362.45699999999</v>
      </c>
      <c r="D61" s="3">
        <v>328695.85800000001</v>
      </c>
      <c r="E61" s="3">
        <v>501680.93399999995</v>
      </c>
      <c r="F61" s="3">
        <v>133383.334</v>
      </c>
      <c r="G61" s="3">
        <f t="shared" si="1"/>
        <v>1333122.5829999999</v>
      </c>
      <c r="H61" s="7">
        <v>1438731.0648193359</v>
      </c>
      <c r="I61" s="9">
        <f t="shared" si="2"/>
        <v>1.0792188829189882</v>
      </c>
      <c r="J61" s="3"/>
      <c r="K61" s="3">
        <v>261937.11799999999</v>
      </c>
      <c r="L61" s="3">
        <v>284030.549</v>
      </c>
      <c r="M61" s="3">
        <v>189166.47200000001</v>
      </c>
      <c r="N61" s="3">
        <v>86832.167000000001</v>
      </c>
      <c r="O61" s="3">
        <f t="shared" si="3"/>
        <v>821966.30599999998</v>
      </c>
      <c r="P61" s="7">
        <v>869604.00109863281</v>
      </c>
      <c r="Q61" s="9">
        <f t="shared" si="4"/>
        <v>1.0579557759860692</v>
      </c>
    </row>
    <row r="62" spans="1:17" x14ac:dyDescent="0.25">
      <c r="A62" s="6">
        <f t="shared" si="0"/>
        <v>2024</v>
      </c>
      <c r="B62" s="1">
        <v>45597</v>
      </c>
      <c r="C62" s="7">
        <v>439387.15400000004</v>
      </c>
      <c r="D62" s="7">
        <v>307195.67800000001</v>
      </c>
      <c r="E62" s="7">
        <v>479549.201</v>
      </c>
      <c r="F62" s="7">
        <v>98227.180999999997</v>
      </c>
      <c r="G62" s="7">
        <f t="shared" si="1"/>
        <v>1324359.2140000002</v>
      </c>
      <c r="H62" s="7">
        <v>1461526.8509521484</v>
      </c>
      <c r="I62" s="10">
        <f t="shared" si="2"/>
        <v>1.1035728339427313</v>
      </c>
      <c r="J62" s="7"/>
      <c r="K62" s="7">
        <v>246454.71900000001</v>
      </c>
      <c r="L62" s="7">
        <v>269069.77500000002</v>
      </c>
      <c r="M62" s="7">
        <v>178701.40400000001</v>
      </c>
      <c r="N62" s="7">
        <v>84505.087</v>
      </c>
      <c r="O62" s="7">
        <f t="shared" si="3"/>
        <v>778730.9850000001</v>
      </c>
      <c r="P62" s="7">
        <v>845604.10095214844</v>
      </c>
      <c r="Q62" s="10">
        <f t="shared" si="4"/>
        <v>1.0858744768607715</v>
      </c>
    </row>
  </sheetData>
  <pageMargins left="0.7" right="0.7" top="0.75" bottom="0.75" header="0.3" footer="0.3"/>
  <pageSetup orientation="portrait" r:id="rId1"/>
  <headerFooter>
    <oddHeader>&amp;RCase No. 2024-00326
Attachment to Response to JI Question No. 22
Page &amp;P of &amp;N
Jones</oddHeader>
    <oddFooter>&amp;L_x000D_&amp;1#&amp;"Calibri"&amp;14&amp;K000000 Business Use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_x0020_Testimony xmlns="65bfb563-8fe2-4d34-a09f-38a217d8feea" xsi:nil="true"/>
    <Year xmlns="65bfb563-8fe2-4d34-a09f-38a217d8feea">2024</Year>
    <Review_x0020_Case_x0020_Doc_x0020_Types xmlns="65bfb563-8fe2-4d34-a09f-38a217d8feea">1st Data Request</Review_x0020_Case_x0020_Doc_x0020_Types>
    <Case_x0020__x0023_ xmlns="f789fa03-9022-4931-acb2-79f11ac92edf" xsi:nil="true"/>
    <Data_x0020_Request_x0020_Party xmlns="f789fa03-9022-4931-acb2-79f11ac92edf">Joint Intervenors (Mountain Association, Kentuckians for the Commonwealth, Kentucky Solar Energy Society, Metropolitan Housing Coalition)</Data_x0020_Request_x0020_Party>
    <Status_x0020__x0028_Internal_x0020_Use_x0020_Only_x0029_ xmlns="2ad705b9-adad-42ba-803b-2580de5ca47a"/>
    <Company xmlns="65bfb563-8fe2-4d34-a09f-38a217d8feea">
      <Value>LGE/KU</Value>
    </Company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E22BC60D66E64EA9A891F519C03B12" ma:contentTypeVersion="22" ma:contentTypeDescription="Create a new document." ma:contentTypeScope="" ma:versionID="56c0bf4948d91db66fba126d4735095f">
  <xsd:schema xmlns:xsd="http://www.w3.org/2001/XMLSchema" xmlns:xs="http://www.w3.org/2001/XMLSchema" xmlns:p="http://schemas.microsoft.com/office/2006/metadata/properties" xmlns:ns2="65bfb563-8fe2-4d34-a09f-38a217d8feea" xmlns:ns3="f789fa03-9022-4931-acb2-79f11ac92edf" xmlns:ns4="2ad705b9-adad-42ba-803b-2580de5ca47a" targetNamespace="http://schemas.microsoft.com/office/2006/metadata/properties" ma:root="true" ma:fieldsID="2631b7c784b1ab9d492d59ff0ceffd04" ns2:_="" ns3:_="" ns4:_="">
    <xsd:import namespace="65bfb563-8fe2-4d34-a09f-38a217d8feea"/>
    <xsd:import namespace="f789fa03-9022-4931-acb2-79f11ac92edf"/>
    <xsd:import namespace="2ad705b9-adad-42ba-803b-2580de5ca47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Review_x0020_Case_x0020_Doc_x0020_Types"/>
                <xsd:element ref="ns2:Witness_x0020_Testimony" minOccurs="0"/>
                <xsd:element ref="ns3:Data_x0020_Request_x0020_Party" minOccurs="0"/>
                <xsd:element ref="ns3:Case_x0020__x0023_" minOccurs="0"/>
                <xsd:element ref="ns4:Status_x0020__x0028_Internal_x0020_Use_x0020_Only_x002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bfb563-8fe2-4d34-a09f-38a217d8fee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LGE/KU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default="2024" ma:format="Dropdown" ma:internalName="Year">
      <xsd:simpleType>
        <xsd:restriction base="dms:Choice">
          <xsd:enumeration value="2024"/>
        </xsd:restriction>
      </xsd:simpleType>
    </xsd:element>
    <xsd:element name="Review_x0020_Case_x0020_Doc_x0020_Types" ma:index="4" ma:displayName="Document Types" ma:format="Dropdown" ma:internalName="Review_x0020_Case_x0020_Doc_x0020_Types">
      <xsd:simpleType>
        <xsd:restriction base="dms:Choice">
          <xsd:enumeration value="2021 IRP KPSC Staff Recommendations"/>
          <xsd:enumeration value="Internal Updates"/>
          <xsd:enumeration value="Volume I"/>
          <xsd:enumeration value="Volume II"/>
          <xsd:enumeration value="Volume III"/>
          <xsd:enumeration value="Technical Informal Conference"/>
          <xsd:enumeration value="Data Requests"/>
          <xsd:enumeration value="1st Data Request"/>
          <xsd:enumeration value="1st Data Request - As Filed"/>
          <xsd:enumeration value="2nd Data Request"/>
          <xsd:enumeration value="2nd Data Request - As Filed"/>
          <xsd:enumeration value="3rd Data Request"/>
          <xsd:enumeration value="Post Hearing Data Request"/>
          <xsd:enumeration value="Intervenor Comments"/>
          <xsd:enumeration value="LG&amp;E and KU Response Comments"/>
          <xsd:enumeration value="Post-Hearing Comments"/>
          <xsd:enumeration value="KPSC Staff Report"/>
          <xsd:enumeration value="efiled Documents"/>
          <xsd:enumeration value="Witness Prep"/>
        </xsd:restriction>
      </xsd:simpleType>
    </xsd:element>
    <xsd:element name="Witness_x0020_Testimony" ma:index="5" nillable="true" ma:displayName="Witness" ma:format="Dropdown" ma:internalName="Witness_x0020_Testimony">
      <xsd:simpleType>
        <xsd:restriction base="dms:Choice">
          <xsd:enumeration value="Conroy, Rober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89fa03-9022-4931-acb2-79f11ac92edf" elementFormDefault="qualified">
    <xsd:import namespace="http://schemas.microsoft.com/office/2006/documentManagement/types"/>
    <xsd:import namespace="http://schemas.microsoft.com/office/infopath/2007/PartnerControls"/>
    <xsd:element name="Data_x0020_Request_x0020_Party" ma:index="6" nillable="true" ma:displayName="Data Request Party" ma:format="Dropdown" ma:internalName="Data_x0020_Request_x0020_Party">
      <xsd:simpleType>
        <xsd:restriction base="dms:Choice">
          <xsd:enumeration value="Attorney General"/>
          <xsd:enumeration value="Joint Intervenors (Mountain Association, Kentuckians for the Commonwealth, Kentucky Solar Energy Society, Metropolitan Housing Coalition)"/>
          <xsd:enumeration value="Kentucky Coal Association"/>
          <xsd:enumeration value="Kentucky Industrial Utility Customers"/>
          <xsd:enumeration value="Public Service Commission"/>
          <xsd:enumeration value="Sierra Club"/>
          <xsd:enumeration value="Southern Renewable Energy Association"/>
        </xsd:restriction>
      </xsd:simpleType>
    </xsd:element>
    <xsd:element name="Case_x0020__x0023_" ma:index="7" nillable="true" ma:displayName="Case #" ma:internalName="Case_x0020__x0023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d705b9-adad-42ba-803b-2580de5ca47a" elementFormDefault="qualified">
    <xsd:import namespace="http://schemas.microsoft.com/office/2006/documentManagement/types"/>
    <xsd:import namespace="http://schemas.microsoft.com/office/infopath/2007/PartnerControls"/>
    <xsd:element name="Status_x0020__x0028_Internal_x0020_Use_x0020_Only_x0029_" ma:index="8" nillable="true" ma:displayName="Status (Internal Use Only)" ma:internalName="Status_x0020__x0028_Internal_x0020_Use_x0020_Only_x0029_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inal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C081C7-7FBD-4B29-8121-7F48FD711E67}">
  <ds:schemaRefs>
    <ds:schemaRef ds:uri="2ad705b9-adad-42ba-803b-2580de5ca47a"/>
    <ds:schemaRef ds:uri="65bfb563-8fe2-4d34-a09f-38a217d8feea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f789fa03-9022-4931-acb2-79f11ac92ed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A00B74C-101A-48C0-AD90-7C3995CFFA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9577B4-75D5-49B5-B08B-213347832C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bfb563-8fe2-4d34-a09f-38a217d8feea"/>
    <ds:schemaRef ds:uri="f789fa03-9022-4931-acb2-79f11ac92edf"/>
    <ds:schemaRef ds:uri="2ad705b9-adad-42ba-803b-2580de5ca4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Yearly_Reqs</vt:lpstr>
      <vt:lpstr>Monthly_Reqs</vt:lpstr>
      <vt:lpstr>Monthly_Sales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2024-12-12T14:59:47Z</dcterms:created>
  <dcterms:modified xsi:type="dcterms:W3CDTF">2024-12-17T14:30:00Z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0x01010056E22BC60D66E64EA9A891F519C03B12</vt:lpwstr>
  </property>
  <property fmtid="{D5CDD505-2E9C-101B-9397-08002B2CF9AE}" pid="3" name="MSIP_Label_0adee1c6-0c13-46fe-9f7d-d5b32ad2c571_Enabled">
    <vt:lpwstr>true</vt:lpwstr>
  </property>
  <property fmtid="{D5CDD505-2E9C-101B-9397-08002B2CF9AE}" pid="4" name="MSIP_Label_0adee1c6-0c13-46fe-9f7d-d5b32ad2c571_SetDate">
    <vt:lpwstr>2024-12-17T14:29:28Z</vt:lpwstr>
  </property>
  <property fmtid="{D5CDD505-2E9C-101B-9397-08002B2CF9AE}" pid="5" name="MSIP_Label_0adee1c6-0c13-46fe-9f7d-d5b32ad2c571_Method">
    <vt:lpwstr>Privileged</vt:lpwstr>
  </property>
  <property fmtid="{D5CDD505-2E9C-101B-9397-08002B2CF9AE}" pid="6" name="MSIP_Label_0adee1c6-0c13-46fe-9f7d-d5b32ad2c571_Name">
    <vt:lpwstr>0adee1c6-0c13-46fe-9f7d-d5b32ad2c571</vt:lpwstr>
  </property>
  <property fmtid="{D5CDD505-2E9C-101B-9397-08002B2CF9AE}" pid="7" name="MSIP_Label_0adee1c6-0c13-46fe-9f7d-d5b32ad2c571_SiteId">
    <vt:lpwstr>5ee3b0ba-a559-45ee-a69e-6d3e963a3e72</vt:lpwstr>
  </property>
  <property fmtid="{D5CDD505-2E9C-101B-9397-08002B2CF9AE}" pid="8" name="MSIP_Label_0adee1c6-0c13-46fe-9f7d-d5b32ad2c571_ActionId">
    <vt:lpwstr>5ba1f5ff-d9f6-40a9-882d-24e16d616b72</vt:lpwstr>
  </property>
  <property fmtid="{D5CDD505-2E9C-101B-9397-08002B2CF9AE}" pid="9" name="MSIP_Label_0adee1c6-0c13-46fe-9f7d-d5b32ad2c571_ContentBits">
    <vt:lpwstr>2</vt:lpwstr>
  </property>
</Properties>
</file>