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PVW\"/>
    </mc:Choice>
  </mc:AlternateContent>
  <xr:revisionPtr revIDLastSave="0" documentId="13_ncr:1_{89443A43-62D5-43EE-A35E-C76DAC92D760}"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23148" yWindow="-108" windowWidth="23256" windowHeight="12576" activeTab="5"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81029"/>
  <customWorkbookViews>
    <customWorkbookView name="JeffD.Cline - Personal View" guid="{F86FB03E-1393-42C1-B137-526C03592366}" mergeInterval="0" personalView="1" maximized="1" xWindow="-8" yWindow="-8" windowWidth="1936" windowHeight="1056" activeSheetId="1" showComments="commIndAndComment"/>
    <customWorkbookView name="ariel.miller - Personal View" guid="{5E087F3E-FC44-448E-A42E-D43D6E603352}" mergeInterval="0" personalView="1" maximized="1" xWindow="1432" yWindow="-8" windowWidth="1456" windowHeight="876" activeSheetId="2"/>
    <customWorkbookView name="samh.reid - Personal View" guid="{29732F16-11E8-42D9-941E-D56282971315}" mergeInterval="0" personalView="1" maximized="1" xWindow="-9" yWindow="-9" windowWidth="1298" windowHeight="992" activeSheetId="2"/>
    <customWorkbookView name="agoad - Personal View" guid="{7D30D6EE-C7A4-479A-ADFA-D6A7B85196F5}" mergeInterval="0" personalView="1" maximized="1" xWindow="1432" yWindow="-8" windowWidth="1456" windowHeight="876" activeSheetId="3"/>
    <customWorkbookView name="lisa.mendez - Personal View" guid="{A882C7F7-0D6D-4E4B-8EF1-7A466B035AD3}" mergeInterval="0" personalView="1" xWindow="2074" yWindow="232" windowWidth="1440" windowHeight="759"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4" l="1"/>
  <c r="F35" i="14"/>
  <c r="F37" i="14"/>
  <c r="F38" i="14"/>
  <c r="F39" i="14"/>
  <c r="F40" i="2"/>
  <c r="F40" i="3"/>
  <c r="F40" i="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14" s="1"/>
  <c r="F23" i="7"/>
  <c r="F23" i="8"/>
  <c r="F23" i="9"/>
  <c r="F23" i="10"/>
  <c r="F23" i="11"/>
  <c r="F23" i="12"/>
  <c r="F23" i="13"/>
  <c r="F23" i="2"/>
  <c r="F45" i="4"/>
  <c r="F40" i="5"/>
  <c r="F45" i="5"/>
  <c r="F40" i="6"/>
  <c r="F40" i="14" s="1"/>
  <c r="F40" i="7"/>
  <c r="F45" i="7"/>
  <c r="F40" i="8"/>
  <c r="F45" i="8"/>
  <c r="F40" i="9"/>
  <c r="F45" i="9"/>
  <c r="F40" i="10"/>
  <c r="F45" i="10"/>
  <c r="F40" i="11"/>
  <c r="F45" i="11"/>
  <c r="F40" i="12"/>
  <c r="F45" i="12"/>
  <c r="F40" i="13"/>
  <c r="F45" i="13"/>
  <c r="F31" i="3"/>
  <c r="F31" i="4"/>
  <c r="F31" i="5"/>
  <c r="F31" i="6"/>
  <c r="F31" i="14" s="1"/>
  <c r="F31" i="7"/>
  <c r="F31" i="8"/>
  <c r="F31" i="9"/>
  <c r="F31" i="10"/>
  <c r="F31" i="11"/>
  <c r="F31" i="12"/>
  <c r="F31" i="13"/>
  <c r="F31" i="2"/>
  <c r="F7" i="5"/>
  <c r="F7" i="6"/>
  <c r="F7" i="7"/>
  <c r="F7" i="8"/>
  <c r="F7" i="9"/>
  <c r="F7" i="10"/>
  <c r="F7" i="12"/>
  <c r="F7" i="13"/>
  <c r="F13" i="3"/>
  <c r="F13" i="4"/>
  <c r="F13" i="5"/>
  <c r="F13" i="6"/>
  <c r="F13" i="7"/>
  <c r="F13" i="8"/>
  <c r="F13" i="9"/>
  <c r="F13" i="10"/>
  <c r="F13" i="11"/>
  <c r="F13" i="2"/>
  <c r="F45" i="3"/>
  <c r="F45" i="2"/>
  <c r="F42" i="11"/>
  <c r="F42" i="7"/>
  <c r="F42" i="3"/>
  <c r="F13" i="14"/>
  <c r="F42" i="12"/>
  <c r="F42" i="8"/>
  <c r="F42" i="4"/>
  <c r="F42" i="2"/>
  <c r="F42" i="10"/>
  <c r="F42" i="13"/>
  <c r="F42" i="9"/>
  <c r="F42" i="5"/>
  <c r="F45" i="6" l="1"/>
  <c r="F42" i="6"/>
  <c r="F42" i="14"/>
  <c r="F45" i="14"/>
</calcChain>
</file>

<file path=xl/sharedStrings.xml><?xml version="1.0" encoding="utf-8"?>
<sst xmlns="http://schemas.openxmlformats.org/spreadsheetml/2006/main" count="556" uniqueCount="91">
  <si>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</si>
  <si>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</si>
  <si>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</si>
  <si>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</si>
  <si>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</si>
  <si>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</si>
  <si>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</si>
  <si>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</si>
  <si>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</si>
  <si>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</si>
  <si>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</si>
  <si>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</si>
  <si>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</si>
  <si>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</si>
  <si>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</si>
  <si>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</si>
  <si>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</si>
  <si>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</si>
  <si>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</si>
  <si>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</si>
  <si>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</si>
  <si>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</si>
  <si>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</si>
  <si>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</si>
  <si>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</si>
  <si>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</si>
  <si>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</si>
  <si>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</si>
  <si>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</si>
  <si>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</si>
  <si>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</si>
  <si>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</si>
  <si>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</si>
  <si>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</si>
  <si>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</si>
  <si>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</si>
  <si>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</si>
  <si>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</si>
  <si>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</si>
  <si>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</si>
  <si>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</si>
  <si>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</si>
  <si>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</si>
  <si>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</si>
  <si>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</si>
  <si>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</si>
  <si>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</si>
  <si>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</si>
  <si>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</si>
  <si>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</si>
  <si>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</si>
  <si>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</si>
  <si>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</si>
  <si>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</si>
  <si>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</si>
  <si>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</si>
  <si>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</si>
  <si>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</si>
  <si>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</si>
  <si>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</si>
  <si>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</si>
  <si>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</si>
  <si>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</si>
  <si>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</si>
  <si>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</si>
  <si>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</si>
  <si>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</si>
  <si>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</si>
  <si>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</si>
  <si>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</si>
  <si>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</si>
  <si>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</si>
  <si>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</si>
  <si>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</si>
  <si>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</si>
  <si>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</si>
  <si>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</si>
  <si>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</si>
  <si>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</si>
  <si>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</si>
  <si>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</si>
  <si>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</si>
  <si>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</si>
  <si>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</si>
  <si>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</si>
  <si>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</si>
  <si>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</si>
  <si>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</si>
  <si>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</si>
  <si>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</si>
  <si>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Powell's Valley Water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</si>
</sst>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2">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workbookViewId="0">
      <selection activeCell="C4" sqref="C4"/>
    </sheetView>
  </sheetViews>
  <sheetFormatPr defaultColWidth="8.81640625" defaultRowHeight="15" x14ac:dyDescent="0.25"/>
  <cols>
    <col min="1" max="1" width="5.7265625" style="10" bestFit="1" customWidth="1"/>
    <col min="2" max="2" width="8.453125" style="10" bestFit="1" customWidth="1"/>
    <col min="3" max="3" width="92.26953125" style="10" customWidth="1"/>
    <col min="4" max="16384" width="8.81640625" style="10"/>
  </cols>
  <sheetData>
    <row r="1" spans="1:3" x14ac:dyDescent="0.25">
      <c r="A1" s="10" t="s">
        <v>71</v>
      </c>
    </row>
    <row r="4" spans="1:3" ht="15.6" x14ac:dyDescent="0.3">
      <c r="C4" s="17" t="s">
        <v>70</v>
      </c>
    </row>
    <row r="5" spans="1:3" x14ac:dyDescent="0.25">
      <c r="A5" s="10" t="s">
        <v>49</v>
      </c>
      <c r="B5" s="10" t="s">
        <v>56</v>
      </c>
      <c r="C5" s="10" t="s">
        <v>57</v>
      </c>
    </row>
    <row r="6" spans="1:3" ht="30.75" customHeight="1" x14ac:dyDescent="0.25">
      <c r="B6" s="35">
        <v>2</v>
      </c>
      <c r="C6" s="36" t="s">
        <v>58</v>
      </c>
    </row>
    <row r="7" spans="1:3" ht="30" x14ac:dyDescent="0.25">
      <c r="B7" s="35">
        <v>3</v>
      </c>
      <c r="C7" s="36" t="s">
        <v>52</v>
      </c>
    </row>
    <row r="8" spans="1:3" ht="30" x14ac:dyDescent="0.25">
      <c r="B8" s="35">
        <v>4</v>
      </c>
      <c r="C8" s="36" t="s">
        <v>72</v>
      </c>
    </row>
    <row r="9" spans="1:3" ht="15.6" x14ac:dyDescent="0.25">
      <c r="B9" s="35"/>
      <c r="C9" s="37" t="s">
        <v>54</v>
      </c>
    </row>
    <row r="10" spans="1:3" x14ac:dyDescent="0.25">
      <c r="B10" s="38" t="s">
        <v>73</v>
      </c>
      <c r="C10" s="36" t="s">
        <v>63</v>
      </c>
    </row>
    <row r="11" spans="1:3" ht="30" x14ac:dyDescent="0.25">
      <c r="B11" s="38" t="s">
        <v>62</v>
      </c>
      <c r="C11" s="36" t="s">
        <v>74</v>
      </c>
    </row>
    <row r="12" spans="1:3" ht="60" x14ac:dyDescent="0.25">
      <c r="B12" s="35">
        <v>13</v>
      </c>
      <c r="C12" s="36" t="s">
        <v>75</v>
      </c>
    </row>
    <row r="13" spans="1:3" ht="30" x14ac:dyDescent="0.25">
      <c r="B13" s="35">
        <v>14</v>
      </c>
      <c r="C13" s="36" t="s">
        <v>53</v>
      </c>
    </row>
    <row r="14" spans="1:3" ht="15.6" x14ac:dyDescent="0.25">
      <c r="B14" s="35"/>
      <c r="C14" s="37" t="s">
        <v>55</v>
      </c>
    </row>
    <row r="15" spans="1:3" ht="45" x14ac:dyDescent="0.25">
      <c r="B15" s="38" t="s">
        <v>50</v>
      </c>
      <c r="C15" s="36" t="s">
        <v>76</v>
      </c>
    </row>
    <row r="16" spans="1:3" ht="32.25" customHeight="1" x14ac:dyDescent="0.25">
      <c r="B16" s="35">
        <v>17</v>
      </c>
      <c r="C16" s="36" t="s">
        <v>69</v>
      </c>
    </row>
    <row r="17" spans="2:3" ht="30" x14ac:dyDescent="0.25">
      <c r="B17" s="35">
        <v>18</v>
      </c>
      <c r="C17" s="36" t="s">
        <v>77</v>
      </c>
    </row>
    <row r="18" spans="2:3" ht="45" x14ac:dyDescent="0.25">
      <c r="B18" s="35">
        <v>19</v>
      </c>
      <c r="C18" s="36" t="s">
        <v>59</v>
      </c>
    </row>
    <row r="19" spans="2:3" ht="105" x14ac:dyDescent="0.25">
      <c r="B19" s="35">
        <v>20</v>
      </c>
      <c r="C19" s="36" t="s">
        <v>88</v>
      </c>
    </row>
    <row r="20" spans="2:3" ht="75" x14ac:dyDescent="0.25">
      <c r="B20" s="35">
        <v>21</v>
      </c>
      <c r="C20" s="36" t="s">
        <v>78</v>
      </c>
    </row>
    <row r="21" spans="2:3" ht="30" x14ac:dyDescent="0.25">
      <c r="B21" s="35">
        <v>22</v>
      </c>
      <c r="C21" s="36" t="s">
        <v>60</v>
      </c>
    </row>
    <row r="22" spans="2:3" ht="15.6" x14ac:dyDescent="0.25">
      <c r="B22" s="35"/>
      <c r="C22" s="37" t="s">
        <v>61</v>
      </c>
    </row>
    <row r="23" spans="2:3" ht="60" x14ac:dyDescent="0.25">
      <c r="B23" s="38" t="s">
        <v>51</v>
      </c>
      <c r="C23" s="36" t="s">
        <v>79</v>
      </c>
    </row>
    <row r="24" spans="2:3" ht="45" x14ac:dyDescent="0.25">
      <c r="B24" s="38" t="s">
        <v>67</v>
      </c>
      <c r="C24" s="36" t="s">
        <v>87</v>
      </c>
    </row>
    <row r="25" spans="2:3" ht="45" x14ac:dyDescent="0.25">
      <c r="B25" s="38" t="s">
        <v>66</v>
      </c>
      <c r="C25" s="36" t="s">
        <v>84</v>
      </c>
    </row>
    <row r="26" spans="2:3" ht="75" x14ac:dyDescent="0.25">
      <c r="B26" s="35">
        <v>30</v>
      </c>
      <c r="C26" s="36" t="s">
        <v>86</v>
      </c>
    </row>
    <row r="27" spans="2:3" ht="30" x14ac:dyDescent="0.25">
      <c r="B27" s="35">
        <v>31</v>
      </c>
      <c r="C27" s="36" t="s">
        <v>80</v>
      </c>
    </row>
    <row r="28" spans="2:3" ht="15.6" x14ac:dyDescent="0.25">
      <c r="B28" s="35"/>
      <c r="C28" s="37" t="s">
        <v>81</v>
      </c>
    </row>
    <row r="29" spans="2:3" ht="45" x14ac:dyDescent="0.25">
      <c r="B29" s="35">
        <v>36</v>
      </c>
      <c r="C29" s="36" t="s">
        <v>82</v>
      </c>
    </row>
    <row r="30" spans="2:3" x14ac:dyDescent="0.25">
      <c r="B30" s="16"/>
    </row>
    <row r="31" spans="2:3" x14ac:dyDescent="0.25">
      <c r="B31" s="16"/>
    </row>
    <row r="32" spans="2:3" x14ac:dyDescent="0.25">
      <c r="B32" s="16"/>
    </row>
    <row r="33" spans="2:2" x14ac:dyDescent="0.25">
      <c r="B33" s="16"/>
    </row>
    <row r="34" spans="2:2" x14ac:dyDescent="0.25">
      <c r="B34" s="16"/>
    </row>
    <row r="35" spans="2:2" x14ac:dyDescent="0.25">
      <c r="B35" s="16"/>
    </row>
  </sheetData>
  <sheetProtection algorithmName="SHA-512" hashValue="AjcWu5xheG8823fELb9o17wPAQnG9WxXv7zGQYhd4OhPGPnyOmEMMEG6azylfIMC7GqI4MAykyZ3uJbDh3DnAA==" saltValue="o3JaGOe7/Wd21q6uD80YQg==" spinCount="100000" sheet="1" objects="1" scenarios="1"/>
  <customSheetViews>
    <customSheetView guid="{F86FB03E-1393-42C1-B137-526C03592366}" fitToPage="1" topLeftCell="A22">
      <selection activeCell="C31" sqref="C31"/>
      <pageMargins left="0.45" right="0.45" top="0.75" bottom="0.5" header="0.3" footer="0.3"/>
      <printOptions gridLines="1"/>
      <pageSetup scale="69" orientation="portrait" r:id="rId1"/>
    </customSheetView>
    <customSheetView guid="{5E087F3E-FC44-448E-A42E-D43D6E603352}" fitToPage="1" topLeftCell="A22">
      <selection activeCell="C31" sqref="C31"/>
      <pageMargins left="0.45" right="0.45" top="0.75" bottom="0.5" header="0.3" footer="0.3"/>
      <printOptions gridLines="1"/>
      <pageSetup scale="69"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7D30D6EE-C7A4-479A-ADFA-D6A7B85196F5}" fitToPage="1">
      <selection activeCell="C31" sqref="C31"/>
      <pageMargins left="0.45" right="0.45" top="0.75" bottom="0.5" header="0.3" footer="0.3"/>
      <printOptions gridLines="1"/>
      <pageSetup scale="66" orientation="portrait" r:id="rId4"/>
    </customSheetView>
    <customSheetView guid="{A882C7F7-0D6D-4E4B-8EF1-7A466B035AD3}"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4"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37</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cfMh6JusqhCblcfhn8SxuL3kAnOymI8rV4+evi8pbXrCAV+LaEcg3AUuMtLnlauk+FAYsBHufnYT/aD1el5m8g==" saltValue="olXenQQfjs5IFiOWKM1pH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38</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w0J+K5VjlQODFHnqtdWHS4W+0woNOBCCWKyrnPIYSLI+QIlm3NkEouCbpaEtEpPnSSsmvmgIGCGeJsAjuhFQMA==" saltValue="s6Sf64iv1wxBPcd8AE9ZH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6" zoomScaleNormal="100" workbookViewId="0">
      <selection activeCell="F38" sqref="F38"/>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39</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ghTKrCG/7eiS52YsQZyoY3cHynA96W3mn0AOAVK54x2Ms9hR4mv8hSiDg0fuPUOWPwAxd6HUsYapMSaGsqAXwQ==" saltValue="FKH2AM+yPMeWxpbCsErvo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85</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G+RcKTCbUUOhMPUhuOXe2onoNObT35XWOg21fcG9On1BxHBxGsSKu08s8tr/JsFhtsAG+VjPdw0wnOrs8Xedhw==" saltValue="zpT4vR5F2GXidVnK8h+PN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13" zoomScaleNormal="100" workbookViewId="0">
      <selection activeCell="F40" sqref="F40"/>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42</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34">
        <f>Jan!F11+Feb!F11+Mar!F11+Apr!F11+May!F11+Jun!F11+July!F11+Aug!F11+Sept!F11+Oct!F11+Nov!F11+Dec!F11</f>
        <v>53997000</v>
      </c>
    </row>
    <row r="12" spans="1:6" x14ac:dyDescent="0.25">
      <c r="A12" s="16">
        <v>3</v>
      </c>
      <c r="B12" s="20" t="s">
        <v>8</v>
      </c>
      <c r="F12" s="34">
        <f>Jan!F12+Feb!F12+Mar!F12+Apr!F12+May!F12+Jun!F12+July!F12+Aug!F12+Sept!F12+Oct!F12+Nov!F12+Dec!F12</f>
        <v>0</v>
      </c>
    </row>
    <row r="13" spans="1:6" ht="15.6" x14ac:dyDescent="0.3">
      <c r="A13" s="16">
        <v>4</v>
      </c>
      <c r="B13" s="47" t="s">
        <v>9</v>
      </c>
      <c r="C13" s="48"/>
      <c r="D13" s="48"/>
      <c r="E13" s="48"/>
      <c r="F13" s="8">
        <f>Jan!F13+Feb!F13+Mar!F13+Apr!F13+May!F13+Jun!F13+July!F13+Aug!F13+Sept!F13+Oct!F13+Nov!F13+Dec!F13</f>
        <v>53997000</v>
      </c>
    </row>
    <row r="14" spans="1:6" x14ac:dyDescent="0.25">
      <c r="A14" s="16">
        <v>5</v>
      </c>
      <c r="F14" s="21"/>
    </row>
    <row r="15" spans="1:6" ht="15.6" x14ac:dyDescent="0.3">
      <c r="A15" s="16">
        <v>6</v>
      </c>
      <c r="B15" s="31" t="s">
        <v>10</v>
      </c>
      <c r="C15" s="31"/>
      <c r="F15" s="21"/>
    </row>
    <row r="16" spans="1:6" x14ac:dyDescent="0.25">
      <c r="A16" s="16">
        <v>7</v>
      </c>
      <c r="B16" s="18" t="s">
        <v>11</v>
      </c>
      <c r="C16" s="19"/>
      <c r="D16" s="19"/>
      <c r="E16" s="19"/>
      <c r="F16" s="34">
        <f>Jan!F16+Feb!F16+Mar!F16+Apr!F16+May!F16+Jun!F16+July!F16+Aug!F16+Sept!F16+Oct!F16+Nov!F16+Dec!F16</f>
        <v>38236466</v>
      </c>
    </row>
    <row r="17" spans="1:7" x14ac:dyDescent="0.25">
      <c r="A17" s="16">
        <v>8</v>
      </c>
      <c r="B17" s="20" t="s">
        <v>12</v>
      </c>
      <c r="F17" s="34">
        <f>Jan!F17+Feb!F17+Mar!F17+Apr!F17+May!F17+Jun!F17+July!F17+Aug!F17+Sept!F17+Oct!F17+Nov!F17+Dec!F17</f>
        <v>0</v>
      </c>
    </row>
    <row r="18" spans="1:7" x14ac:dyDescent="0.25">
      <c r="A18" s="16">
        <v>9</v>
      </c>
      <c r="B18" s="20" t="s">
        <v>13</v>
      </c>
      <c r="F18" s="34">
        <f>Jan!F18+Feb!F18+Mar!F18+Apr!F18+May!F18+Jun!F18+July!F18+Aug!F18+Sept!F18+Oct!F18+Nov!F18+Dec!F18</f>
        <v>0</v>
      </c>
    </row>
    <row r="19" spans="1:7" x14ac:dyDescent="0.25">
      <c r="A19" s="16">
        <v>10</v>
      </c>
      <c r="B19" s="20" t="s">
        <v>14</v>
      </c>
      <c r="F19" s="34">
        <f>Jan!F19+Feb!F19+Mar!F19+Apr!F19+May!F19+Jun!F19+July!F19+Aug!F19+Sept!F19+Oct!F19+Nov!F19+Dec!F19</f>
        <v>0</v>
      </c>
    </row>
    <row r="20" spans="1:7" x14ac:dyDescent="0.25">
      <c r="A20" s="16">
        <v>11</v>
      </c>
      <c r="B20" s="20" t="s">
        <v>15</v>
      </c>
      <c r="F20" s="34">
        <f>Jan!F20+Feb!F20+Mar!F20+Apr!F20+May!F20+Jun!F20+July!F20+Aug!F20+Sept!F20+Oct!F20+Nov!F20+Dec!F20</f>
        <v>0</v>
      </c>
    </row>
    <row r="21" spans="1:7" x14ac:dyDescent="0.25">
      <c r="A21" s="16">
        <v>12</v>
      </c>
      <c r="B21" s="20" t="s">
        <v>16</v>
      </c>
      <c r="F21" s="34">
        <f>Jan!F21+Feb!F21+Mar!F21+Apr!F21+May!F21+Jun!F21+July!F21+Aug!F21+Sept!F21+Oct!F21+Nov!F21+Dec!F21</f>
        <v>0</v>
      </c>
    </row>
    <row r="22" spans="1:7" x14ac:dyDescent="0.25">
      <c r="A22" s="16">
        <v>13</v>
      </c>
      <c r="B22" s="20" t="s">
        <v>43</v>
      </c>
      <c r="D22" s="23"/>
      <c r="E22" s="23"/>
      <c r="F22" s="34">
        <f>Jan!F22+Feb!F22+Mar!F22+Apr!F22+May!F22+Jun!F22+July!F22+Aug!F22+Sept!F22+Oct!F22+Nov!F22+Dec!F22</f>
        <v>0</v>
      </c>
      <c r="G22" s="24"/>
    </row>
    <row r="23" spans="1:7" ht="15.6" x14ac:dyDescent="0.3">
      <c r="A23" s="16">
        <v>14</v>
      </c>
      <c r="B23" s="47" t="s">
        <v>17</v>
      </c>
      <c r="C23" s="48"/>
      <c r="D23" s="48"/>
      <c r="E23" s="48"/>
      <c r="F23" s="8">
        <f>Jan!F23+Feb!F23+Mar!F23+Apr!F23+May!F23+Jun!F23+July!F23+Aug!F23+Sept!F23+Oct!F23+Nov!F23+Dec!F23</f>
        <v>38236466</v>
      </c>
    </row>
    <row r="24" spans="1:7" x14ac:dyDescent="0.25">
      <c r="A24" s="16">
        <v>15</v>
      </c>
      <c r="F24" s="21"/>
    </row>
    <row r="25" spans="1:7" ht="15.6" x14ac:dyDescent="0.3">
      <c r="A25" s="16">
        <v>16</v>
      </c>
      <c r="B25" s="31" t="s">
        <v>18</v>
      </c>
      <c r="C25" s="31"/>
      <c r="F25" s="21"/>
    </row>
    <row r="26" spans="1:7" x14ac:dyDescent="0.25">
      <c r="A26" s="16">
        <v>17</v>
      </c>
      <c r="B26" s="18" t="s">
        <v>19</v>
      </c>
      <c r="C26" s="19"/>
      <c r="D26" s="19"/>
      <c r="E26" s="19"/>
      <c r="F26" s="34">
        <f>Jan!F26+Feb!F26+Mar!F26+Apr!F26+May!F26+Jun!F26+July!F26+Aug!F26+Sept!F26+Oct!F26+Nov!F26+Dec!F26</f>
        <v>40000</v>
      </c>
    </row>
    <row r="27" spans="1:7" x14ac:dyDescent="0.25">
      <c r="A27" s="16">
        <v>18</v>
      </c>
      <c r="B27" s="20" t="s">
        <v>20</v>
      </c>
      <c r="F27" s="34">
        <f>Jan!F27+Feb!F27+Mar!F27+Apr!F27+May!F27+Jun!F27+July!F27+Aug!F27+Sept!F27+Oct!F27+Nov!F27+Dec!F27</f>
        <v>40000</v>
      </c>
    </row>
    <row r="28" spans="1:7" x14ac:dyDescent="0.25">
      <c r="A28" s="16">
        <v>19</v>
      </c>
      <c r="B28" s="20" t="s">
        <v>21</v>
      </c>
      <c r="F28" s="34">
        <f>Jan!F28+Feb!F28+Mar!F28+Apr!F28+May!F28+Jun!F28+July!F28+Aug!F28+Sept!F28+Oct!F28+Nov!F28+Dec!F28</f>
        <v>294500</v>
      </c>
    </row>
    <row r="29" spans="1:7" x14ac:dyDescent="0.25">
      <c r="A29" s="16">
        <v>20</v>
      </c>
      <c r="B29" s="20" t="s">
        <v>40</v>
      </c>
      <c r="F29" s="34">
        <f>Jan!F29+Feb!F29+Mar!F29+Apr!F29+May!F29+Jun!F29+July!F29+Aug!F29+Sept!F29+Oct!F29+Nov!F29+Dec!F29</f>
        <v>20000</v>
      </c>
    </row>
    <row r="30" spans="1:7" x14ac:dyDescent="0.25">
      <c r="A30" s="16">
        <v>21</v>
      </c>
      <c r="B30" s="20" t="s">
        <v>44</v>
      </c>
      <c r="D30" s="23"/>
      <c r="E30" s="23"/>
      <c r="F30" s="34">
        <f>Jan!F30+Feb!F30+Mar!F30+Apr!F30+May!F30+Jun!F30+July!F30+Aug!F30+Sept!F30+Oct!F30+Nov!F30+Dec!F30</f>
        <v>0</v>
      </c>
      <c r="G30" s="24"/>
    </row>
    <row r="31" spans="1:7" ht="15.6" x14ac:dyDescent="0.3">
      <c r="A31" s="16">
        <v>22</v>
      </c>
      <c r="B31" s="47" t="s">
        <v>22</v>
      </c>
      <c r="C31" s="48"/>
      <c r="D31" s="48"/>
      <c r="E31" s="48"/>
      <c r="F31" s="8">
        <f>Jan!F31+Feb!F31+Mar!F31+Apr!F31+May!F31+Jun!F31+July!F31+Aug!F31+Sept!F31+Oct!F31+Nov!F31+Dec!F31</f>
        <v>394500</v>
      </c>
    </row>
    <row r="32" spans="1:7" x14ac:dyDescent="0.25">
      <c r="A32" s="16">
        <v>23</v>
      </c>
      <c r="F32" s="21"/>
    </row>
    <row r="33" spans="1:6" ht="15.6" x14ac:dyDescent="0.3">
      <c r="A33" s="16">
        <v>24</v>
      </c>
      <c r="B33" s="31" t="s">
        <v>23</v>
      </c>
      <c r="C33" s="31"/>
      <c r="F33" s="21"/>
    </row>
    <row r="34" spans="1:6" x14ac:dyDescent="0.25">
      <c r="A34" s="16">
        <v>25</v>
      </c>
      <c r="B34" s="18" t="s">
        <v>24</v>
      </c>
      <c r="C34" s="19"/>
      <c r="D34" s="19"/>
      <c r="E34" s="19"/>
      <c r="F34" s="34">
        <f>Jan!F34+Feb!F34+Mar!F34+Apr!F34+May!F34+Jun!F34+July!F34+Aug!F34+Sept!F34+Oct!F34+Nov!F34+Dec!F34</f>
        <v>15366034</v>
      </c>
    </row>
    <row r="35" spans="1:6" x14ac:dyDescent="0.25">
      <c r="A35" s="16">
        <v>26</v>
      </c>
      <c r="B35" s="20" t="s">
        <v>25</v>
      </c>
      <c r="F35" s="34">
        <f>Jan!F35+Feb!F35+Mar!F35+Apr!F35+May!F35+Jun!F35+July!F35+Aug!F35+Sept!F35+Oct!F35+Nov!F35+Dec!F35</f>
        <v>0</v>
      </c>
    </row>
    <row r="36" spans="1:6" x14ac:dyDescent="0.25">
      <c r="A36" s="16">
        <v>27</v>
      </c>
      <c r="B36" s="20" t="s">
        <v>26</v>
      </c>
      <c r="F36" s="34">
        <f>Jan!F36+Feb!F36+Mar!F36+Apr!F36+May!F36+Jun!F36+July!F36+Aug!F36+Sept!F36+Oct!F36+Nov!F36+Dec!F36</f>
        <v>0</v>
      </c>
    </row>
    <row r="37" spans="1:6" x14ac:dyDescent="0.25">
      <c r="A37" s="16">
        <v>28</v>
      </c>
      <c r="B37" s="20" t="s">
        <v>27</v>
      </c>
      <c r="F37" s="34">
        <f>Jan!F37+Feb!F37+Mar!F37+Apr!F37+May!F37+Jun!F37+July!F37+Aug!F37+Sept!F37+Oct!F37+Nov!F37+Dec!F37</f>
        <v>0</v>
      </c>
    </row>
    <row r="38" spans="1:6" x14ac:dyDescent="0.25">
      <c r="A38" s="16">
        <v>29</v>
      </c>
      <c r="B38" s="20" t="s">
        <v>28</v>
      </c>
      <c r="F38" s="34">
        <f>Jan!F38+Feb!F38+Mar!F38+Apr!F38+May!F38+Jun!F38+July!F38+Aug!F38+Sept!F38+Oct!F38+Nov!F38+Dec!F38</f>
        <v>0</v>
      </c>
    </row>
    <row r="39" spans="1:6" x14ac:dyDescent="0.25">
      <c r="A39" s="16">
        <v>30</v>
      </c>
      <c r="B39" s="20" t="s">
        <v>83</v>
      </c>
      <c r="F39" s="34">
        <f>Jan!F39+Feb!F39+Mar!F39+Apr!F39+May!F39+Jun!F39+July!F39+Aug!F39+Sept!F39+Oct!F39+Nov!F39+Dec!F39</f>
        <v>0</v>
      </c>
    </row>
    <row r="40" spans="1:6" ht="15.6" x14ac:dyDescent="0.3">
      <c r="A40" s="16">
        <v>31</v>
      </c>
      <c r="B40" s="47" t="s">
        <v>65</v>
      </c>
      <c r="C40" s="48"/>
      <c r="D40" s="48"/>
      <c r="E40" s="48"/>
      <c r="F40" s="8">
        <f>Jan!F40+Feb!F40+Mar!F40+Apr!F40+May!F40+Jun!F40+July!F40+Aug!F40+Sept!F40+Oct!F40+Nov!F40+Dec!F40</f>
        <v>15366034</v>
      </c>
    </row>
    <row r="41" spans="1:6" x14ac:dyDescent="0.25">
      <c r="A41" s="16">
        <v>32</v>
      </c>
      <c r="F41" s="21"/>
    </row>
    <row r="42" spans="1:6" ht="15.6" x14ac:dyDescent="0.3">
      <c r="A42" s="16">
        <v>33</v>
      </c>
      <c r="B42" s="17" t="s">
        <v>47</v>
      </c>
      <c r="C42" s="17"/>
      <c r="F42" s="25" t="str">
        <f>IF(F13=(F23+F31+F40),"","DOES NOT EQUAL")</f>
        <v/>
      </c>
    </row>
    <row r="43" spans="1:6" x14ac:dyDescent="0.25">
      <c r="A43" s="16">
        <v>34</v>
      </c>
      <c r="F43" s="21"/>
    </row>
    <row r="44" spans="1:6" ht="15.6" x14ac:dyDescent="0.3">
      <c r="A44" s="16">
        <v>35</v>
      </c>
      <c r="B44" s="31" t="s">
        <v>64</v>
      </c>
      <c r="C44" s="31"/>
      <c r="F44" s="21"/>
    </row>
    <row r="45" spans="1:6" x14ac:dyDescent="0.25">
      <c r="A45" s="16">
        <v>36</v>
      </c>
      <c r="B45" s="26" t="s">
        <v>41</v>
      </c>
      <c r="C45" s="27"/>
      <c r="D45" s="27"/>
      <c r="E45" s="27"/>
      <c r="F45" s="9">
        <f>F40/F13</f>
        <v>0.28457199474044853</v>
      </c>
    </row>
    <row r="46" spans="1:6" x14ac:dyDescent="0.25">
      <c r="A46" s="16"/>
    </row>
    <row r="47" spans="1:6" x14ac:dyDescent="0.25">
      <c r="A47" s="16"/>
    </row>
    <row r="48" spans="1:6"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30" zoomScaleNormal="100" workbookViewId="0">
      <selection activeCell="F35" sqref="F35"/>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12" t="s">
        <v>1</v>
      </c>
      <c r="D5" s="43" t="s">
        <v>90</v>
      </c>
      <c r="E5" s="44"/>
      <c r="F5" s="45"/>
    </row>
    <row r="6" spans="1:6" ht="17.399999999999999" x14ac:dyDescent="0.3">
      <c r="A6" s="12"/>
    </row>
    <row r="7" spans="1:6" ht="17.399999999999999" x14ac:dyDescent="0.3">
      <c r="A7" s="12" t="s">
        <v>2</v>
      </c>
      <c r="D7" s="13" t="s">
        <v>29</v>
      </c>
      <c r="E7" s="14" t="s">
        <v>3</v>
      </c>
      <c r="F7" s="15">
        <v>2025</v>
      </c>
    </row>
    <row r="9" spans="1:6" ht="15.6" x14ac:dyDescent="0.3">
      <c r="A9" s="6" t="s">
        <v>5</v>
      </c>
      <c r="B9" s="1"/>
      <c r="C9" s="1"/>
      <c r="D9" s="7" t="s">
        <v>4</v>
      </c>
      <c r="E9" s="1"/>
      <c r="F9" s="6" t="s">
        <v>6</v>
      </c>
    </row>
    <row r="10" spans="1:6" ht="15.6" x14ac:dyDescent="0.3">
      <c r="A10" s="16">
        <v>1</v>
      </c>
      <c r="B10" s="17" t="s">
        <v>68</v>
      </c>
      <c r="C10" s="17"/>
    </row>
    <row r="11" spans="1:6" x14ac:dyDescent="0.25">
      <c r="A11" s="16">
        <v>2</v>
      </c>
      <c r="B11" s="18" t="s">
        <v>7</v>
      </c>
      <c r="C11" s="19"/>
      <c r="D11" s="19"/>
      <c r="E11" s="19"/>
      <c r="F11" s="28">
        <v>14952000</v>
      </c>
    </row>
    <row r="12" spans="1:6" x14ac:dyDescent="0.25">
      <c r="A12" s="16">
        <v>3</v>
      </c>
      <c r="B12" s="20" t="s">
        <v>8</v>
      </c>
      <c r="F12" s="28"/>
    </row>
    <row r="13" spans="1:6" ht="15.6" x14ac:dyDescent="0.3">
      <c r="A13" s="16">
        <v>4</v>
      </c>
      <c r="B13" s="40" t="s">
        <v>9</v>
      </c>
      <c r="C13" s="41"/>
      <c r="D13" s="41"/>
      <c r="E13" s="41"/>
      <c r="F13" s="8">
        <f>SUM(F11:F12)</f>
        <v>14952000</v>
      </c>
    </row>
    <row r="14" spans="1:6" x14ac:dyDescent="0.25">
      <c r="A14" s="16">
        <v>5</v>
      </c>
      <c r="F14" s="21"/>
    </row>
    <row r="15" spans="1:6" ht="15.6" x14ac:dyDescent="0.3">
      <c r="A15" s="16">
        <v>6</v>
      </c>
      <c r="B15" s="17" t="s">
        <v>10</v>
      </c>
      <c r="C15" s="17"/>
      <c r="F15" s="21"/>
    </row>
    <row r="16" spans="1:6" x14ac:dyDescent="0.25">
      <c r="A16" s="16">
        <v>7</v>
      </c>
      <c r="B16" s="18" t="s">
        <v>11</v>
      </c>
      <c r="C16" s="19"/>
      <c r="D16" s="19"/>
      <c r="E16" s="19"/>
      <c r="F16" s="28">
        <v>9090699</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0" t="s">
        <v>17</v>
      </c>
      <c r="C23" s="41"/>
      <c r="D23" s="41"/>
      <c r="E23" s="41"/>
      <c r="F23" s="8">
        <f>IF(AND(F22&gt;0,D22&lt;&gt;""),SUM(F16:F22),IF(F22=0,SUM(F16:F22),""))</f>
        <v>9090699</v>
      </c>
    </row>
    <row r="24" spans="1:7" x14ac:dyDescent="0.25">
      <c r="A24" s="16">
        <v>15</v>
      </c>
      <c r="F24" s="21"/>
    </row>
    <row r="25" spans="1:7" ht="15.6" x14ac:dyDescent="0.3">
      <c r="A25" s="16">
        <v>16</v>
      </c>
      <c r="B25" s="17" t="s">
        <v>18</v>
      </c>
      <c r="C25" s="17"/>
      <c r="F25" s="21"/>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0" t="s">
        <v>22</v>
      </c>
      <c r="C31" s="41"/>
      <c r="D31" s="41"/>
      <c r="E31" s="41"/>
      <c r="F31" s="8">
        <f>IF(AND(F30&gt;0,D30&lt;&gt;""),SUM(F26:F30),IF(F30=0,SUM(F26:F30),""))</f>
        <v>25000</v>
      </c>
    </row>
    <row r="32" spans="1:7" x14ac:dyDescent="0.25">
      <c r="A32" s="16">
        <v>23</v>
      </c>
      <c r="F32" s="21"/>
    </row>
    <row r="33" spans="1:7" ht="15.6" x14ac:dyDescent="0.3">
      <c r="A33" s="16">
        <v>24</v>
      </c>
      <c r="B33" s="17" t="s">
        <v>23</v>
      </c>
      <c r="C33" s="17"/>
      <c r="F33" s="21"/>
    </row>
    <row r="34" spans="1:7" x14ac:dyDescent="0.25">
      <c r="A34" s="16">
        <v>25</v>
      </c>
      <c r="B34" s="18" t="s">
        <v>24</v>
      </c>
      <c r="C34" s="19"/>
      <c r="D34" s="19"/>
      <c r="E34" s="19"/>
      <c r="F34" s="28">
        <v>5836301</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0" t="s">
        <v>65</v>
      </c>
      <c r="C40" s="41"/>
      <c r="D40" s="41"/>
      <c r="E40" s="41"/>
      <c r="F40" s="8">
        <f>SUM(F34:F39)</f>
        <v>5836301</v>
      </c>
    </row>
    <row r="41" spans="1:7" x14ac:dyDescent="0.25">
      <c r="A41" s="16">
        <v>32</v>
      </c>
      <c r="F41" s="21"/>
    </row>
    <row r="42" spans="1:7" ht="15.6" x14ac:dyDescent="0.3">
      <c r="A42" s="16">
        <v>33</v>
      </c>
      <c r="B42" s="10" t="s">
        <v>45</v>
      </c>
      <c r="F42" s="25" t="str">
        <f>IF(F13=(F23+F31+F40),"","DOES NOT EQUAL")</f>
        <v/>
      </c>
    </row>
    <row r="43" spans="1:7" x14ac:dyDescent="0.25">
      <c r="A43" s="16">
        <v>34</v>
      </c>
      <c r="F43" s="21"/>
    </row>
    <row r="44" spans="1:7" ht="15.6" x14ac:dyDescent="0.3">
      <c r="A44" s="16">
        <v>35</v>
      </c>
      <c r="B44" s="17" t="s">
        <v>64</v>
      </c>
      <c r="C44" s="17"/>
      <c r="F44" s="21"/>
    </row>
    <row r="45" spans="1:7" x14ac:dyDescent="0.25">
      <c r="A45" s="16">
        <v>36</v>
      </c>
      <c r="B45" s="26" t="s">
        <v>41</v>
      </c>
      <c r="C45" s="27"/>
      <c r="D45" s="27"/>
      <c r="E45" s="27"/>
      <c r="F45" s="9">
        <f>IF(F40&gt;0,F40/F13,"0.00%")</f>
        <v>0.39033580791867306</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NrBopKQks8CiswxRyHN3trMy+9mBHivGNlPXtUZ8gFgiuQm2I2cgf9UrisLt0/1MLdbUUdulaP625/IM3+wBdQ==" saltValue="+qYR9RklTj9w3OB0foV49Q==" spinCount="100000" sheet="1"/>
  <customSheetViews>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4"/>
    </customSheetView>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zoomScaleNormal="100" workbookViewId="0">
      <selection activeCell="F44" sqref="F44"/>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30</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12530000</v>
      </c>
    </row>
    <row r="12" spans="1:6" x14ac:dyDescent="0.25">
      <c r="A12" s="16">
        <v>3</v>
      </c>
      <c r="B12" s="20" t="s">
        <v>8</v>
      </c>
      <c r="F12" s="28"/>
    </row>
    <row r="13" spans="1:6" ht="15.6" x14ac:dyDescent="0.3">
      <c r="A13" s="16">
        <v>4</v>
      </c>
      <c r="B13" s="47" t="s">
        <v>9</v>
      </c>
      <c r="C13" s="48"/>
      <c r="D13" s="48"/>
      <c r="E13" s="48"/>
      <c r="F13" s="4">
        <f>SUM(F11:F12)</f>
        <v>12530000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11319148</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11319148</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25000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1185852</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1185852</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9.4641021548284118E-2</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b5zo+rrHwUYi9JvcvUAjiHAf1X8dr8L9VtXE0M35SXv3RQGHeTjRLqv5aljIdZ7bsda+7mEaZXxdFFr2hZO9lg==" saltValue="OWOOE3DeF7T4R1Diqu2mf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19">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zoomScaleNormal="100" workbookViewId="0">
      <selection activeCell="F46" sqref="F46"/>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31</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13215000</v>
      </c>
    </row>
    <row r="12" spans="1:6" x14ac:dyDescent="0.25">
      <c r="A12" s="16">
        <v>3</v>
      </c>
      <c r="B12" s="20" t="s">
        <v>8</v>
      </c>
      <c r="F12" s="28"/>
    </row>
    <row r="13" spans="1:6" ht="15.6" x14ac:dyDescent="0.3">
      <c r="A13" s="16">
        <v>4</v>
      </c>
      <c r="B13" s="47" t="s">
        <v>9</v>
      </c>
      <c r="C13" s="48"/>
      <c r="D13" s="48"/>
      <c r="E13" s="48"/>
      <c r="F13" s="4">
        <f>SUM(F11:F12)</f>
        <v>13215000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7955614</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7955614</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v>57000</v>
      </c>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82000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5177386</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5177386</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0.39178100643208474</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f1wPmgVWJS/T7JKLG2hK5wVHvbd7cE14qtU+QOWqUqOrLToWpCkQQix7/wqzHWu+vP5/HLvXIlMYzNIcJr4n3g==" saltValue="roTtkwOZIoNM+v87YYRqWA==" spinCount="100000" sheet="1" objects="1" scenario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32</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Cc3N+rMDkzrsBIrcsaX1LzfLijfXobcfD38sbULzz57GNxjl/hjDMb9e1vnnhZSAsakJXyVEuRRu1srSBcn+qg==" saltValue="iCTOG4Q0sfH6D4jB1lpja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tabSelected="1" topLeftCell="A26" zoomScaleNormal="100" workbookViewId="0">
      <selection activeCell="F46" sqref="F46"/>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33</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13300000</v>
      </c>
    </row>
    <row r="12" spans="1:6" x14ac:dyDescent="0.25">
      <c r="A12" s="16">
        <v>3</v>
      </c>
      <c r="B12" s="20" t="s">
        <v>8</v>
      </c>
      <c r="F12" s="28"/>
    </row>
    <row r="13" spans="1:6" ht="15.6" x14ac:dyDescent="0.3">
      <c r="A13" s="16">
        <v>4</v>
      </c>
      <c r="B13" s="47" t="s">
        <v>9</v>
      </c>
      <c r="C13" s="48"/>
      <c r="D13" s="48"/>
      <c r="E13" s="48"/>
      <c r="F13" s="4">
        <f>SUM(F11:F12)</f>
        <v>13300000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9871005</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9871005</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v>237500</v>
      </c>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262500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3166495</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3166495</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0.23808233082706767</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AsN6LWI+4tUzjmPZMNpRmyB08TyW5SIC89OYvddSKZifmMvhl75CeuD5R7s2nwcd2v4Rf6hx5Ejej+cICApGtQ==" saltValue="BZ9yf89+jnuAdwqcruFX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34</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ku/42lHXzR5f0hUEat+iXKvji8j5pCn8ODO7PSwbgBv8FBqSgTK/S/rgX26Eilkmrc6idSr4c3QW+2fPuKg1kg==" saltValue="CYp2vqUBwDYxBUYXyHb5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7"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35</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FfPuaABFGQ4/D4H7eNGJY1QHFnNft3pLZ/VgLmfO9jqi7XYcRkQqejYYKBM9wEImMoPGm93xXUpviM1tS85qeA==" saltValue="NkPdjRlLQxOVb2ROoYUtcw=="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36</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nwGlEIRmzeWCyu/05ejYHaidFAqvfNE0cu/CRYfBUvE1M9CSXdIIf57EroAH3ZJAgseVnGWwBc9ZXzSp8fCQ0w==" saltValue="QsWL3pcnp1JWs1Nkd4ik+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E7C600-9D80-4AEA-8391-E1ECEDD82EBE}">
  <ds:schemaRefs>
    <ds:schemaRef ds:uri="http://schemas.microsoft.com/sharepoint/v3/contenttype/forms"/>
  </ds:schemaRefs>
</ds:datastoreItem>
</file>

<file path=customXml/itemProps3.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Ashley</cp:lastModifiedBy>
  <cp:lastPrinted>2020-03-02T16:50:44Z</cp:lastPrinted>
  <dcterms:created xsi:type="dcterms:W3CDTF">2018-07-10T15:33:25Z</dcterms:created>
  <dcterms:modified xsi:type="dcterms:W3CDTF">2025-06-17T13:58:37Z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