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/>
  <mc:AlternateContent xmlns:mc="http://schemas.openxmlformats.org/markup-compatibility/2006">
    <mc:Choice Requires="x15">
      <x15ac:absPath xmlns:x15ac="http://schemas.microsoft.com/office/spreadsheetml/2010/11/ac" url="c:\projects\datasource-1\common\d1394185\"/>
    </mc:Choice>
  </mc:AlternateContent>
  <xr:revisionPtr revIDLastSave="0" documentId="13_ncr:1_{A792F2B2-893D-489F-A05D-CDFFABDB1A48}" xr6:coauthVersionLast="47" xr6:coauthVersionMax="47" xr10:uidLastSave="{00000000-0000-0000-0000-000000000000}"/>
  <bookViews>
    <workbookView xWindow="-28920" yWindow="-120" windowWidth="29040" windowHeight="15840" firstSheet="2" activeTab="2" xr2:uid="{FABB8218-EFFC-4C3D-855F-7BD1D642B4EB}"/>
  </bookViews>
  <sheets>
    <sheet name="Parameters and Output" sheetId="3" r:id="rId1"/>
    <sheet name="Decommissioning Costs" sheetId="1" r:id="rId2"/>
    <sheet name="Decommissioning Revenue" sheetId="4" r:id="rId3"/>
    <sheet name="Revisions" sheetId="2" r:id="rId4"/>
  </sheets>
  <definedNames>
    <definedName name="_xlnm.Print_Area" localSheetId="1">'Decommissioning Costs'!$A$1:$L$34</definedName>
    <definedName name="_xlnm.Print_Area" localSheetId="2">'Decommissioning Revenue'!$A$1:$L$23</definedName>
    <definedName name="_xlnm.Print_Area" localSheetId="0">'Parameters and Output'!$A$1:$K$19</definedName>
    <definedName name="_xlnm.Print_Area" localSheetId="3">Revisions!$A$1:$K$20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4" l="1"/>
  <c r="I5" i="4" s="1"/>
  <c r="H6" i="4"/>
  <c r="E15" i="3" s="1"/>
  <c r="H7" i="4"/>
  <c r="I7" i="4" s="1"/>
  <c r="H8" i="4"/>
  <c r="I8" i="4" s="1"/>
  <c r="H9" i="4"/>
  <c r="I9" i="4" s="1"/>
  <c r="H10" i="4"/>
  <c r="I10" i="4" s="1"/>
  <c r="H11" i="4"/>
  <c r="I11" i="4"/>
  <c r="H12" i="4"/>
  <c r="I12" i="4"/>
  <c r="H13" i="4"/>
  <c r="I13" i="4"/>
  <c r="H14" i="4"/>
  <c r="I14" i="4"/>
  <c r="H15" i="4"/>
  <c r="I15" i="4"/>
  <c r="H16" i="4"/>
  <c r="I16" i="4"/>
  <c r="H17" i="4"/>
  <c r="I17" i="4"/>
  <c r="H18" i="4"/>
  <c r="I18" i="4"/>
  <c r="H19" i="4"/>
  <c r="I19" i="4"/>
  <c r="H20" i="4"/>
  <c r="I20" i="4"/>
  <c r="H21" i="4"/>
  <c r="I21" i="4"/>
  <c r="H22" i="4"/>
  <c r="I22" i="4"/>
  <c r="H23" i="4"/>
  <c r="I23" i="4"/>
  <c r="I4" i="4"/>
  <c r="H4" i="4"/>
  <c r="I6" i="4" l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5" i="1"/>
  <c r="I5" i="1" s="1"/>
  <c r="H6" i="1"/>
  <c r="I6" i="1" s="1"/>
  <c r="H7" i="1"/>
  <c r="I7" i="1" s="1"/>
  <c r="H8" i="1"/>
  <c r="I8" i="1" s="1"/>
  <c r="H9" i="1"/>
  <c r="I9" i="1" s="1"/>
  <c r="H4" i="1"/>
  <c r="I4" i="1" s="1"/>
  <c r="E13" i="3"/>
  <c r="E14" i="3" s="1"/>
  <c r="E10" i="3"/>
  <c r="E12" i="3" l="1"/>
</calcChain>
</file>

<file path=xl/sharedStrings.xml><?xml version="1.0" encoding="utf-8"?>
<sst xmlns="http://schemas.openxmlformats.org/spreadsheetml/2006/main" count="81" uniqueCount="57">
  <si>
    <t>KYMEA Energy Center 1</t>
  </si>
  <si>
    <t>Madisonville, Kentucky 42431</t>
  </si>
  <si>
    <t>Decomissioning Plan - Estimated Costs</t>
  </si>
  <si>
    <t>Cost Model Parameters</t>
  </si>
  <si>
    <t>Yearly Inflation Rate (%)</t>
  </si>
  <si>
    <t>Commercial Operation Start (Year)</t>
  </si>
  <si>
    <t>Expected Operating Life (Years)</t>
  </si>
  <si>
    <t>Expected Decomissioning Year</t>
  </si>
  <si>
    <t>Decommissioning Costs* (Future $)</t>
  </si>
  <si>
    <t>Decommissioning Revenue* (Future $)</t>
  </si>
  <si>
    <t>Net Decommissioning Cost* (Future $)</t>
  </si>
  <si>
    <t>Net Decommissioning Cost (No Inflation)</t>
  </si>
  <si>
    <t>*Future $ defined as the expected cost at the expected decomissioning year assuming a constant yearly inflation rate.</t>
  </si>
  <si>
    <t>Decomissioning Activity Costs</t>
  </si>
  <si>
    <t>Item #</t>
  </si>
  <si>
    <t>Activity</t>
  </si>
  <si>
    <t>Units</t>
  </si>
  <si>
    <t>Quantity</t>
  </si>
  <si>
    <t>$ / Unit</t>
  </si>
  <si>
    <t>Cost Basis Year</t>
  </si>
  <si>
    <t>Total</t>
  </si>
  <si>
    <t>Future Inflated Total</t>
  </si>
  <si>
    <t>Engine Hall Demolition 15K sf @ 36’ (includes mech/elec demolition)</t>
  </si>
  <si>
    <t>SF</t>
  </si>
  <si>
    <t>Admin/Elec Building Demolition 8K sf @ 16’ (includes mech/elec demolition)</t>
  </si>
  <si>
    <r>
      <t>Engine Units and Generator Sets Preparation for Resale</t>
    </r>
    <r>
      <rPr>
        <vertAlign val="superscript"/>
        <sz val="10"/>
        <color rgb="FF000000"/>
        <rFont val="Times New Roman"/>
        <family val="1"/>
      </rPr>
      <t xml:space="preserve">1 </t>
    </r>
  </si>
  <si>
    <t>EA</t>
  </si>
  <si>
    <t>Above Grade Concrete Demolition and Removal</t>
  </si>
  <si>
    <t>Lot</t>
  </si>
  <si>
    <t xml:space="preserve">Removal of Site Surfacing (Local repairs) – 5K sf </t>
  </si>
  <si>
    <t>Topsoil &amp; Reseeding (Vaults &amp; Local repairs) ½ acre @ $2 / sf</t>
  </si>
  <si>
    <t>MV &amp; HV Transformers – assume $0, removal cost to likely to equal salvage/scrap value</t>
  </si>
  <si>
    <t>Radiators – assume $0, removal cost likely to equal salvage/scrap value</t>
  </si>
  <si>
    <t>Tanks (CS &amp; SS) - assume $0, removal cost likely to equal salvage/scrap value</t>
  </si>
  <si>
    <t>Switchyard - assume $0, removal cost likely to equal salvage/scrap value</t>
  </si>
  <si>
    <t>Contractor General &amp; Administrative Costs (included at line-item level above)</t>
  </si>
  <si>
    <t>Decommissioning Engineering</t>
  </si>
  <si>
    <t>KYMEA Personnel</t>
  </si>
  <si>
    <t>Transportation &amp; Disposal Costs (included at line-item level above)</t>
  </si>
  <si>
    <t>Decomissioning Activity Revenues</t>
  </si>
  <si>
    <t>#</t>
  </si>
  <si>
    <t>Description</t>
  </si>
  <si>
    <t>Total ($)</t>
  </si>
  <si>
    <t>Future Inflated Total ($)</t>
  </si>
  <si>
    <t>RICE Units Resale</t>
  </si>
  <si>
    <t>Structural Steel Scrap</t>
  </si>
  <si>
    <t>Ton</t>
  </si>
  <si>
    <t>Electrical Wire Scrap &amp; Copper Bus</t>
  </si>
  <si>
    <t>Transformers - offset demo</t>
  </si>
  <si>
    <t>Radiators - offset demo</t>
  </si>
  <si>
    <t>Tanks (Carbon Steel) - offset demo</t>
  </si>
  <si>
    <t>Tanks (Stainless Steel) - offset demo</t>
  </si>
  <si>
    <t>Switchyard - offset demo</t>
  </si>
  <si>
    <t>Cost Model Revisions</t>
  </si>
  <si>
    <t>Modification</t>
  </si>
  <si>
    <t>Date</t>
  </si>
  <si>
    <t>Initials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</si>
</sst>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</numFmts>
  <fonts count="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10"/>
      <color rgb="FF000000"/>
      <name val="Times New Roman"/>
      <family val="1"/>
    </font>
    <font>
      <vertAlign val="superscript"/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1" applyNumberFormat="1" applyFont="1"/>
    <xf numFmtId="0" fontId="2" fillId="0" borderId="0" xfId="0" applyFont="1" applyAlignment="1">
      <alignment horizontal="center" wrapText="1"/>
    </xf>
    <xf numFmtId="0" fontId="0" fillId="0" borderId="1" xfId="0" applyBorder="1"/>
    <xf numFmtId="0" fontId="0" fillId="2" borderId="2" xfId="0" applyFill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164" fontId="0" fillId="0" borderId="0" xfId="0" applyNumberFormat="1"/>
    <xf numFmtId="164" fontId="0" fillId="0" borderId="4" xfId="0" applyNumberFormat="1" applyBorder="1"/>
    <xf numFmtId="10" fontId="0" fillId="2" borderId="2" xfId="0" applyNumberFormat="1" applyFill="1" applyBorder="1"/>
    <xf numFmtId="0" fontId="4" fillId="0" borderId="1" xfId="0" applyFont="1" applyBorder="1"/>
    <xf numFmtId="0" fontId="4" fillId="0" borderId="0" xfId="0" applyFont="1"/>
    <xf numFmtId="6" fontId="0" fillId="0" borderId="0" xfId="0" applyNumberFormat="1" applyAlignment="1">
      <alignment horizontal="center"/>
    </xf>
    <xf numFmtId="165" fontId="0" fillId="0" borderId="0" xfId="1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164" fontId="3" fillId="0" borderId="4" xfId="0" applyNumberFormat="1" applyFont="1" applyBorder="1" applyAlignment="1">
      <alignment horizontal="right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12">
    <dxf>
      <fill>
        <patternFill patternType="none">
          <fgColor indexed="64"/>
          <bgColor auto="1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numFmt numFmtId="165" formatCode="&quot;$&quot;#,##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114300</xdr:colOff>
      <xdr:row>1</xdr:row>
      <xdr:rowOff>15240</xdr:rowOff>
    </xdr:from>
    <xdr:to>
      <xdr:col>9</xdr:col>
      <xdr:colOff>174282</xdr:colOff>
      <xdr:row>9</xdr:row>
      <xdr:rowOff>174282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74B5AEC-9099-4FF6-A139-F45F9D4EEA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60620" y="198120"/>
          <a:ext cx="1898307" cy="19345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59055</xdr:colOff>
      <xdr:row>2</xdr:row>
      <xdr:rowOff>43815</xdr:rowOff>
    </xdr:from>
    <xdr:to>
      <xdr:col>11</xdr:col>
      <xdr:colOff>1351572</xdr:colOff>
      <xdr:row>10</xdr:row>
      <xdr:rowOff>130467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C543441-3750-6DB6-1B57-4A631A726B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31655" y="2604135"/>
          <a:ext cx="1898307" cy="19345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165735</xdr:colOff>
      <xdr:row>2</xdr:row>
      <xdr:rowOff>196215</xdr:rowOff>
    </xdr:from>
    <xdr:to>
      <xdr:col>11</xdr:col>
      <xdr:colOff>1463967</xdr:colOff>
      <xdr:row>11</xdr:row>
      <xdr:rowOff>21882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B91C54-993A-4763-BE92-834EC6367F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27895" y="2787015"/>
          <a:ext cx="1898307" cy="193450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53340</xdr:colOff>
      <xdr:row>2</xdr:row>
      <xdr:rowOff>68580</xdr:rowOff>
    </xdr:from>
    <xdr:to>
      <xdr:col>10</xdr:col>
      <xdr:colOff>122847</xdr:colOff>
      <xdr:row>12</xdr:row>
      <xdr:rowOff>174282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0045C77-5BA8-44AA-99A2-BE717B390F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79920" y="548640"/>
          <a:ext cx="1898307" cy="193450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88C6466-B928-44A2-82DF-7622E6569666}" name="DecomCostTBL" displayName="DecomCostTBL" ref="B3:I33" totalsRowShown="0" headerRowDxfId="11">
  <autoFilter ref="B3:I33" xr:uid="{788C6466-B928-44A2-82DF-7622E656966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E6EEF660-BE07-430C-A903-F255B9EC2CDB}" name="Item #" dataDxfId="10"/>
    <tableColumn id="2" xr3:uid="{C133C043-524B-4EE0-B015-00DA2732A250}" name="Activity"/>
    <tableColumn id="3" xr3:uid="{775CAA10-A4A8-4AA3-AE66-C1BC46C113F5}" name="Units" dataDxfId="9"/>
    <tableColumn id="4" xr3:uid="{CDBBCE53-9B94-4601-ABFD-58F0FC261481}" name="Quantity" dataDxfId="8"/>
    <tableColumn id="5" xr3:uid="{0A74A422-8C55-4FD4-8D3B-D10EC270065B}" name="$ / Unit" dataDxfId="7"/>
    <tableColumn id="7" xr3:uid="{0B1E3CD7-E845-4BEA-9E5E-987BEAC6A568}" name="Cost Basis Year"/>
    <tableColumn id="6" xr3:uid="{D15ABAF7-385F-4094-99C3-E8C42DDDB91B}" name="Total">
      <calculatedColumnFormula>IF(ISBLANK(DecomCostTBL[[#This Row],[Quantity]]),"",DecomCostTBL[[#This Row],[Quantity]]*DecomCostTBL[[#This Row],[$ / Unit]])</calculatedColumnFormula>
    </tableColumn>
    <tableColumn id="8" xr3:uid="{A0C64795-884D-497A-8E6E-42FA40D610DD}" name="Future Inflated Total">
      <calculatedColumnFormula>IF(ISBLANK(DecomCostTBL[[#This Row],[Quantity]]),"",DecomCostTBL[[#This Row],[Total]]*(1+'Parameters and Output'!$E$7)^('Parameters and Output'!$E$10-DecomCostTBL[[#This Row],[Cost Basis Year]]))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6D5BCAE-4428-431C-AE67-B6C2FD93BACB}" name="DecomRevTBL" displayName="DecomRevTBL" ref="B3:I23" totalsRowShown="0" headerRowDxfId="6">
  <autoFilter ref="B3:I23" xr:uid="{788C6466-B928-44A2-82DF-7622E656966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297FC254-19AA-4E6D-B78A-4176C5C4E76F}" name="#" dataDxfId="5"/>
    <tableColumn id="2" xr3:uid="{E7E2DF28-5803-487E-B4EB-8CD7B6DFB70D}" name="Description"/>
    <tableColumn id="3" xr3:uid="{F79FDA77-5964-4528-8730-445DA6CA8442}" name="Units" dataDxfId="4"/>
    <tableColumn id="4" xr3:uid="{E0460329-CDB6-4168-8BA7-D4FBE9B64028}" name="Quantity" dataDxfId="3"/>
    <tableColumn id="5" xr3:uid="{22583B0C-0AD4-490E-BA15-D345AAB5347F}" name="$ / Unit" dataDxfId="2"/>
    <tableColumn id="7" xr3:uid="{1D39DC22-71E2-4848-9D45-B545ECBF67E9}" name="Cost Basis Year"/>
    <tableColumn id="6" xr3:uid="{670CD9BF-9F9D-4D84-8266-A34309D630F9}" name="Total ($)">
      <calculatedColumnFormula>IF(ISBLANK(DecomRevTBL[[#This Row],[Quantity]]),"",DecomRevTBL[[#This Row],[Quantity]]*DecomRevTBL[[#This Row],[$ / Unit]])</calculatedColumnFormula>
    </tableColumn>
    <tableColumn id="8" xr3:uid="{CE628CA2-8733-4D39-87DE-437E384FAB15}" name="Future Inflated Total ($)">
      <calculatedColumnFormula>IF(ISBLANK(DecomRevTBL[[#This Row],[Quantity]]),"",DecomRevTBL[[#This Row],[Total ($)]]*(1+'Parameters and Output'!$E$7)^('Parameters and Output'!$E$10-DecomRevTBL[[#This Row],[Cost Basis Year]]))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ABD4638-3773-4021-A1D2-A475CB284939}" name="Table3" displayName="Table3" ref="B3:F4" totalsRowShown="0" headerRowDxfId="1">
  <autoFilter ref="B3:F4" xr:uid="{8ABD4638-3773-4021-A1D2-A475CB284939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E7A1974A-A65A-4855-A6E3-91CCE1E4FDA6}" name="Item #"/>
    <tableColumn id="2" xr3:uid="{E8A682B2-13BF-4EFE-9894-009795C7ECB5}" name="Activity"/>
    <tableColumn id="3" xr3:uid="{8FC41E76-73B7-466B-877B-66475341C29B}" name="Modification" dataDxfId="0"/>
    <tableColumn id="4" xr3:uid="{DC4ECC25-B2A6-4D4F-8607-E114DA94B73B}" name="Date"/>
    <tableColumn id="5" xr3:uid="{81F2D818-FE6C-49FB-86F8-A17C281E07CC}" name="Initial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FB1AB-6C42-4902-A7D8-E25D5BB0FF3E}">
  <sheetPr>
    <pageSetUpPr fitToPage="1"/>
  </sheetPr>
  <dimension ref="B1:J17"/>
  <sheetViews>
    <sheetView showGridLines="0" zoomScale="145" zoomScaleNormal="145" workbookViewId="0">
      <selection activeCell="E14" sqref="E14"/>
    </sheetView>
  </sheetViews>
  <sheetFormatPr defaultRowHeight="14.45"/>
  <cols>
    <col min="3" max="3" width="11.28515625" customWidth="1"/>
    <col min="4" max="4" width="31.5703125" customWidth="1"/>
    <col min="5" max="5" width="17.28515625" customWidth="1"/>
  </cols>
  <sheetData>
    <row r="1" spans="2:10" ht="15" thickBot="1">
      <c r="B1" s="10"/>
      <c r="C1" s="11"/>
      <c r="D1" s="11"/>
      <c r="E1" s="11"/>
      <c r="F1" s="11"/>
      <c r="G1" s="11"/>
      <c r="H1" s="11"/>
      <c r="I1" s="11"/>
      <c r="J1" s="12"/>
    </row>
    <row r="2" spans="2:10" ht="27.6" customHeight="1">
      <c r="B2" s="30" t="s">
        <v>0</v>
      </c>
      <c r="C2" s="31"/>
      <c r="D2" s="31"/>
      <c r="E2" s="11"/>
      <c r="F2" s="11"/>
      <c r="G2" s="11"/>
      <c r="H2" s="11"/>
      <c r="I2" s="11"/>
      <c r="J2" s="12"/>
    </row>
    <row r="3" spans="2:10" ht="19.899999999999999" customHeight="1">
      <c r="B3" s="5" t="s">
        <v>1</v>
      </c>
      <c r="C3" s="18"/>
      <c r="D3" s="18"/>
      <c r="J3" s="13"/>
    </row>
    <row r="4" spans="2:10" ht="15.6">
      <c r="B4" s="17" t="s">
        <v>2</v>
      </c>
      <c r="J4" s="13"/>
    </row>
    <row r="5" spans="2:10" ht="15" thickBot="1">
      <c r="B5" s="5"/>
      <c r="J5" s="13"/>
    </row>
    <row r="6" spans="2:10" ht="18.600000000000001" thickBot="1">
      <c r="B6" s="5"/>
      <c r="C6" s="26" t="s">
        <v>3</v>
      </c>
      <c r="D6" s="27"/>
      <c r="E6" s="28"/>
      <c r="J6" s="13"/>
    </row>
    <row r="7" spans="2:10">
      <c r="B7" s="5"/>
      <c r="C7" s="5" t="s">
        <v>4</v>
      </c>
      <c r="E7" s="16">
        <v>0.02</v>
      </c>
      <c r="J7" s="13"/>
    </row>
    <row r="8" spans="2:10">
      <c r="B8" s="5"/>
      <c r="C8" s="5" t="s">
        <v>5</v>
      </c>
      <c r="E8" s="6">
        <v>2027</v>
      </c>
      <c r="J8" s="13"/>
    </row>
    <row r="9" spans="2:10">
      <c r="B9" s="5"/>
      <c r="C9" s="5" t="s">
        <v>6</v>
      </c>
      <c r="E9" s="6">
        <v>30</v>
      </c>
      <c r="J9" s="13"/>
    </row>
    <row r="10" spans="2:10" ht="15" thickBot="1">
      <c r="B10" s="5"/>
      <c r="C10" s="7" t="s">
        <v>7</v>
      </c>
      <c r="D10" s="8"/>
      <c r="E10" s="9">
        <f>E8+E9</f>
        <v>2057</v>
      </c>
      <c r="J10" s="13"/>
    </row>
    <row r="11" spans="2:10">
      <c r="B11" s="5"/>
      <c r="J11" s="13"/>
    </row>
    <row r="12" spans="2:10">
      <c r="B12" s="5"/>
      <c r="C12" t="s">
        <v>8</v>
      </c>
      <c r="E12" s="14">
        <f>SUM(DecomCostTBL[Future Inflated Total])</f>
        <v>8559600.3301886581</v>
      </c>
      <c r="J12" s="13"/>
    </row>
    <row r="13" spans="2:10" ht="15" thickBot="1">
      <c r="B13" s="5"/>
      <c r="C13" s="8" t="s">
        <v>9</v>
      </c>
      <c r="D13" s="8"/>
      <c r="E13" s="15">
        <f>-SUM(DecomRevTBL[Future Inflated Total ($)])</f>
        <v>-7756203.7149106171</v>
      </c>
      <c r="J13" s="13"/>
    </row>
    <row r="14" spans="2:10" ht="27" customHeight="1" thickBot="1">
      <c r="B14" s="5"/>
      <c r="C14" s="29" t="s">
        <v>10</v>
      </c>
      <c r="D14" s="29"/>
      <c r="E14" s="25">
        <f>E12+E13</f>
        <v>803396.61527804099</v>
      </c>
      <c r="J14" s="13"/>
    </row>
    <row r="15" spans="2:10">
      <c r="B15" s="5"/>
      <c r="C15" t="s">
        <v>11</v>
      </c>
      <c r="E15" s="14">
        <f>SUM(DecomCostTBL[Total])-SUM(DecomRevTBL[Total ($)])</f>
        <v>417950</v>
      </c>
      <c r="J15" s="13"/>
    </row>
    <row r="16" spans="2:10">
      <c r="B16" s="5"/>
      <c r="C16" t="s">
        <v>12</v>
      </c>
      <c r="J16" s="13"/>
    </row>
    <row r="17" spans="2:10" ht="15" thickBot="1">
      <c r="B17" s="7"/>
      <c r="C17" s="8"/>
      <c r="D17" s="8"/>
      <c r="E17" s="8"/>
      <c r="F17" s="8"/>
      <c r="G17" s="8"/>
      <c r="H17" s="8"/>
      <c r="I17" s="8"/>
      <c r="J17" s="9"/>
    </row>
  </sheetData>
  <mergeCells count="3">
    <mergeCell ref="C6:E6"/>
    <mergeCell ref="C14:D14"/>
    <mergeCell ref="B2:D2"/>
  </mergeCells>
  <pageMargins left="0.7" right="0.7" top="0.75" bottom="0.75" header="0.3" footer="0.3"/>
  <pageSetup scale="9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75C3F-D395-4E47-A47D-78CE34120A25}">
  <sheetPr>
    <pageSetUpPr fitToPage="1"/>
  </sheetPr>
  <dimension ref="B2:I34"/>
  <sheetViews>
    <sheetView zoomScale="145" zoomScaleNormal="145" workbookViewId="0">
      <pane xSplit="1" ySplit="3" topLeftCell="B4" activePane="bottomRight" state="frozen"/>
      <selection pane="bottomRight" activeCell="E14" sqref="E14"/>
      <selection pane="bottomLeft" activeCell="E14" sqref="E14"/>
      <selection pane="topRight" activeCell="E14" sqref="E14"/>
    </sheetView>
  </sheetViews>
  <sheetFormatPr defaultRowHeight="14.45"/>
  <cols>
    <col min="3" max="3" width="64.140625" customWidth="1"/>
    <col min="4" max="4" width="8.85546875" style="2"/>
    <col min="5" max="5" width="10.42578125" style="2" customWidth="1"/>
    <col min="6" max="6" width="11.28515625" style="2" customWidth="1"/>
    <col min="7" max="7" width="12.28515625" customWidth="1"/>
    <col min="8" max="8" width="11.85546875" customWidth="1"/>
    <col min="9" max="9" width="13.85546875" customWidth="1"/>
    <col min="12" max="12" width="24" customWidth="1"/>
    <col min="13" max="13" width="11.85546875" bestFit="1" customWidth="1"/>
    <col min="19" max="19" width="21.5703125" customWidth="1"/>
  </cols>
  <sheetData>
    <row r="2" spans="2:9" ht="28.9" customHeight="1">
      <c r="B2" s="32" t="s">
        <v>13</v>
      </c>
      <c r="C2" s="32"/>
      <c r="D2" s="32"/>
      <c r="E2" s="32"/>
      <c r="F2" s="32"/>
      <c r="G2" s="32"/>
      <c r="H2" s="32"/>
      <c r="I2" s="32"/>
    </row>
    <row r="3" spans="2:9" ht="28.9" customHeight="1">
      <c r="B3" s="1" t="s">
        <v>14</v>
      </c>
      <c r="C3" s="1" t="s">
        <v>15</v>
      </c>
      <c r="D3" s="1" t="s">
        <v>16</v>
      </c>
      <c r="E3" s="1" t="s">
        <v>17</v>
      </c>
      <c r="F3" s="1" t="s">
        <v>18</v>
      </c>
      <c r="G3" s="4" t="s">
        <v>19</v>
      </c>
      <c r="H3" s="1" t="s">
        <v>20</v>
      </c>
      <c r="I3" s="4" t="s">
        <v>21</v>
      </c>
    </row>
    <row r="4" spans="2:9" ht="16.899999999999999" customHeight="1">
      <c r="B4" s="2">
        <v>1</v>
      </c>
      <c r="C4" s="23" t="s">
        <v>22</v>
      </c>
      <c r="D4" s="2" t="s">
        <v>23</v>
      </c>
      <c r="E4" s="22">
        <v>15000</v>
      </c>
      <c r="F4" s="20">
        <v>14.33</v>
      </c>
      <c r="G4">
        <v>2024</v>
      </c>
      <c r="H4" s="3">
        <f>IF(ISBLANK(DecomCostTBL[[#This Row],[Quantity]]),"",DecomCostTBL[[#This Row],[Quantity]]*DecomCostTBL[[#This Row],[$ / Unit]])</f>
        <v>214950</v>
      </c>
      <c r="I4" s="3">
        <f>IF(ISBLANK(DecomCostTBL[[#This Row],[Quantity]]),"",DecomCostTBL[[#This Row],[Total]]*(1+'Parameters and Output'!$E$7)^('Parameters and Output'!$E$10-DecomCostTBL[[#This Row],[Cost Basis Year]]))</f>
        <v>413183.64027758042</v>
      </c>
    </row>
    <row r="5" spans="2:9" ht="16.899999999999999" customHeight="1">
      <c r="B5" s="2">
        <v>2</v>
      </c>
      <c r="C5" s="24" t="s">
        <v>24</v>
      </c>
      <c r="D5" s="2" t="s">
        <v>23</v>
      </c>
      <c r="E5" s="22">
        <v>8000</v>
      </c>
      <c r="F5" s="20">
        <v>11</v>
      </c>
      <c r="G5">
        <v>2024</v>
      </c>
      <c r="H5" s="3">
        <f>IF(ISBLANK(DecomCostTBL[[#This Row],[Quantity]]),"",DecomCostTBL[[#This Row],[Quantity]]*DecomCostTBL[[#This Row],[$ / Unit]])</f>
        <v>88000</v>
      </c>
      <c r="I5" s="3">
        <f>IF(ISBLANK(DecomCostTBL[[#This Row],[Quantity]]),"",DecomCostTBL[[#This Row],[Total]]*(1+'Parameters and Output'!$E$7)^('Parameters and Output'!$E$10-DecomCostTBL[[#This Row],[Cost Basis Year]]))</f>
        <v>169156.36354699734</v>
      </c>
    </row>
    <row r="6" spans="2:9" ht="16.899999999999999" customHeight="1">
      <c r="B6" s="2">
        <v>3</v>
      </c>
      <c r="C6" s="24" t="s">
        <v>25</v>
      </c>
      <c r="D6" s="2" t="s">
        <v>26</v>
      </c>
      <c r="E6" s="2">
        <v>4</v>
      </c>
      <c r="F6" s="20">
        <v>1000000</v>
      </c>
      <c r="G6">
        <v>2024</v>
      </c>
      <c r="H6" s="3">
        <f>IF(ISBLANK(DecomCostTBL[[#This Row],[Quantity]]),"",DecomCostTBL[[#This Row],[Quantity]]*DecomCostTBL[[#This Row],[$ / Unit]])</f>
        <v>4000000</v>
      </c>
      <c r="I6" s="3">
        <f>IF(ISBLANK(DecomCostTBL[[#This Row],[Quantity]]),"",DecomCostTBL[[#This Row],[Total]]*(1+'Parameters and Output'!$E$7)^('Parameters and Output'!$E$10-DecomCostTBL[[#This Row],[Cost Basis Year]]))</f>
        <v>7688925.6157726068</v>
      </c>
    </row>
    <row r="7" spans="2:9" ht="16.899999999999999" customHeight="1">
      <c r="B7" s="2">
        <v>4</v>
      </c>
      <c r="C7" s="24" t="s">
        <v>27</v>
      </c>
      <c r="D7" s="2" t="s">
        <v>28</v>
      </c>
      <c r="E7" s="2">
        <v>1</v>
      </c>
      <c r="F7" s="21">
        <v>50000</v>
      </c>
      <c r="G7">
        <v>2024</v>
      </c>
      <c r="H7" s="3">
        <f>IF(ISBLANK(DecomCostTBL[[#This Row],[Quantity]]),"",DecomCostTBL[[#This Row],[Quantity]]*DecomCostTBL[[#This Row],[$ / Unit]])</f>
        <v>50000</v>
      </c>
      <c r="I7" s="3">
        <f>IF(ISBLANK(DecomCostTBL[[#This Row],[Quantity]]),"",DecomCostTBL[[#This Row],[Total]]*(1+'Parameters and Output'!$E$7)^('Parameters and Output'!$E$10-DecomCostTBL[[#This Row],[Cost Basis Year]]))</f>
        <v>96111.570197157576</v>
      </c>
    </row>
    <row r="8" spans="2:9" ht="16.899999999999999" customHeight="1">
      <c r="B8" s="2">
        <v>5</v>
      </c>
      <c r="C8" s="24" t="s">
        <v>29</v>
      </c>
      <c r="D8" s="2" t="s">
        <v>23</v>
      </c>
      <c r="E8" s="22">
        <v>5000</v>
      </c>
      <c r="F8" s="21">
        <v>5</v>
      </c>
      <c r="G8">
        <v>2024</v>
      </c>
      <c r="H8" s="3">
        <f>IF(ISBLANK(DecomCostTBL[[#This Row],[Quantity]]),"",DecomCostTBL[[#This Row],[Quantity]]*DecomCostTBL[[#This Row],[$ / Unit]])</f>
        <v>25000</v>
      </c>
      <c r="I8" s="3">
        <f>IF(ISBLANK(DecomCostTBL[[#This Row],[Quantity]]),"",DecomCostTBL[[#This Row],[Total]]*(1+'Parameters and Output'!$E$7)^('Parameters and Output'!$E$10-DecomCostTBL[[#This Row],[Cost Basis Year]]))</f>
        <v>48055.785098578788</v>
      </c>
    </row>
    <row r="9" spans="2:9" ht="16.899999999999999" customHeight="1">
      <c r="B9" s="2">
        <v>6</v>
      </c>
      <c r="C9" s="24" t="s">
        <v>30</v>
      </c>
      <c r="D9" s="2" t="s">
        <v>23</v>
      </c>
      <c r="E9" s="22">
        <v>22500</v>
      </c>
      <c r="F9" s="21">
        <v>2</v>
      </c>
      <c r="G9">
        <v>2024</v>
      </c>
      <c r="H9" s="3">
        <f>IF(ISBLANK(DecomCostTBL[[#This Row],[Quantity]]),"",DecomCostTBL[[#This Row],[Quantity]]*DecomCostTBL[[#This Row],[$ / Unit]])</f>
        <v>45000</v>
      </c>
      <c r="I9" s="3">
        <f>IF(ISBLANK(DecomCostTBL[[#This Row],[Quantity]]),"",DecomCostTBL[[#This Row],[Total]]*(1+'Parameters and Output'!$E$7)^('Parameters and Output'!$E$10-DecomCostTBL[[#This Row],[Cost Basis Year]]))</f>
        <v>86500.41317744182</v>
      </c>
    </row>
    <row r="10" spans="2:9" ht="16.899999999999999" customHeight="1">
      <c r="B10" s="2">
        <v>7</v>
      </c>
      <c r="C10" s="23" t="s">
        <v>31</v>
      </c>
      <c r="D10" s="2" t="s">
        <v>28</v>
      </c>
      <c r="E10" s="2">
        <v>1</v>
      </c>
      <c r="F10" s="21">
        <v>0</v>
      </c>
      <c r="G10">
        <v>2024</v>
      </c>
      <c r="H10" s="3">
        <f>IF(ISBLANK(DecomCostTBL[[#This Row],[Quantity]]),"",DecomCostTBL[[#This Row],[Quantity]]*DecomCostTBL[[#This Row],[$ / Unit]])</f>
        <v>0</v>
      </c>
      <c r="I10" s="3">
        <f>IF(ISBLANK(DecomCostTBL[[#This Row],[Quantity]]),"",DecomCostTBL[[#This Row],[Total]]*(1+'Parameters and Output'!$E$7)^('Parameters and Output'!$E$10-DecomCostTBL[[#This Row],[Cost Basis Year]]))</f>
        <v>0</v>
      </c>
    </row>
    <row r="11" spans="2:9" ht="16.899999999999999" customHeight="1">
      <c r="B11" s="2">
        <v>8</v>
      </c>
      <c r="C11" s="24" t="s">
        <v>32</v>
      </c>
      <c r="D11" s="2" t="s">
        <v>28</v>
      </c>
      <c r="E11" s="2">
        <v>1</v>
      </c>
      <c r="F11" s="21">
        <v>0</v>
      </c>
      <c r="G11">
        <v>2024</v>
      </c>
      <c r="H11" s="3">
        <f>IF(ISBLANK(DecomCostTBL[[#This Row],[Quantity]]),"",DecomCostTBL[[#This Row],[Quantity]]*DecomCostTBL[[#This Row],[$ / Unit]])</f>
        <v>0</v>
      </c>
      <c r="I11" s="3">
        <f>IF(ISBLANK(DecomCostTBL[[#This Row],[Quantity]]),"",DecomCostTBL[[#This Row],[Total]]*(1+'Parameters and Output'!$E$7)^('Parameters and Output'!$E$10-DecomCostTBL[[#This Row],[Cost Basis Year]]))</f>
        <v>0</v>
      </c>
    </row>
    <row r="12" spans="2:9" ht="16.899999999999999" customHeight="1">
      <c r="B12" s="2">
        <v>9</v>
      </c>
      <c r="C12" s="24" t="s">
        <v>33</v>
      </c>
      <c r="D12" s="2" t="s">
        <v>28</v>
      </c>
      <c r="E12" s="2">
        <v>1</v>
      </c>
      <c r="F12" s="21">
        <v>0</v>
      </c>
      <c r="G12">
        <v>2024</v>
      </c>
      <c r="H12" s="3">
        <f>IF(ISBLANK(DecomCostTBL[[#This Row],[Quantity]]),"",DecomCostTBL[[#This Row],[Quantity]]*DecomCostTBL[[#This Row],[$ / Unit]])</f>
        <v>0</v>
      </c>
      <c r="I12" s="3">
        <f>IF(ISBLANK(DecomCostTBL[[#This Row],[Quantity]]),"",DecomCostTBL[[#This Row],[Total]]*(1+'Parameters and Output'!$E$7)^('Parameters and Output'!$E$10-DecomCostTBL[[#This Row],[Cost Basis Year]]))</f>
        <v>0</v>
      </c>
    </row>
    <row r="13" spans="2:9" ht="16.899999999999999" customHeight="1">
      <c r="B13" s="2">
        <v>10</v>
      </c>
      <c r="C13" s="24" t="s">
        <v>34</v>
      </c>
      <c r="D13" s="2" t="s">
        <v>28</v>
      </c>
      <c r="E13" s="2">
        <v>1</v>
      </c>
      <c r="F13" s="21">
        <v>0</v>
      </c>
      <c r="G13">
        <v>2024</v>
      </c>
      <c r="H13" s="3">
        <f>IF(ISBLANK(DecomCostTBL[[#This Row],[Quantity]]),"",DecomCostTBL[[#This Row],[Quantity]]*DecomCostTBL[[#This Row],[$ / Unit]])</f>
        <v>0</v>
      </c>
      <c r="I13" s="3">
        <f>IF(ISBLANK(DecomCostTBL[[#This Row],[Quantity]]),"",DecomCostTBL[[#This Row],[Total]]*(1+'Parameters and Output'!$E$7)^('Parameters and Output'!$E$10-DecomCostTBL[[#This Row],[Cost Basis Year]]))</f>
        <v>0</v>
      </c>
    </row>
    <row r="14" spans="2:9" ht="16.899999999999999" customHeight="1">
      <c r="B14" s="2">
        <v>11</v>
      </c>
      <c r="C14" s="24" t="s">
        <v>35</v>
      </c>
      <c r="D14" s="2" t="s">
        <v>28</v>
      </c>
      <c r="E14" s="2">
        <v>0</v>
      </c>
      <c r="F14" s="21">
        <v>0</v>
      </c>
      <c r="G14">
        <v>2024</v>
      </c>
      <c r="H14" s="3">
        <f>IF(ISBLANK(DecomCostTBL[[#This Row],[Quantity]]),"",DecomCostTBL[[#This Row],[Quantity]]*DecomCostTBL[[#This Row],[$ / Unit]])</f>
        <v>0</v>
      </c>
      <c r="I14" s="3">
        <f>IF(ISBLANK(DecomCostTBL[[#This Row],[Quantity]]),"",DecomCostTBL[[#This Row],[Total]]*(1+'Parameters and Output'!$E$7)^('Parameters and Output'!$E$10-DecomCostTBL[[#This Row],[Cost Basis Year]]))</f>
        <v>0</v>
      </c>
    </row>
    <row r="15" spans="2:9" ht="16.899999999999999" customHeight="1">
      <c r="B15" s="2">
        <v>12</v>
      </c>
      <c r="C15" s="24" t="s">
        <v>36</v>
      </c>
      <c r="D15" s="2" t="s">
        <v>28</v>
      </c>
      <c r="E15" s="2">
        <v>1</v>
      </c>
      <c r="F15" s="21">
        <v>15000</v>
      </c>
      <c r="G15">
        <v>2024</v>
      </c>
      <c r="H15" s="3">
        <f>IF(ISBLANK(DecomCostTBL[[#This Row],[Quantity]]),"",DecomCostTBL[[#This Row],[Quantity]]*DecomCostTBL[[#This Row],[$ / Unit]])</f>
        <v>15000</v>
      </c>
      <c r="I15" s="3">
        <f>IF(ISBLANK(DecomCostTBL[[#This Row],[Quantity]]),"",DecomCostTBL[[#This Row],[Total]]*(1+'Parameters and Output'!$E$7)^('Parameters and Output'!$E$10-DecomCostTBL[[#This Row],[Cost Basis Year]]))</f>
        <v>28833.471059147276</v>
      </c>
    </row>
    <row r="16" spans="2:9" ht="16.899999999999999" customHeight="1">
      <c r="B16" s="2">
        <v>13</v>
      </c>
      <c r="C16" s="24" t="s">
        <v>37</v>
      </c>
      <c r="D16" s="2" t="s">
        <v>28</v>
      </c>
      <c r="E16" s="2">
        <v>1</v>
      </c>
      <c r="F16" s="21">
        <v>15000</v>
      </c>
      <c r="G16">
        <v>2024</v>
      </c>
      <c r="H16" s="3">
        <f>IF(ISBLANK(DecomCostTBL[[#This Row],[Quantity]]),"",DecomCostTBL[[#This Row],[Quantity]]*DecomCostTBL[[#This Row],[$ / Unit]])</f>
        <v>15000</v>
      </c>
      <c r="I16" s="3">
        <f>IF(ISBLANK(DecomCostTBL[[#This Row],[Quantity]]),"",DecomCostTBL[[#This Row],[Total]]*(1+'Parameters and Output'!$E$7)^('Parameters and Output'!$E$10-DecomCostTBL[[#This Row],[Cost Basis Year]]))</f>
        <v>28833.471059147276</v>
      </c>
    </row>
    <row r="17" spans="2:9" ht="16.899999999999999" customHeight="1">
      <c r="B17" s="2">
        <v>14</v>
      </c>
      <c r="C17" s="24" t="s">
        <v>38</v>
      </c>
      <c r="D17" s="2" t="s">
        <v>28</v>
      </c>
      <c r="E17" s="2">
        <v>0</v>
      </c>
      <c r="F17" s="21">
        <v>0</v>
      </c>
      <c r="G17">
        <v>2024</v>
      </c>
      <c r="H17" s="3">
        <f>IF(ISBLANK(DecomCostTBL[[#This Row],[Quantity]]),"",DecomCostTBL[[#This Row],[Quantity]]*DecomCostTBL[[#This Row],[$ / Unit]])</f>
        <v>0</v>
      </c>
      <c r="I17" s="3">
        <f>IF(ISBLANK(DecomCostTBL[[#This Row],[Quantity]]),"",DecomCostTBL[[#This Row],[Total]]*(1+'Parameters and Output'!$E$7)^('Parameters and Output'!$E$10-DecomCostTBL[[#This Row],[Cost Basis Year]]))</f>
        <v>0</v>
      </c>
    </row>
    <row r="18" spans="2:9" ht="16.899999999999999" customHeight="1">
      <c r="B18" s="2">
        <v>15</v>
      </c>
      <c r="F18" s="21"/>
      <c r="G18">
        <v>2024</v>
      </c>
      <c r="H18" s="3" t="str">
        <f>IF(ISBLANK(DecomCostTBL[[#This Row],[Quantity]]),"",DecomCostTBL[[#This Row],[Quantity]]*DecomCostTBL[[#This Row],[$ / Unit]])</f>
        <v/>
      </c>
      <c r="I18" s="3" t="str">
        <f>IF(ISBLANK(DecomCostTBL[[#This Row],[Quantity]]),"",DecomCostTBL[[#This Row],[Total]]*(1+'Parameters and Output'!$E$7)^('Parameters and Output'!$E$10-DecomCostTBL[[#This Row],[Cost Basis Year]]))</f>
        <v/>
      </c>
    </row>
    <row r="19" spans="2:9" ht="16.899999999999999" customHeight="1">
      <c r="B19" s="2">
        <v>16</v>
      </c>
      <c r="F19" s="21"/>
      <c r="G19">
        <v>2024</v>
      </c>
      <c r="H19" s="3" t="str">
        <f>IF(ISBLANK(DecomCostTBL[[#This Row],[Quantity]]),"",DecomCostTBL[[#This Row],[Quantity]]*DecomCostTBL[[#This Row],[$ / Unit]])</f>
        <v/>
      </c>
      <c r="I19" s="3" t="str">
        <f>IF(ISBLANK(DecomCostTBL[[#This Row],[Quantity]]),"",DecomCostTBL[[#This Row],[Total]]*(1+'Parameters and Output'!$E$7)^('Parameters and Output'!$E$10-DecomCostTBL[[#This Row],[Cost Basis Year]]))</f>
        <v/>
      </c>
    </row>
    <row r="20" spans="2:9" ht="16.899999999999999" customHeight="1">
      <c r="B20" s="2">
        <v>17</v>
      </c>
      <c r="F20" s="21"/>
      <c r="G20">
        <v>2024</v>
      </c>
      <c r="H20" s="3" t="str">
        <f>IF(ISBLANK(DecomCostTBL[[#This Row],[Quantity]]),"",DecomCostTBL[[#This Row],[Quantity]]*DecomCostTBL[[#This Row],[$ / Unit]])</f>
        <v/>
      </c>
      <c r="I20" s="3" t="str">
        <f>IF(ISBLANK(DecomCostTBL[[#This Row],[Quantity]]),"",DecomCostTBL[[#This Row],[Total]]*(1+'Parameters and Output'!$E$7)^('Parameters and Output'!$E$10-DecomCostTBL[[#This Row],[Cost Basis Year]]))</f>
        <v/>
      </c>
    </row>
    <row r="21" spans="2:9" ht="16.899999999999999" customHeight="1">
      <c r="B21" s="2">
        <v>18</v>
      </c>
      <c r="F21" s="21"/>
      <c r="G21">
        <v>2024</v>
      </c>
      <c r="H21" s="3" t="str">
        <f>IF(ISBLANK(DecomCostTBL[[#This Row],[Quantity]]),"",DecomCostTBL[[#This Row],[Quantity]]*DecomCostTBL[[#This Row],[$ / Unit]])</f>
        <v/>
      </c>
      <c r="I21" s="3" t="str">
        <f>IF(ISBLANK(DecomCostTBL[[#This Row],[Quantity]]),"",DecomCostTBL[[#This Row],[Total]]*(1+'Parameters and Output'!$E$7)^('Parameters and Output'!$E$10-DecomCostTBL[[#This Row],[Cost Basis Year]]))</f>
        <v/>
      </c>
    </row>
    <row r="22" spans="2:9" ht="16.899999999999999" customHeight="1">
      <c r="B22" s="2">
        <v>19</v>
      </c>
      <c r="F22" s="21"/>
      <c r="G22">
        <v>2024</v>
      </c>
      <c r="H22" s="3" t="str">
        <f>IF(ISBLANK(DecomCostTBL[[#This Row],[Quantity]]),"",DecomCostTBL[[#This Row],[Quantity]]*DecomCostTBL[[#This Row],[$ / Unit]])</f>
        <v/>
      </c>
      <c r="I22" s="3" t="str">
        <f>IF(ISBLANK(DecomCostTBL[[#This Row],[Quantity]]),"",DecomCostTBL[[#This Row],[Total]]*(1+'Parameters and Output'!$E$7)^('Parameters and Output'!$E$10-DecomCostTBL[[#This Row],[Cost Basis Year]]))</f>
        <v/>
      </c>
    </row>
    <row r="23" spans="2:9" ht="16.899999999999999" customHeight="1">
      <c r="B23" s="2">
        <v>20</v>
      </c>
      <c r="F23" s="21"/>
      <c r="G23">
        <v>2024</v>
      </c>
      <c r="H23" s="3" t="str">
        <f>IF(ISBLANK(DecomCostTBL[[#This Row],[Quantity]]),"",DecomCostTBL[[#This Row],[Quantity]]*DecomCostTBL[[#This Row],[$ / Unit]])</f>
        <v/>
      </c>
      <c r="I23" s="3" t="str">
        <f>IF(ISBLANK(DecomCostTBL[[#This Row],[Quantity]]),"",DecomCostTBL[[#This Row],[Total]]*(1+'Parameters and Output'!$E$7)^('Parameters and Output'!$E$10-DecomCostTBL[[#This Row],[Cost Basis Year]]))</f>
        <v/>
      </c>
    </row>
    <row r="24" spans="2:9">
      <c r="B24" s="2">
        <v>21</v>
      </c>
      <c r="F24" s="21"/>
      <c r="G24">
        <v>2024</v>
      </c>
      <c r="H24" s="3" t="str">
        <f>IF(ISBLANK(DecomCostTBL[[#This Row],[Quantity]]),"",DecomCostTBL[[#This Row],[Quantity]]*DecomCostTBL[[#This Row],[$ / Unit]])</f>
        <v/>
      </c>
      <c r="I24" s="3" t="str">
        <f>IF(ISBLANK(DecomCostTBL[[#This Row],[Quantity]]),"",DecomCostTBL[[#This Row],[Total]]*(1+'Parameters and Output'!$E$7)^('Parameters and Output'!$E$10-DecomCostTBL[[#This Row],[Cost Basis Year]]))</f>
        <v/>
      </c>
    </row>
    <row r="25" spans="2:9">
      <c r="B25" s="2">
        <v>22</v>
      </c>
      <c r="F25" s="21"/>
      <c r="G25">
        <v>2024</v>
      </c>
      <c r="H25" s="3" t="str">
        <f>IF(ISBLANK(DecomCostTBL[[#This Row],[Quantity]]),"",DecomCostTBL[[#This Row],[Quantity]]*DecomCostTBL[[#This Row],[$ / Unit]])</f>
        <v/>
      </c>
      <c r="I25" s="3" t="str">
        <f>IF(ISBLANK(DecomCostTBL[[#This Row],[Quantity]]),"",DecomCostTBL[[#This Row],[Total]]*(1+'Parameters and Output'!$E$7)^('Parameters and Output'!$E$10-DecomCostTBL[[#This Row],[Cost Basis Year]]))</f>
        <v/>
      </c>
    </row>
    <row r="26" spans="2:9">
      <c r="B26" s="2">
        <v>23</v>
      </c>
      <c r="F26" s="21"/>
      <c r="G26">
        <v>2024</v>
      </c>
      <c r="H26" s="3" t="str">
        <f>IF(ISBLANK(DecomCostTBL[[#This Row],[Quantity]]),"",DecomCostTBL[[#This Row],[Quantity]]*DecomCostTBL[[#This Row],[$ / Unit]])</f>
        <v/>
      </c>
      <c r="I26" s="3" t="str">
        <f>IF(ISBLANK(DecomCostTBL[[#This Row],[Quantity]]),"",DecomCostTBL[[#This Row],[Total]]*(1+'Parameters and Output'!$E$7)^('Parameters and Output'!$E$10-DecomCostTBL[[#This Row],[Cost Basis Year]]))</f>
        <v/>
      </c>
    </row>
    <row r="27" spans="2:9">
      <c r="B27" s="2">
        <v>24</v>
      </c>
      <c r="F27" s="21"/>
      <c r="G27">
        <v>2024</v>
      </c>
      <c r="H27" s="3" t="str">
        <f>IF(ISBLANK(DecomCostTBL[[#This Row],[Quantity]]),"",DecomCostTBL[[#This Row],[Quantity]]*DecomCostTBL[[#This Row],[$ / Unit]])</f>
        <v/>
      </c>
      <c r="I27" s="3" t="str">
        <f>IF(ISBLANK(DecomCostTBL[[#This Row],[Quantity]]),"",DecomCostTBL[[#This Row],[Total]]*(1+'Parameters and Output'!$E$7)^('Parameters and Output'!$E$10-DecomCostTBL[[#This Row],[Cost Basis Year]]))</f>
        <v/>
      </c>
    </row>
    <row r="28" spans="2:9">
      <c r="B28" s="2">
        <v>25</v>
      </c>
      <c r="F28" s="21"/>
      <c r="G28">
        <v>2024</v>
      </c>
      <c r="H28" s="3" t="str">
        <f>IF(ISBLANK(DecomCostTBL[[#This Row],[Quantity]]),"",DecomCostTBL[[#This Row],[Quantity]]*DecomCostTBL[[#This Row],[$ / Unit]])</f>
        <v/>
      </c>
      <c r="I28" s="3" t="str">
        <f>IF(ISBLANK(DecomCostTBL[[#This Row],[Quantity]]),"",DecomCostTBL[[#This Row],[Total]]*(1+'Parameters and Output'!$E$7)^('Parameters and Output'!$E$10-DecomCostTBL[[#This Row],[Cost Basis Year]]))</f>
        <v/>
      </c>
    </row>
    <row r="29" spans="2:9">
      <c r="B29" s="2">
        <v>26</v>
      </c>
      <c r="F29" s="21"/>
      <c r="G29">
        <v>2024</v>
      </c>
      <c r="H29" s="3" t="str">
        <f>IF(ISBLANK(DecomCostTBL[[#This Row],[Quantity]]),"",DecomCostTBL[[#This Row],[Quantity]]*DecomCostTBL[[#This Row],[$ / Unit]])</f>
        <v/>
      </c>
      <c r="I29" s="3" t="str">
        <f>IF(ISBLANK(DecomCostTBL[[#This Row],[Quantity]]),"",DecomCostTBL[[#This Row],[Total]]*(1+'Parameters and Output'!$E$7)^('Parameters and Output'!$E$10-DecomCostTBL[[#This Row],[Cost Basis Year]]))</f>
        <v/>
      </c>
    </row>
    <row r="30" spans="2:9">
      <c r="B30" s="2">
        <v>27</v>
      </c>
      <c r="F30" s="21"/>
      <c r="G30">
        <v>2024</v>
      </c>
      <c r="H30" s="3" t="str">
        <f>IF(ISBLANK(DecomCostTBL[[#This Row],[Quantity]]),"",DecomCostTBL[[#This Row],[Quantity]]*DecomCostTBL[[#This Row],[$ / Unit]])</f>
        <v/>
      </c>
      <c r="I30" s="3" t="str">
        <f>IF(ISBLANK(DecomCostTBL[[#This Row],[Quantity]]),"",DecomCostTBL[[#This Row],[Total]]*(1+'Parameters and Output'!$E$7)^('Parameters and Output'!$E$10-DecomCostTBL[[#This Row],[Cost Basis Year]]))</f>
        <v/>
      </c>
    </row>
    <row r="31" spans="2:9">
      <c r="B31" s="2">
        <v>28</v>
      </c>
      <c r="F31" s="21"/>
      <c r="G31">
        <v>2024</v>
      </c>
      <c r="H31" s="3" t="str">
        <f>IF(ISBLANK(DecomCostTBL[[#This Row],[Quantity]]),"",DecomCostTBL[[#This Row],[Quantity]]*DecomCostTBL[[#This Row],[$ / Unit]])</f>
        <v/>
      </c>
      <c r="I31" s="3" t="str">
        <f>IF(ISBLANK(DecomCostTBL[[#This Row],[Quantity]]),"",DecomCostTBL[[#This Row],[Total]]*(1+'Parameters and Output'!$E$7)^('Parameters and Output'!$E$10-DecomCostTBL[[#This Row],[Cost Basis Year]]))</f>
        <v/>
      </c>
    </row>
    <row r="32" spans="2:9">
      <c r="B32" s="2">
        <v>29</v>
      </c>
      <c r="F32" s="21"/>
      <c r="G32">
        <v>2024</v>
      </c>
      <c r="H32" s="3" t="str">
        <f>IF(ISBLANK(DecomCostTBL[[#This Row],[Quantity]]),"",DecomCostTBL[[#This Row],[Quantity]]*DecomCostTBL[[#This Row],[$ / Unit]])</f>
        <v/>
      </c>
      <c r="I32" s="3" t="str">
        <f>IF(ISBLANK(DecomCostTBL[[#This Row],[Quantity]]),"",DecomCostTBL[[#This Row],[Total]]*(1+'Parameters and Output'!$E$7)^('Parameters and Output'!$E$10-DecomCostTBL[[#This Row],[Cost Basis Year]]))</f>
        <v/>
      </c>
    </row>
    <row r="33" spans="2:9">
      <c r="B33" s="2">
        <v>30</v>
      </c>
      <c r="F33" s="21"/>
      <c r="G33">
        <v>2024</v>
      </c>
      <c r="H33" s="3" t="str">
        <f>IF(ISBLANK(DecomCostTBL[[#This Row],[Quantity]]),"",DecomCostTBL[[#This Row],[Quantity]]*DecomCostTBL[[#This Row],[$ / Unit]])</f>
        <v/>
      </c>
      <c r="I33" s="3" t="str">
        <f>IF(ISBLANK(DecomCostTBL[[#This Row],[Quantity]]),"",DecomCostTBL[[#This Row],[Total]]*(1+'Parameters and Output'!$E$7)^('Parameters and Output'!$E$10-DecomCostTBL[[#This Row],[Cost Basis Year]]))</f>
        <v/>
      </c>
    </row>
    <row r="34" spans="2:9">
      <c r="B34" s="2"/>
    </row>
  </sheetData>
  <mergeCells count="1">
    <mergeCell ref="B2:I2"/>
  </mergeCells>
  <pageMargins left="0.7" right="0.7" top="0.75" bottom="0.75" header="0.3" footer="0.3"/>
  <pageSetup scale="47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2D84D-5F12-45F9-9DF0-3B1A9C6F8BDB}">
  <sheetPr>
    <pageSetUpPr fitToPage="1"/>
  </sheetPr>
  <dimension ref="B2:I23"/>
  <sheetViews>
    <sheetView tabSelected="1" zoomScale="145" zoomScaleNormal="145" workbookViewId="0">
      <pane xSplit="1" ySplit="3" topLeftCell="B4" activePane="bottomRight" state="frozen"/>
      <selection pane="bottomRight" activeCell="C15" sqref="C15"/>
      <selection pane="bottomLeft" activeCell="E14" sqref="E14"/>
      <selection pane="topRight" activeCell="E14" sqref="E14"/>
    </sheetView>
  </sheetViews>
  <sheetFormatPr defaultRowHeight="14.45"/>
  <cols>
    <col min="3" max="3" width="30.7109375" customWidth="1"/>
    <col min="4" max="4" width="8.85546875" style="2"/>
    <col min="5" max="5" width="10.42578125" style="2" customWidth="1"/>
    <col min="6" max="6" width="12.28515625" style="2" customWidth="1"/>
    <col min="7" max="7" width="13.28515625" customWidth="1"/>
    <col min="8" max="8" width="11.28515625" bestFit="1" customWidth="1"/>
    <col min="9" max="9" width="13.85546875" customWidth="1"/>
    <col min="12" max="12" width="24" customWidth="1"/>
    <col min="13" max="13" width="11.85546875" bestFit="1" customWidth="1"/>
    <col min="19" max="19" width="21.5703125" customWidth="1"/>
  </cols>
  <sheetData>
    <row r="2" spans="2:9" ht="31.15" customHeight="1">
      <c r="B2" s="32" t="s">
        <v>39</v>
      </c>
      <c r="C2" s="32"/>
      <c r="D2" s="32"/>
      <c r="E2" s="32"/>
      <c r="F2" s="32"/>
      <c r="G2" s="32"/>
      <c r="H2" s="32"/>
      <c r="I2" s="32"/>
    </row>
    <row r="3" spans="2:9" ht="31.15" customHeight="1">
      <c r="B3" s="1" t="s">
        <v>40</v>
      </c>
      <c r="C3" s="1" t="s">
        <v>41</v>
      </c>
      <c r="D3" s="1" t="s">
        <v>16</v>
      </c>
      <c r="E3" s="1" t="s">
        <v>17</v>
      </c>
      <c r="F3" s="1" t="s">
        <v>18</v>
      </c>
      <c r="G3" s="4" t="s">
        <v>19</v>
      </c>
      <c r="H3" s="1" t="s">
        <v>42</v>
      </c>
      <c r="I3" s="4" t="s">
        <v>43</v>
      </c>
    </row>
    <row r="4" spans="2:9" ht="16.899999999999999" customHeight="1">
      <c r="B4" s="2">
        <v>1</v>
      </c>
      <c r="C4" t="s">
        <v>44</v>
      </c>
      <c r="D4" s="2" t="s">
        <v>28</v>
      </c>
      <c r="E4" s="2">
        <v>4</v>
      </c>
      <c r="F4" s="19">
        <v>1000000</v>
      </c>
      <c r="G4">
        <v>2024</v>
      </c>
      <c r="H4" s="3">
        <f>IF(ISBLANK(DecomRevTBL[[#This Row],[Quantity]]),"",DecomRevTBL[[#This Row],[Quantity]]*DecomRevTBL[[#This Row],[$ / Unit]])</f>
        <v>4000000</v>
      </c>
      <c r="I4" s="3">
        <f>IF(ISBLANK(DecomRevTBL[[#This Row],[Quantity]]),"",DecomRevTBL[[#This Row],[Total ($)]]*(1+'Parameters and Output'!$E$7)^('Parameters and Output'!$E$10-DecomRevTBL[[#This Row],[Cost Basis Year]]))</f>
        <v>7688925.6157726068</v>
      </c>
    </row>
    <row r="5" spans="2:9" ht="16.899999999999999" customHeight="1">
      <c r="B5" s="2">
        <v>2</v>
      </c>
      <c r="C5" t="s">
        <v>45</v>
      </c>
      <c r="D5" s="2" t="s">
        <v>46</v>
      </c>
      <c r="E5" s="2">
        <v>250</v>
      </c>
      <c r="F5" s="19">
        <v>140</v>
      </c>
      <c r="G5">
        <v>2024</v>
      </c>
      <c r="H5" s="3">
        <f>IF(ISBLANK(DecomRevTBL[[#This Row],[Quantity]]),"",DecomRevTBL[[#This Row],[Quantity]]*DecomRevTBL[[#This Row],[$ / Unit]])</f>
        <v>35000</v>
      </c>
      <c r="I5" s="3">
        <f>IF(ISBLANK(DecomRevTBL[[#This Row],[Quantity]]),"",DecomRevTBL[[#This Row],[Total ($)]]*(1+'Parameters and Output'!$E$7)^('Parameters and Output'!$E$10-DecomRevTBL[[#This Row],[Cost Basis Year]]))</f>
        <v>67278.099138010308</v>
      </c>
    </row>
    <row r="6" spans="2:9" ht="16.899999999999999" customHeight="1">
      <c r="B6" s="2">
        <v>3</v>
      </c>
      <c r="C6" t="s">
        <v>47</v>
      </c>
      <c r="D6" s="2" t="s">
        <v>28</v>
      </c>
      <c r="E6" s="2">
        <v>1</v>
      </c>
      <c r="F6" s="19">
        <v>0</v>
      </c>
      <c r="G6">
        <v>2024</v>
      </c>
      <c r="H6" s="3">
        <f>IF(ISBLANK(DecomRevTBL[[#This Row],[Quantity]]),"",DecomRevTBL[[#This Row],[Quantity]]*DecomRevTBL[[#This Row],[$ / Unit]])</f>
        <v>0</v>
      </c>
      <c r="I6" s="3">
        <f>IF(ISBLANK(DecomRevTBL[[#This Row],[Quantity]]),"",DecomRevTBL[[#This Row],[Total ($)]]*(1+'Parameters and Output'!$E$7)^('Parameters and Output'!$E$10-DecomRevTBL[[#This Row],[Cost Basis Year]]))</f>
        <v>0</v>
      </c>
    </row>
    <row r="7" spans="2:9" ht="16.899999999999999" customHeight="1">
      <c r="B7" s="2">
        <v>4</v>
      </c>
      <c r="C7" t="s">
        <v>48</v>
      </c>
      <c r="D7" s="2" t="s">
        <v>28</v>
      </c>
      <c r="E7" s="2">
        <v>4</v>
      </c>
      <c r="F7" s="19">
        <v>0</v>
      </c>
      <c r="G7">
        <v>2024</v>
      </c>
      <c r="H7" s="3">
        <f>IF(ISBLANK(DecomRevTBL[[#This Row],[Quantity]]),"",DecomRevTBL[[#This Row],[Quantity]]*DecomRevTBL[[#This Row],[$ / Unit]])</f>
        <v>0</v>
      </c>
      <c r="I7" s="3">
        <f>IF(ISBLANK(DecomRevTBL[[#This Row],[Quantity]]),"",DecomRevTBL[[#This Row],[Total ($)]]*(1+'Parameters and Output'!$E$7)^('Parameters and Output'!$E$10-DecomRevTBL[[#This Row],[Cost Basis Year]]))</f>
        <v>0</v>
      </c>
    </row>
    <row r="8" spans="2:9" ht="16.899999999999999" customHeight="1">
      <c r="B8" s="2">
        <v>5</v>
      </c>
      <c r="C8" t="s">
        <v>49</v>
      </c>
      <c r="D8" s="2" t="s">
        <v>28</v>
      </c>
      <c r="E8" s="2">
        <v>1</v>
      </c>
      <c r="F8" s="19">
        <v>0</v>
      </c>
      <c r="G8">
        <v>2024</v>
      </c>
      <c r="H8" s="3">
        <f>IF(ISBLANK(DecomRevTBL[[#This Row],[Quantity]]),"",DecomRevTBL[[#This Row],[Quantity]]*DecomRevTBL[[#This Row],[$ / Unit]])</f>
        <v>0</v>
      </c>
      <c r="I8" s="3">
        <f>IF(ISBLANK(DecomRevTBL[[#This Row],[Quantity]]),"",DecomRevTBL[[#This Row],[Total ($)]]*(1+'Parameters and Output'!$E$7)^('Parameters and Output'!$E$10-DecomRevTBL[[#This Row],[Cost Basis Year]]))</f>
        <v>0</v>
      </c>
    </row>
    <row r="9" spans="2:9" ht="16.899999999999999" customHeight="1">
      <c r="B9" s="2">
        <v>6</v>
      </c>
      <c r="C9" t="s">
        <v>50</v>
      </c>
      <c r="D9" s="2" t="s">
        <v>46</v>
      </c>
      <c r="E9" s="2">
        <v>5</v>
      </c>
      <c r="F9" s="19">
        <v>0</v>
      </c>
      <c r="G9">
        <v>2024</v>
      </c>
      <c r="H9" s="3">
        <f>IF(ISBLANK(DecomRevTBL[[#This Row],[Quantity]]),"",DecomRevTBL[[#This Row],[Quantity]]*DecomRevTBL[[#This Row],[$ / Unit]])</f>
        <v>0</v>
      </c>
      <c r="I9" s="3">
        <f>IF(ISBLANK(DecomRevTBL[[#This Row],[Quantity]]),"",DecomRevTBL[[#This Row],[Total ($)]]*(1+'Parameters and Output'!$E$7)^('Parameters and Output'!$E$10-DecomRevTBL[[#This Row],[Cost Basis Year]]))</f>
        <v>0</v>
      </c>
    </row>
    <row r="10" spans="2:9" ht="16.899999999999999" customHeight="1">
      <c r="B10" s="2">
        <v>7</v>
      </c>
      <c r="C10" t="s">
        <v>51</v>
      </c>
      <c r="D10" s="2" t="s">
        <v>46</v>
      </c>
      <c r="E10" s="2">
        <v>4</v>
      </c>
      <c r="F10" s="19">
        <v>0</v>
      </c>
      <c r="G10">
        <v>2024</v>
      </c>
      <c r="H10" s="3">
        <f>IF(ISBLANK(DecomRevTBL[[#This Row],[Quantity]]),"",DecomRevTBL[[#This Row],[Quantity]]*DecomRevTBL[[#This Row],[$ / Unit]])</f>
        <v>0</v>
      </c>
      <c r="I10" s="3">
        <f>IF(ISBLANK(DecomRevTBL[[#This Row],[Quantity]]),"",DecomRevTBL[[#This Row],[Total ($)]]*(1+'Parameters and Output'!$E$7)^('Parameters and Output'!$E$10-DecomRevTBL[[#This Row],[Cost Basis Year]]))</f>
        <v>0</v>
      </c>
    </row>
    <row r="11" spans="2:9" ht="16.899999999999999" customHeight="1">
      <c r="B11" s="2">
        <v>8</v>
      </c>
      <c r="C11" t="s">
        <v>52</v>
      </c>
      <c r="D11" s="2" t="s">
        <v>28</v>
      </c>
      <c r="E11" s="2">
        <v>1</v>
      </c>
      <c r="F11" s="19">
        <v>0</v>
      </c>
      <c r="G11">
        <v>2024</v>
      </c>
      <c r="H11" s="3">
        <f>IF(ISBLANK(DecomRevTBL[[#This Row],[Quantity]]),"",DecomRevTBL[[#This Row],[Quantity]]*DecomRevTBL[[#This Row],[$ / Unit]])</f>
        <v>0</v>
      </c>
      <c r="I11" s="3">
        <f>IF(ISBLANK(DecomRevTBL[[#This Row],[Quantity]]),"",DecomRevTBL[[#This Row],[Total ($)]]*(1+'Parameters and Output'!$E$7)^('Parameters and Output'!$E$10-DecomRevTBL[[#This Row],[Cost Basis Year]]))</f>
        <v>0</v>
      </c>
    </row>
    <row r="12" spans="2:9" ht="16.899999999999999" customHeight="1">
      <c r="B12" s="2">
        <v>9</v>
      </c>
      <c r="G12">
        <v>2024</v>
      </c>
      <c r="H12" s="3" t="str">
        <f>IF(ISBLANK(DecomRevTBL[[#This Row],[Quantity]]),"",DecomRevTBL[[#This Row],[Quantity]]*DecomRevTBL[[#This Row],[$ / Unit]])</f>
        <v/>
      </c>
      <c r="I12" s="3" t="str">
        <f>IF(ISBLANK(DecomRevTBL[[#This Row],[Quantity]]),"",DecomRevTBL[[#This Row],[Total ($)]]*(1+'Parameters and Output'!$E$7)^('Parameters and Output'!$E$10-DecomRevTBL[[#This Row],[Cost Basis Year]]))</f>
        <v/>
      </c>
    </row>
    <row r="13" spans="2:9" ht="16.899999999999999" customHeight="1">
      <c r="B13" s="2">
        <v>10</v>
      </c>
      <c r="G13">
        <v>2024</v>
      </c>
      <c r="H13" s="3" t="str">
        <f>IF(ISBLANK(DecomRevTBL[[#This Row],[Quantity]]),"",DecomRevTBL[[#This Row],[Quantity]]*DecomRevTBL[[#This Row],[$ / Unit]])</f>
        <v/>
      </c>
      <c r="I13" s="3" t="str">
        <f>IF(ISBLANK(DecomRevTBL[[#This Row],[Quantity]]),"",DecomRevTBL[[#This Row],[Total ($)]]*(1+'Parameters and Output'!$E$7)^('Parameters and Output'!$E$10-DecomRevTBL[[#This Row],[Cost Basis Year]]))</f>
        <v/>
      </c>
    </row>
    <row r="14" spans="2:9" ht="16.899999999999999" customHeight="1">
      <c r="B14" s="2">
        <v>11</v>
      </c>
      <c r="G14">
        <v>2024</v>
      </c>
      <c r="H14" s="3" t="str">
        <f>IF(ISBLANK(DecomRevTBL[[#This Row],[Quantity]]),"",DecomRevTBL[[#This Row],[Quantity]]*DecomRevTBL[[#This Row],[$ / Unit]])</f>
        <v/>
      </c>
      <c r="I14" s="3" t="str">
        <f>IF(ISBLANK(DecomRevTBL[[#This Row],[Quantity]]),"",DecomRevTBL[[#This Row],[Total ($)]]*(1+'Parameters and Output'!$E$7)^('Parameters and Output'!$E$10-DecomRevTBL[[#This Row],[Cost Basis Year]]))</f>
        <v/>
      </c>
    </row>
    <row r="15" spans="2:9" ht="16.899999999999999" customHeight="1">
      <c r="B15" s="2">
        <v>12</v>
      </c>
      <c r="G15">
        <v>2024</v>
      </c>
      <c r="H15" s="3" t="str">
        <f>IF(ISBLANK(DecomRevTBL[[#This Row],[Quantity]]),"",DecomRevTBL[[#This Row],[Quantity]]*DecomRevTBL[[#This Row],[$ / Unit]])</f>
        <v/>
      </c>
      <c r="I15" s="3" t="str">
        <f>IF(ISBLANK(DecomRevTBL[[#This Row],[Quantity]]),"",DecomRevTBL[[#This Row],[Total ($)]]*(1+'Parameters and Output'!$E$7)^('Parameters and Output'!$E$10-DecomRevTBL[[#This Row],[Cost Basis Year]]))</f>
        <v/>
      </c>
    </row>
    <row r="16" spans="2:9" ht="16.899999999999999" customHeight="1">
      <c r="B16" s="2">
        <v>13</v>
      </c>
      <c r="G16">
        <v>2024</v>
      </c>
      <c r="H16" s="3" t="str">
        <f>IF(ISBLANK(DecomRevTBL[[#This Row],[Quantity]]),"",DecomRevTBL[[#This Row],[Quantity]]*DecomRevTBL[[#This Row],[$ / Unit]])</f>
        <v/>
      </c>
      <c r="I16" s="3" t="str">
        <f>IF(ISBLANK(DecomRevTBL[[#This Row],[Quantity]]),"",DecomRevTBL[[#This Row],[Total ($)]]*(1+'Parameters and Output'!$E$7)^('Parameters and Output'!$E$10-DecomRevTBL[[#This Row],[Cost Basis Year]]))</f>
        <v/>
      </c>
    </row>
    <row r="17" spans="2:9" ht="16.899999999999999" customHeight="1">
      <c r="B17" s="2">
        <v>14</v>
      </c>
      <c r="G17">
        <v>2024</v>
      </c>
      <c r="H17" s="3" t="str">
        <f>IF(ISBLANK(DecomRevTBL[[#This Row],[Quantity]]),"",DecomRevTBL[[#This Row],[Quantity]]*DecomRevTBL[[#This Row],[$ / Unit]])</f>
        <v/>
      </c>
      <c r="I17" s="3" t="str">
        <f>IF(ISBLANK(DecomRevTBL[[#This Row],[Quantity]]),"",DecomRevTBL[[#This Row],[Total ($)]]*(1+'Parameters and Output'!$E$7)^('Parameters and Output'!$E$10-DecomRevTBL[[#This Row],[Cost Basis Year]]))</f>
        <v/>
      </c>
    </row>
    <row r="18" spans="2:9" ht="16.899999999999999" customHeight="1">
      <c r="B18" s="2">
        <v>15</v>
      </c>
      <c r="G18">
        <v>2024</v>
      </c>
      <c r="H18" s="3" t="str">
        <f>IF(ISBLANK(DecomRevTBL[[#This Row],[Quantity]]),"",DecomRevTBL[[#This Row],[Quantity]]*DecomRevTBL[[#This Row],[$ / Unit]])</f>
        <v/>
      </c>
      <c r="I18" s="3" t="str">
        <f>IF(ISBLANK(DecomRevTBL[[#This Row],[Quantity]]),"",DecomRevTBL[[#This Row],[Total ($)]]*(1+'Parameters and Output'!$E$7)^('Parameters and Output'!$E$10-DecomRevTBL[[#This Row],[Cost Basis Year]]))</f>
        <v/>
      </c>
    </row>
    <row r="19" spans="2:9" ht="16.899999999999999" customHeight="1">
      <c r="B19" s="2">
        <v>16</v>
      </c>
      <c r="G19">
        <v>2024</v>
      </c>
      <c r="H19" s="3" t="str">
        <f>IF(ISBLANK(DecomRevTBL[[#This Row],[Quantity]]),"",DecomRevTBL[[#This Row],[Quantity]]*DecomRevTBL[[#This Row],[$ / Unit]])</f>
        <v/>
      </c>
      <c r="I19" s="3" t="str">
        <f>IF(ISBLANK(DecomRevTBL[[#This Row],[Quantity]]),"",DecomRevTBL[[#This Row],[Total ($)]]*(1+'Parameters and Output'!$E$7)^('Parameters and Output'!$E$10-DecomRevTBL[[#This Row],[Cost Basis Year]]))</f>
        <v/>
      </c>
    </row>
    <row r="20" spans="2:9" ht="16.899999999999999" customHeight="1">
      <c r="B20" s="2">
        <v>17</v>
      </c>
      <c r="G20">
        <v>2024</v>
      </c>
      <c r="H20" s="3" t="str">
        <f>IF(ISBLANK(DecomRevTBL[[#This Row],[Quantity]]),"",DecomRevTBL[[#This Row],[Quantity]]*DecomRevTBL[[#This Row],[$ / Unit]])</f>
        <v/>
      </c>
      <c r="I20" s="3" t="str">
        <f>IF(ISBLANK(DecomRevTBL[[#This Row],[Quantity]]),"",DecomRevTBL[[#This Row],[Total ($)]]*(1+'Parameters and Output'!$E$7)^('Parameters and Output'!$E$10-DecomRevTBL[[#This Row],[Cost Basis Year]]))</f>
        <v/>
      </c>
    </row>
    <row r="21" spans="2:9" ht="16.899999999999999" customHeight="1">
      <c r="B21" s="2">
        <v>18</v>
      </c>
      <c r="G21">
        <v>2024</v>
      </c>
      <c r="H21" s="3" t="str">
        <f>IF(ISBLANK(DecomRevTBL[[#This Row],[Quantity]]),"",DecomRevTBL[[#This Row],[Quantity]]*DecomRevTBL[[#This Row],[$ / Unit]])</f>
        <v/>
      </c>
      <c r="I21" s="3" t="str">
        <f>IF(ISBLANK(DecomRevTBL[[#This Row],[Quantity]]),"",DecomRevTBL[[#This Row],[Total ($)]]*(1+'Parameters and Output'!$E$7)^('Parameters and Output'!$E$10-DecomRevTBL[[#This Row],[Cost Basis Year]]))</f>
        <v/>
      </c>
    </row>
    <row r="22" spans="2:9" ht="16.899999999999999" customHeight="1">
      <c r="B22" s="2">
        <v>19</v>
      </c>
      <c r="G22">
        <v>2024</v>
      </c>
      <c r="H22" s="3" t="str">
        <f>IF(ISBLANK(DecomRevTBL[[#This Row],[Quantity]]),"",DecomRevTBL[[#This Row],[Quantity]]*DecomRevTBL[[#This Row],[$ / Unit]])</f>
        <v/>
      </c>
      <c r="I22" s="3" t="str">
        <f>IF(ISBLANK(DecomRevTBL[[#This Row],[Quantity]]),"",DecomRevTBL[[#This Row],[Total ($)]]*(1+'Parameters and Output'!$E$7)^('Parameters and Output'!$E$10-DecomRevTBL[[#This Row],[Cost Basis Year]]))</f>
        <v/>
      </c>
    </row>
    <row r="23" spans="2:9" ht="16.899999999999999" customHeight="1">
      <c r="B23" s="2">
        <v>20</v>
      </c>
      <c r="G23">
        <v>2024</v>
      </c>
      <c r="H23" s="3" t="str">
        <f>IF(ISBLANK(DecomRevTBL[[#This Row],[Quantity]]),"",DecomRevTBL[[#This Row],[Quantity]]*DecomRevTBL[[#This Row],[$ / Unit]])</f>
        <v/>
      </c>
      <c r="I23" s="3" t="str">
        <f>IF(ISBLANK(DecomRevTBL[[#This Row],[Quantity]]),"",DecomRevTBL[[#This Row],[Total ($)]]*(1+'Parameters and Output'!$E$7)^('Parameters and Output'!$E$10-DecomRevTBL[[#This Row],[Cost Basis Year]]))</f>
        <v/>
      </c>
    </row>
  </sheetData>
  <mergeCells count="1">
    <mergeCell ref="B2:I2"/>
  </mergeCells>
  <pageMargins left="0.7" right="0.7" top="0.75" bottom="0.75" header="0.3" footer="0.3"/>
  <pageSetup scale="56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1639C-B77B-42C5-B183-29A619EBF505}">
  <sheetPr>
    <pageSetUpPr fitToPage="1"/>
  </sheetPr>
  <dimension ref="B2:F3"/>
  <sheetViews>
    <sheetView zoomScale="145" zoomScaleNormal="145" workbookViewId="0">
      <pane xSplit="1" ySplit="3" topLeftCell="B4" activePane="bottomRight" state="frozen"/>
      <selection pane="bottomRight" activeCell="E14" sqref="E14"/>
      <selection pane="bottomLeft" activeCell="E14" sqref="E14"/>
      <selection pane="topRight" activeCell="E14" sqref="E14"/>
    </sheetView>
  </sheetViews>
  <sheetFormatPr defaultRowHeight="14.45"/>
  <cols>
    <col min="3" max="3" width="24.7109375" customWidth="1"/>
    <col min="4" max="4" width="31.7109375" customWidth="1"/>
  </cols>
  <sheetData>
    <row r="2" spans="2:6" ht="23.45">
      <c r="B2" s="33" t="s">
        <v>53</v>
      </c>
      <c r="C2" s="33"/>
      <c r="D2" s="33"/>
      <c r="E2" s="33"/>
      <c r="F2" s="33"/>
    </row>
    <row r="3" spans="2:6">
      <c r="B3" s="2" t="s">
        <v>14</v>
      </c>
      <c r="C3" s="2" t="s">
        <v>15</v>
      </c>
      <c r="D3" s="2" t="s">
        <v>54</v>
      </c>
      <c r="E3" s="2" t="s">
        <v>55</v>
      </c>
      <c r="F3" s="2" t="s">
        <v>56</v>
      </c>
    </row>
  </sheetData>
  <mergeCells count="1">
    <mergeCell ref="B2:F2"/>
  </mergeCells>
  <pageMargins left="0.7" right="0.7" top="0.75" bottom="0.75" header="0.3" footer="0.3"/>
  <pageSetup scale="66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Turechek, Wes</dc:creator>
  <cp:keywords/>
  <dc:description/>
  <cp:lastModifiedBy>csmusson@rubinhays.com</cp:lastModifiedBy>
  <cp:revision/>
  <dcterms:created xsi:type="dcterms:W3CDTF">2024-08-06T21:23:59Z</dcterms:created>
  <dcterms:modified xsi:type="dcterms:W3CDTF">2024-10-01T21:41:05Z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