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Big Sandy RECC\Case No. 2024-00287\"/>
    </mc:Choice>
  </mc:AlternateContent>
  <xr:revisionPtr revIDLastSave="0" documentId="8_{82758E82-FD91-4B3A-B80F-A5121A1D5DFA}" xr6:coauthVersionLast="47" xr6:coauthVersionMax="47" xr10:uidLastSave="{00000000-0000-0000-0000-000000000000}"/>
  <bookViews>
    <workbookView xWindow="-108" yWindow="-108" windowWidth="23256" windowHeight="12456" xr2:uid="{19C39E3F-826D-4D57-9158-5A5AB2F09A1F}"/>
  </bookViews>
  <sheets>
    <sheet name="Table GRM-1" sheetId="1" r:id="rId1"/>
    <sheet name="Table GRM-2" sheetId="7" r:id="rId2"/>
    <sheet name="Table GRM-3" sheetId="4" r:id="rId3"/>
    <sheet name="Table GRM-4" sheetId="2" r:id="rId4"/>
    <sheet name="Table GRM-5" sheetId="9" r:id="rId5"/>
    <sheet name="Table GRM-6" sheetId="6" r:id="rId6"/>
    <sheet name="Table GRM-7" sheetId="5" r:id="rId7"/>
    <sheet name="Table GRM-8" sheetId="8" r:id="rId8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'Table GRM-1'!$A$1:$J$42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E15" i="9"/>
  <c r="I23" i="7" l="1"/>
  <c r="G23" i="7"/>
  <c r="M23" i="7"/>
  <c r="K23" i="7"/>
  <c r="E23" i="7"/>
  <c r="E15" i="6"/>
  <c r="G26" i="1" l="1"/>
  <c r="G33" i="1" s="1"/>
  <c r="C21" i="1"/>
  <c r="C24" i="1" s="1"/>
  <c r="C25" i="1" s="1"/>
  <c r="C26" i="1" s="1"/>
  <c r="C28" i="1" s="1"/>
  <c r="C29" i="1" s="1"/>
  <c r="C30" i="1" s="1"/>
  <c r="G18" i="1"/>
  <c r="C31" i="1" l="1"/>
  <c r="G12" i="1"/>
  <c r="C32" i="1" l="1"/>
  <c r="E23" i="5"/>
  <c r="E21" i="5"/>
  <c r="E19" i="5"/>
  <c r="E15" i="2"/>
  <c r="C35" i="1" l="1"/>
  <c r="G35" i="1"/>
</calcChain>
</file>

<file path=xl/sharedStrings.xml><?xml version="1.0" encoding="utf-8"?>
<sst xmlns="http://schemas.openxmlformats.org/spreadsheetml/2006/main" count="111" uniqueCount="88">
  <si>
    <t>Revenue Requirement Adjustments</t>
  </si>
  <si>
    <t>Line</t>
  </si>
  <si>
    <t>Description</t>
  </si>
  <si>
    <t>Amount</t>
  </si>
  <si>
    <t>(1)</t>
  </si>
  <si>
    <t>OAG Adjustments:</t>
  </si>
  <si>
    <t>Total OAG Adjustments</t>
  </si>
  <si>
    <t>_________________</t>
  </si>
  <si>
    <t>Source:</t>
  </si>
  <si>
    <t>Right of Way</t>
  </si>
  <si>
    <t>TIER</t>
  </si>
  <si>
    <t>Year</t>
  </si>
  <si>
    <t>TBD</t>
  </si>
  <si>
    <t>Residential</t>
  </si>
  <si>
    <t>(2)</t>
  </si>
  <si>
    <t>Usage (MWh) per Customer</t>
  </si>
  <si>
    <t>3 Year Average</t>
  </si>
  <si>
    <t>5 Year Average</t>
  </si>
  <si>
    <t>______________</t>
  </si>
  <si>
    <t>(3)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</si>
  <si>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</si>
  <si>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</si>
  <si>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</si>
  <si>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</si>
  <si>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</si>
  <si>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</si>
  <si>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</si>
  <si>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</si>
  <si>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</si>
  <si>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</si>
  <si>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</si>
  <si>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</si>
  <si>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____________</t>
  </si>
  <si>
    <t>Total</t>
  </si>
  <si>
    <t>HDD Base 65</t>
  </si>
  <si>
    <t>Calculated from daily summaries from the National Oceanic and Atmospheric Administration at Station USC00156136 in Paintsville, KY.</t>
  </si>
  <si>
    <t>Times Interest Earned Ratio ("TIER")</t>
  </si>
  <si>
    <t>7 Year Average</t>
  </si>
  <si>
    <t>___________________</t>
  </si>
  <si>
    <t>Company Response to Data Request OAG Set 1 Question 15.</t>
  </si>
  <si>
    <t>Company Proposed Update (Line 3 - Line 1)</t>
  </si>
  <si>
    <t>Company Proposed Updated Revenue Requirement 12/20/24 (Line 3 + Line 4)</t>
  </si>
  <si>
    <t>Customer Annualization</t>
  </si>
  <si>
    <t>Usage Normalization</t>
  </si>
  <si>
    <t>Healthcare Costs</t>
  </si>
  <si>
    <t>Rate Revenue:</t>
  </si>
  <si>
    <t>Total Rate Revenue</t>
  </si>
  <si>
    <t>Annual Reports for Years 2014 to 2023.</t>
  </si>
  <si>
    <t>CDD Base 65</t>
  </si>
  <si>
    <t>Degree Days</t>
  </si>
  <si>
    <t>Overtime</t>
  </si>
  <si>
    <t>Depreciation</t>
  </si>
  <si>
    <t>Overtime Wages By Year</t>
  </si>
  <si>
    <t xml:space="preserve">                          </t>
  </si>
  <si>
    <t>Sources:</t>
  </si>
  <si>
    <t>2019: Response to OAG DR 1-61</t>
  </si>
  <si>
    <t>2020-2023: Response to Staff DR 1-33, Schedule I</t>
  </si>
  <si>
    <t>Monthly Kilowatt Hours</t>
  </si>
  <si>
    <t>Company Annual Reports from 2019 to 2023.</t>
  </si>
  <si>
    <t>(4)</t>
  </si>
  <si>
    <t>(5)</t>
  </si>
  <si>
    <t>ROW Miles Trimed By Year</t>
  </si>
  <si>
    <t>Miles Trimmed</t>
  </si>
  <si>
    <t>No data</t>
  </si>
  <si>
    <t>2024*</t>
  </si>
  <si>
    <t xml:space="preserve">                       </t>
  </si>
  <si>
    <t>2017-2023: Response to OAG DR 1-44</t>
  </si>
  <si>
    <t>*2024: Response to OAG DR 2-25. Represents total through November 30, 2024.</t>
  </si>
  <si>
    <r>
      <t>Company Proposed Revenue Requirement</t>
    </r>
    <r>
      <rPr>
        <vertAlign val="superscript"/>
        <sz val="11"/>
        <color theme="1"/>
        <rFont val="Times New Roman"/>
        <family val="1"/>
      </rPr>
      <t>1</t>
    </r>
  </si>
  <si>
    <r>
      <t>Company Proposed Updated in Response to OAG Data Request 2-26</t>
    </r>
    <r>
      <rPr>
        <vertAlign val="superscript"/>
        <sz val="11"/>
        <color theme="1"/>
        <rFont val="Times New Roman"/>
        <family val="1"/>
      </rPr>
      <t>2</t>
    </r>
  </si>
  <si>
    <r>
      <t>Company Correction of Error to Labor Adjustment in Response to Staff Data Request 3-3</t>
    </r>
    <r>
      <rPr>
        <vertAlign val="superscript"/>
        <sz val="11"/>
        <color theme="1"/>
        <rFont val="Times New Roman"/>
        <family val="1"/>
      </rPr>
      <t>3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</si>
  <si>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Company Application Exhibit JW-2 Page 1.</t>
    </r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</si>
  <si>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Company Response to OAG Data Request Set 2, Question 26.</t>
    </r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</si>
  <si>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Company Response to Staff Data Request Set 3, Question 3.</t>
    </r>
  </si>
  <si>
    <t>Table GRM-1</t>
  </si>
  <si>
    <t>Table GRM-2</t>
  </si>
  <si>
    <t>Historical Transportation Clearing</t>
  </si>
  <si>
    <t>Expense</t>
  </si>
  <si>
    <t>____________________</t>
  </si>
  <si>
    <t>Table GRM-3</t>
  </si>
  <si>
    <t>Table GRM-4</t>
  </si>
  <si>
    <t>Table GRM-5</t>
  </si>
  <si>
    <t>Table GRM-6</t>
  </si>
  <si>
    <t>Big Sandy Annual Reports for 2019 to 2023.</t>
  </si>
  <si>
    <t>Retirement Benefits</t>
  </si>
  <si>
    <t>OAG Proposed Revenue Requirement (Line 5 - Line 15)</t>
  </si>
  <si>
    <t>Table GRM-7</t>
  </si>
  <si>
    <t>Table GRM-8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</si>
</sst>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7" xfId="0" applyFont="1" applyFill="1" applyBorder="1"/>
    <xf numFmtId="0" fontId="2" fillId="2" borderId="1" xfId="0" applyFont="1" applyFill="1" applyBorder="1"/>
    <xf numFmtId="0" fontId="2" fillId="2" borderId="8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/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quotePrefix="1" applyFont="1" applyFill="1" applyBorder="1" applyAlignment="1">
      <alignment horizontal="center"/>
    </xf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0" fontId="2" fillId="2" borderId="0" xfId="0" applyFont="1" applyFill="1" applyBorder="1" applyAlignment="1">
      <alignment wrapText="1"/>
    </xf>
    <xf numFmtId="164" fontId="2" fillId="0" borderId="1" xfId="1" applyNumberFormat="1" applyFont="1" applyFill="1" applyBorder="1"/>
    <xf numFmtId="0" fontId="2" fillId="2" borderId="0" xfId="0" applyFont="1" applyFill="1" applyBorder="1" applyAlignment="1">
      <alignment horizontal="left" indent="1"/>
    </xf>
    <xf numFmtId="164" fontId="2" fillId="2" borderId="0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indent="2"/>
    </xf>
    <xf numFmtId="164" fontId="2" fillId="2" borderId="1" xfId="1" applyNumberFormat="1" applyFont="1" applyFill="1" applyBorder="1" applyAlignment="1">
      <alignment horizontal="center"/>
    </xf>
    <xf numFmtId="10" fontId="2" fillId="0" borderId="0" xfId="2" applyNumberFormat="1" applyFont="1"/>
    <xf numFmtId="164" fontId="2" fillId="2" borderId="9" xfId="1" applyNumberFormat="1" applyFont="1" applyFill="1" applyBorder="1"/>
    <xf numFmtId="164" fontId="2" fillId="0" borderId="0" xfId="2" applyNumberFormat="1" applyFo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quotePrefix="1" applyFont="1" applyFill="1" applyAlignment="1">
      <alignment horizontal="center"/>
    </xf>
    <xf numFmtId="2" fontId="2" fillId="2" borderId="0" xfId="3" applyNumberFormat="1" applyFont="1" applyFill="1" applyBorder="1" applyAlignment="1">
      <alignment horizontal="center"/>
    </xf>
    <xf numFmtId="16" fontId="2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165" fontId="2" fillId="2" borderId="0" xfId="3" applyNumberFormat="1" applyFont="1" applyFill="1" applyBorder="1" applyAlignment="1">
      <alignment horizontal="center"/>
    </xf>
    <xf numFmtId="9" fontId="2" fillId="0" borderId="0" xfId="2" applyFont="1"/>
    <xf numFmtId="165" fontId="2" fillId="2" borderId="0" xfId="3" applyNumberFormat="1" applyFont="1" applyFill="1" applyBorder="1"/>
    <xf numFmtId="0" fontId="8" fillId="2" borderId="0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164" fontId="2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/>
    </xf>
    <xf numFmtId="0" fontId="8" fillId="2" borderId="0" xfId="0" applyFont="1" applyFill="1"/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44" fontId="2" fillId="2" borderId="0" xfId="1" applyFont="1" applyFill="1" applyBorder="1"/>
    <xf numFmtId="0" fontId="8" fillId="2" borderId="1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0507-1467-48C1-9AB9-A3C88C3D409D}">
  <dimension ref="B2:J41"/>
  <sheetViews>
    <sheetView tabSelected="1" topLeftCell="A13" zoomScaleNormal="100" workbookViewId="0">
      <selection activeCell="E36" sqref="E36"/>
    </sheetView>
  </sheetViews>
  <sheetFormatPr defaultColWidth="9" defaultRowHeight="13.8" x14ac:dyDescent="0.25"/>
  <cols>
    <col min="1" max="2" width="1.59765625" style="18" customWidth="1"/>
    <col min="3" max="3" width="4.59765625" style="36" bestFit="1" customWidth="1"/>
    <col min="4" max="4" width="1.59765625" style="18" customWidth="1"/>
    <col min="5" max="5" width="69.3984375" style="18" bestFit="1" customWidth="1"/>
    <col min="6" max="6" width="1.59765625" style="18" customWidth="1"/>
    <col min="7" max="7" width="10.69921875" style="18" customWidth="1"/>
    <col min="8" max="9" width="1.59765625" style="18" customWidth="1"/>
    <col min="10" max="10" width="9" style="18" customWidth="1"/>
    <col min="11" max="16384" width="9" style="18"/>
  </cols>
  <sheetData>
    <row r="2" spans="2:8" x14ac:dyDescent="0.25">
      <c r="B2" s="1"/>
      <c r="C2" s="17"/>
      <c r="D2" s="2"/>
      <c r="E2" s="2"/>
      <c r="F2" s="2"/>
      <c r="G2" s="2"/>
      <c r="H2" s="3"/>
    </row>
    <row r="3" spans="2:8" x14ac:dyDescent="0.25">
      <c r="B3" s="4"/>
      <c r="C3" s="57" t="s">
        <v>74</v>
      </c>
      <c r="D3" s="57"/>
      <c r="E3" s="57"/>
      <c r="F3" s="57"/>
      <c r="G3" s="57"/>
      <c r="H3" s="5"/>
    </row>
    <row r="4" spans="2:8" x14ac:dyDescent="0.25">
      <c r="B4" s="4"/>
      <c r="C4" s="19"/>
      <c r="D4" s="20"/>
      <c r="E4" s="20"/>
      <c r="F4" s="20"/>
      <c r="G4" s="20"/>
      <c r="H4" s="5"/>
    </row>
    <row r="5" spans="2:8" x14ac:dyDescent="0.25">
      <c r="B5" s="4"/>
      <c r="C5" s="58" t="s">
        <v>0</v>
      </c>
      <c r="D5" s="58"/>
      <c r="E5" s="58"/>
      <c r="F5" s="58"/>
      <c r="G5" s="58"/>
      <c r="H5" s="5"/>
    </row>
    <row r="6" spans="2:8" x14ac:dyDescent="0.25">
      <c r="B6" s="4"/>
      <c r="C6" s="19"/>
      <c r="D6" s="20"/>
      <c r="E6" s="20"/>
      <c r="F6" s="20"/>
      <c r="G6" s="20"/>
      <c r="H6" s="5"/>
    </row>
    <row r="7" spans="2:8" x14ac:dyDescent="0.25">
      <c r="B7" s="4"/>
      <c r="C7" s="7" t="s">
        <v>1</v>
      </c>
      <c r="D7" s="20"/>
      <c r="E7" s="7" t="s">
        <v>2</v>
      </c>
      <c r="F7" s="20"/>
      <c r="G7" s="7" t="s">
        <v>3</v>
      </c>
      <c r="H7" s="5"/>
    </row>
    <row r="8" spans="2:8" x14ac:dyDescent="0.25">
      <c r="B8" s="4"/>
      <c r="C8" s="19"/>
      <c r="D8" s="20"/>
      <c r="E8" s="20"/>
      <c r="F8" s="20"/>
      <c r="G8" s="21" t="s">
        <v>4</v>
      </c>
      <c r="H8" s="5"/>
    </row>
    <row r="9" spans="2:8" x14ac:dyDescent="0.25">
      <c r="B9" s="4"/>
      <c r="C9" s="19"/>
      <c r="D9" s="20"/>
      <c r="E9" s="20"/>
      <c r="F9" s="20"/>
      <c r="G9" s="20"/>
      <c r="H9" s="5"/>
    </row>
    <row r="10" spans="2:8" ht="16.8" x14ac:dyDescent="0.25">
      <c r="B10" s="4"/>
      <c r="C10" s="19">
        <v>1</v>
      </c>
      <c r="D10" s="20"/>
      <c r="E10" s="20" t="s">
        <v>68</v>
      </c>
      <c r="F10" s="20"/>
      <c r="G10" s="22">
        <v>3458482.6296153874</v>
      </c>
      <c r="H10" s="5"/>
    </row>
    <row r="11" spans="2:8" x14ac:dyDescent="0.25">
      <c r="B11" s="4"/>
      <c r="C11" s="19"/>
      <c r="D11" s="20"/>
      <c r="E11" s="20"/>
      <c r="F11" s="20"/>
      <c r="G11" s="22"/>
      <c r="H11" s="5"/>
    </row>
    <row r="12" spans="2:8" x14ac:dyDescent="0.25">
      <c r="B12" s="4"/>
      <c r="C12" s="19">
        <v>2</v>
      </c>
      <c r="D12" s="20"/>
      <c r="E12" s="20" t="s">
        <v>40</v>
      </c>
      <c r="F12" s="20"/>
      <c r="G12" s="23">
        <f>G14-G10</f>
        <v>-65775.889952998608</v>
      </c>
      <c r="H12" s="5"/>
    </row>
    <row r="13" spans="2:8" x14ac:dyDescent="0.25">
      <c r="B13" s="4"/>
      <c r="C13" s="19"/>
      <c r="D13" s="20"/>
      <c r="E13" s="20"/>
      <c r="F13" s="20"/>
      <c r="G13" s="22"/>
      <c r="H13" s="5"/>
    </row>
    <row r="14" spans="2:8" ht="16.8" x14ac:dyDescent="0.25">
      <c r="B14" s="4"/>
      <c r="C14" s="19">
        <v>3</v>
      </c>
      <c r="D14" s="20"/>
      <c r="E14" s="24" t="s">
        <v>69</v>
      </c>
      <c r="F14" s="20"/>
      <c r="G14" s="22">
        <v>3392706.7396623888</v>
      </c>
      <c r="H14" s="5"/>
    </row>
    <row r="15" spans="2:8" x14ac:dyDescent="0.25">
      <c r="B15" s="4"/>
      <c r="C15" s="19"/>
      <c r="D15" s="20"/>
      <c r="E15" s="20"/>
      <c r="F15" s="20"/>
      <c r="G15" s="22"/>
      <c r="H15" s="5"/>
    </row>
    <row r="16" spans="2:8" ht="16.8" x14ac:dyDescent="0.25">
      <c r="B16" s="4"/>
      <c r="C16" s="19">
        <v>4</v>
      </c>
      <c r="D16" s="20"/>
      <c r="E16" s="24" t="s">
        <v>70</v>
      </c>
      <c r="F16" s="20"/>
      <c r="G16" s="25">
        <v>-73409.458640330704</v>
      </c>
      <c r="H16" s="5"/>
    </row>
    <row r="17" spans="2:10" x14ac:dyDescent="0.25">
      <c r="B17" s="4"/>
      <c r="C17" s="19"/>
      <c r="D17" s="20"/>
      <c r="E17" s="20"/>
      <c r="F17" s="20"/>
      <c r="G17" s="22"/>
      <c r="H17" s="5"/>
    </row>
    <row r="18" spans="2:10" x14ac:dyDescent="0.25">
      <c r="B18" s="4"/>
      <c r="C18" s="19">
        <v>5</v>
      </c>
      <c r="D18" s="20"/>
      <c r="E18" s="24" t="s">
        <v>41</v>
      </c>
      <c r="F18" s="20"/>
      <c r="G18" s="22">
        <f>G14+G16</f>
        <v>3319297.2810220579</v>
      </c>
      <c r="H18" s="5"/>
    </row>
    <row r="19" spans="2:10" x14ac:dyDescent="0.25">
      <c r="B19" s="4"/>
      <c r="C19" s="19"/>
      <c r="D19" s="20"/>
      <c r="E19" s="20"/>
      <c r="F19" s="20"/>
      <c r="G19" s="22"/>
      <c r="H19" s="5"/>
    </row>
    <row r="20" spans="2:10" x14ac:dyDescent="0.25">
      <c r="B20" s="4"/>
      <c r="C20" s="19"/>
      <c r="D20" s="20"/>
      <c r="E20" s="20" t="s">
        <v>5</v>
      </c>
      <c r="F20" s="20"/>
      <c r="G20" s="22"/>
      <c r="H20" s="5"/>
      <c r="J20" s="56"/>
    </row>
    <row r="21" spans="2:10" x14ac:dyDescent="0.25">
      <c r="B21" s="4"/>
      <c r="C21" s="19">
        <f>C18+1</f>
        <v>6</v>
      </c>
      <c r="D21" s="20"/>
      <c r="E21" s="26" t="s">
        <v>10</v>
      </c>
      <c r="F21" s="20"/>
      <c r="G21" s="27">
        <v>134705.565</v>
      </c>
      <c r="H21" s="5"/>
    </row>
    <row r="22" spans="2:10" x14ac:dyDescent="0.25">
      <c r="B22" s="4"/>
      <c r="C22" s="19"/>
      <c r="D22" s="20"/>
      <c r="E22" s="26"/>
      <c r="F22" s="20"/>
      <c r="G22" s="27"/>
      <c r="H22" s="5"/>
    </row>
    <row r="23" spans="2:10" x14ac:dyDescent="0.25">
      <c r="B23" s="4"/>
      <c r="C23" s="19"/>
      <c r="D23" s="20"/>
      <c r="E23" s="26" t="s">
        <v>45</v>
      </c>
      <c r="F23" s="20"/>
      <c r="G23" s="22"/>
      <c r="H23" s="5"/>
    </row>
    <row r="24" spans="2:10" x14ac:dyDescent="0.25">
      <c r="B24" s="4"/>
      <c r="C24" s="19">
        <f>C21+1</f>
        <v>7</v>
      </c>
      <c r="D24" s="20"/>
      <c r="E24" s="28" t="s">
        <v>42</v>
      </c>
      <c r="F24" s="20"/>
      <c r="G24" s="22">
        <v>349801.39072979719</v>
      </c>
      <c r="H24" s="5"/>
    </row>
    <row r="25" spans="2:10" x14ac:dyDescent="0.25">
      <c r="B25" s="4"/>
      <c r="C25" s="19">
        <f t="shared" ref="C25:C31" si="0">C24+1</f>
        <v>8</v>
      </c>
      <c r="D25" s="20"/>
      <c r="E25" s="28" t="s">
        <v>43</v>
      </c>
      <c r="F25" s="20"/>
      <c r="G25" s="29">
        <v>6840.29</v>
      </c>
      <c r="H25" s="5"/>
    </row>
    <row r="26" spans="2:10" x14ac:dyDescent="0.25">
      <c r="B26" s="4"/>
      <c r="C26" s="19">
        <f>C25+1</f>
        <v>9</v>
      </c>
      <c r="D26" s="20"/>
      <c r="E26" s="26" t="s">
        <v>46</v>
      </c>
      <c r="F26" s="20"/>
      <c r="G26" s="27">
        <f>SUM(G24:G25)</f>
        <v>356641.68072979717</v>
      </c>
      <c r="H26" s="5"/>
    </row>
    <row r="27" spans="2:10" x14ac:dyDescent="0.25">
      <c r="B27" s="4"/>
      <c r="C27" s="19"/>
      <c r="D27" s="20"/>
      <c r="E27" s="26"/>
      <c r="F27" s="20"/>
      <c r="G27" s="27"/>
      <c r="H27" s="5"/>
    </row>
    <row r="28" spans="2:10" x14ac:dyDescent="0.25">
      <c r="B28" s="4"/>
      <c r="C28" s="19">
        <f>C26+1</f>
        <v>10</v>
      </c>
      <c r="D28" s="20"/>
      <c r="E28" s="26" t="s">
        <v>50</v>
      </c>
      <c r="F28" s="20"/>
      <c r="G28" s="27">
        <v>41604.814494883503</v>
      </c>
      <c r="H28" s="5"/>
    </row>
    <row r="29" spans="2:10" x14ac:dyDescent="0.25">
      <c r="B29" s="4"/>
      <c r="C29" s="19">
        <f t="shared" si="0"/>
        <v>11</v>
      </c>
      <c r="D29" s="20"/>
      <c r="E29" s="26" t="s">
        <v>44</v>
      </c>
      <c r="F29" s="20"/>
      <c r="G29" s="27">
        <v>78487.984129951103</v>
      </c>
      <c r="H29" s="5"/>
    </row>
    <row r="30" spans="2:10" x14ac:dyDescent="0.25">
      <c r="B30" s="4"/>
      <c r="C30" s="19">
        <f t="shared" si="0"/>
        <v>12</v>
      </c>
      <c r="D30" s="20"/>
      <c r="E30" s="26" t="s">
        <v>9</v>
      </c>
      <c r="F30" s="20"/>
      <c r="G30" s="27">
        <v>462172.15999999997</v>
      </c>
      <c r="H30" s="5"/>
    </row>
    <row r="31" spans="2:10" x14ac:dyDescent="0.25">
      <c r="B31" s="4"/>
      <c r="C31" s="19">
        <f t="shared" si="0"/>
        <v>13</v>
      </c>
      <c r="D31" s="20"/>
      <c r="E31" s="26" t="s">
        <v>84</v>
      </c>
      <c r="F31" s="20"/>
      <c r="G31" s="55" t="s">
        <v>12</v>
      </c>
      <c r="H31" s="5"/>
    </row>
    <row r="32" spans="2:10" x14ac:dyDescent="0.25">
      <c r="B32" s="4"/>
      <c r="C32" s="19">
        <f>C31+1</f>
        <v>14</v>
      </c>
      <c r="D32" s="20"/>
      <c r="E32" s="26" t="s">
        <v>51</v>
      </c>
      <c r="F32" s="20"/>
      <c r="G32" s="29">
        <v>248137.56064000001</v>
      </c>
      <c r="H32" s="5"/>
    </row>
    <row r="33" spans="2:10" x14ac:dyDescent="0.25">
      <c r="B33" s="4"/>
      <c r="C33" s="19">
        <f>C32+1</f>
        <v>15</v>
      </c>
      <c r="D33" s="20"/>
      <c r="E33" s="20" t="s">
        <v>6</v>
      </c>
      <c r="F33" s="20"/>
      <c r="G33" s="22">
        <f>SUM(G28:G32,G26,G21)</f>
        <v>1321749.7649946318</v>
      </c>
      <c r="H33" s="5"/>
      <c r="J33" s="30"/>
    </row>
    <row r="34" spans="2:10" x14ac:dyDescent="0.25">
      <c r="B34" s="4"/>
      <c r="C34" s="19"/>
      <c r="D34" s="20"/>
      <c r="E34" s="20"/>
      <c r="F34" s="20"/>
      <c r="G34" s="22"/>
      <c r="H34" s="5"/>
    </row>
    <row r="35" spans="2:10" ht="14.4" thickBot="1" x14ac:dyDescent="0.3">
      <c r="B35" s="4"/>
      <c r="C35" s="19">
        <f>C33+1</f>
        <v>16</v>
      </c>
      <c r="D35" s="20"/>
      <c r="E35" s="24" t="s">
        <v>85</v>
      </c>
      <c r="F35" s="20"/>
      <c r="G35" s="31">
        <f>G18-G33</f>
        <v>1997547.5160274261</v>
      </c>
      <c r="H35" s="5"/>
      <c r="J35" s="32"/>
    </row>
    <row r="36" spans="2:10" ht="14.4" thickTop="1" x14ac:dyDescent="0.25">
      <c r="B36" s="4"/>
      <c r="C36" s="33" t="s">
        <v>7</v>
      </c>
      <c r="D36" s="20"/>
      <c r="E36" s="20"/>
      <c r="F36" s="20"/>
      <c r="G36" s="20"/>
      <c r="H36" s="5"/>
    </row>
    <row r="37" spans="2:10" x14ac:dyDescent="0.25">
      <c r="B37" s="4"/>
      <c r="C37" s="33" t="s">
        <v>8</v>
      </c>
      <c r="D37" s="20"/>
      <c r="E37" s="20"/>
      <c r="F37" s="20"/>
      <c r="G37" s="20"/>
      <c r="H37" s="5"/>
    </row>
    <row r="38" spans="2:10" ht="15.6" x14ac:dyDescent="0.25">
      <c r="B38" s="4"/>
      <c r="C38" s="33" t="s">
        <v>71</v>
      </c>
      <c r="D38" s="20"/>
      <c r="E38" s="20"/>
      <c r="F38" s="20"/>
      <c r="G38" s="20"/>
      <c r="H38" s="5"/>
    </row>
    <row r="39" spans="2:10" ht="15.6" x14ac:dyDescent="0.25">
      <c r="B39" s="4"/>
      <c r="C39" s="33" t="s">
        <v>72</v>
      </c>
      <c r="D39" s="20"/>
      <c r="E39" s="20"/>
      <c r="F39" s="20"/>
      <c r="G39" s="20"/>
      <c r="H39" s="5"/>
    </row>
    <row r="40" spans="2:10" ht="14.25" customHeight="1" x14ac:dyDescent="0.25">
      <c r="B40" s="4"/>
      <c r="C40" s="34" t="s">
        <v>73</v>
      </c>
      <c r="D40" s="34"/>
      <c r="E40" s="34"/>
      <c r="F40" s="34"/>
      <c r="G40" s="34"/>
      <c r="H40" s="5"/>
    </row>
    <row r="41" spans="2:10" x14ac:dyDescent="0.25">
      <c r="B41" s="11"/>
      <c r="C41" s="35"/>
      <c r="D41" s="12"/>
      <c r="E41" s="12"/>
      <c r="F41" s="12"/>
      <c r="G41" s="12"/>
      <c r="H41" s="13"/>
    </row>
  </sheetData>
  <mergeCells count="2">
    <mergeCell ref="C3:G3"/>
    <mergeCell ref="C5:G5"/>
  </mergeCells>
  <pageMargins left="0.7" right="0.7" top="0.75" bottom="0.75" header="0.3" footer="0.3"/>
  <pageSetup orientation="portrait" r:id="rId1"/>
  <ignoredErrors>
    <ignoredError sqref="G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24CF-DA10-4C60-B45F-24C746373BE3}">
  <dimension ref="B2:P27"/>
  <sheetViews>
    <sheetView zoomScaleNormal="100" workbookViewId="0">
      <selection activeCell="C3" sqref="C3:M3"/>
    </sheetView>
  </sheetViews>
  <sheetFormatPr defaultColWidth="9" defaultRowHeight="13.8" x14ac:dyDescent="0.25"/>
  <cols>
    <col min="1" max="2" width="1.59765625" style="18" customWidth="1"/>
    <col min="3" max="3" width="6.59765625" style="18" customWidth="1"/>
    <col min="4" max="4" width="1.59765625" style="18" customWidth="1"/>
    <col min="5" max="5" width="12.8984375" style="18" bestFit="1" customWidth="1"/>
    <col min="6" max="6" width="1.59765625" style="18" customWidth="1"/>
    <col min="7" max="7" width="12.3984375" style="18" bestFit="1" customWidth="1"/>
    <col min="8" max="8" width="1.59765625" style="18" customWidth="1"/>
    <col min="9" max="9" width="12.3984375" style="18" bestFit="1" customWidth="1"/>
    <col min="10" max="10" width="1.59765625" style="18" customWidth="1"/>
    <col min="11" max="11" width="12.3984375" style="18" bestFit="1" customWidth="1"/>
    <col min="12" max="12" width="1.59765625" style="18" customWidth="1"/>
    <col min="13" max="13" width="11.69921875" style="18" bestFit="1" customWidth="1"/>
    <col min="14" max="15" width="1.59765625" style="18" customWidth="1"/>
    <col min="16" max="16384" width="9" style="18"/>
  </cols>
  <sheetData>
    <row r="2" spans="2:14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25">
      <c r="B3" s="4"/>
      <c r="C3" s="57" t="s">
        <v>75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"/>
    </row>
    <row r="4" spans="2:14" x14ac:dyDescent="0.25">
      <c r="B4" s="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5"/>
    </row>
    <row r="5" spans="2:14" x14ac:dyDescent="0.25">
      <c r="B5" s="4"/>
      <c r="C5" s="58" t="s">
        <v>57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"/>
    </row>
    <row r="6" spans="2:14" x14ac:dyDescent="0.25">
      <c r="B6" s="4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5"/>
    </row>
    <row r="7" spans="2:14" x14ac:dyDescent="0.25">
      <c r="B7" s="4"/>
      <c r="C7" s="7" t="s">
        <v>11</v>
      </c>
      <c r="D7" s="20"/>
      <c r="E7" s="7">
        <v>2019</v>
      </c>
      <c r="F7" s="41"/>
      <c r="G7" s="7">
        <v>2020</v>
      </c>
      <c r="H7" s="41"/>
      <c r="I7" s="7">
        <v>2021</v>
      </c>
      <c r="J7" s="41"/>
      <c r="K7" s="7">
        <v>2022</v>
      </c>
      <c r="L7" s="20"/>
      <c r="M7" s="7">
        <v>2023</v>
      </c>
      <c r="N7" s="5"/>
    </row>
    <row r="8" spans="2:14" x14ac:dyDescent="0.25">
      <c r="B8" s="4"/>
      <c r="C8" s="20"/>
      <c r="D8" s="20"/>
      <c r="E8" s="21" t="s">
        <v>4</v>
      </c>
      <c r="F8" s="21"/>
      <c r="G8" s="21" t="s">
        <v>14</v>
      </c>
      <c r="H8" s="20"/>
      <c r="I8" s="21" t="s">
        <v>19</v>
      </c>
      <c r="J8" s="21"/>
      <c r="K8" s="21" t="s">
        <v>59</v>
      </c>
      <c r="L8" s="20"/>
      <c r="M8" s="21" t="s">
        <v>60</v>
      </c>
      <c r="N8" s="5"/>
    </row>
    <row r="9" spans="2:14" x14ac:dyDescent="0.25">
      <c r="B9" s="4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5"/>
    </row>
    <row r="10" spans="2:14" x14ac:dyDescent="0.25">
      <c r="B10" s="4"/>
      <c r="C10" s="19" t="s">
        <v>20</v>
      </c>
      <c r="D10" s="20"/>
      <c r="E10" s="42">
        <v>26278177</v>
      </c>
      <c r="F10" s="42"/>
      <c r="G10" s="42">
        <v>22783722</v>
      </c>
      <c r="H10" s="42"/>
      <c r="I10" s="42">
        <v>26015120</v>
      </c>
      <c r="J10" s="42"/>
      <c r="K10" s="42">
        <v>29085165</v>
      </c>
      <c r="L10" s="42"/>
      <c r="M10" s="42">
        <v>22143092</v>
      </c>
      <c r="N10" s="5"/>
    </row>
    <row r="11" spans="2:14" x14ac:dyDescent="0.25">
      <c r="B11" s="4"/>
      <c r="C11" s="19" t="s">
        <v>21</v>
      </c>
      <c r="D11" s="20"/>
      <c r="E11" s="42">
        <v>19382061</v>
      </c>
      <c r="F11" s="42"/>
      <c r="G11" s="42">
        <v>21403818</v>
      </c>
      <c r="H11" s="42"/>
      <c r="I11" s="42">
        <v>22833242</v>
      </c>
      <c r="J11" s="42"/>
      <c r="K11" s="42">
        <v>21888256</v>
      </c>
      <c r="L11" s="42"/>
      <c r="M11" s="42">
        <v>18165185</v>
      </c>
      <c r="N11" s="5"/>
    </row>
    <row r="12" spans="2:14" x14ac:dyDescent="0.25">
      <c r="B12" s="4"/>
      <c r="C12" s="19" t="s">
        <v>22</v>
      </c>
      <c r="D12" s="20"/>
      <c r="E12" s="42">
        <v>21032046</v>
      </c>
      <c r="F12" s="42"/>
      <c r="G12" s="42">
        <v>17157011</v>
      </c>
      <c r="H12" s="42"/>
      <c r="I12" s="42">
        <v>18354072</v>
      </c>
      <c r="J12" s="42"/>
      <c r="K12" s="42">
        <v>18424001</v>
      </c>
      <c r="L12" s="42"/>
      <c r="M12" s="42">
        <v>18511110</v>
      </c>
      <c r="N12" s="5"/>
    </row>
    <row r="13" spans="2:14" x14ac:dyDescent="0.25">
      <c r="B13" s="4"/>
      <c r="C13" s="19" t="s">
        <v>23</v>
      </c>
      <c r="D13" s="20"/>
      <c r="E13" s="42">
        <v>14420859</v>
      </c>
      <c r="F13" s="42"/>
      <c r="G13" s="42">
        <v>15167380</v>
      </c>
      <c r="H13" s="42"/>
      <c r="I13" s="42">
        <v>15514472</v>
      </c>
      <c r="J13" s="42"/>
      <c r="K13" s="42">
        <v>14872372</v>
      </c>
      <c r="L13" s="42"/>
      <c r="M13" s="42">
        <v>14042466</v>
      </c>
      <c r="N13" s="5"/>
    </row>
    <row r="14" spans="2:14" x14ac:dyDescent="0.25">
      <c r="B14" s="4"/>
      <c r="C14" s="19" t="s">
        <v>24</v>
      </c>
      <c r="D14" s="20"/>
      <c r="E14" s="42">
        <v>15585965</v>
      </c>
      <c r="F14" s="42"/>
      <c r="G14" s="42">
        <v>15685210</v>
      </c>
      <c r="H14" s="42"/>
      <c r="I14" s="42">
        <v>14590246</v>
      </c>
      <c r="J14" s="42"/>
      <c r="K14" s="42">
        <v>14664181</v>
      </c>
      <c r="L14" s="42"/>
      <c r="M14" s="42">
        <v>13977447</v>
      </c>
      <c r="N14" s="5"/>
    </row>
    <row r="15" spans="2:14" x14ac:dyDescent="0.25">
      <c r="B15" s="4"/>
      <c r="C15" s="19" t="s">
        <v>25</v>
      </c>
      <c r="D15" s="20"/>
      <c r="E15" s="42">
        <v>16061625</v>
      </c>
      <c r="F15" s="42"/>
      <c r="G15" s="42">
        <v>16422375</v>
      </c>
      <c r="H15" s="42"/>
      <c r="I15" s="42">
        <v>16917175</v>
      </c>
      <c r="J15" s="42"/>
      <c r="K15" s="42">
        <v>17019764</v>
      </c>
      <c r="L15" s="42"/>
      <c r="M15" s="42">
        <v>14726764</v>
      </c>
      <c r="N15" s="5"/>
    </row>
    <row r="16" spans="2:14" x14ac:dyDescent="0.25">
      <c r="B16" s="4"/>
      <c r="C16" s="19" t="s">
        <v>26</v>
      </c>
      <c r="D16" s="20"/>
      <c r="E16" s="42">
        <v>20118070</v>
      </c>
      <c r="F16" s="42"/>
      <c r="G16" s="42">
        <v>21306749</v>
      </c>
      <c r="H16" s="42"/>
      <c r="I16" s="42">
        <v>19069822</v>
      </c>
      <c r="J16" s="42"/>
      <c r="K16" s="42">
        <v>19464743</v>
      </c>
      <c r="L16" s="42"/>
      <c r="M16" s="42">
        <v>18786975</v>
      </c>
      <c r="N16" s="5"/>
    </row>
    <row r="17" spans="2:16" x14ac:dyDescent="0.25">
      <c r="B17" s="4"/>
      <c r="C17" s="19" t="s">
        <v>27</v>
      </c>
      <c r="D17" s="20"/>
      <c r="E17" s="42">
        <v>18936422</v>
      </c>
      <c r="F17" s="42"/>
      <c r="G17" s="42">
        <v>19093052</v>
      </c>
      <c r="H17" s="42"/>
      <c r="I17" s="42">
        <v>19297141</v>
      </c>
      <c r="J17" s="42"/>
      <c r="K17" s="42">
        <v>18771407</v>
      </c>
      <c r="L17" s="42"/>
      <c r="M17" s="42">
        <v>17555314</v>
      </c>
      <c r="N17" s="5"/>
    </row>
    <row r="18" spans="2:16" x14ac:dyDescent="0.25">
      <c r="B18" s="4"/>
      <c r="C18" s="19" t="s">
        <v>28</v>
      </c>
      <c r="D18" s="20"/>
      <c r="E18" s="42">
        <v>17073244</v>
      </c>
      <c r="F18" s="42"/>
      <c r="G18" s="42">
        <v>15084046</v>
      </c>
      <c r="H18" s="42"/>
      <c r="I18" s="42">
        <v>14837875</v>
      </c>
      <c r="J18" s="42"/>
      <c r="K18" s="42">
        <v>14443233</v>
      </c>
      <c r="L18" s="42"/>
      <c r="M18" s="42">
        <v>14408761</v>
      </c>
      <c r="N18" s="5"/>
    </row>
    <row r="19" spans="2:16" x14ac:dyDescent="0.25">
      <c r="B19" s="4"/>
      <c r="C19" s="19" t="s">
        <v>29</v>
      </c>
      <c r="D19" s="20"/>
      <c r="E19" s="42">
        <v>14751173</v>
      </c>
      <c r="F19" s="42"/>
      <c r="G19" s="42">
        <v>13966253</v>
      </c>
      <c r="H19" s="42"/>
      <c r="I19" s="42">
        <v>14255487</v>
      </c>
      <c r="J19" s="42"/>
      <c r="K19" s="42">
        <v>15288791</v>
      </c>
      <c r="L19" s="42"/>
      <c r="M19" s="42">
        <v>13930902</v>
      </c>
      <c r="N19" s="5"/>
      <c r="P19" s="43"/>
    </row>
    <row r="20" spans="2:16" x14ac:dyDescent="0.25">
      <c r="B20" s="4"/>
      <c r="C20" s="19" t="s">
        <v>30</v>
      </c>
      <c r="D20" s="20"/>
      <c r="E20" s="44">
        <v>21102052</v>
      </c>
      <c r="F20" s="44"/>
      <c r="G20" s="44">
        <v>17833925</v>
      </c>
      <c r="H20" s="44"/>
      <c r="I20" s="44">
        <v>20590467</v>
      </c>
      <c r="J20" s="44"/>
      <c r="K20" s="44">
        <v>19039906</v>
      </c>
      <c r="L20" s="44"/>
      <c r="M20" s="44">
        <v>18775325</v>
      </c>
      <c r="N20" s="5"/>
    </row>
    <row r="21" spans="2:16" x14ac:dyDescent="0.25">
      <c r="B21" s="4"/>
      <c r="C21" s="19" t="s">
        <v>31</v>
      </c>
      <c r="D21" s="20"/>
      <c r="E21" s="42">
        <v>22841258</v>
      </c>
      <c r="F21" s="42"/>
      <c r="G21" s="42">
        <v>25531153</v>
      </c>
      <c r="H21" s="42"/>
      <c r="I21" s="42">
        <v>20363962</v>
      </c>
      <c r="J21" s="42"/>
      <c r="K21" s="42">
        <v>25358335</v>
      </c>
      <c r="L21" s="42"/>
      <c r="M21" s="42">
        <v>22088404</v>
      </c>
      <c r="N21" s="5"/>
    </row>
    <row r="22" spans="2:16" x14ac:dyDescent="0.25">
      <c r="B22" s="4"/>
      <c r="C22" s="19"/>
      <c r="D22" s="20"/>
      <c r="E22" s="42"/>
      <c r="F22" s="42"/>
      <c r="G22" s="42"/>
      <c r="H22" s="42"/>
      <c r="I22" s="42"/>
      <c r="J22" s="42"/>
      <c r="K22" s="42"/>
      <c r="L22" s="42"/>
      <c r="M22" s="42"/>
      <c r="N22" s="5"/>
    </row>
    <row r="23" spans="2:16" x14ac:dyDescent="0.25">
      <c r="B23" s="4"/>
      <c r="C23" s="19" t="s">
        <v>33</v>
      </c>
      <c r="D23" s="20"/>
      <c r="E23" s="42">
        <f>SUM(E10:E21)</f>
        <v>227582952</v>
      </c>
      <c r="F23" s="42"/>
      <c r="G23" s="42">
        <f>SUM(G10:G21)</f>
        <v>221434694</v>
      </c>
      <c r="H23" s="42"/>
      <c r="I23" s="42">
        <f>SUM(I10:I21)</f>
        <v>222639081</v>
      </c>
      <c r="J23" s="42"/>
      <c r="K23" s="42">
        <f>SUM(K10:K21)</f>
        <v>228320154</v>
      </c>
      <c r="L23" s="42"/>
      <c r="M23" s="42">
        <f>SUM(M10:M21)</f>
        <v>207111745</v>
      </c>
      <c r="N23" s="5"/>
    </row>
    <row r="24" spans="2:16" x14ac:dyDescent="0.25">
      <c r="B24" s="4"/>
      <c r="C24" s="45" t="s">
        <v>32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5"/>
    </row>
    <row r="25" spans="2:16" x14ac:dyDescent="0.25">
      <c r="B25" s="4"/>
      <c r="C25" s="45" t="s">
        <v>8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5"/>
    </row>
    <row r="26" spans="2:16" ht="14.25" customHeight="1" x14ac:dyDescent="0.25">
      <c r="B26" s="4"/>
      <c r="C26" s="34" t="s">
        <v>58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5"/>
    </row>
    <row r="27" spans="2:16" x14ac:dyDescent="0.2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</row>
  </sheetData>
  <mergeCells count="2">
    <mergeCell ref="C3:M3"/>
    <mergeCell ref="C5:M5"/>
  </mergeCells>
  <pageMargins left="0.7" right="0.7" top="0.75" bottom="0.75" header="0.3" footer="0.3"/>
  <pageSetup orientation="portrait" r:id="rId1"/>
  <ignoredErrors>
    <ignoredError sqref="E8 L8 J8 G7:M7 G8:I8 K8 M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813B-DE24-4E09-B478-85961B431BF3}">
  <dimension ref="B2:J26"/>
  <sheetViews>
    <sheetView workbookViewId="0">
      <selection activeCell="L28" sqref="L28"/>
    </sheetView>
  </sheetViews>
  <sheetFormatPr defaultColWidth="9" defaultRowHeight="13.8" x14ac:dyDescent="0.25"/>
  <cols>
    <col min="1" max="2" width="1.59765625" style="18" customWidth="1"/>
    <col min="3" max="3" width="10.59765625" style="18" customWidth="1"/>
    <col min="4" max="4" width="1.59765625" style="18" customWidth="1"/>
    <col min="5" max="5" width="7.5" style="18" bestFit="1" customWidth="1"/>
    <col min="6" max="6" width="1.59765625" style="18" customWidth="1"/>
    <col min="7" max="7" width="7.5" style="18" bestFit="1" customWidth="1"/>
    <col min="8" max="9" width="1.59765625" style="18" customWidth="1"/>
    <col min="10" max="16384" width="9" style="18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7" t="s">
        <v>79</v>
      </c>
      <c r="D3" s="57"/>
      <c r="E3" s="57"/>
      <c r="F3" s="57"/>
      <c r="G3" s="57"/>
      <c r="H3" s="5"/>
    </row>
    <row r="4" spans="2:8" x14ac:dyDescent="0.25">
      <c r="B4" s="4"/>
      <c r="C4" s="20"/>
      <c r="D4" s="20"/>
      <c r="E4" s="20"/>
      <c r="F4" s="20"/>
      <c r="G4" s="20"/>
      <c r="H4" s="5"/>
    </row>
    <row r="5" spans="2:8" x14ac:dyDescent="0.25">
      <c r="B5" s="4"/>
      <c r="C5" s="58" t="s">
        <v>49</v>
      </c>
      <c r="D5" s="58"/>
      <c r="E5" s="58"/>
      <c r="F5" s="58"/>
      <c r="G5" s="58"/>
      <c r="H5" s="5"/>
    </row>
    <row r="6" spans="2:8" x14ac:dyDescent="0.25">
      <c r="B6" s="4"/>
      <c r="C6" s="20"/>
      <c r="D6" s="20"/>
      <c r="E6" s="20"/>
      <c r="F6" s="20"/>
      <c r="G6" s="20"/>
      <c r="H6" s="5"/>
    </row>
    <row r="7" spans="2:8" ht="27.6" x14ac:dyDescent="0.25">
      <c r="B7" s="4"/>
      <c r="C7" s="7" t="s">
        <v>11</v>
      </c>
      <c r="D7" s="20"/>
      <c r="E7" s="46" t="s">
        <v>34</v>
      </c>
      <c r="F7" s="47"/>
      <c r="G7" s="46" t="s">
        <v>48</v>
      </c>
      <c r="H7" s="5"/>
    </row>
    <row r="8" spans="2:8" x14ac:dyDescent="0.25">
      <c r="B8" s="4"/>
      <c r="C8" s="20"/>
      <c r="D8" s="20"/>
      <c r="E8" s="21" t="s">
        <v>4</v>
      </c>
      <c r="F8" s="21"/>
      <c r="G8" s="21" t="s">
        <v>14</v>
      </c>
      <c r="H8" s="5"/>
    </row>
    <row r="9" spans="2:8" x14ac:dyDescent="0.25">
      <c r="B9" s="4"/>
      <c r="C9" s="20"/>
      <c r="D9" s="20"/>
      <c r="E9" s="20"/>
      <c r="F9" s="20"/>
      <c r="G9" s="20"/>
      <c r="H9" s="5"/>
    </row>
    <row r="10" spans="2:8" x14ac:dyDescent="0.25">
      <c r="B10" s="4"/>
      <c r="C10" s="19">
        <v>2014</v>
      </c>
      <c r="D10" s="20"/>
      <c r="E10" s="42">
        <v>5112</v>
      </c>
      <c r="F10" s="42"/>
      <c r="G10" s="42">
        <v>828.5</v>
      </c>
      <c r="H10" s="5"/>
    </row>
    <row r="11" spans="2:8" x14ac:dyDescent="0.25">
      <c r="B11" s="4"/>
      <c r="C11" s="19">
        <v>2015</v>
      </c>
      <c r="D11" s="20"/>
      <c r="E11" s="42">
        <v>4447</v>
      </c>
      <c r="F11" s="42"/>
      <c r="G11" s="42">
        <v>1036.5</v>
      </c>
      <c r="H11" s="5"/>
    </row>
    <row r="12" spans="2:8" x14ac:dyDescent="0.25">
      <c r="B12" s="4"/>
      <c r="C12" s="19">
        <v>2016</v>
      </c>
      <c r="D12" s="20"/>
      <c r="E12" s="42">
        <v>4335</v>
      </c>
      <c r="F12" s="42"/>
      <c r="G12" s="42">
        <v>1260.5</v>
      </c>
      <c r="H12" s="5"/>
    </row>
    <row r="13" spans="2:8" x14ac:dyDescent="0.25">
      <c r="B13" s="4"/>
      <c r="C13" s="19">
        <v>2017</v>
      </c>
      <c r="D13" s="20"/>
      <c r="E13" s="42">
        <v>4018</v>
      </c>
      <c r="F13" s="42"/>
      <c r="G13" s="42">
        <v>928.5</v>
      </c>
      <c r="H13" s="5"/>
    </row>
    <row r="14" spans="2:8" x14ac:dyDescent="0.25">
      <c r="B14" s="4"/>
      <c r="C14" s="19">
        <v>2018</v>
      </c>
      <c r="D14" s="20"/>
      <c r="E14" s="42">
        <v>4682</v>
      </c>
      <c r="F14" s="42"/>
      <c r="G14" s="42">
        <v>1370</v>
      </c>
      <c r="H14" s="5"/>
    </row>
    <row r="15" spans="2:8" x14ac:dyDescent="0.25">
      <c r="B15" s="4"/>
      <c r="C15" s="19">
        <v>2019</v>
      </c>
      <c r="D15" s="20"/>
      <c r="E15" s="42">
        <v>4251</v>
      </c>
      <c r="F15" s="42"/>
      <c r="G15" s="42">
        <v>1222</v>
      </c>
      <c r="H15" s="5"/>
    </row>
    <row r="16" spans="2:8" x14ac:dyDescent="0.25">
      <c r="B16" s="4"/>
      <c r="C16" s="19">
        <v>2020</v>
      </c>
      <c r="D16" s="20"/>
      <c r="E16" s="42">
        <v>4168</v>
      </c>
      <c r="F16" s="42"/>
      <c r="G16" s="42">
        <v>1037</v>
      </c>
      <c r="H16" s="5"/>
    </row>
    <row r="17" spans="2:10" x14ac:dyDescent="0.25">
      <c r="B17" s="4"/>
      <c r="C17" s="19">
        <v>2021</v>
      </c>
      <c r="D17" s="20"/>
      <c r="E17" s="42">
        <v>4358</v>
      </c>
      <c r="F17" s="42"/>
      <c r="G17" s="42">
        <v>1049</v>
      </c>
      <c r="H17" s="5"/>
    </row>
    <row r="18" spans="2:10" x14ac:dyDescent="0.25">
      <c r="B18" s="4"/>
      <c r="C18" s="19">
        <v>2022</v>
      </c>
      <c r="D18" s="20"/>
      <c r="E18" s="42">
        <v>4659</v>
      </c>
      <c r="F18" s="42"/>
      <c r="G18" s="42">
        <v>1004.5</v>
      </c>
      <c r="H18" s="5"/>
    </row>
    <row r="19" spans="2:10" x14ac:dyDescent="0.25">
      <c r="B19" s="4"/>
      <c r="C19" s="19">
        <v>2023</v>
      </c>
      <c r="D19" s="20"/>
      <c r="E19" s="42">
        <v>3944</v>
      </c>
      <c r="F19" s="42"/>
      <c r="G19" s="42">
        <v>840.5</v>
      </c>
      <c r="H19" s="5"/>
      <c r="J19" s="43"/>
    </row>
    <row r="20" spans="2:10" x14ac:dyDescent="0.25">
      <c r="B20" s="4"/>
      <c r="C20" s="45" t="s">
        <v>18</v>
      </c>
      <c r="D20" s="20"/>
      <c r="E20" s="20"/>
      <c r="F20" s="20"/>
      <c r="G20" s="20"/>
      <c r="H20" s="5"/>
    </row>
    <row r="21" spans="2:10" x14ac:dyDescent="0.25">
      <c r="B21" s="4"/>
      <c r="C21" s="45" t="s">
        <v>8</v>
      </c>
      <c r="D21" s="20"/>
      <c r="E21" s="20"/>
      <c r="F21" s="20"/>
      <c r="G21" s="20"/>
      <c r="H21" s="5"/>
    </row>
    <row r="22" spans="2:10" ht="14.25" customHeight="1" x14ac:dyDescent="0.25">
      <c r="B22" s="4"/>
      <c r="C22" s="59" t="s">
        <v>35</v>
      </c>
      <c r="D22" s="59"/>
      <c r="E22" s="59"/>
      <c r="F22" s="59"/>
      <c r="G22" s="59"/>
      <c r="H22" s="5"/>
    </row>
    <row r="23" spans="2:10" x14ac:dyDescent="0.25">
      <c r="B23" s="4"/>
      <c r="C23" s="59"/>
      <c r="D23" s="59"/>
      <c r="E23" s="59"/>
      <c r="F23" s="59"/>
      <c r="G23" s="59"/>
      <c r="H23" s="5"/>
    </row>
    <row r="24" spans="2:10" x14ac:dyDescent="0.25">
      <c r="B24" s="4"/>
      <c r="C24" s="59"/>
      <c r="D24" s="59"/>
      <c r="E24" s="59"/>
      <c r="F24" s="59"/>
      <c r="G24" s="59"/>
      <c r="H24" s="5"/>
    </row>
    <row r="25" spans="2:10" x14ac:dyDescent="0.25">
      <c r="B25" s="4"/>
      <c r="C25" s="59"/>
      <c r="D25" s="59"/>
      <c r="E25" s="59"/>
      <c r="F25" s="59"/>
      <c r="G25" s="59"/>
      <c r="H25" s="5"/>
    </row>
    <row r="26" spans="2:10" x14ac:dyDescent="0.25">
      <c r="B26" s="11"/>
      <c r="C26" s="12"/>
      <c r="D26" s="12"/>
      <c r="E26" s="12"/>
      <c r="F26" s="12"/>
      <c r="G26" s="12"/>
      <c r="H26" s="13"/>
    </row>
  </sheetData>
  <mergeCells count="3">
    <mergeCell ref="C5:G5"/>
    <mergeCell ref="C3:G3"/>
    <mergeCell ref="C22:G25"/>
  </mergeCells>
  <pageMargins left="0.7" right="0.7" top="0.75" bottom="0.75" header="0.3" footer="0.3"/>
  <pageSetup orientation="portrait" r:id="rId1"/>
  <ignoredErrors>
    <ignoredError sqref="E8 G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C8AC-ED7F-4282-9455-E428612ECFE1}">
  <dimension ref="B2:H20"/>
  <sheetViews>
    <sheetView workbookViewId="0">
      <selection activeCell="C5" sqref="C5:E5"/>
    </sheetView>
  </sheetViews>
  <sheetFormatPr defaultColWidth="9" defaultRowHeight="13.8" x14ac:dyDescent="0.25"/>
  <cols>
    <col min="1" max="2" width="1.59765625" style="18" customWidth="1"/>
    <col min="3" max="3" width="13.19921875" style="18" bestFit="1" customWidth="1"/>
    <col min="4" max="4" width="1.59765625" style="18" customWidth="1"/>
    <col min="5" max="5" width="10.09765625" style="18" bestFit="1" customWidth="1"/>
    <col min="6" max="7" width="1.59765625" style="18" customWidth="1"/>
    <col min="8" max="16384" width="9" style="18"/>
  </cols>
  <sheetData>
    <row r="2" spans="2:8" x14ac:dyDescent="0.25">
      <c r="B2" s="1"/>
      <c r="C2" s="2"/>
      <c r="D2" s="2"/>
      <c r="E2" s="2"/>
      <c r="F2" s="3"/>
    </row>
    <row r="3" spans="2:8" x14ac:dyDescent="0.25">
      <c r="B3" s="4"/>
      <c r="C3" s="57" t="s">
        <v>80</v>
      </c>
      <c r="D3" s="57"/>
      <c r="E3" s="57"/>
      <c r="F3" s="5"/>
    </row>
    <row r="4" spans="2:8" x14ac:dyDescent="0.25">
      <c r="B4" s="4"/>
      <c r="C4" s="20"/>
      <c r="D4" s="20"/>
      <c r="E4" s="20"/>
      <c r="F4" s="5"/>
    </row>
    <row r="5" spans="2:8" x14ac:dyDescent="0.25">
      <c r="B5" s="4"/>
      <c r="C5" s="58" t="s">
        <v>15</v>
      </c>
      <c r="D5" s="58"/>
      <c r="E5" s="58"/>
      <c r="F5" s="5"/>
    </row>
    <row r="6" spans="2:8" x14ac:dyDescent="0.25">
      <c r="B6" s="4"/>
      <c r="C6" s="20"/>
      <c r="D6" s="20"/>
      <c r="E6" s="20"/>
      <c r="F6" s="5"/>
    </row>
    <row r="7" spans="2:8" x14ac:dyDescent="0.25">
      <c r="B7" s="4"/>
      <c r="C7" s="7" t="s">
        <v>11</v>
      </c>
      <c r="D7" s="20"/>
      <c r="E7" s="7" t="s">
        <v>13</v>
      </c>
      <c r="F7" s="5"/>
    </row>
    <row r="8" spans="2:8" x14ac:dyDescent="0.25">
      <c r="B8" s="4"/>
      <c r="C8" s="20"/>
      <c r="D8" s="20"/>
      <c r="E8" s="20"/>
      <c r="F8" s="5"/>
    </row>
    <row r="9" spans="2:8" x14ac:dyDescent="0.25">
      <c r="B9" s="4"/>
      <c r="C9" s="19">
        <v>2019</v>
      </c>
      <c r="D9" s="20"/>
      <c r="E9" s="51">
        <v>13.825062964545065</v>
      </c>
      <c r="F9" s="5"/>
    </row>
    <row r="10" spans="2:8" x14ac:dyDescent="0.25">
      <c r="B10" s="4"/>
      <c r="C10" s="19">
        <v>2020</v>
      </c>
      <c r="D10" s="20"/>
      <c r="E10" s="51">
        <v>13.649851678309764</v>
      </c>
      <c r="F10" s="5"/>
    </row>
    <row r="11" spans="2:8" x14ac:dyDescent="0.25">
      <c r="B11" s="4"/>
      <c r="C11" s="19">
        <v>2021</v>
      </c>
      <c r="D11" s="20"/>
      <c r="E11" s="51">
        <v>13.609526740237692</v>
      </c>
      <c r="F11" s="5"/>
    </row>
    <row r="12" spans="2:8" x14ac:dyDescent="0.25">
      <c r="B12" s="4"/>
      <c r="C12" s="19">
        <v>2022</v>
      </c>
      <c r="D12" s="20"/>
      <c r="E12" s="51">
        <v>14.033225751366121</v>
      </c>
      <c r="F12" s="5"/>
    </row>
    <row r="13" spans="2:8" x14ac:dyDescent="0.25">
      <c r="B13" s="4"/>
      <c r="C13" s="19">
        <v>2023</v>
      </c>
      <c r="D13" s="20"/>
      <c r="E13" s="51">
        <v>12.590460881566461</v>
      </c>
      <c r="F13" s="5"/>
      <c r="H13" s="43"/>
    </row>
    <row r="14" spans="2:8" x14ac:dyDescent="0.25">
      <c r="B14" s="4"/>
      <c r="C14" s="19"/>
      <c r="D14" s="20"/>
      <c r="E14" s="52"/>
      <c r="F14" s="5"/>
    </row>
    <row r="15" spans="2:8" x14ac:dyDescent="0.25">
      <c r="B15" s="4"/>
      <c r="C15" s="20" t="s">
        <v>17</v>
      </c>
      <c r="D15" s="20"/>
      <c r="E15" s="51">
        <f>AVERAGE(E9:E13)</f>
        <v>13.54162560320502</v>
      </c>
      <c r="F15" s="5"/>
    </row>
    <row r="16" spans="2:8" x14ac:dyDescent="0.25">
      <c r="B16" s="4"/>
      <c r="C16" s="45" t="s">
        <v>18</v>
      </c>
      <c r="D16" s="20"/>
      <c r="E16" s="20"/>
      <c r="F16" s="5"/>
    </row>
    <row r="17" spans="2:6" x14ac:dyDescent="0.25">
      <c r="B17" s="4"/>
      <c r="C17" s="45" t="s">
        <v>8</v>
      </c>
      <c r="D17" s="20"/>
      <c r="E17" s="20"/>
      <c r="F17" s="5"/>
    </row>
    <row r="18" spans="2:6" x14ac:dyDescent="0.25">
      <c r="B18" s="4"/>
      <c r="C18" s="59" t="s">
        <v>47</v>
      </c>
      <c r="D18" s="59"/>
      <c r="E18" s="59"/>
      <c r="F18" s="5"/>
    </row>
    <row r="19" spans="2:6" x14ac:dyDescent="0.25">
      <c r="B19" s="4"/>
      <c r="C19" s="59"/>
      <c r="D19" s="59"/>
      <c r="E19" s="59"/>
      <c r="F19" s="5"/>
    </row>
    <row r="20" spans="2:6" x14ac:dyDescent="0.25">
      <c r="B20" s="11"/>
      <c r="C20" s="12"/>
      <c r="D20" s="12"/>
      <c r="E20" s="12"/>
      <c r="F20" s="13"/>
    </row>
  </sheetData>
  <mergeCells count="3">
    <mergeCell ref="C3:E3"/>
    <mergeCell ref="C5:E5"/>
    <mergeCell ref="C18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5A80-2E4B-4A62-B355-4C9D88608FAA}">
  <dimension ref="B2:F19"/>
  <sheetViews>
    <sheetView workbookViewId="0">
      <selection activeCell="G7" sqref="G7"/>
    </sheetView>
  </sheetViews>
  <sheetFormatPr defaultColWidth="9" defaultRowHeight="13.8" x14ac:dyDescent="0.25"/>
  <cols>
    <col min="1" max="2" width="1.59765625" style="18" customWidth="1"/>
    <col min="3" max="3" width="16.59765625" style="36" customWidth="1"/>
    <col min="4" max="4" width="1.59765625" style="18" customWidth="1"/>
    <col min="5" max="5" width="11.59765625" style="18" customWidth="1"/>
    <col min="6" max="6" width="1.59765625" style="18" customWidth="1"/>
    <col min="7" max="16384" width="9" style="18"/>
  </cols>
  <sheetData>
    <row r="2" spans="2:6" x14ac:dyDescent="0.25">
      <c r="B2" s="1"/>
      <c r="C2" s="17"/>
      <c r="D2" s="2"/>
      <c r="E2" s="2"/>
      <c r="F2" s="3"/>
    </row>
    <row r="3" spans="2:6" x14ac:dyDescent="0.25">
      <c r="B3" s="4"/>
      <c r="C3" s="57" t="s">
        <v>81</v>
      </c>
      <c r="D3" s="57"/>
      <c r="E3" s="57"/>
      <c r="F3" s="5"/>
    </row>
    <row r="4" spans="2:6" x14ac:dyDescent="0.25">
      <c r="B4" s="4"/>
      <c r="C4" s="19"/>
      <c r="D4" s="20"/>
      <c r="E4" s="20"/>
      <c r="F4" s="5"/>
    </row>
    <row r="5" spans="2:6" x14ac:dyDescent="0.25">
      <c r="B5" s="4"/>
      <c r="C5" s="58" t="s">
        <v>76</v>
      </c>
      <c r="D5" s="58"/>
      <c r="E5" s="58"/>
      <c r="F5" s="5"/>
    </row>
    <row r="6" spans="2:6" x14ac:dyDescent="0.25">
      <c r="B6" s="4"/>
      <c r="C6" s="19"/>
      <c r="D6" s="20"/>
      <c r="E6" s="20"/>
      <c r="F6" s="5"/>
    </row>
    <row r="7" spans="2:6" x14ac:dyDescent="0.25">
      <c r="B7" s="4"/>
      <c r="C7" s="7" t="s">
        <v>11</v>
      </c>
      <c r="D7" s="20"/>
      <c r="E7" s="7" t="s">
        <v>77</v>
      </c>
      <c r="F7" s="5"/>
    </row>
    <row r="8" spans="2:6" x14ac:dyDescent="0.25">
      <c r="B8" s="4"/>
      <c r="C8" s="19"/>
      <c r="D8" s="20"/>
      <c r="E8" s="20"/>
      <c r="F8" s="5"/>
    </row>
    <row r="9" spans="2:6" x14ac:dyDescent="0.25">
      <c r="B9" s="4"/>
      <c r="C9" s="19">
        <v>2019</v>
      </c>
      <c r="D9" s="20"/>
      <c r="E9" s="53">
        <v>219323.04</v>
      </c>
      <c r="F9" s="5"/>
    </row>
    <row r="10" spans="2:6" x14ac:dyDescent="0.25">
      <c r="B10" s="4"/>
      <c r="C10" s="19">
        <v>2020</v>
      </c>
      <c r="D10" s="20"/>
      <c r="E10" s="53">
        <v>208172.44</v>
      </c>
      <c r="F10" s="5"/>
    </row>
    <row r="11" spans="2:6" x14ac:dyDescent="0.25">
      <c r="B11" s="4"/>
      <c r="C11" s="19">
        <v>2021</v>
      </c>
      <c r="D11" s="20"/>
      <c r="E11" s="53">
        <v>234982.89</v>
      </c>
      <c r="F11" s="5"/>
    </row>
    <row r="12" spans="2:6" x14ac:dyDescent="0.25">
      <c r="B12" s="4"/>
      <c r="C12" s="19">
        <v>2022</v>
      </c>
      <c r="D12" s="20"/>
      <c r="E12" s="53">
        <v>462591.73</v>
      </c>
      <c r="F12" s="5"/>
    </row>
    <row r="13" spans="2:6" x14ac:dyDescent="0.25">
      <c r="B13" s="4"/>
      <c r="C13" s="19">
        <v>2023</v>
      </c>
      <c r="D13" s="20"/>
      <c r="E13" s="53">
        <v>193210.71</v>
      </c>
      <c r="F13" s="5"/>
    </row>
    <row r="14" spans="2:6" x14ac:dyDescent="0.25">
      <c r="B14" s="4"/>
      <c r="C14" s="19"/>
      <c r="D14" s="20"/>
      <c r="E14" s="53"/>
      <c r="F14" s="5"/>
    </row>
    <row r="15" spans="2:6" x14ac:dyDescent="0.25">
      <c r="B15" s="4"/>
      <c r="C15" s="19" t="s">
        <v>17</v>
      </c>
      <c r="D15" s="20"/>
      <c r="E15" s="53">
        <f>AVERAGE(E13,E12,E11,E10,E9)</f>
        <v>263656.16200000001</v>
      </c>
      <c r="F15" s="5"/>
    </row>
    <row r="16" spans="2:6" x14ac:dyDescent="0.25">
      <c r="B16" s="4"/>
      <c r="C16" s="33" t="s">
        <v>78</v>
      </c>
      <c r="D16" s="20"/>
      <c r="E16" s="20"/>
      <c r="F16" s="5"/>
    </row>
    <row r="17" spans="2:6" x14ac:dyDescent="0.25">
      <c r="B17" s="4"/>
      <c r="C17" s="33" t="s">
        <v>8</v>
      </c>
      <c r="D17" s="20"/>
      <c r="E17" s="20"/>
      <c r="F17" s="5"/>
    </row>
    <row r="18" spans="2:6" x14ac:dyDescent="0.25">
      <c r="B18" s="4"/>
      <c r="C18" s="33" t="s">
        <v>83</v>
      </c>
      <c r="D18" s="20"/>
      <c r="E18" s="20"/>
      <c r="F18" s="5"/>
    </row>
    <row r="19" spans="2:6" x14ac:dyDescent="0.25">
      <c r="B19" s="11"/>
      <c r="C19" s="54"/>
      <c r="D19" s="12"/>
      <c r="E19" s="12"/>
      <c r="F19" s="13"/>
    </row>
  </sheetData>
  <mergeCells count="2">
    <mergeCell ref="C3:E3"/>
    <mergeCell ref="C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7872-2945-4B2E-9CA2-42484BEB59A3}">
  <dimension ref="B2:F21"/>
  <sheetViews>
    <sheetView workbookViewId="0">
      <selection activeCell="C4" sqref="C4"/>
    </sheetView>
  </sheetViews>
  <sheetFormatPr defaultColWidth="9" defaultRowHeight="13.8" x14ac:dyDescent="0.25"/>
  <cols>
    <col min="1" max="2" width="1.59765625" style="18" customWidth="1"/>
    <col min="3" max="3" width="13.69921875" style="18" customWidth="1"/>
    <col min="4" max="4" width="1.59765625" style="18" customWidth="1"/>
    <col min="5" max="5" width="9.09765625" style="18" customWidth="1"/>
    <col min="6" max="7" width="1.59765625" style="18" customWidth="1"/>
    <col min="8" max="16384" width="9" style="18"/>
  </cols>
  <sheetData>
    <row r="2" spans="2:6" x14ac:dyDescent="0.25">
      <c r="B2" s="1"/>
      <c r="C2" s="2"/>
      <c r="D2" s="2"/>
      <c r="E2" s="2"/>
      <c r="F2" s="3"/>
    </row>
    <row r="3" spans="2:6" x14ac:dyDescent="0.25">
      <c r="B3" s="4"/>
      <c r="C3" s="60" t="s">
        <v>82</v>
      </c>
      <c r="D3" s="60"/>
      <c r="E3" s="60"/>
      <c r="F3" s="5"/>
    </row>
    <row r="4" spans="2:6" x14ac:dyDescent="0.25">
      <c r="B4" s="4"/>
      <c r="C4" s="6"/>
      <c r="D4" s="6"/>
      <c r="E4" s="6"/>
      <c r="F4" s="5"/>
    </row>
    <row r="5" spans="2:6" x14ac:dyDescent="0.25">
      <c r="B5" s="4"/>
      <c r="C5" s="61" t="s">
        <v>52</v>
      </c>
      <c r="D5" s="61"/>
      <c r="E5" s="61"/>
      <c r="F5" s="5"/>
    </row>
    <row r="6" spans="2:6" x14ac:dyDescent="0.25">
      <c r="B6" s="4"/>
      <c r="C6" s="6"/>
      <c r="D6" s="6"/>
      <c r="E6" s="6"/>
      <c r="F6" s="5"/>
    </row>
    <row r="7" spans="2:6" x14ac:dyDescent="0.25">
      <c r="B7" s="4"/>
      <c r="C7" s="7" t="s">
        <v>11</v>
      </c>
      <c r="D7" s="6"/>
      <c r="E7" s="7" t="s">
        <v>3</v>
      </c>
      <c r="F7" s="5"/>
    </row>
    <row r="8" spans="2:6" x14ac:dyDescent="0.25">
      <c r="B8" s="4"/>
      <c r="C8" s="6"/>
      <c r="D8" s="6"/>
      <c r="E8" s="6"/>
      <c r="F8" s="5"/>
    </row>
    <row r="9" spans="2:6" x14ac:dyDescent="0.25">
      <c r="B9" s="4"/>
      <c r="C9" s="8">
        <v>2019</v>
      </c>
      <c r="D9" s="6"/>
      <c r="E9" s="48">
        <v>208933.28000000003</v>
      </c>
      <c r="F9" s="5"/>
    </row>
    <row r="10" spans="2:6" x14ac:dyDescent="0.25">
      <c r="B10" s="4"/>
      <c r="C10" s="8">
        <v>2020</v>
      </c>
      <c r="D10" s="6"/>
      <c r="E10" s="48">
        <v>222117.91</v>
      </c>
      <c r="F10" s="5"/>
    </row>
    <row r="11" spans="2:6" x14ac:dyDescent="0.25">
      <c r="B11" s="4"/>
      <c r="C11" s="8">
        <v>2021</v>
      </c>
      <c r="D11" s="6"/>
      <c r="E11" s="48">
        <v>367048.52</v>
      </c>
      <c r="F11" s="5"/>
    </row>
    <row r="12" spans="2:6" x14ac:dyDescent="0.25">
      <c r="B12" s="4"/>
      <c r="C12" s="8">
        <v>2022</v>
      </c>
      <c r="D12" s="6"/>
      <c r="E12" s="48">
        <v>319792.25</v>
      </c>
      <c r="F12" s="5"/>
    </row>
    <row r="13" spans="2:6" x14ac:dyDescent="0.25">
      <c r="B13" s="4"/>
      <c r="C13" s="8">
        <v>2023</v>
      </c>
      <c r="D13" s="6"/>
      <c r="E13" s="48">
        <v>356724.64999999997</v>
      </c>
      <c r="F13" s="5"/>
    </row>
    <row r="14" spans="2:6" x14ac:dyDescent="0.25">
      <c r="B14" s="4"/>
      <c r="C14" s="6"/>
      <c r="D14" s="6"/>
      <c r="E14" s="49"/>
      <c r="F14" s="5"/>
    </row>
    <row r="15" spans="2:6" x14ac:dyDescent="0.25">
      <c r="B15" s="4"/>
      <c r="C15" s="8" t="s">
        <v>17</v>
      </c>
      <c r="D15" s="6"/>
      <c r="E15" s="49">
        <f>AVERAGE(E9:E13)</f>
        <v>294923.32199999999</v>
      </c>
      <c r="F15" s="5"/>
    </row>
    <row r="16" spans="2:6" x14ac:dyDescent="0.25">
      <c r="B16" s="4"/>
      <c r="C16" s="9" t="s">
        <v>53</v>
      </c>
      <c r="D16" s="6"/>
      <c r="E16" s="6"/>
      <c r="F16" s="5"/>
    </row>
    <row r="17" spans="2:6" x14ac:dyDescent="0.25">
      <c r="B17" s="4"/>
      <c r="C17" s="50" t="s">
        <v>54</v>
      </c>
      <c r="D17" s="6"/>
      <c r="E17" s="6"/>
      <c r="F17" s="5"/>
    </row>
    <row r="18" spans="2:6" x14ac:dyDescent="0.25">
      <c r="B18" s="4"/>
      <c r="C18" s="50" t="s">
        <v>55</v>
      </c>
      <c r="D18" s="6"/>
      <c r="E18" s="6"/>
      <c r="F18" s="5"/>
    </row>
    <row r="19" spans="2:6" x14ac:dyDescent="0.25">
      <c r="B19" s="4"/>
      <c r="C19" s="62" t="s">
        <v>56</v>
      </c>
      <c r="D19" s="62"/>
      <c r="E19" s="62"/>
      <c r="F19" s="5"/>
    </row>
    <row r="20" spans="2:6" x14ac:dyDescent="0.25">
      <c r="B20" s="4"/>
      <c r="C20" s="62"/>
      <c r="D20" s="62"/>
      <c r="E20" s="62"/>
      <c r="F20" s="5"/>
    </row>
    <row r="21" spans="2:6" x14ac:dyDescent="0.25">
      <c r="B21" s="11"/>
      <c r="C21" s="12"/>
      <c r="D21" s="12"/>
      <c r="E21" s="12"/>
      <c r="F21" s="13"/>
    </row>
  </sheetData>
  <mergeCells count="3">
    <mergeCell ref="C3:E3"/>
    <mergeCell ref="C5:E5"/>
    <mergeCell ref="C19:E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82B8-01CF-4F5F-82CD-FED94AED2A82}">
  <dimension ref="B2:F28"/>
  <sheetViews>
    <sheetView workbookViewId="0">
      <selection activeCell="C3" sqref="C3:E3"/>
    </sheetView>
  </sheetViews>
  <sheetFormatPr defaultColWidth="9" defaultRowHeight="13.8" x14ac:dyDescent="0.25"/>
  <cols>
    <col min="1" max="2" width="1.59765625" style="18" customWidth="1"/>
    <col min="3" max="3" width="17.69921875" style="18" bestFit="1" customWidth="1"/>
    <col min="4" max="4" width="1.59765625" style="18" customWidth="1"/>
    <col min="5" max="5" width="15.59765625" style="18" customWidth="1"/>
    <col min="6" max="6" width="1.59765625" style="18" customWidth="1"/>
    <col min="7" max="16384" width="9" style="18"/>
  </cols>
  <sheetData>
    <row r="2" spans="2:6" x14ac:dyDescent="0.25">
      <c r="B2" s="1"/>
      <c r="C2" s="2"/>
      <c r="D2" s="2"/>
      <c r="E2" s="2"/>
      <c r="F2" s="3"/>
    </row>
    <row r="3" spans="2:6" x14ac:dyDescent="0.25">
      <c r="B3" s="4"/>
      <c r="C3" s="60" t="s">
        <v>86</v>
      </c>
      <c r="D3" s="60"/>
      <c r="E3" s="60"/>
      <c r="F3" s="5"/>
    </row>
    <row r="4" spans="2:6" x14ac:dyDescent="0.25">
      <c r="B4" s="4"/>
      <c r="C4" s="6"/>
      <c r="D4" s="6"/>
      <c r="E4" s="6"/>
      <c r="F4" s="5"/>
    </row>
    <row r="5" spans="2:6" x14ac:dyDescent="0.25">
      <c r="B5" s="4"/>
      <c r="C5" s="61" t="s">
        <v>36</v>
      </c>
      <c r="D5" s="61"/>
      <c r="E5" s="61"/>
      <c r="F5" s="5"/>
    </row>
    <row r="6" spans="2:6" x14ac:dyDescent="0.25">
      <c r="B6" s="4"/>
      <c r="C6" s="6"/>
      <c r="D6" s="6"/>
      <c r="E6" s="6"/>
      <c r="F6" s="5"/>
    </row>
    <row r="7" spans="2:6" x14ac:dyDescent="0.25">
      <c r="B7" s="4"/>
      <c r="C7" s="7" t="s">
        <v>11</v>
      </c>
      <c r="D7" s="6"/>
      <c r="E7" s="7" t="s">
        <v>3</v>
      </c>
      <c r="F7" s="5"/>
    </row>
    <row r="8" spans="2:6" x14ac:dyDescent="0.25">
      <c r="B8" s="4"/>
      <c r="C8" s="6"/>
      <c r="D8" s="6"/>
      <c r="E8" s="37" t="s">
        <v>4</v>
      </c>
      <c r="F8" s="5"/>
    </row>
    <row r="9" spans="2:6" x14ac:dyDescent="0.25">
      <c r="B9" s="4"/>
      <c r="C9" s="6"/>
      <c r="D9" s="6"/>
      <c r="E9" s="6"/>
      <c r="F9" s="5"/>
    </row>
    <row r="10" spans="2:6" x14ac:dyDescent="0.25">
      <c r="B10" s="4"/>
      <c r="C10" s="8">
        <v>2017</v>
      </c>
      <c r="D10" s="6"/>
      <c r="E10" s="38">
        <v>1.2</v>
      </c>
      <c r="F10" s="5"/>
    </row>
    <row r="11" spans="2:6" x14ac:dyDescent="0.25">
      <c r="B11" s="4"/>
      <c r="C11" s="8">
        <v>2018</v>
      </c>
      <c r="D11" s="6"/>
      <c r="E11" s="38">
        <v>2.75</v>
      </c>
      <c r="F11" s="5"/>
    </row>
    <row r="12" spans="2:6" x14ac:dyDescent="0.25">
      <c r="B12" s="4"/>
      <c r="C12" s="8">
        <v>2019</v>
      </c>
      <c r="D12" s="6"/>
      <c r="E12" s="38">
        <v>2.42</v>
      </c>
      <c r="F12" s="5"/>
    </row>
    <row r="13" spans="2:6" x14ac:dyDescent="0.25">
      <c r="B13" s="4"/>
      <c r="C13" s="8">
        <v>2020</v>
      </c>
      <c r="D13" s="6"/>
      <c r="E13" s="38">
        <v>2.86</v>
      </c>
      <c r="F13" s="5"/>
    </row>
    <row r="14" spans="2:6" x14ac:dyDescent="0.25">
      <c r="B14" s="4"/>
      <c r="C14" s="8">
        <v>2021</v>
      </c>
      <c r="D14" s="6"/>
      <c r="E14" s="38">
        <v>2.0099999999999998</v>
      </c>
      <c r="F14" s="5"/>
    </row>
    <row r="15" spans="2:6" x14ac:dyDescent="0.25">
      <c r="B15" s="4"/>
      <c r="C15" s="8">
        <v>2022</v>
      </c>
      <c r="D15" s="6"/>
      <c r="E15" s="38">
        <v>1.63</v>
      </c>
      <c r="F15" s="5"/>
    </row>
    <row r="16" spans="2:6" x14ac:dyDescent="0.25">
      <c r="B16" s="4"/>
      <c r="C16" s="8">
        <v>2023</v>
      </c>
      <c r="D16" s="6"/>
      <c r="E16" s="38">
        <v>0.28000000000000003</v>
      </c>
      <c r="F16" s="5"/>
    </row>
    <row r="17" spans="2:6" x14ac:dyDescent="0.25">
      <c r="B17" s="4"/>
      <c r="C17" s="39">
        <v>45559</v>
      </c>
      <c r="D17" s="6"/>
      <c r="E17" s="38">
        <v>0.13</v>
      </c>
      <c r="F17" s="5"/>
    </row>
    <row r="18" spans="2:6" x14ac:dyDescent="0.25">
      <c r="B18" s="4"/>
      <c r="C18" s="39"/>
      <c r="D18" s="6"/>
      <c r="E18" s="38"/>
      <c r="F18" s="5"/>
    </row>
    <row r="19" spans="2:6" x14ac:dyDescent="0.25">
      <c r="B19" s="4"/>
      <c r="C19" s="39" t="s">
        <v>16</v>
      </c>
      <c r="D19" s="6"/>
      <c r="E19" s="38">
        <f>AVERAGE(E16,E15,E14)</f>
        <v>1.3066666666666666</v>
      </c>
      <c r="F19" s="5"/>
    </row>
    <row r="20" spans="2:6" x14ac:dyDescent="0.25">
      <c r="B20" s="4"/>
      <c r="C20" s="39"/>
      <c r="D20" s="6"/>
      <c r="E20" s="38"/>
      <c r="F20" s="5"/>
    </row>
    <row r="21" spans="2:6" x14ac:dyDescent="0.25">
      <c r="B21" s="4"/>
      <c r="C21" s="39" t="s">
        <v>17</v>
      </c>
      <c r="D21" s="6"/>
      <c r="E21" s="38">
        <f>AVERAGE(E17,E16,E15,E14,E13)</f>
        <v>1.3820000000000001</v>
      </c>
      <c r="F21" s="5"/>
    </row>
    <row r="22" spans="2:6" x14ac:dyDescent="0.25">
      <c r="B22" s="4"/>
      <c r="C22" s="39"/>
      <c r="D22" s="6"/>
      <c r="E22" s="38"/>
      <c r="F22" s="5"/>
    </row>
    <row r="23" spans="2:6" x14ac:dyDescent="0.25">
      <c r="B23" s="4"/>
      <c r="C23" s="39" t="s">
        <v>37</v>
      </c>
      <c r="D23" s="6"/>
      <c r="E23" s="38">
        <f>AVERAGE(E16,E15,E14,E13,E12,E11,E10)</f>
        <v>1.8785714285714283</v>
      </c>
      <c r="F23" s="5"/>
    </row>
    <row r="24" spans="2:6" x14ac:dyDescent="0.25">
      <c r="B24" s="4"/>
      <c r="C24" s="40" t="s">
        <v>38</v>
      </c>
      <c r="D24" s="6"/>
      <c r="E24" s="6"/>
      <c r="F24" s="5"/>
    </row>
    <row r="25" spans="2:6" x14ac:dyDescent="0.25">
      <c r="B25" s="4"/>
      <c r="C25" s="40" t="s">
        <v>8</v>
      </c>
      <c r="D25" s="6"/>
      <c r="E25" s="6"/>
      <c r="F25" s="5"/>
    </row>
    <row r="26" spans="2:6" x14ac:dyDescent="0.25">
      <c r="B26" s="4"/>
      <c r="C26" s="62" t="s">
        <v>39</v>
      </c>
      <c r="D26" s="62"/>
      <c r="E26" s="62"/>
      <c r="F26" s="5"/>
    </row>
    <row r="27" spans="2:6" x14ac:dyDescent="0.25">
      <c r="B27" s="4"/>
      <c r="C27" s="62"/>
      <c r="D27" s="62"/>
      <c r="E27" s="62"/>
      <c r="F27" s="5"/>
    </row>
    <row r="28" spans="2:6" x14ac:dyDescent="0.25">
      <c r="B28" s="11"/>
      <c r="C28" s="12"/>
      <c r="D28" s="12"/>
      <c r="E28" s="12"/>
      <c r="F28" s="13"/>
    </row>
  </sheetData>
  <mergeCells count="3">
    <mergeCell ref="C3:E3"/>
    <mergeCell ref="C5:E5"/>
    <mergeCell ref="C26:E27"/>
  </mergeCells>
  <pageMargins left="0.7" right="0.7" top="0.75" bottom="0.75" header="0.3" footer="0.3"/>
  <pageSetup orientation="portrait" r:id="rId1"/>
  <ignoredErrors>
    <ignoredError sqref="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2F68-F656-4188-882C-381F43AAAE9A}">
  <dimension ref="B2:F23"/>
  <sheetViews>
    <sheetView workbookViewId="0">
      <selection activeCell="C4" sqref="C4"/>
    </sheetView>
  </sheetViews>
  <sheetFormatPr defaultColWidth="9" defaultRowHeight="13.8" x14ac:dyDescent="0.25"/>
  <cols>
    <col min="1" max="2" width="1.59765625" style="18" customWidth="1"/>
    <col min="3" max="3" width="10.3984375" style="18" customWidth="1"/>
    <col min="4" max="4" width="1.59765625" style="18" customWidth="1"/>
    <col min="5" max="5" width="13.69921875" style="18" bestFit="1" customWidth="1"/>
    <col min="6" max="7" width="1.59765625" style="18" customWidth="1"/>
    <col min="8" max="16384" width="9" style="18"/>
  </cols>
  <sheetData>
    <row r="2" spans="2:6" x14ac:dyDescent="0.25">
      <c r="B2" s="1"/>
      <c r="C2" s="2"/>
      <c r="D2" s="2"/>
      <c r="E2" s="2"/>
      <c r="F2" s="3"/>
    </row>
    <row r="3" spans="2:6" x14ac:dyDescent="0.25">
      <c r="B3" s="4"/>
      <c r="C3" s="60" t="s">
        <v>87</v>
      </c>
      <c r="D3" s="60"/>
      <c r="E3" s="60"/>
      <c r="F3" s="5"/>
    </row>
    <row r="4" spans="2:6" x14ac:dyDescent="0.25">
      <c r="B4" s="4"/>
      <c r="C4" s="6"/>
      <c r="D4" s="6"/>
      <c r="E4" s="6"/>
      <c r="F4" s="5"/>
    </row>
    <row r="5" spans="2:6" x14ac:dyDescent="0.25">
      <c r="B5" s="4"/>
      <c r="C5" s="61" t="s">
        <v>61</v>
      </c>
      <c r="D5" s="61"/>
      <c r="E5" s="61"/>
      <c r="F5" s="5"/>
    </row>
    <row r="6" spans="2:6" x14ac:dyDescent="0.25">
      <c r="B6" s="4"/>
      <c r="C6" s="6"/>
      <c r="D6" s="6"/>
      <c r="E6" s="6"/>
      <c r="F6" s="5"/>
    </row>
    <row r="7" spans="2:6" x14ac:dyDescent="0.25">
      <c r="B7" s="4"/>
      <c r="C7" s="7" t="s">
        <v>11</v>
      </c>
      <c r="D7" s="16"/>
      <c r="E7" s="7" t="s">
        <v>62</v>
      </c>
      <c r="F7" s="5"/>
    </row>
    <row r="8" spans="2:6" x14ac:dyDescent="0.25">
      <c r="B8" s="4"/>
      <c r="C8" s="6"/>
      <c r="D8" s="6"/>
      <c r="E8" s="6"/>
      <c r="F8" s="5"/>
    </row>
    <row r="9" spans="2:6" x14ac:dyDescent="0.25">
      <c r="B9" s="4"/>
      <c r="C9" s="8">
        <v>2017</v>
      </c>
      <c r="D9" s="6"/>
      <c r="E9" s="8" t="s">
        <v>63</v>
      </c>
      <c r="F9" s="5"/>
    </row>
    <row r="10" spans="2:6" x14ac:dyDescent="0.25">
      <c r="B10" s="4"/>
      <c r="C10" s="8">
        <v>2018</v>
      </c>
      <c r="D10" s="6"/>
      <c r="E10" s="8" t="s">
        <v>63</v>
      </c>
      <c r="F10" s="5"/>
    </row>
    <row r="11" spans="2:6" x14ac:dyDescent="0.25">
      <c r="B11" s="4"/>
      <c r="C11" s="8">
        <v>2019</v>
      </c>
      <c r="D11" s="6"/>
      <c r="E11" s="8">
        <v>77</v>
      </c>
      <c r="F11" s="5"/>
    </row>
    <row r="12" spans="2:6" x14ac:dyDescent="0.25">
      <c r="B12" s="4"/>
      <c r="C12" s="8">
        <v>2020</v>
      </c>
      <c r="D12" s="6"/>
      <c r="E12" s="8">
        <v>63</v>
      </c>
      <c r="F12" s="5"/>
    </row>
    <row r="13" spans="2:6" x14ac:dyDescent="0.25">
      <c r="B13" s="4"/>
      <c r="C13" s="8">
        <v>2021</v>
      </c>
      <c r="D13" s="6"/>
      <c r="E13" s="8">
        <v>54.5</v>
      </c>
      <c r="F13" s="5"/>
    </row>
    <row r="14" spans="2:6" x14ac:dyDescent="0.25">
      <c r="B14" s="4"/>
      <c r="C14" s="8">
        <v>2022</v>
      </c>
      <c r="D14" s="6"/>
      <c r="E14" s="8">
        <v>59.8</v>
      </c>
      <c r="F14" s="5"/>
    </row>
    <row r="15" spans="2:6" x14ac:dyDescent="0.25">
      <c r="B15" s="4"/>
      <c r="C15" s="8">
        <v>2023</v>
      </c>
      <c r="D15" s="6"/>
      <c r="E15" s="8">
        <v>84.67</v>
      </c>
      <c r="F15" s="5"/>
    </row>
    <row r="16" spans="2:6" x14ac:dyDescent="0.25">
      <c r="B16" s="4"/>
      <c r="C16" s="8" t="s">
        <v>64</v>
      </c>
      <c r="D16" s="6"/>
      <c r="E16" s="8">
        <v>96.3</v>
      </c>
      <c r="F16" s="5"/>
    </row>
    <row r="17" spans="2:6" x14ac:dyDescent="0.25">
      <c r="B17" s="4"/>
      <c r="C17" s="9" t="s">
        <v>65</v>
      </c>
      <c r="D17" s="6"/>
      <c r="E17" s="6"/>
      <c r="F17" s="5"/>
    </row>
    <row r="18" spans="2:6" x14ac:dyDescent="0.25">
      <c r="B18" s="4"/>
      <c r="C18" s="10" t="s">
        <v>54</v>
      </c>
      <c r="D18" s="6"/>
      <c r="E18" s="6"/>
      <c r="F18" s="5"/>
    </row>
    <row r="19" spans="2:6" x14ac:dyDescent="0.25">
      <c r="B19" s="4"/>
      <c r="C19" s="15" t="s">
        <v>66</v>
      </c>
      <c r="D19" s="14"/>
      <c r="E19" s="14"/>
      <c r="F19" s="5"/>
    </row>
    <row r="20" spans="2:6" x14ac:dyDescent="0.25">
      <c r="B20" s="4"/>
      <c r="C20" s="63" t="s">
        <v>67</v>
      </c>
      <c r="D20" s="63"/>
      <c r="E20" s="63"/>
      <c r="F20" s="5"/>
    </row>
    <row r="21" spans="2:6" x14ac:dyDescent="0.25">
      <c r="B21" s="4"/>
      <c r="C21" s="63"/>
      <c r="D21" s="63"/>
      <c r="E21" s="63"/>
      <c r="F21" s="5"/>
    </row>
    <row r="22" spans="2:6" x14ac:dyDescent="0.25">
      <c r="B22" s="4"/>
      <c r="C22" s="63"/>
      <c r="D22" s="63"/>
      <c r="E22" s="63"/>
      <c r="F22" s="5"/>
    </row>
    <row r="23" spans="2:6" x14ac:dyDescent="0.25">
      <c r="B23" s="11"/>
      <c r="C23" s="12"/>
      <c r="D23" s="12"/>
      <c r="E23" s="12"/>
      <c r="F23" s="13"/>
    </row>
  </sheetData>
  <mergeCells count="3">
    <mergeCell ref="C3:E3"/>
    <mergeCell ref="C5:E5"/>
    <mergeCell ref="C20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Table GRM-1</vt:lpstr>
      <vt:lpstr>Table GRM-2</vt:lpstr>
      <vt:lpstr>Table GRM-3</vt:lpstr>
      <vt:lpstr>Table GRM-4</vt:lpstr>
      <vt:lpstr>Table GRM-5</vt:lpstr>
      <vt:lpstr>Table GRM-6</vt:lpstr>
      <vt:lpstr>Table GRM-7</vt:lpstr>
      <vt:lpstr>Table GRM-8</vt:lpstr>
      <vt:lpstr>'Table GRM-1'!Print_Area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Haarmann, Laura</dc:creator>
  <cp:lastModifiedBy>angela.goad</cp:lastModifiedBy>
  <cp:lastPrinted>2024-12-26T16:26:57Z</cp:lastPrinted>
  <dcterms:created xsi:type="dcterms:W3CDTF">2024-12-12T16:44:08Z</dcterms:created>
  <dcterms:modified xsi:type="dcterms:W3CDTF">2025-01-31T02:31:42Z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{AE21BCB0-EF26-40F0-9E23-27E6129C1AA5}</vt:lpwstr>
  </property>
</Properties>
</file>