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4620783bd5d64abe/Crittenden Livingston County WD/"/>
    </mc:Choice>
  </mc:AlternateContent>
  <xr:revisionPtr revIDLastSave="0" documentId="8_{BFF97BE4-AFF2-4AFA-A8B5-A074ABEFD289}" xr6:coauthVersionLast="47" xr6:coauthVersionMax="47" xr10:uidLastSave="{00000000-0000-0000-0000-000000000000}"/>
  <bookViews>
    <workbookView xWindow="-98" yWindow="-98" windowWidth="21795" windowHeight="13875" xr2:uid="{53AB4619-2A55-42E7-A7AB-9336DB2CC00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89" i="1" l="1"/>
  <c r="M73" i="1"/>
  <c r="K73" i="1"/>
  <c r="K53" i="1"/>
  <c r="K49" i="1"/>
  <c r="M49" i="1" s="1"/>
  <c r="K31" i="1"/>
  <c r="K33" i="1"/>
  <c r="M33" i="1" s="1"/>
  <c r="K84" i="1"/>
  <c r="M84" i="1" s="1"/>
  <c r="K79" i="1"/>
  <c r="M79" i="1" s="1"/>
  <c r="K58" i="1"/>
  <c r="M58" i="1" s="1"/>
  <c r="K57" i="1"/>
  <c r="M57" i="1" s="1"/>
  <c r="K56" i="1"/>
  <c r="M56" i="1" s="1"/>
  <c r="K55" i="1"/>
  <c r="M55" i="1" s="1"/>
  <c r="K37" i="1"/>
  <c r="M37" i="1" s="1"/>
  <c r="K39" i="1"/>
  <c r="M39" i="1" s="1"/>
  <c r="I17" i="1"/>
  <c r="K27" i="1"/>
  <c r="M27" i="1" s="1"/>
  <c r="K24" i="1"/>
  <c r="M24" i="1" s="1"/>
  <c r="K15" i="1"/>
  <c r="M15" i="1" s="1"/>
  <c r="K11" i="1"/>
  <c r="M11" i="1" s="1"/>
  <c r="K10" i="1"/>
  <c r="M10" i="1" s="1"/>
  <c r="K8" i="1"/>
  <c r="E8" i="1"/>
  <c r="K87" i="1" l="1"/>
  <c r="M31" i="1"/>
  <c r="K17" i="1"/>
  <c r="M8" i="1"/>
  <c r="M17" i="1" s="1"/>
  <c r="K89" i="1" l="1"/>
  <c r="D51" i="1"/>
  <c r="D17" i="1"/>
  <c r="D77" i="1" l="1"/>
  <c r="D87" i="1" s="1"/>
  <c r="D89" i="1" s="1"/>
  <c r="M53" i="1"/>
  <c r="M87" i="1" s="1"/>
</calcChain>
</file>

<file path=xl/sharedStrings.xml><?xml version="1.0" encoding="utf-8"?>
<sst xmlns="http://schemas.openxmlformats.org/spreadsheetml/2006/main" count="96" uniqueCount="96">
  <si>
    <t>Crittenden Livingston County Water District</t>
  </si>
  <si>
    <t>Operating Revenues</t>
  </si>
  <si>
    <t>Total Metered Retail Sales</t>
  </si>
  <si>
    <t>Sales for Resale</t>
  </si>
  <si>
    <t>Other Water Revenues:</t>
  </si>
  <si>
    <t>Forfeited Discounts</t>
  </si>
  <si>
    <t>Misc. Service Revenues</t>
  </si>
  <si>
    <t>Other Water Revenues</t>
  </si>
  <si>
    <t>Total Operating Revenues</t>
  </si>
  <si>
    <t>Operating Expenses</t>
  </si>
  <si>
    <t>Operation and Maintenance</t>
  </si>
  <si>
    <t>Salaries and Wages - Employees</t>
  </si>
  <si>
    <t>Salaries and Wages - Officers</t>
  </si>
  <si>
    <t>Employee Pensions and Benefits</t>
  </si>
  <si>
    <t>Purchased Water</t>
  </si>
  <si>
    <t>Purchased Power</t>
  </si>
  <si>
    <t>Chemicals</t>
  </si>
  <si>
    <t>Materials and Supplies</t>
  </si>
  <si>
    <t>Contractual Services</t>
  </si>
  <si>
    <t>Transportation Expenses</t>
  </si>
  <si>
    <t>Insurance - Gen. Liab. &amp; Workers Comp.</t>
  </si>
  <si>
    <t>Insurance - Other</t>
  </si>
  <si>
    <t>Bad Debt</t>
  </si>
  <si>
    <t>Miscellaneous Expenses</t>
  </si>
  <si>
    <t>Total Operation and Mnt. Expenses</t>
  </si>
  <si>
    <t>Depreciation Expense</t>
  </si>
  <si>
    <t>Taxes Other Than Income</t>
  </si>
  <si>
    <t>Total Operating Expenses</t>
  </si>
  <si>
    <t>Total Utility Operating Income</t>
  </si>
  <si>
    <t>Reconciliation of Statement of Adjusted Operations to General Ledger</t>
  </si>
  <si>
    <t>Annual</t>
  </si>
  <si>
    <t>Report</t>
  </si>
  <si>
    <t>4120.00 · Insurance Proceeds</t>
  </si>
  <si>
    <t>421.00 · Service fees</t>
  </si>
  <si>
    <t>461.01 · Metered residential sales</t>
  </si>
  <si>
    <t>461.03 · Loading Station Water Sales</t>
  </si>
  <si>
    <t>481.01 · Miscellaneous income</t>
  </si>
  <si>
    <t>481.01 · Miscellaneous income:489.01 · Scrap Metal Sales</t>
  </si>
  <si>
    <t>481.02 · Penalty Income</t>
  </si>
  <si>
    <t>501.00 · Purchased water</t>
  </si>
  <si>
    <t>504.50 · Treatment-Electricity</t>
  </si>
  <si>
    <t>505.00 · Pumping-Electricity</t>
  </si>
  <si>
    <t>505.10 · Bldg &amp; Grds Maint</t>
  </si>
  <si>
    <t>601.10 · Salaries-Treatment plant</t>
  </si>
  <si>
    <t>601.20 · Salaries-Transmission &amp; Distrib</t>
  </si>
  <si>
    <t>618.50 · Chemicals</t>
  </si>
  <si>
    <t>620.01 · Supplies - Trans &amp; dist</t>
  </si>
  <si>
    <t>620.02 · Supplies - Water Plant</t>
  </si>
  <si>
    <t>621.01 · Repair &amp; Maintenance-Water main</t>
  </si>
  <si>
    <t>621.02 · Repair &amp; Maintenance - Water Pl</t>
  </si>
  <si>
    <t>621.03 · Repairs &amp; Maint - Pumps &amp; Tanks</t>
  </si>
  <si>
    <t>678.806 · Lab testing</t>
  </si>
  <si>
    <t>601.00 · Salaries-Administrative</t>
  </si>
  <si>
    <t>601.94 · Salaries-Overtime</t>
  </si>
  <si>
    <t>602.00 · Commissioners Expense</t>
  </si>
  <si>
    <t>603.00 · Payroll tax expense</t>
  </si>
  <si>
    <t>603.01 · Unemployment</t>
  </si>
  <si>
    <t>604.00 · Retirement expense</t>
  </si>
  <si>
    <t>604.01 · Employee insurance</t>
  </si>
  <si>
    <t>604.02 · Health Reimbursement Expenses</t>
  </si>
  <si>
    <t>615.00 · Utilities:615.80 · Electric</t>
  </si>
  <si>
    <t>615.00 · Utilities:615.81 · Water</t>
  </si>
  <si>
    <t>615.00 · Utilities:615.82 · Propane</t>
  </si>
  <si>
    <t>615.00 · Utilities:615.83 · Telephone</t>
  </si>
  <si>
    <t>615.00 · Utilities:615.85 · Trash Disposal</t>
  </si>
  <si>
    <t>620.00 · Office Supplies</t>
  </si>
  <si>
    <t>620.80 · Repair &amp; Maintenance-Equipment</t>
  </si>
  <si>
    <t>620.81 · Repair &amp; Maintenance-Vehicles</t>
  </si>
  <si>
    <t>620.82 · Computer Maintenance</t>
  </si>
  <si>
    <t>630.01 · 811 Tickets</t>
  </si>
  <si>
    <t>657.00 · Insurance-General</t>
  </si>
  <si>
    <t>657.01 · Insurance - Bond</t>
  </si>
  <si>
    <t>670.00 · Bad Debts</t>
  </si>
  <si>
    <t>675.000 · Miscellaneous Expense</t>
  </si>
  <si>
    <t>675.005 · Fuel</t>
  </si>
  <si>
    <t>675.01 · Utility tax expense</t>
  </si>
  <si>
    <t>675.02 · Sales tax expense</t>
  </si>
  <si>
    <t>675.05 · PSC Assessment</t>
  </si>
  <si>
    <t>675.30 · Advertising/Promotional</t>
  </si>
  <si>
    <t>675.31 · Postage</t>
  </si>
  <si>
    <t>675.32 · Seminar</t>
  </si>
  <si>
    <t>675.33 · Bank Charges</t>
  </si>
  <si>
    <t>675.34 · Legal &amp; Professional Fees</t>
  </si>
  <si>
    <t>675.40 · Uniform Expense</t>
  </si>
  <si>
    <t>675.41 · Dues and Subscriptions</t>
  </si>
  <si>
    <t>675.83 · Travel</t>
  </si>
  <si>
    <t>419.00 · Interest Earned</t>
  </si>
  <si>
    <t>432.01 · Tap-on Fees</t>
  </si>
  <si>
    <t>403.00 · Depreciation</t>
  </si>
  <si>
    <t>410.00 · Interest expense</t>
  </si>
  <si>
    <t>410.01 · Interest Expense from Deferred</t>
  </si>
  <si>
    <t>General Ledger</t>
  </si>
  <si>
    <t>Debit</t>
  </si>
  <si>
    <t>Credit</t>
  </si>
  <si>
    <t>Sum</t>
  </si>
  <si>
    <t>Variance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</si>
</sst>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#,##0.00;\-#,##0.00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name val="Arial"/>
      <family val="2"/>
    </font>
    <font>
      <b/>
      <sz val="11"/>
      <color rgb="FFFF0000"/>
      <name val="Arial"/>
      <family val="2"/>
    </font>
    <font>
      <b/>
      <sz val="11"/>
      <name val="Arial"/>
      <family val="2"/>
    </font>
    <font>
      <b/>
      <u/>
      <sz val="11"/>
      <name val="Arial"/>
      <family val="2"/>
    </font>
    <font>
      <u/>
      <sz val="11"/>
      <name val="Arial"/>
      <family val="2"/>
    </font>
    <font>
      <u val="singleAccounting"/>
      <sz val="11"/>
      <name val="Arial"/>
      <family val="2"/>
    </font>
    <font>
      <b/>
      <sz val="11"/>
      <color rgb="FF323232"/>
      <name val="Arial"/>
      <family val="2"/>
    </font>
    <font>
      <sz val="11"/>
      <color rgb="FF323232"/>
      <name val="Arial"/>
      <family val="2"/>
    </font>
    <font>
      <b/>
      <u val="singleAccounting"/>
      <sz val="1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8">
    <xf numFmtId="0" fontId="0" fillId="0" borderId="0" xfId="0"/>
    <xf numFmtId="164" fontId="2" fillId="0" borderId="0" xfId="1" applyNumberFormat="1" applyFont="1" applyAlignment="1">
      <alignment horizontal="center" vertical="center"/>
    </xf>
    <xf numFmtId="164" fontId="2" fillId="0" borderId="0" xfId="1" applyNumberFormat="1" applyFont="1" applyAlignment="1">
      <alignment vertical="center"/>
    </xf>
    <xf numFmtId="164" fontId="2" fillId="0" borderId="0" xfId="1" applyNumberFormat="1" applyFont="1"/>
    <xf numFmtId="164" fontId="3" fillId="0" borderId="0" xfId="1" applyNumberFormat="1" applyFont="1"/>
    <xf numFmtId="164" fontId="2" fillId="0" borderId="0" xfId="1" applyNumberFormat="1" applyFont="1" applyAlignment="1">
      <alignment horizontal="centerContinuous" vertical="center"/>
    </xf>
    <xf numFmtId="164" fontId="4" fillId="0" borderId="0" xfId="1" applyNumberFormat="1" applyFont="1" applyAlignment="1">
      <alignment horizontal="centerContinuous" vertical="center"/>
    </xf>
    <xf numFmtId="164" fontId="5" fillId="0" borderId="0" xfId="1" applyNumberFormat="1" applyFont="1" applyAlignment="1">
      <alignment horizontal="center" vertical="center"/>
    </xf>
    <xf numFmtId="164" fontId="6" fillId="0" borderId="0" xfId="1" applyNumberFormat="1" applyFont="1" applyAlignment="1">
      <alignment vertical="center"/>
    </xf>
    <xf numFmtId="164" fontId="7" fillId="0" borderId="0" xfId="1" applyNumberFormat="1" applyFont="1" applyBorder="1" applyAlignment="1">
      <alignment vertical="center"/>
    </xf>
    <xf numFmtId="164" fontId="4" fillId="0" borderId="0" xfId="1" applyNumberFormat="1" applyFont="1" applyAlignment="1">
      <alignment vertical="center"/>
    </xf>
    <xf numFmtId="164" fontId="7" fillId="0" borderId="0" xfId="1" applyNumberFormat="1" applyFont="1" applyAlignment="1">
      <alignment vertical="center"/>
    </xf>
    <xf numFmtId="164" fontId="2" fillId="0" borderId="0" xfId="1" applyNumberFormat="1" applyFont="1" applyAlignment="1"/>
    <xf numFmtId="164" fontId="4" fillId="0" borderId="0" xfId="1" applyNumberFormat="1" applyFont="1" applyAlignment="1">
      <alignment horizontal="left" vertical="center"/>
    </xf>
    <xf numFmtId="164" fontId="2" fillId="0" borderId="0" xfId="1" applyNumberFormat="1" applyFont="1" applyAlignment="1">
      <alignment horizontal="left" vertical="center"/>
    </xf>
    <xf numFmtId="49" fontId="8" fillId="0" borderId="0" xfId="0" applyNumberFormat="1" applyFont="1"/>
    <xf numFmtId="165" fontId="9" fillId="0" borderId="0" xfId="0" applyNumberFormat="1" applyFont="1"/>
    <xf numFmtId="49" fontId="9" fillId="0" borderId="0" xfId="0" applyNumberFormat="1" applyFont="1"/>
    <xf numFmtId="164" fontId="10" fillId="0" borderId="0" xfId="1" applyNumberFormat="1" applyFont="1" applyAlignment="1">
      <alignment horizontal="center"/>
    </xf>
    <xf numFmtId="164" fontId="2" fillId="0" borderId="1" xfId="1" applyNumberFormat="1" applyFont="1" applyBorder="1" applyAlignment="1">
      <alignment horizontal="center"/>
    </xf>
    <xf numFmtId="164" fontId="10" fillId="0" borderId="0" xfId="1" applyNumberFormat="1" applyFont="1" applyBorder="1" applyAlignment="1">
      <alignment horizontal="center"/>
    </xf>
    <xf numFmtId="165" fontId="9" fillId="0" borderId="1" xfId="0" applyNumberFormat="1" applyFont="1" applyBorder="1"/>
    <xf numFmtId="164" fontId="2" fillId="0" borderId="1" xfId="1" applyNumberFormat="1" applyFont="1" applyBorder="1"/>
    <xf numFmtId="164" fontId="9" fillId="0" borderId="0" xfId="1" applyNumberFormat="1" applyFont="1"/>
    <xf numFmtId="164" fontId="9" fillId="0" borderId="1" xfId="1" applyNumberFormat="1" applyFont="1" applyBorder="1"/>
    <xf numFmtId="164" fontId="2" fillId="0" borderId="2" xfId="1" applyNumberFormat="1" applyFont="1" applyBorder="1"/>
    <xf numFmtId="164" fontId="9" fillId="0" borderId="2" xfId="1" applyNumberFormat="1" applyFont="1" applyBorder="1"/>
    <xf numFmtId="164" fontId="10" fillId="0" borderId="0" xfId="1" applyNumberFormat="1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BD8D71-8DD4-4FF1-A000-C87A64AF520B}">
  <dimension ref="A1:M150"/>
  <sheetViews>
    <sheetView tabSelected="1" workbookViewId="0">
      <selection activeCell="H88" sqref="H88"/>
    </sheetView>
  </sheetViews>
  <sheetFormatPr defaultColWidth="11.265625" defaultRowHeight="13.5" x14ac:dyDescent="0.35"/>
  <cols>
    <col min="1" max="1" width="4.73046875" style="3" customWidth="1"/>
    <col min="2" max="2" width="3.3984375" style="3" customWidth="1"/>
    <col min="3" max="3" width="37.86328125" style="3" customWidth="1"/>
    <col min="4" max="4" width="14.59765625" style="3" customWidth="1"/>
    <col min="5" max="5" width="11.59765625" style="3" bestFit="1" customWidth="1"/>
    <col min="6" max="6" width="60.1328125" style="3" bestFit="1" customWidth="1"/>
    <col min="7" max="7" width="14" style="3" customWidth="1"/>
    <col min="8" max="8" width="1.73046875" style="3" customWidth="1"/>
    <col min="9" max="9" width="14.59765625" style="3" bestFit="1" customWidth="1"/>
    <col min="10" max="10" width="1.73046875" style="3" customWidth="1"/>
    <col min="11" max="11" width="12.265625" style="3" customWidth="1"/>
    <col min="12" max="12" width="1.73046875" style="3" customWidth="1"/>
    <col min="13" max="13" width="14.86328125" style="3" customWidth="1"/>
    <col min="14" max="16384" width="11.265625" style="3"/>
  </cols>
  <sheetData>
    <row r="1" spans="1:13" ht="13.9" x14ac:dyDescent="0.35">
      <c r="A1" s="13" t="s">
        <v>0</v>
      </c>
      <c r="B1" s="1"/>
      <c r="C1" s="1"/>
      <c r="D1" s="1"/>
      <c r="E1" s="2"/>
      <c r="F1" s="2"/>
      <c r="G1" s="2"/>
    </row>
    <row r="2" spans="1:13" x14ac:dyDescent="0.35">
      <c r="A2" s="14" t="s">
        <v>29</v>
      </c>
      <c r="B2" s="1"/>
      <c r="C2" s="1"/>
      <c r="D2" s="1"/>
      <c r="E2" s="2"/>
      <c r="F2" s="2"/>
      <c r="G2" s="2"/>
    </row>
    <row r="3" spans="1:13" ht="13.9" x14ac:dyDescent="0.4">
      <c r="A3" s="4"/>
      <c r="B3" s="5"/>
      <c r="C3" s="5"/>
      <c r="D3" s="5"/>
      <c r="E3" s="2"/>
      <c r="F3" s="2"/>
    </row>
    <row r="4" spans="1:13" ht="17.25" x14ac:dyDescent="0.85">
      <c r="A4" s="4"/>
      <c r="B4" s="5"/>
      <c r="C4" s="5"/>
      <c r="D4" s="6" t="s">
        <v>30</v>
      </c>
      <c r="E4" s="2"/>
      <c r="F4" s="2"/>
      <c r="G4" s="27" t="s">
        <v>91</v>
      </c>
      <c r="H4" s="27"/>
      <c r="I4" s="27"/>
    </row>
    <row r="5" spans="1:13" ht="17.25" x14ac:dyDescent="0.85">
      <c r="A5" s="2"/>
      <c r="B5" s="2"/>
      <c r="C5" s="2"/>
      <c r="D5" s="7" t="s">
        <v>31</v>
      </c>
      <c r="E5" s="2"/>
      <c r="F5" s="2"/>
      <c r="G5" s="19" t="s">
        <v>92</v>
      </c>
      <c r="I5" s="19" t="s">
        <v>93</v>
      </c>
      <c r="K5" s="20" t="s">
        <v>94</v>
      </c>
      <c r="M5" s="18" t="s">
        <v>95</v>
      </c>
    </row>
    <row r="6" spans="1:13" x14ac:dyDescent="0.35">
      <c r="A6" s="8" t="s">
        <v>1</v>
      </c>
      <c r="B6" s="2"/>
      <c r="C6" s="2"/>
      <c r="D6" s="2"/>
      <c r="E6" s="2"/>
      <c r="F6" s="2"/>
    </row>
    <row r="7" spans="1:13" ht="13.9" x14ac:dyDescent="0.4">
      <c r="A7" s="2"/>
      <c r="B7" s="2" t="s">
        <v>2</v>
      </c>
      <c r="C7" s="2"/>
      <c r="D7" s="2">
        <v>2502135</v>
      </c>
      <c r="E7" s="2"/>
      <c r="F7" s="15" t="s">
        <v>34</v>
      </c>
      <c r="G7" s="16"/>
      <c r="H7" s="17"/>
      <c r="I7" s="23">
        <v>3014110.72</v>
      </c>
    </row>
    <row r="8" spans="1:13" ht="13.9" x14ac:dyDescent="0.4">
      <c r="A8" s="2"/>
      <c r="B8" s="2" t="s">
        <v>3</v>
      </c>
      <c r="C8" s="2"/>
      <c r="D8" s="2">
        <v>512317</v>
      </c>
      <c r="E8" s="2">
        <f>SUM(D7:D8)</f>
        <v>3014452</v>
      </c>
      <c r="F8" s="15" t="s">
        <v>35</v>
      </c>
      <c r="G8" s="16"/>
      <c r="H8" s="17"/>
      <c r="I8" s="23">
        <v>341</v>
      </c>
      <c r="K8" s="3">
        <f>SUM(I7:I8)</f>
        <v>3014451.72</v>
      </c>
      <c r="M8" s="3">
        <f>K8-E8</f>
        <v>-0.27999999979510903</v>
      </c>
    </row>
    <row r="9" spans="1:13" x14ac:dyDescent="0.35">
      <c r="A9" s="2"/>
      <c r="B9" s="2" t="s">
        <v>4</v>
      </c>
      <c r="C9" s="2"/>
      <c r="D9" s="2"/>
      <c r="E9" s="2"/>
    </row>
    <row r="10" spans="1:13" ht="13.9" x14ac:dyDescent="0.4">
      <c r="A10" s="2"/>
      <c r="B10" s="2"/>
      <c r="C10" s="2" t="s">
        <v>5</v>
      </c>
      <c r="D10" s="2">
        <v>67097</v>
      </c>
      <c r="E10" s="2"/>
      <c r="F10" s="15" t="s">
        <v>38</v>
      </c>
      <c r="G10" s="16"/>
      <c r="H10" s="17"/>
      <c r="I10" s="23">
        <v>67096.600000000006</v>
      </c>
      <c r="K10" s="3">
        <f>I10</f>
        <v>67096.600000000006</v>
      </c>
      <c r="M10" s="3">
        <f>K10-D10</f>
        <v>-0.39999999999417923</v>
      </c>
    </row>
    <row r="11" spans="1:13" ht="13.9" x14ac:dyDescent="0.4">
      <c r="A11" s="2"/>
      <c r="C11" s="2" t="s">
        <v>6</v>
      </c>
      <c r="D11" s="2">
        <v>12420</v>
      </c>
      <c r="E11" s="2"/>
      <c r="F11" s="15" t="s">
        <v>33</v>
      </c>
      <c r="G11" s="16"/>
      <c r="H11" s="17"/>
      <c r="I11" s="23">
        <v>12420</v>
      </c>
      <c r="K11" s="3">
        <f>I11</f>
        <v>12420</v>
      </c>
      <c r="M11" s="3">
        <f>K11-D11</f>
        <v>0</v>
      </c>
    </row>
    <row r="12" spans="1:13" ht="13.9" x14ac:dyDescent="0.4">
      <c r="A12" s="2"/>
      <c r="C12" s="2"/>
      <c r="D12" s="2"/>
      <c r="E12" s="2"/>
      <c r="F12" s="15"/>
      <c r="G12" s="16"/>
      <c r="H12" s="17"/>
      <c r="I12" s="23"/>
    </row>
    <row r="13" spans="1:13" ht="15.75" x14ac:dyDescent="0.4">
      <c r="A13" s="2"/>
      <c r="C13" s="2" t="s">
        <v>7</v>
      </c>
      <c r="D13" s="9">
        <v>36587</v>
      </c>
      <c r="E13" s="2"/>
      <c r="F13" s="15" t="s">
        <v>36</v>
      </c>
      <c r="G13" s="16"/>
      <c r="H13" s="17"/>
      <c r="I13" s="3">
        <v>100</v>
      </c>
    </row>
    <row r="14" spans="1:13" ht="13.9" x14ac:dyDescent="0.4">
      <c r="E14" s="2"/>
      <c r="F14" s="15" t="s">
        <v>32</v>
      </c>
      <c r="G14" s="16"/>
      <c r="H14" s="17"/>
      <c r="I14" s="23">
        <v>35900</v>
      </c>
    </row>
    <row r="15" spans="1:13" ht="13.9" x14ac:dyDescent="0.4">
      <c r="A15" s="2"/>
      <c r="B15" s="2"/>
      <c r="C15" s="2"/>
      <c r="D15" s="2"/>
      <c r="E15" s="2"/>
      <c r="F15" s="15" t="s">
        <v>37</v>
      </c>
      <c r="G15" s="21"/>
      <c r="H15" s="17"/>
      <c r="I15" s="24">
        <v>587.20000000000005</v>
      </c>
      <c r="K15" s="22">
        <f>SUM(I13:I15)</f>
        <v>36587.199999999997</v>
      </c>
      <c r="M15" s="22">
        <f>K15-D13</f>
        <v>0.19999999999708962</v>
      </c>
    </row>
    <row r="16" spans="1:13" ht="13.9" x14ac:dyDescent="0.4">
      <c r="A16" s="2"/>
      <c r="B16" s="2"/>
      <c r="C16" s="2"/>
      <c r="D16" s="2"/>
      <c r="E16" s="2"/>
      <c r="F16" s="15"/>
      <c r="G16" s="16"/>
      <c r="H16" s="17"/>
      <c r="I16" s="16"/>
    </row>
    <row r="17" spans="1:13" ht="14.25" thickBot="1" x14ac:dyDescent="0.45">
      <c r="A17" s="10" t="s">
        <v>8</v>
      </c>
      <c r="B17" s="2"/>
      <c r="C17" s="2"/>
      <c r="D17" s="2">
        <f>SUM(D7:D13)</f>
        <v>3130556</v>
      </c>
      <c r="E17" s="2"/>
      <c r="F17" s="15"/>
      <c r="G17" s="16"/>
      <c r="H17" s="17"/>
      <c r="I17" s="26">
        <f>SUM(I7:I15)</f>
        <v>3130555.5200000005</v>
      </c>
      <c r="K17" s="25">
        <f>SUM(K7:K15)</f>
        <v>3130555.5200000005</v>
      </c>
      <c r="M17" s="25">
        <f>SUM(M7:M15)</f>
        <v>-0.47999999979219865</v>
      </c>
    </row>
    <row r="18" spans="1:13" ht="14.25" thickTop="1" x14ac:dyDescent="0.4">
      <c r="A18" s="2"/>
      <c r="B18" s="2"/>
      <c r="C18" s="2"/>
      <c r="D18" s="2"/>
      <c r="E18" s="2"/>
      <c r="F18" s="15"/>
      <c r="G18" s="16"/>
      <c r="H18" s="17"/>
      <c r="I18" s="16"/>
    </row>
    <row r="19" spans="1:13" x14ac:dyDescent="0.35">
      <c r="A19" s="8" t="s">
        <v>9</v>
      </c>
      <c r="B19" s="2"/>
      <c r="C19" s="2"/>
      <c r="D19" s="2"/>
      <c r="E19" s="2"/>
      <c r="F19" s="2"/>
    </row>
    <row r="20" spans="1:13" x14ac:dyDescent="0.35">
      <c r="A20" s="2"/>
      <c r="B20" s="2" t="s">
        <v>10</v>
      </c>
      <c r="C20" s="2"/>
      <c r="D20" s="2"/>
      <c r="E20" s="2"/>
      <c r="F20" s="2"/>
    </row>
    <row r="21" spans="1:13" ht="13.9" x14ac:dyDescent="0.4">
      <c r="A21" s="2"/>
      <c r="B21" s="2"/>
      <c r="C21" s="2" t="s">
        <v>11</v>
      </c>
      <c r="D21" s="2">
        <v>622678</v>
      </c>
      <c r="E21" s="2"/>
      <c r="F21" s="15" t="s">
        <v>43</v>
      </c>
      <c r="G21" s="16">
        <v>230632.76</v>
      </c>
    </row>
    <row r="22" spans="1:13" ht="13.9" x14ac:dyDescent="0.4">
      <c r="A22" s="2"/>
      <c r="B22" s="2"/>
      <c r="C22" s="2"/>
      <c r="D22" s="2"/>
      <c r="E22" s="2"/>
      <c r="F22" s="15" t="s">
        <v>44</v>
      </c>
      <c r="G22" s="16">
        <v>255509.42</v>
      </c>
    </row>
    <row r="23" spans="1:13" ht="13.9" x14ac:dyDescent="0.4">
      <c r="A23" s="2"/>
      <c r="B23" s="2"/>
      <c r="C23" s="2"/>
      <c r="D23" s="2"/>
      <c r="E23" s="2"/>
      <c r="F23" s="15" t="s">
        <v>52</v>
      </c>
      <c r="G23" s="16">
        <v>135482.32</v>
      </c>
    </row>
    <row r="24" spans="1:13" ht="13.9" x14ac:dyDescent="0.4">
      <c r="A24" s="2"/>
      <c r="B24" s="2"/>
      <c r="C24" s="2"/>
      <c r="D24" s="2"/>
      <c r="E24" s="2"/>
      <c r="F24" s="15" t="s">
        <v>53</v>
      </c>
      <c r="G24" s="16">
        <v>1053.6199999999999</v>
      </c>
      <c r="K24" s="3">
        <f>SUM(G21:G24)</f>
        <v>622678.12</v>
      </c>
      <c r="M24" s="3">
        <f>K24-D21</f>
        <v>0.11999999999534339</v>
      </c>
    </row>
    <row r="25" spans="1:13" ht="13.9" x14ac:dyDescent="0.4">
      <c r="A25" s="2"/>
      <c r="B25" s="2"/>
      <c r="C25" s="2"/>
      <c r="D25" s="2"/>
      <c r="E25" s="2"/>
      <c r="F25" s="15"/>
      <c r="G25" s="16"/>
    </row>
    <row r="26" spans="1:13" ht="13.9" x14ac:dyDescent="0.4">
      <c r="A26" s="2"/>
      <c r="B26" s="2"/>
      <c r="C26" s="2"/>
      <c r="D26" s="2"/>
      <c r="E26" s="2"/>
      <c r="F26" s="15"/>
      <c r="G26" s="16"/>
    </row>
    <row r="27" spans="1:13" ht="13.9" x14ac:dyDescent="0.4">
      <c r="A27" s="2"/>
      <c r="B27" s="2"/>
      <c r="C27" s="2" t="s">
        <v>12</v>
      </c>
      <c r="D27" s="2">
        <v>6200</v>
      </c>
      <c r="F27" s="15" t="s">
        <v>54</v>
      </c>
      <c r="G27" s="16">
        <v>6200</v>
      </c>
      <c r="K27" s="3">
        <f>G27</f>
        <v>6200</v>
      </c>
      <c r="M27" s="3">
        <f>K27-D27</f>
        <v>0</v>
      </c>
    </row>
    <row r="28" spans="1:13" ht="13.9" x14ac:dyDescent="0.4">
      <c r="A28" s="2"/>
      <c r="B28" s="2"/>
      <c r="C28" s="2"/>
      <c r="D28" s="2"/>
      <c r="F28" s="15"/>
      <c r="G28" s="16"/>
    </row>
    <row r="29" spans="1:13" ht="13.9" x14ac:dyDescent="0.4">
      <c r="A29" s="2"/>
      <c r="B29" s="2"/>
      <c r="C29" s="2" t="s">
        <v>13</v>
      </c>
      <c r="D29" s="2">
        <v>75009</v>
      </c>
      <c r="E29" s="2"/>
      <c r="F29" s="15" t="s">
        <v>57</v>
      </c>
      <c r="G29" s="16"/>
      <c r="H29" s="17"/>
      <c r="I29" s="16">
        <v>16267.68</v>
      </c>
    </row>
    <row r="30" spans="1:13" ht="13.9" x14ac:dyDescent="0.4">
      <c r="A30" s="2"/>
      <c r="B30" s="2"/>
      <c r="C30" s="2"/>
      <c r="D30" s="2"/>
      <c r="E30" s="2"/>
      <c r="F30" s="15" t="s">
        <v>58</v>
      </c>
      <c r="G30" s="16">
        <v>79731.22</v>
      </c>
      <c r="H30" s="17"/>
      <c r="I30" s="16"/>
    </row>
    <row r="31" spans="1:13" ht="13.9" x14ac:dyDescent="0.4">
      <c r="A31" s="2"/>
      <c r="B31" s="2"/>
      <c r="C31" s="2"/>
      <c r="D31" s="2"/>
      <c r="E31" s="2"/>
      <c r="F31" s="15" t="s">
        <v>59</v>
      </c>
      <c r="G31" s="16">
        <v>11545.02</v>
      </c>
      <c r="H31" s="17"/>
      <c r="I31" s="16"/>
      <c r="K31" s="3">
        <f>SUM(G29:G31)-I29</f>
        <v>75008.56</v>
      </c>
      <c r="M31" s="3">
        <f>K31-D29</f>
        <v>-0.44000000000232831</v>
      </c>
    </row>
    <row r="32" spans="1:13" x14ac:dyDescent="0.35">
      <c r="A32" s="2"/>
      <c r="B32" s="2"/>
      <c r="C32" s="2"/>
      <c r="D32" s="2"/>
      <c r="E32" s="2"/>
      <c r="F32" s="2"/>
    </row>
    <row r="33" spans="1:13" ht="13.9" x14ac:dyDescent="0.4">
      <c r="A33" s="2"/>
      <c r="B33" s="2"/>
      <c r="C33" s="2" t="s">
        <v>14</v>
      </c>
      <c r="D33" s="2">
        <v>50552</v>
      </c>
      <c r="F33" s="15" t="s">
        <v>39</v>
      </c>
      <c r="G33" s="16">
        <v>50551.83</v>
      </c>
      <c r="K33" s="3">
        <f>G33</f>
        <v>50551.83</v>
      </c>
      <c r="M33" s="3">
        <f>K33-D33</f>
        <v>-0.16999999999825377</v>
      </c>
    </row>
    <row r="34" spans="1:13" ht="13.9" x14ac:dyDescent="0.4">
      <c r="A34" s="2"/>
      <c r="B34" s="2"/>
      <c r="C34" s="2"/>
      <c r="D34" s="2"/>
      <c r="F34" s="15"/>
      <c r="G34" s="16"/>
    </row>
    <row r="35" spans="1:13" ht="13.9" x14ac:dyDescent="0.4">
      <c r="A35" s="2"/>
      <c r="B35" s="2"/>
      <c r="C35" s="2" t="s">
        <v>15</v>
      </c>
      <c r="D35" s="2">
        <v>199422</v>
      </c>
      <c r="E35" s="2"/>
      <c r="F35" s="15" t="s">
        <v>40</v>
      </c>
      <c r="G35" s="16">
        <v>155298.03</v>
      </c>
    </row>
    <row r="36" spans="1:13" ht="13.9" x14ac:dyDescent="0.4">
      <c r="A36" s="2"/>
      <c r="B36" s="2"/>
      <c r="C36" s="2"/>
      <c r="D36" s="2"/>
      <c r="E36" s="2"/>
      <c r="F36" s="15" t="s">
        <v>41</v>
      </c>
      <c r="G36" s="16">
        <v>40579.79</v>
      </c>
    </row>
    <row r="37" spans="1:13" ht="13.9" x14ac:dyDescent="0.4">
      <c r="A37" s="2"/>
      <c r="B37" s="2"/>
      <c r="C37" s="2"/>
      <c r="D37" s="2"/>
      <c r="E37" s="2"/>
      <c r="F37" s="15" t="s">
        <v>60</v>
      </c>
      <c r="G37" s="16">
        <v>3543.77</v>
      </c>
      <c r="K37" s="3">
        <f>SUM(G35:G37)</f>
        <v>199421.59</v>
      </c>
      <c r="M37" s="3">
        <f>K37-D35</f>
        <v>-0.41000000000349246</v>
      </c>
    </row>
    <row r="38" spans="1:13" x14ac:dyDescent="0.35">
      <c r="A38" s="2"/>
      <c r="B38" s="2"/>
      <c r="C38" s="2"/>
      <c r="D38" s="2"/>
      <c r="E38" s="2"/>
    </row>
    <row r="39" spans="1:13" ht="13.9" x14ac:dyDescent="0.4">
      <c r="A39" s="2"/>
      <c r="B39" s="2"/>
      <c r="C39" s="2" t="s">
        <v>16</v>
      </c>
      <c r="D39" s="2">
        <v>213278</v>
      </c>
      <c r="E39" s="2"/>
      <c r="F39" s="15" t="s">
        <v>45</v>
      </c>
      <c r="G39" s="16">
        <v>213278.25</v>
      </c>
      <c r="K39" s="3">
        <f>G39</f>
        <v>213278.25</v>
      </c>
      <c r="M39" s="3">
        <f>K39-D39</f>
        <v>0.25</v>
      </c>
    </row>
    <row r="40" spans="1:13" ht="13.9" x14ac:dyDescent="0.4">
      <c r="A40" s="2"/>
      <c r="B40" s="2"/>
      <c r="C40" s="2"/>
      <c r="D40" s="2"/>
      <c r="E40" s="2"/>
      <c r="F40" s="15"/>
      <c r="G40" s="16"/>
    </row>
    <row r="41" spans="1:13" ht="13.9" x14ac:dyDescent="0.4">
      <c r="A41" s="2"/>
      <c r="B41" s="2"/>
      <c r="C41" s="2" t="s">
        <v>17</v>
      </c>
      <c r="D41" s="2">
        <v>548579</v>
      </c>
      <c r="E41" s="2"/>
      <c r="F41" s="15" t="s">
        <v>42</v>
      </c>
      <c r="G41" s="16">
        <v>14359.86</v>
      </c>
    </row>
    <row r="42" spans="1:13" ht="13.9" x14ac:dyDescent="0.4">
      <c r="A42" s="2"/>
      <c r="B42" s="2"/>
      <c r="C42" s="2"/>
      <c r="D42" s="2"/>
      <c r="E42" s="2"/>
      <c r="F42" s="15" t="s">
        <v>48</v>
      </c>
      <c r="G42" s="16">
        <v>117275.56</v>
      </c>
    </row>
    <row r="43" spans="1:13" ht="13.9" x14ac:dyDescent="0.4">
      <c r="A43" s="2"/>
      <c r="B43" s="2"/>
      <c r="C43" s="2"/>
      <c r="D43" s="2"/>
      <c r="E43" s="2"/>
      <c r="F43" s="15" t="s">
        <v>49</v>
      </c>
      <c r="G43" s="16">
        <v>270447.96999999997</v>
      </c>
    </row>
    <row r="44" spans="1:13" ht="13.9" x14ac:dyDescent="0.4">
      <c r="A44" s="2"/>
      <c r="B44" s="2"/>
      <c r="C44" s="2"/>
      <c r="D44" s="2"/>
      <c r="E44" s="2"/>
      <c r="F44" s="15" t="s">
        <v>50</v>
      </c>
      <c r="G44" s="16">
        <v>87599.39</v>
      </c>
    </row>
    <row r="45" spans="1:13" ht="13.9" x14ac:dyDescent="0.4">
      <c r="A45" s="2"/>
      <c r="B45" s="2"/>
      <c r="C45" s="2"/>
      <c r="D45" s="2"/>
      <c r="E45" s="2"/>
      <c r="F45" s="15" t="s">
        <v>66</v>
      </c>
      <c r="G45" s="16">
        <v>9254.11</v>
      </c>
    </row>
    <row r="46" spans="1:13" ht="13.9" x14ac:dyDescent="0.4">
      <c r="A46" s="2"/>
      <c r="B46" s="2"/>
      <c r="C46" s="2"/>
      <c r="D46" s="2"/>
      <c r="E46" s="2"/>
      <c r="F46" s="15" t="s">
        <v>67</v>
      </c>
      <c r="G46" s="16">
        <v>10232.77</v>
      </c>
    </row>
    <row r="47" spans="1:13" ht="13.9" x14ac:dyDescent="0.4">
      <c r="A47" s="2"/>
      <c r="B47" s="2"/>
      <c r="C47" s="2"/>
      <c r="D47" s="2"/>
      <c r="E47" s="2"/>
      <c r="F47" s="15" t="s">
        <v>65</v>
      </c>
      <c r="G47" s="16">
        <v>11985.36</v>
      </c>
    </row>
    <row r="48" spans="1:13" ht="13.9" x14ac:dyDescent="0.4">
      <c r="A48" s="2"/>
      <c r="B48" s="2"/>
      <c r="C48" s="2"/>
      <c r="D48" s="2"/>
      <c r="E48" s="2"/>
      <c r="F48" s="15" t="s">
        <v>46</v>
      </c>
      <c r="G48" s="16">
        <v>9212.2800000000007</v>
      </c>
    </row>
    <row r="49" spans="1:13" ht="13.9" x14ac:dyDescent="0.4">
      <c r="A49" s="2"/>
      <c r="B49" s="2"/>
      <c r="C49" s="2"/>
      <c r="D49" s="2"/>
      <c r="E49" s="2"/>
      <c r="F49" s="15" t="s">
        <v>47</v>
      </c>
      <c r="G49" s="16">
        <v>18238.439999999999</v>
      </c>
      <c r="K49" s="3">
        <f>SUM(G41:G49)</f>
        <v>548605.73999999987</v>
      </c>
      <c r="M49" s="3">
        <f>K49-D41</f>
        <v>26.739999999874271</v>
      </c>
    </row>
    <row r="50" spans="1:13" x14ac:dyDescent="0.35">
      <c r="A50" s="2"/>
      <c r="B50" s="2"/>
      <c r="C50" s="2"/>
      <c r="D50" s="2"/>
      <c r="E50" s="2"/>
    </row>
    <row r="51" spans="1:13" ht="13.9" x14ac:dyDescent="0.4">
      <c r="A51" s="2"/>
      <c r="B51" s="2"/>
      <c r="C51" s="2" t="s">
        <v>18</v>
      </c>
      <c r="D51" s="2">
        <f>36028+10544+23339</f>
        <v>69911</v>
      </c>
      <c r="E51" s="2"/>
      <c r="F51" s="15" t="s">
        <v>51</v>
      </c>
      <c r="G51" s="16">
        <v>10543.88</v>
      </c>
    </row>
    <row r="52" spans="1:13" ht="13.9" x14ac:dyDescent="0.4">
      <c r="A52" s="2"/>
      <c r="B52" s="2"/>
      <c r="C52" s="2"/>
      <c r="D52" s="2"/>
      <c r="E52" s="2"/>
      <c r="F52" s="15" t="s">
        <v>82</v>
      </c>
      <c r="G52" s="16">
        <v>36028.300000000003</v>
      </c>
    </row>
    <row r="53" spans="1:13" ht="13.9" x14ac:dyDescent="0.4">
      <c r="A53" s="2"/>
      <c r="B53" s="2"/>
      <c r="C53" s="2"/>
      <c r="D53" s="2"/>
      <c r="E53" s="2"/>
      <c r="F53" s="15" t="s">
        <v>68</v>
      </c>
      <c r="G53" s="16">
        <v>23338.67</v>
      </c>
      <c r="K53" s="3">
        <f>SUM(G51:G53)</f>
        <v>69910.850000000006</v>
      </c>
      <c r="M53" s="3">
        <f>K53-D51</f>
        <v>-0.14999999999417923</v>
      </c>
    </row>
    <row r="54" spans="1:13" ht="13.9" x14ac:dyDescent="0.4">
      <c r="A54" s="2"/>
      <c r="B54" s="2"/>
      <c r="C54" s="2"/>
      <c r="D54" s="2"/>
      <c r="E54" s="2"/>
      <c r="F54" s="15"/>
      <c r="G54" s="16"/>
    </row>
    <row r="55" spans="1:13" ht="13.9" x14ac:dyDescent="0.4">
      <c r="A55" s="2"/>
      <c r="B55" s="2"/>
      <c r="C55" s="2" t="s">
        <v>19</v>
      </c>
      <c r="D55" s="2">
        <v>20541</v>
      </c>
      <c r="E55" s="2"/>
      <c r="F55" s="15" t="s">
        <v>74</v>
      </c>
      <c r="G55" s="16">
        <v>20540.7</v>
      </c>
      <c r="K55" s="3">
        <f>G55</f>
        <v>20540.7</v>
      </c>
      <c r="M55" s="3">
        <f>K55-D55</f>
        <v>-0.2999999999992724</v>
      </c>
    </row>
    <row r="56" spans="1:13" ht="13.9" x14ac:dyDescent="0.4">
      <c r="A56" s="2"/>
      <c r="B56" s="2"/>
      <c r="C56" s="2" t="s">
        <v>20</v>
      </c>
      <c r="D56" s="2">
        <v>60792</v>
      </c>
      <c r="E56" s="2"/>
      <c r="F56" s="15" t="s">
        <v>70</v>
      </c>
      <c r="G56" s="16">
        <v>60792.5</v>
      </c>
      <c r="K56" s="3">
        <f>G56</f>
        <v>60792.5</v>
      </c>
      <c r="M56" s="3">
        <f>K56-D56</f>
        <v>0.5</v>
      </c>
    </row>
    <row r="57" spans="1:13" ht="13.9" x14ac:dyDescent="0.4">
      <c r="A57" s="2"/>
      <c r="B57" s="2"/>
      <c r="C57" s="2" t="s">
        <v>21</v>
      </c>
      <c r="D57" s="2">
        <v>1145</v>
      </c>
      <c r="E57" s="2"/>
      <c r="F57" s="15" t="s">
        <v>71</v>
      </c>
      <c r="G57" s="16">
        <v>1145.25</v>
      </c>
      <c r="K57" s="3">
        <f>G57</f>
        <v>1145.25</v>
      </c>
      <c r="M57" s="3">
        <f>K57-D57</f>
        <v>0.25</v>
      </c>
    </row>
    <row r="58" spans="1:13" ht="13.9" x14ac:dyDescent="0.4">
      <c r="A58" s="2"/>
      <c r="B58" s="2"/>
      <c r="C58" s="2" t="s">
        <v>22</v>
      </c>
      <c r="D58" s="2">
        <v>-611</v>
      </c>
      <c r="E58" s="2"/>
      <c r="F58" s="15" t="s">
        <v>72</v>
      </c>
      <c r="G58" s="16"/>
      <c r="H58" s="17"/>
      <c r="I58" s="16">
        <v>611</v>
      </c>
      <c r="K58" s="3">
        <f>-I58</f>
        <v>-611</v>
      </c>
      <c r="M58" s="3">
        <f>K58-D58</f>
        <v>0</v>
      </c>
    </row>
    <row r="59" spans="1:13" ht="13.9" x14ac:dyDescent="0.4">
      <c r="A59" s="2"/>
      <c r="B59" s="2"/>
      <c r="C59" s="2"/>
      <c r="D59" s="2"/>
      <c r="E59" s="2"/>
      <c r="F59" s="15"/>
      <c r="G59" s="16"/>
      <c r="H59" s="17"/>
      <c r="I59" s="16"/>
    </row>
    <row r="60" spans="1:13" ht="15.75" x14ac:dyDescent="0.4">
      <c r="A60" s="2"/>
      <c r="B60" s="2"/>
      <c r="C60" s="2" t="s">
        <v>23</v>
      </c>
      <c r="D60" s="9">
        <v>82844</v>
      </c>
      <c r="E60" s="2"/>
      <c r="F60" s="15" t="s">
        <v>61</v>
      </c>
      <c r="G60" s="16">
        <v>945.65</v>
      </c>
    </row>
    <row r="61" spans="1:13" ht="15.75" x14ac:dyDescent="0.4">
      <c r="A61" s="2"/>
      <c r="B61" s="2"/>
      <c r="C61" s="2"/>
      <c r="D61" s="9"/>
      <c r="E61" s="2"/>
      <c r="F61" s="15" t="s">
        <v>62</v>
      </c>
      <c r="G61" s="16">
        <v>1785.95</v>
      </c>
    </row>
    <row r="62" spans="1:13" ht="15.75" x14ac:dyDescent="0.4">
      <c r="A62" s="2"/>
      <c r="B62" s="2"/>
      <c r="C62" s="2"/>
      <c r="D62" s="9"/>
      <c r="E62" s="2"/>
      <c r="F62" s="15" t="s">
        <v>63</v>
      </c>
      <c r="G62" s="16">
        <v>9114.6200000000008</v>
      </c>
    </row>
    <row r="63" spans="1:13" ht="15.75" x14ac:dyDescent="0.4">
      <c r="A63" s="2"/>
      <c r="B63" s="2"/>
      <c r="C63" s="2"/>
      <c r="D63" s="9"/>
      <c r="E63" s="2"/>
      <c r="F63" s="15" t="s">
        <v>64</v>
      </c>
      <c r="G63" s="16">
        <v>12269.19</v>
      </c>
    </row>
    <row r="64" spans="1:13" ht="15.75" x14ac:dyDescent="0.4">
      <c r="A64" s="2"/>
      <c r="B64" s="2"/>
      <c r="C64" s="2"/>
      <c r="D64" s="9"/>
      <c r="E64" s="2"/>
      <c r="F64" s="15" t="s">
        <v>69</v>
      </c>
      <c r="G64" s="16">
        <v>1293</v>
      </c>
    </row>
    <row r="65" spans="1:13" ht="15.75" x14ac:dyDescent="0.4">
      <c r="A65" s="2"/>
      <c r="B65" s="2"/>
      <c r="C65" s="2"/>
      <c r="D65" s="9"/>
      <c r="E65" s="2"/>
      <c r="F65" s="15" t="s">
        <v>73</v>
      </c>
      <c r="G65" s="16">
        <v>5052.28</v>
      </c>
    </row>
    <row r="66" spans="1:13" ht="15.75" x14ac:dyDescent="0.4">
      <c r="A66" s="2"/>
      <c r="B66" s="2"/>
      <c r="C66" s="2"/>
      <c r="D66" s="9"/>
      <c r="E66" s="2"/>
      <c r="F66" s="15" t="s">
        <v>77</v>
      </c>
      <c r="G66" s="16">
        <v>3024.16</v>
      </c>
    </row>
    <row r="67" spans="1:13" ht="15.75" x14ac:dyDescent="0.4">
      <c r="A67" s="2"/>
      <c r="B67" s="2"/>
      <c r="C67" s="2"/>
      <c r="D67" s="9"/>
      <c r="E67" s="2"/>
      <c r="F67" s="15" t="s">
        <v>78</v>
      </c>
      <c r="G67" s="16">
        <v>92</v>
      </c>
    </row>
    <row r="68" spans="1:13" ht="15.75" x14ac:dyDescent="0.4">
      <c r="A68" s="2"/>
      <c r="B68" s="2"/>
      <c r="C68" s="2"/>
      <c r="D68" s="9"/>
      <c r="E68" s="2"/>
      <c r="F68" s="15" t="s">
        <v>79</v>
      </c>
      <c r="G68" s="16">
        <v>26730.36</v>
      </c>
    </row>
    <row r="69" spans="1:13" ht="15.75" x14ac:dyDescent="0.4">
      <c r="A69" s="2"/>
      <c r="B69" s="2"/>
      <c r="C69" s="2"/>
      <c r="D69" s="9"/>
      <c r="E69" s="2"/>
      <c r="F69" s="15" t="s">
        <v>80</v>
      </c>
      <c r="G69" s="16">
        <v>4880.6000000000004</v>
      </c>
    </row>
    <row r="70" spans="1:13" ht="15.75" x14ac:dyDescent="0.4">
      <c r="A70" s="2"/>
      <c r="B70" s="2"/>
      <c r="C70" s="2"/>
      <c r="D70" s="9"/>
      <c r="E70" s="2"/>
      <c r="F70" s="15" t="s">
        <v>81</v>
      </c>
      <c r="G70" s="16">
        <v>1707.2</v>
      </c>
    </row>
    <row r="71" spans="1:13" ht="15.75" x14ac:dyDescent="0.4">
      <c r="A71" s="2"/>
      <c r="B71" s="2"/>
      <c r="C71" s="2"/>
      <c r="D71" s="9"/>
      <c r="E71" s="2"/>
      <c r="F71" s="15" t="s">
        <v>83</v>
      </c>
      <c r="G71" s="16">
        <v>9677.3700000000008</v>
      </c>
    </row>
    <row r="72" spans="1:13" ht="15.75" x14ac:dyDescent="0.4">
      <c r="A72" s="2"/>
      <c r="B72" s="2"/>
      <c r="C72" s="2"/>
      <c r="D72" s="9"/>
      <c r="E72" s="2"/>
      <c r="F72" s="15" t="s">
        <v>84</v>
      </c>
      <c r="G72" s="16">
        <v>4037</v>
      </c>
    </row>
    <row r="73" spans="1:13" ht="15.75" x14ac:dyDescent="0.4">
      <c r="A73" s="2"/>
      <c r="B73" s="2"/>
      <c r="C73" s="2"/>
      <c r="D73" s="9"/>
      <c r="E73" s="2"/>
      <c r="F73" s="15" t="s">
        <v>85</v>
      </c>
      <c r="G73" s="16">
        <v>2235.52</v>
      </c>
      <c r="K73" s="3">
        <f>SUM(G60:G73)</f>
        <v>82844.900000000009</v>
      </c>
      <c r="M73" s="3">
        <f>K73-D60</f>
        <v>0.90000000000873115</v>
      </c>
    </row>
    <row r="74" spans="1:13" ht="15.75" x14ac:dyDescent="0.35">
      <c r="A74" s="2"/>
      <c r="B74" s="2"/>
      <c r="C74" s="2"/>
      <c r="D74" s="9"/>
      <c r="E74" s="2"/>
      <c r="F74" s="2"/>
    </row>
    <row r="75" spans="1:13" ht="15.75" x14ac:dyDescent="0.35">
      <c r="A75" s="2"/>
      <c r="B75" s="2"/>
      <c r="C75" s="2"/>
      <c r="D75" s="9"/>
      <c r="E75" s="2"/>
      <c r="F75" s="2"/>
    </row>
    <row r="76" spans="1:13" ht="15.75" x14ac:dyDescent="0.35">
      <c r="A76" s="2"/>
      <c r="B76" s="2"/>
      <c r="C76" s="2"/>
      <c r="D76" s="9"/>
      <c r="E76" s="2"/>
      <c r="F76" s="2"/>
    </row>
    <row r="77" spans="1:13" x14ac:dyDescent="0.35">
      <c r="A77" s="2"/>
      <c r="B77" s="2" t="s">
        <v>24</v>
      </c>
      <c r="C77" s="2"/>
      <c r="D77" s="2">
        <f>SUM(D21:D60)</f>
        <v>1950340</v>
      </c>
      <c r="E77" s="2"/>
      <c r="F77" s="2"/>
    </row>
    <row r="78" spans="1:13" ht="4.1500000000000004" customHeight="1" x14ac:dyDescent="0.35">
      <c r="A78" s="2"/>
      <c r="B78" s="2"/>
      <c r="C78" s="2"/>
      <c r="D78" s="2"/>
      <c r="E78" s="2"/>
      <c r="F78" s="2"/>
    </row>
    <row r="79" spans="1:13" ht="13.9" x14ac:dyDescent="0.4">
      <c r="A79" s="2"/>
      <c r="B79" s="2" t="s">
        <v>25</v>
      </c>
      <c r="C79" s="2"/>
      <c r="D79" s="2">
        <v>720392</v>
      </c>
      <c r="E79" s="2"/>
      <c r="F79" s="15" t="s">
        <v>88</v>
      </c>
      <c r="G79" s="16">
        <v>720391.57</v>
      </c>
      <c r="K79" s="3">
        <f>G79</f>
        <v>720391.57</v>
      </c>
      <c r="M79" s="3">
        <f>K79-D79</f>
        <v>-0.43000000005122274</v>
      </c>
    </row>
    <row r="80" spans="1:13" ht="13.9" x14ac:dyDescent="0.4">
      <c r="A80" s="2"/>
      <c r="B80" s="2"/>
      <c r="C80" s="2"/>
      <c r="D80" s="2"/>
      <c r="E80" s="2"/>
      <c r="F80" s="15"/>
      <c r="G80" s="16"/>
    </row>
    <row r="81" spans="1:13" ht="15.75" x14ac:dyDescent="0.4">
      <c r="A81" s="2"/>
      <c r="B81" s="2" t="s">
        <v>26</v>
      </c>
      <c r="C81" s="2"/>
      <c r="D81" s="9">
        <v>45329</v>
      </c>
      <c r="E81" s="2"/>
      <c r="F81" s="15" t="s">
        <v>55</v>
      </c>
      <c r="G81" s="16">
        <v>44716.62</v>
      </c>
    </row>
    <row r="82" spans="1:13" ht="15.75" x14ac:dyDescent="0.4">
      <c r="A82" s="2"/>
      <c r="B82" s="2"/>
      <c r="C82" s="2"/>
      <c r="D82" s="9"/>
      <c r="E82" s="2"/>
      <c r="F82" s="15" t="s">
        <v>56</v>
      </c>
      <c r="G82" s="16">
        <v>548.49</v>
      </c>
    </row>
    <row r="83" spans="1:13" ht="15.75" x14ac:dyDescent="0.4">
      <c r="A83" s="2"/>
      <c r="B83" s="2"/>
      <c r="C83" s="2"/>
      <c r="D83" s="9"/>
      <c r="E83" s="2"/>
      <c r="F83" s="15" t="s">
        <v>75</v>
      </c>
      <c r="G83" s="16">
        <v>116.4</v>
      </c>
      <c r="H83" s="17"/>
      <c r="I83" s="16"/>
    </row>
    <row r="84" spans="1:13" ht="15.75" x14ac:dyDescent="0.4">
      <c r="A84" s="2"/>
      <c r="B84" s="2"/>
      <c r="C84" s="2"/>
      <c r="D84" s="9"/>
      <c r="E84" s="2"/>
      <c r="F84" s="15" t="s">
        <v>76</v>
      </c>
      <c r="G84" s="16"/>
      <c r="H84" s="17"/>
      <c r="I84" s="16">
        <v>52.71</v>
      </c>
      <c r="K84" s="3">
        <f>SUM(G81:G83)-I84</f>
        <v>45328.800000000003</v>
      </c>
      <c r="M84" s="3">
        <f>K84-D81</f>
        <v>-0.19999999999708962</v>
      </c>
    </row>
    <row r="85" spans="1:13" ht="15.75" x14ac:dyDescent="0.4">
      <c r="A85" s="2"/>
      <c r="B85" s="2"/>
      <c r="C85" s="2"/>
      <c r="D85" s="9"/>
      <c r="E85" s="2"/>
      <c r="F85" s="15"/>
      <c r="G85" s="16"/>
    </row>
    <row r="86" spans="1:13" ht="15.75" x14ac:dyDescent="0.4">
      <c r="A86" s="2"/>
      <c r="B86" s="2"/>
      <c r="C86" s="2"/>
      <c r="D86" s="9"/>
      <c r="E86" s="2"/>
      <c r="F86" s="15"/>
      <c r="G86" s="16"/>
    </row>
    <row r="87" spans="1:13" ht="16.149999999999999" thickBot="1" x14ac:dyDescent="0.4">
      <c r="A87" s="10" t="s">
        <v>27</v>
      </c>
      <c r="B87" s="2"/>
      <c r="C87" s="2"/>
      <c r="D87" s="9">
        <f>SUM(D77:D81)</f>
        <v>2716061</v>
      </c>
      <c r="E87" s="2"/>
      <c r="K87" s="25">
        <f>SUM(K21:K84)</f>
        <v>2716087.6599999997</v>
      </c>
      <c r="M87" s="25">
        <f>SUM(M21:M84)</f>
        <v>26.659999999832507</v>
      </c>
    </row>
    <row r="88" spans="1:13" ht="16.149999999999999" thickTop="1" x14ac:dyDescent="0.35">
      <c r="A88" s="10"/>
      <c r="B88" s="2"/>
      <c r="C88" s="2"/>
      <c r="D88" s="11"/>
      <c r="H88" s="16"/>
    </row>
    <row r="89" spans="1:13" ht="14.25" thickBot="1" x14ac:dyDescent="0.4">
      <c r="A89" s="10" t="s">
        <v>28</v>
      </c>
      <c r="B89" s="2"/>
      <c r="C89" s="2"/>
      <c r="D89" s="2">
        <f>D17-D87</f>
        <v>414495</v>
      </c>
      <c r="F89" s="2"/>
      <c r="K89" s="25">
        <f>K17-K87</f>
        <v>414467.8600000008</v>
      </c>
      <c r="M89" s="25">
        <f>M17-M87</f>
        <v>-27.139999999624706</v>
      </c>
    </row>
    <row r="90" spans="1:13" ht="14.25" customHeight="1" thickTop="1" x14ac:dyDescent="0.35">
      <c r="A90" s="2"/>
      <c r="B90" s="2"/>
      <c r="C90" s="2"/>
      <c r="D90" s="2"/>
      <c r="E90" s="2"/>
      <c r="F90" s="2"/>
    </row>
    <row r="93" spans="1:13" ht="13.9" x14ac:dyDescent="0.35">
      <c r="A93" s="10"/>
      <c r="B93" s="2"/>
      <c r="C93" s="2"/>
      <c r="D93" s="12"/>
    </row>
    <row r="94" spans="1:13" x14ac:dyDescent="0.35">
      <c r="A94" s="2"/>
      <c r="B94" s="2"/>
      <c r="C94" s="2"/>
      <c r="D94" s="12"/>
    </row>
    <row r="95" spans="1:13" ht="13.9" x14ac:dyDescent="0.35">
      <c r="A95" s="10"/>
      <c r="B95" s="2"/>
      <c r="C95" s="2"/>
      <c r="D95" s="12"/>
    </row>
    <row r="99" spans="8:9" x14ac:dyDescent="0.35">
      <c r="H99" s="17"/>
      <c r="I99" s="16"/>
    </row>
    <row r="100" spans="8:9" x14ac:dyDescent="0.35">
      <c r="H100" s="17"/>
      <c r="I100" s="16"/>
    </row>
    <row r="101" spans="8:9" x14ac:dyDescent="0.35">
      <c r="H101" s="17"/>
      <c r="I101" s="16"/>
    </row>
    <row r="102" spans="8:9" x14ac:dyDescent="0.35">
      <c r="H102" s="17"/>
      <c r="I102" s="16"/>
    </row>
    <row r="103" spans="8:9" x14ac:dyDescent="0.35">
      <c r="H103" s="17"/>
      <c r="I103" s="16"/>
    </row>
    <row r="104" spans="8:9" x14ac:dyDescent="0.35">
      <c r="H104" s="17"/>
      <c r="I104" s="16"/>
    </row>
    <row r="105" spans="8:9" x14ac:dyDescent="0.35">
      <c r="H105" s="17"/>
      <c r="I105" s="16"/>
    </row>
    <row r="106" spans="8:9" x14ac:dyDescent="0.35">
      <c r="H106" s="17"/>
      <c r="I106" s="16"/>
    </row>
    <row r="107" spans="8:9" x14ac:dyDescent="0.35">
      <c r="H107" s="17"/>
      <c r="I107" s="16"/>
    </row>
    <row r="108" spans="8:9" x14ac:dyDescent="0.35">
      <c r="H108" s="17"/>
      <c r="I108" s="16"/>
    </row>
    <row r="109" spans="8:9" x14ac:dyDescent="0.35">
      <c r="H109" s="17"/>
      <c r="I109" s="16"/>
    </row>
    <row r="110" spans="8:9" x14ac:dyDescent="0.35">
      <c r="H110" s="17"/>
      <c r="I110" s="16"/>
    </row>
    <row r="111" spans="8:9" x14ac:dyDescent="0.35">
      <c r="H111" s="17"/>
      <c r="I111" s="16"/>
    </row>
    <row r="112" spans="8:9" x14ac:dyDescent="0.35">
      <c r="H112" s="17"/>
      <c r="I112" s="16"/>
    </row>
    <row r="113" spans="8:9" x14ac:dyDescent="0.35">
      <c r="H113" s="17"/>
      <c r="I113" s="16"/>
    </row>
    <row r="114" spans="8:9" x14ac:dyDescent="0.35">
      <c r="H114" s="17"/>
      <c r="I114" s="16"/>
    </row>
    <row r="115" spans="8:9" x14ac:dyDescent="0.35">
      <c r="H115" s="17"/>
      <c r="I115" s="16"/>
    </row>
    <row r="120" spans="8:9" x14ac:dyDescent="0.35">
      <c r="H120" s="17"/>
      <c r="I120" s="16"/>
    </row>
    <row r="121" spans="8:9" x14ac:dyDescent="0.35">
      <c r="H121" s="17"/>
      <c r="I121" s="16"/>
    </row>
    <row r="122" spans="8:9" x14ac:dyDescent="0.35">
      <c r="H122" s="17"/>
      <c r="I122" s="16"/>
    </row>
    <row r="123" spans="8:9" x14ac:dyDescent="0.35">
      <c r="H123" s="17"/>
      <c r="I123" s="16"/>
    </row>
    <row r="124" spans="8:9" x14ac:dyDescent="0.35">
      <c r="H124" s="17"/>
      <c r="I124" s="16"/>
    </row>
    <row r="125" spans="8:9" x14ac:dyDescent="0.35">
      <c r="H125" s="17"/>
      <c r="I125" s="16"/>
    </row>
    <row r="126" spans="8:9" x14ac:dyDescent="0.35">
      <c r="H126" s="17"/>
      <c r="I126" s="16"/>
    </row>
    <row r="127" spans="8:9" x14ac:dyDescent="0.35">
      <c r="H127" s="17"/>
      <c r="I127" s="16"/>
    </row>
    <row r="128" spans="8:9" x14ac:dyDescent="0.35">
      <c r="H128" s="17"/>
      <c r="I128" s="16"/>
    </row>
    <row r="129" spans="8:9" x14ac:dyDescent="0.35">
      <c r="H129" s="17"/>
      <c r="I129" s="16"/>
    </row>
    <row r="130" spans="8:9" x14ac:dyDescent="0.35">
      <c r="H130" s="17"/>
      <c r="I130" s="16"/>
    </row>
    <row r="131" spans="8:9" x14ac:dyDescent="0.35">
      <c r="H131" s="17"/>
      <c r="I131" s="16"/>
    </row>
    <row r="132" spans="8:9" x14ac:dyDescent="0.35">
      <c r="H132" s="17"/>
    </row>
    <row r="133" spans="8:9" x14ac:dyDescent="0.35">
      <c r="H133" s="17"/>
      <c r="I133" s="16"/>
    </row>
    <row r="134" spans="8:9" x14ac:dyDescent="0.35">
      <c r="H134" s="17"/>
      <c r="I134" s="16"/>
    </row>
    <row r="137" spans="8:9" x14ac:dyDescent="0.35">
      <c r="H137" s="17"/>
      <c r="I137" s="16"/>
    </row>
    <row r="138" spans="8:9" x14ac:dyDescent="0.35">
      <c r="H138" s="17"/>
      <c r="I138" s="16"/>
    </row>
    <row r="139" spans="8:9" x14ac:dyDescent="0.35">
      <c r="H139" s="17"/>
      <c r="I139" s="16"/>
    </row>
    <row r="140" spans="8:9" x14ac:dyDescent="0.35">
      <c r="H140" s="17"/>
      <c r="I140" s="16"/>
    </row>
    <row r="141" spans="8:9" x14ac:dyDescent="0.35">
      <c r="H141" s="17"/>
      <c r="I141" s="16"/>
    </row>
    <row r="142" spans="8:9" x14ac:dyDescent="0.35">
      <c r="H142" s="17"/>
      <c r="I142" s="16"/>
    </row>
    <row r="143" spans="8:9" x14ac:dyDescent="0.35">
      <c r="I143" s="16"/>
    </row>
    <row r="144" spans="8:9" x14ac:dyDescent="0.35">
      <c r="I144" s="16"/>
    </row>
    <row r="145" spans="6:9" x14ac:dyDescent="0.35">
      <c r="I145" s="16"/>
    </row>
    <row r="146" spans="6:9" ht="13.9" x14ac:dyDescent="0.4">
      <c r="F146" s="15" t="s">
        <v>86</v>
      </c>
      <c r="G146" s="16"/>
      <c r="H146" s="17"/>
      <c r="I146" s="16">
        <v>13902.23</v>
      </c>
    </row>
    <row r="147" spans="6:9" ht="13.9" x14ac:dyDescent="0.4">
      <c r="F147" s="15" t="s">
        <v>87</v>
      </c>
      <c r="G147" s="16"/>
      <c r="H147" s="17"/>
      <c r="I147" s="16">
        <v>24655</v>
      </c>
    </row>
    <row r="148" spans="6:9" x14ac:dyDescent="0.35">
      <c r="H148" s="17"/>
      <c r="I148" s="16"/>
    </row>
    <row r="149" spans="6:9" ht="13.9" x14ac:dyDescent="0.4">
      <c r="F149" s="15" t="s">
        <v>89</v>
      </c>
      <c r="G149" s="16">
        <v>268849.64</v>
      </c>
      <c r="H149" s="17"/>
      <c r="I149" s="16"/>
    </row>
    <row r="150" spans="6:9" ht="13.9" x14ac:dyDescent="0.4">
      <c r="F150" s="15" t="s">
        <v>90</v>
      </c>
      <c r="G150" s="16"/>
      <c r="H150" s="17"/>
      <c r="I150" s="16">
        <v>22819</v>
      </c>
    </row>
  </sheetData>
  <mergeCells count="1">
    <mergeCell ref="G4:I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Ariel Baker</dc:creator>
  <cp:lastModifiedBy>Robert Miller</cp:lastModifiedBy>
  <dcterms:created xsi:type="dcterms:W3CDTF">2025-03-23T13:21:53Z</dcterms:created>
  <dcterms:modified xsi:type="dcterms:W3CDTF">2025-03-23T19:55:36Z</dcterms:modified>
</cp:coreProperties>
</file>