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MdSt-KY Rate Case\2024 KY Rate Case\Direct Testimony\Troup\"/>
    </mc:Choice>
  </mc:AlternateContent>
  <xr:revisionPtr revIDLastSave="0" documentId="13_ncr:1_{6E2A9CDE-4649-44EE-8B78-E4C6895C5E05}" xr6:coauthVersionLast="47" xr6:coauthVersionMax="47" xr10:uidLastSave="{00000000-0000-0000-0000-000000000000}"/>
  <bookViews>
    <workbookView xWindow="-120" yWindow="-120" windowWidth="29040" windowHeight="15720" xr2:uid="{D87B371F-1D29-4B50-B548-137800211F47}"/>
  </bookViews>
  <sheets>
    <sheet name="Contract &amp; Vol Adj" sheetId="1" r:id="rId1"/>
  </sheets>
  <definedNames>
    <definedName name="__123Graph_A" hidden="1">#REF!</definedName>
    <definedName name="__123Graph_B" hidden="1">#REF!</definedName>
    <definedName name="__123Graph_X" hidden="1">#REF!</definedName>
    <definedName name="_Dist_Bin" hidden="1">#REF!</definedName>
    <definedName name="_Dist_Values" hidden="1">#REF!</definedName>
    <definedName name="_Fill" hidden="1">#REF!</definedName>
    <definedName name="_Order1" hidden="1">255</definedName>
    <definedName name="_Order2" hidden="1">255</definedName>
    <definedName name="_Regression_Out" hidden="1">#REF!</definedName>
    <definedName name="_Regression_Y" hidden="1">#REF!</definedName>
    <definedName name="_xlnm.Print_Area" localSheetId="0">'Contract &amp; Vol Adj'!$A$1:$R$84</definedName>
    <definedName name="_xlnm.Print_Titles" localSheetId="0">'Contract &amp; Vol Adj'!$1:$11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4" i="1" l="1"/>
  <c r="J84" i="1"/>
  <c r="I84" i="1"/>
  <c r="H84" i="1"/>
  <c r="G84" i="1"/>
  <c r="F84" i="1"/>
  <c r="N84" i="1"/>
  <c r="M84" i="1"/>
  <c r="L84" i="1"/>
  <c r="E84" i="1"/>
  <c r="D84" i="1"/>
  <c r="C84" i="1"/>
  <c r="R81" i="1"/>
  <c r="N80" i="1"/>
  <c r="M80" i="1"/>
  <c r="L80" i="1"/>
  <c r="K80" i="1"/>
  <c r="J80" i="1"/>
  <c r="N79" i="1"/>
  <c r="M79" i="1"/>
  <c r="L79" i="1"/>
  <c r="K79" i="1"/>
  <c r="J79" i="1"/>
  <c r="F80" i="1"/>
  <c r="E79" i="1"/>
  <c r="D79" i="1"/>
  <c r="C79" i="1"/>
  <c r="G75" i="1"/>
  <c r="K75" i="1"/>
  <c r="J75" i="1"/>
  <c r="I75" i="1"/>
  <c r="H75" i="1"/>
  <c r="P74" i="1"/>
  <c r="R74" i="1" s="1"/>
  <c r="N75" i="1"/>
  <c r="M75" i="1"/>
  <c r="L75" i="1"/>
  <c r="F75" i="1"/>
  <c r="E75" i="1"/>
  <c r="D75" i="1"/>
  <c r="C75" i="1"/>
  <c r="R72" i="1"/>
  <c r="N71" i="1"/>
  <c r="M71" i="1"/>
  <c r="H71" i="1"/>
  <c r="G71" i="1"/>
  <c r="F71" i="1"/>
  <c r="E71" i="1"/>
  <c r="D71" i="1"/>
  <c r="C71" i="1"/>
  <c r="N70" i="1"/>
  <c r="H70" i="1"/>
  <c r="G70" i="1"/>
  <c r="D70" i="1"/>
  <c r="C70" i="1"/>
  <c r="M70" i="1"/>
  <c r="I71" i="1"/>
  <c r="F70" i="1"/>
  <c r="E70" i="1"/>
  <c r="L66" i="1"/>
  <c r="K66" i="1"/>
  <c r="J66" i="1"/>
  <c r="I66" i="1"/>
  <c r="P65" i="1"/>
  <c r="R65" i="1" s="1"/>
  <c r="N66" i="1"/>
  <c r="M66" i="1"/>
  <c r="C66" i="1"/>
  <c r="R63" i="1"/>
  <c r="H66" i="1"/>
  <c r="G66" i="1"/>
  <c r="F66" i="1"/>
  <c r="E66" i="1"/>
  <c r="D66" i="1"/>
  <c r="P63" i="1"/>
  <c r="N60" i="1"/>
  <c r="C60" i="1"/>
  <c r="M60" i="1"/>
  <c r="P58" i="1"/>
  <c r="R58" i="1" s="1"/>
  <c r="L60" i="1"/>
  <c r="K60" i="1"/>
  <c r="J60" i="1"/>
  <c r="I60" i="1"/>
  <c r="H60" i="1"/>
  <c r="G60" i="1"/>
  <c r="R56" i="1"/>
  <c r="G50" i="1"/>
  <c r="F50" i="1"/>
  <c r="Q49" i="1"/>
  <c r="H50" i="1"/>
  <c r="E50" i="1"/>
  <c r="D50" i="1"/>
  <c r="N50" i="1"/>
  <c r="M50" i="1"/>
  <c r="L50" i="1"/>
  <c r="K50" i="1"/>
  <c r="J50" i="1"/>
  <c r="I50" i="1"/>
  <c r="C50" i="1"/>
  <c r="Q47" i="1"/>
  <c r="O47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R43" i="1"/>
  <c r="P43" i="1"/>
  <c r="Q48" i="1"/>
  <c r="P42" i="1"/>
  <c r="R42" i="1" s="1"/>
  <c r="O41" i="1"/>
  <c r="R41" i="1" s="1"/>
  <c r="R44" i="1" s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P37" i="1"/>
  <c r="P36" i="1"/>
  <c r="P35" i="1"/>
  <c r="O34" i="1"/>
  <c r="R34" i="1" s="1"/>
  <c r="L31" i="1"/>
  <c r="P30" i="1"/>
  <c r="R30" i="1" s="1"/>
  <c r="Q29" i="1"/>
  <c r="Q36" i="1" s="1"/>
  <c r="K31" i="1"/>
  <c r="J31" i="1"/>
  <c r="E31" i="1"/>
  <c r="D31" i="1"/>
  <c r="P29" i="1"/>
  <c r="R29" i="1" s="1"/>
  <c r="I31" i="1"/>
  <c r="H31" i="1"/>
  <c r="G31" i="1"/>
  <c r="F31" i="1"/>
  <c r="P24" i="1"/>
  <c r="O24" i="1"/>
  <c r="J24" i="1"/>
  <c r="H24" i="1"/>
  <c r="G24" i="1"/>
  <c r="Q30" i="1"/>
  <c r="Q37" i="1" s="1"/>
  <c r="R37" i="1" s="1"/>
  <c r="J22" i="1"/>
  <c r="I22" i="1"/>
  <c r="I24" i="1" s="1"/>
  <c r="R22" i="1"/>
  <c r="N22" i="1"/>
  <c r="N24" i="1" s="1"/>
  <c r="M22" i="1"/>
  <c r="M24" i="1" s="1"/>
  <c r="L22" i="1"/>
  <c r="L24" i="1" s="1"/>
  <c r="K22" i="1"/>
  <c r="K24" i="1" s="1"/>
  <c r="H22" i="1"/>
  <c r="G22" i="1"/>
  <c r="F22" i="1"/>
  <c r="F24" i="1" s="1"/>
  <c r="E22" i="1"/>
  <c r="E24" i="1" s="1"/>
  <c r="D22" i="1"/>
  <c r="D24" i="1" s="1"/>
  <c r="C22" i="1"/>
  <c r="C24" i="1" s="1"/>
  <c r="Q28" i="1"/>
  <c r="Q35" i="1" s="1"/>
  <c r="Q27" i="1"/>
  <c r="Q34" i="1" s="1"/>
  <c r="N17" i="1"/>
  <c r="M17" i="1"/>
  <c r="H14" i="1"/>
  <c r="H17" i="1" s="1"/>
  <c r="N15" i="1"/>
  <c r="M15" i="1"/>
  <c r="C15" i="1"/>
  <c r="C17" i="1" s="1"/>
  <c r="L15" i="1"/>
  <c r="K15" i="1"/>
  <c r="J15" i="1"/>
  <c r="O13" i="1"/>
  <c r="R66" i="1" l="1"/>
  <c r="I17" i="1"/>
  <c r="R35" i="1"/>
  <c r="R38" i="1" s="1"/>
  <c r="O50" i="1"/>
  <c r="R47" i="1"/>
  <c r="P59" i="1"/>
  <c r="R59" i="1" s="1"/>
  <c r="J71" i="1"/>
  <c r="J70" i="1"/>
  <c r="D15" i="1"/>
  <c r="D17" i="1" s="1"/>
  <c r="P16" i="1"/>
  <c r="R16" i="1" s="1"/>
  <c r="K71" i="1"/>
  <c r="R71" i="1" s="1"/>
  <c r="K70" i="1"/>
  <c r="I70" i="1"/>
  <c r="R70" i="1" s="1"/>
  <c r="E15" i="1"/>
  <c r="E17" i="1" s="1"/>
  <c r="R20" i="1"/>
  <c r="R24" i="1" s="1"/>
  <c r="L71" i="1"/>
  <c r="L70" i="1"/>
  <c r="P73" i="1"/>
  <c r="P82" i="1"/>
  <c r="P84" i="1" s="1"/>
  <c r="F15" i="1"/>
  <c r="F17" i="1" s="1"/>
  <c r="P66" i="1"/>
  <c r="P64" i="1"/>
  <c r="R64" i="1" s="1"/>
  <c r="R83" i="1"/>
  <c r="G15" i="1"/>
  <c r="G17" i="1" s="1"/>
  <c r="R21" i="1"/>
  <c r="O78" i="1"/>
  <c r="C80" i="1"/>
  <c r="P48" i="1"/>
  <c r="O69" i="1"/>
  <c r="D80" i="1"/>
  <c r="I15" i="1"/>
  <c r="R23" i="1"/>
  <c r="O27" i="1"/>
  <c r="M31" i="1"/>
  <c r="P49" i="1"/>
  <c r="R49" i="1" s="1"/>
  <c r="E80" i="1"/>
  <c r="N31" i="1"/>
  <c r="P57" i="1"/>
  <c r="R13" i="1"/>
  <c r="O17" i="1"/>
  <c r="J17" i="1"/>
  <c r="C31" i="1"/>
  <c r="P28" i="1"/>
  <c r="R36" i="1"/>
  <c r="O53" i="1"/>
  <c r="D60" i="1"/>
  <c r="G80" i="1"/>
  <c r="G79" i="1"/>
  <c r="R79" i="1" s="1"/>
  <c r="K17" i="1"/>
  <c r="R54" i="1"/>
  <c r="E60" i="1"/>
  <c r="H80" i="1"/>
  <c r="H79" i="1"/>
  <c r="P14" i="1"/>
  <c r="L17" i="1"/>
  <c r="R55" i="1"/>
  <c r="F60" i="1"/>
  <c r="I80" i="1"/>
  <c r="I79" i="1"/>
  <c r="F79" i="1"/>
  <c r="R80" i="1" l="1"/>
  <c r="R50" i="1"/>
  <c r="P15" i="1"/>
  <c r="R15" i="1" s="1"/>
  <c r="P60" i="1"/>
  <c r="R57" i="1"/>
  <c r="O84" i="1"/>
  <c r="R78" i="1"/>
  <c r="R14" i="1"/>
  <c r="R17" i="1" s="1"/>
  <c r="R53" i="1"/>
  <c r="R60" i="1" s="1"/>
  <c r="O60" i="1"/>
  <c r="O31" i="1"/>
  <c r="R27" i="1"/>
  <c r="R28" i="1"/>
  <c r="P31" i="1"/>
  <c r="P75" i="1"/>
  <c r="R73" i="1"/>
  <c r="O75" i="1"/>
  <c r="R69" i="1"/>
  <c r="R75" i="1" s="1"/>
  <c r="R48" i="1"/>
  <c r="P50" i="1"/>
  <c r="P17" i="1" l="1"/>
  <c r="R84" i="1"/>
  <c r="R31" i="1"/>
</calcChain>
</file>

<file path=xl/sharedStrings.xml><?xml version="1.0" encoding="utf-8"?>
<sst xmlns="http://schemas.openxmlformats.org/spreadsheetml/2006/main" count="94" uniqueCount="58">
  <si>
    <t>ATMOS ENERGY CORPORATION – KENTUCKY</t>
  </si>
  <si>
    <t>VOLUME AND CONTRACT ADJUSTMENTS</t>
  </si>
  <si>
    <t>Line</t>
  </si>
  <si>
    <t>Number Of</t>
  </si>
  <si>
    <t>Total</t>
  </si>
  <si>
    <t>No.</t>
  </si>
  <si>
    <t>Class of Customers</t>
  </si>
  <si>
    <t>Bills</t>
  </si>
  <si>
    <t>Mcf</t>
  </si>
  <si>
    <t>Rate</t>
  </si>
  <si>
    <t>Revenue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</si>
  <si>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</si>
  <si>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</si>
  <si>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</si>
  <si>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</si>
  <si>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</si>
  <si>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</si>
  <si>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</si>
  <si>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</si>
  <si>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</si>
  <si>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</si>
  <si>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</si>
  <si>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</si>
  <si>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</si>
  <si>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</si>
  <si>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</si>
  <si>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</si>
  <si>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RESIDENTIAL (Rate G-1)</t>
  </si>
  <si>
    <t>FIRM BILLS</t>
  </si>
  <si>
    <t>Sales: 1-300</t>
  </si>
  <si>
    <t>Sales: 301-15000</t>
  </si>
  <si>
    <t>Sales: Over 15000</t>
  </si>
  <si>
    <t>CLASS TOTAL (Mcf/month)</t>
  </si>
  <si>
    <t>FIRM COMMERCIAL (Rate G-1)</t>
  </si>
  <si>
    <t>FIRM INDUSTRIAL (Rate G-1)</t>
  </si>
  <si>
    <t>FIRM PUBLIC AUTHORITY (Rate G-1)</t>
  </si>
  <si>
    <t>INTERRUPTIBLE COMMERCIAL (G-2)</t>
  </si>
  <si>
    <t>INT BILLS</t>
  </si>
  <si>
    <t>Sales: 1-15000</t>
  </si>
  <si>
    <t>INTERRUPTIBLE INDUSTRIAL (G-2)</t>
  </si>
  <si>
    <t>TRANSPORTATION (T-4)</t>
  </si>
  <si>
    <t>TRANSPORTATION BILLS</t>
  </si>
  <si>
    <t>Trans Admin Fee</t>
  </si>
  <si>
    <t>EFM Fee</t>
  </si>
  <si>
    <t>Parking Fee</t>
  </si>
  <si>
    <t>Firm Transport: 1-300</t>
  </si>
  <si>
    <t>Firm Transport: 301-15000</t>
  </si>
  <si>
    <t>Firm Transport: Over 15000</t>
  </si>
  <si>
    <t>ECONOMIC DEV RIDER (EDR)</t>
  </si>
  <si>
    <t>TRANSPORTATION (T-3)</t>
  </si>
  <si>
    <t>Interrupt Transport:  1-15000</t>
  </si>
  <si>
    <t>Interrupt Transport:  Over 15000</t>
  </si>
  <si>
    <t>SPECIAL CONTRACTS</t>
  </si>
  <si>
    <t>Transported Volumes</t>
  </si>
  <si>
    <t>Various</t>
  </si>
  <si>
    <t>Charges for Transport Volumes</t>
  </si>
  <si>
    <t>EXHIBIT TLT-3</t>
  </si>
  <si>
    <t>REFERENCE PERIOD - TWELVE MONTHS ENDING 06/30/2024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</si>
</sst>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#,##0.0000_);\(#,##0.0000\)"/>
    <numFmt numFmtId="167" formatCode="_(* #,##0.0000_);_(* \(#,##0.0000\);_(* &quot;-&quot;??_);_(@_)"/>
    <numFmt numFmtId="168" formatCode="0.0000"/>
    <numFmt numFmtId="169" formatCode="&quot;$&quot;#,##0"/>
  </numFmts>
  <fonts count="10" x14ac:knownFonts="1">
    <font>
      <sz val="11"/>
      <color theme="1"/>
      <name val="Aptos Narrow"/>
      <family val="2"/>
      <scheme val="minor"/>
    </font>
    <font>
      <sz val="12"/>
      <name val="Courier"/>
      <family val="3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u/>
      <sz val="10"/>
      <name val="Arial Narrow"/>
      <family val="2"/>
    </font>
    <font>
      <sz val="10"/>
      <color rgb="FF0000FF"/>
      <name val="Arial Narrow"/>
      <family val="2"/>
    </font>
    <font>
      <sz val="10"/>
      <color rgb="FF7030A0"/>
      <name val="Arial Narrow"/>
      <family val="2"/>
    </font>
    <font>
      <b/>
      <sz val="10"/>
      <color rgb="FFFF0000"/>
      <name val="Arial Narrow"/>
      <family val="2"/>
    </font>
    <font>
      <b/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0" borderId="0" xfId="2" applyFont="1"/>
    <xf numFmtId="37" fontId="2" fillId="0" borderId="0" xfId="2" applyNumberFormat="1" applyFont="1"/>
    <xf numFmtId="5" fontId="2" fillId="0" borderId="0" xfId="2" applyNumberFormat="1" applyFont="1"/>
    <xf numFmtId="0" fontId="2" fillId="0" borderId="0" xfId="2" applyFont="1" applyAlignment="1">
      <alignment horizontal="left"/>
    </xf>
    <xf numFmtId="0" fontId="2" fillId="0" borderId="0" xfId="2" applyFont="1" applyAlignment="1">
      <alignment horizontal="centerContinuous"/>
    </xf>
    <xf numFmtId="0" fontId="2" fillId="0" borderId="0" xfId="2" applyFont="1" applyAlignment="1">
      <alignment horizontal="center"/>
    </xf>
    <xf numFmtId="37" fontId="2" fillId="0" borderId="0" xfId="2" applyNumberFormat="1" applyFont="1" applyAlignment="1">
      <alignment horizontal="right"/>
    </xf>
    <xf numFmtId="5" fontId="2" fillId="0" borderId="0" xfId="2" applyNumberFormat="1" applyFont="1" applyAlignment="1">
      <alignment horizontal="centerContinuous"/>
    </xf>
    <xf numFmtId="5" fontId="2" fillId="0" borderId="0" xfId="2" applyNumberFormat="1" applyFont="1" applyAlignment="1">
      <alignment horizontal="right"/>
    </xf>
    <xf numFmtId="43" fontId="2" fillId="0" borderId="0" xfId="1" applyFont="1" applyFill="1" applyAlignment="1" applyProtection="1">
      <alignment horizontal="centerContinuous"/>
    </xf>
    <xf numFmtId="0" fontId="2" fillId="0" borderId="1" xfId="2" applyFont="1" applyBorder="1" applyAlignment="1">
      <alignment horizontal="left"/>
    </xf>
    <xf numFmtId="0" fontId="2" fillId="0" borderId="1" xfId="2" applyFont="1" applyBorder="1"/>
    <xf numFmtId="164" fontId="2" fillId="0" borderId="1" xfId="2" applyNumberFormat="1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37" fontId="3" fillId="0" borderId="0" xfId="2" applyNumberFormat="1" applyFont="1" applyAlignment="1">
      <alignment horizontal="center"/>
    </xf>
    <xf numFmtId="0" fontId="2" fillId="0" borderId="0" xfId="2" quotePrefix="1" applyFont="1" applyAlignment="1">
      <alignment horizontal="center"/>
    </xf>
    <xf numFmtId="49" fontId="2" fillId="0" borderId="0" xfId="2" quotePrefix="1" applyNumberFormat="1" applyFont="1" applyAlignment="1">
      <alignment horizontal="center"/>
    </xf>
    <xf numFmtId="49" fontId="2" fillId="0" borderId="0" xfId="2" applyNumberFormat="1" applyFont="1" applyAlignment="1">
      <alignment horizontal="center"/>
    </xf>
    <xf numFmtId="0" fontId="5" fillId="0" borderId="0" xfId="2" applyFont="1"/>
    <xf numFmtId="7" fontId="2" fillId="0" borderId="0" xfId="2" applyNumberFormat="1" applyFont="1"/>
    <xf numFmtId="165" fontId="2" fillId="0" borderId="0" xfId="1" applyNumberFormat="1" applyFont="1" applyBorder="1"/>
    <xf numFmtId="166" fontId="2" fillId="0" borderId="0" xfId="2" applyNumberFormat="1" applyFont="1"/>
    <xf numFmtId="165" fontId="2" fillId="0" borderId="0" xfId="2" applyNumberFormat="1" applyFont="1"/>
    <xf numFmtId="0" fontId="2" fillId="0" borderId="2" xfId="2" applyFont="1" applyBorder="1"/>
    <xf numFmtId="37" fontId="2" fillId="0" borderId="2" xfId="2" applyNumberFormat="1" applyFont="1" applyBorder="1"/>
    <xf numFmtId="5" fontId="2" fillId="0" borderId="2" xfId="2" applyNumberFormat="1" applyFont="1" applyBorder="1"/>
    <xf numFmtId="43" fontId="2" fillId="0" borderId="0" xfId="2" applyNumberFormat="1" applyFont="1"/>
    <xf numFmtId="37" fontId="6" fillId="0" borderId="0" xfId="2" applyNumberFormat="1" applyFont="1"/>
    <xf numFmtId="37" fontId="7" fillId="0" borderId="0" xfId="2" applyNumberFormat="1" applyFont="1"/>
    <xf numFmtId="37" fontId="2" fillId="0" borderId="0" xfId="2" applyNumberFormat="1" applyFont="1" applyAlignment="1">
      <alignment horizontal="center"/>
    </xf>
    <xf numFmtId="43" fontId="2" fillId="0" borderId="0" xfId="1" applyFont="1" applyFill="1" applyProtection="1"/>
    <xf numFmtId="167" fontId="2" fillId="0" borderId="0" xfId="1" applyNumberFormat="1" applyFont="1" applyFill="1" applyProtection="1"/>
    <xf numFmtId="2" fontId="2" fillId="0" borderId="2" xfId="2" applyNumberFormat="1" applyFont="1" applyBorder="1"/>
    <xf numFmtId="2" fontId="2" fillId="0" borderId="0" xfId="2" applyNumberFormat="1" applyFont="1"/>
    <xf numFmtId="0" fontId="8" fillId="0" borderId="0" xfId="2" applyFont="1"/>
    <xf numFmtId="168" fontId="2" fillId="0" borderId="0" xfId="2" applyNumberFormat="1" applyFont="1"/>
    <xf numFmtId="37" fontId="6" fillId="0" borderId="2" xfId="2" applyNumberFormat="1" applyFont="1" applyBorder="1"/>
    <xf numFmtId="3" fontId="2" fillId="0" borderId="0" xfId="2" applyNumberFormat="1" applyFont="1" applyAlignment="1">
      <alignment horizontal="center"/>
    </xf>
    <xf numFmtId="169" fontId="2" fillId="0" borderId="0" xfId="2" applyNumberFormat="1" applyFont="1"/>
    <xf numFmtId="3" fontId="2" fillId="0" borderId="0" xfId="2" applyNumberFormat="1" applyFont="1"/>
    <xf numFmtId="166" fontId="2" fillId="0" borderId="0" xfId="2" applyNumberFormat="1" applyFont="1" applyAlignment="1">
      <alignment horizontal="right"/>
    </xf>
    <xf numFmtId="5" fontId="2" fillId="0" borderId="0" xfId="1" applyNumberFormat="1" applyFont="1" applyFill="1"/>
    <xf numFmtId="43" fontId="2" fillId="0" borderId="0" xfId="1" applyFont="1"/>
    <xf numFmtId="5" fontId="9" fillId="0" borderId="0" xfId="2" applyNumberFormat="1" applyFont="1" applyAlignment="1">
      <alignment horizontal="right"/>
    </xf>
  </cellXfs>
  <cellStyles count="3">
    <cellStyle name="Comma" xfId="1" builtinId="3"/>
    <cellStyle name="Normal" xfId="0" builtinId="0"/>
    <cellStyle name="Normal_Kentucky - CCS98 as filed" xfId="2" xr:uid="{D44706C2-E71C-4E57-9CB6-D4E30DBA6B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149-7302-46E3-8C78-13CF6518C302}">
  <sheetPr transitionEvaluation="1" transitionEntry="1">
    <tabColor rgb="FF92D050"/>
  </sheetPr>
  <dimension ref="A3:Y87"/>
  <sheetViews>
    <sheetView tabSelected="1" workbookViewId="0"/>
  </sheetViews>
  <sheetFormatPr defaultColWidth="11" defaultRowHeight="12.75" x14ac:dyDescent="0.2"/>
  <cols>
    <col min="1" max="1" width="4.85546875" style="1" bestFit="1" customWidth="1"/>
    <col min="2" max="2" width="25.85546875" style="1" customWidth="1"/>
    <col min="3" max="4" width="7.42578125" style="1" customWidth="1"/>
    <col min="5" max="5" width="8.28515625" style="1" bestFit="1" customWidth="1"/>
    <col min="6" max="9" width="7.42578125" style="1" customWidth="1"/>
    <col min="10" max="10" width="8.28515625" style="1" bestFit="1" customWidth="1"/>
    <col min="11" max="13" width="7.42578125" style="1" customWidth="1"/>
    <col min="14" max="15" width="8.5703125" style="1" bestFit="1" customWidth="1"/>
    <col min="16" max="16" width="9.28515625" style="1" customWidth="1"/>
    <col min="17" max="17" width="8.42578125" style="1" bestFit="1" customWidth="1"/>
    <col min="18" max="18" width="10.140625" style="1" customWidth="1"/>
    <col min="19" max="19" width="13.5703125" style="1" customWidth="1"/>
    <col min="20" max="20" width="13.28515625" style="1" customWidth="1"/>
    <col min="21" max="21" width="14.42578125" style="1" customWidth="1"/>
    <col min="22" max="22" width="12.140625" style="1" customWidth="1"/>
    <col min="23" max="23" width="14.42578125" style="1" customWidth="1"/>
    <col min="24" max="24" width="10.140625" style="1" bestFit="1" customWidth="1"/>
    <col min="25" max="25" width="15.42578125" style="1" customWidth="1"/>
    <col min="26" max="16384" width="11" style="1"/>
  </cols>
  <sheetData>
    <row r="3" spans="1:25" ht="15.75" x14ac:dyDescent="0.25">
      <c r="O3" s="2"/>
      <c r="P3" s="2"/>
      <c r="R3" s="44" t="s">
        <v>56</v>
      </c>
      <c r="T3" s="3"/>
    </row>
    <row r="4" spans="1:25" x14ac:dyDescent="0.2">
      <c r="A4" s="4"/>
      <c r="B4" s="5"/>
      <c r="C4" s="5"/>
      <c r="D4" s="5"/>
      <c r="E4" s="5"/>
      <c r="F4" s="5"/>
      <c r="G4" s="5"/>
      <c r="H4" s="5"/>
      <c r="I4" s="6" t="s">
        <v>0</v>
      </c>
      <c r="J4" s="5"/>
      <c r="K4" s="5"/>
      <c r="L4" s="5"/>
      <c r="M4" s="5"/>
      <c r="N4" s="5"/>
      <c r="O4" s="7"/>
      <c r="P4" s="7"/>
      <c r="Q4" s="8"/>
      <c r="R4" s="9"/>
    </row>
    <row r="5" spans="1:25" x14ac:dyDescent="0.2">
      <c r="A5" s="4"/>
      <c r="B5" s="5"/>
      <c r="C5" s="5"/>
      <c r="D5" s="5"/>
      <c r="E5" s="5"/>
      <c r="F5" s="5"/>
      <c r="G5" s="5"/>
      <c r="H5" s="5"/>
      <c r="I5" s="6" t="s">
        <v>1</v>
      </c>
      <c r="J5" s="5"/>
      <c r="K5" s="5"/>
      <c r="L5" s="5"/>
      <c r="M5" s="5"/>
      <c r="N5" s="5"/>
      <c r="O5" s="5"/>
      <c r="P5" s="5"/>
      <c r="Q5" s="8"/>
      <c r="R5" s="5"/>
      <c r="W5" s="3"/>
    </row>
    <row r="6" spans="1:25" x14ac:dyDescent="0.2">
      <c r="A6" s="4"/>
      <c r="B6" s="5"/>
      <c r="C6" s="5"/>
      <c r="D6" s="5"/>
      <c r="E6" s="5"/>
      <c r="F6" s="5"/>
      <c r="G6" s="5"/>
      <c r="H6" s="5"/>
      <c r="I6" s="6" t="s">
        <v>57</v>
      </c>
      <c r="J6" s="5"/>
      <c r="K6" s="5"/>
      <c r="L6" s="5"/>
      <c r="M6" s="5"/>
      <c r="N6" s="5"/>
      <c r="O6" s="5"/>
      <c r="P6" s="5"/>
      <c r="Q6" s="10"/>
      <c r="R6" s="5"/>
      <c r="W6" s="2"/>
      <c r="Y6" s="2"/>
    </row>
    <row r="8" spans="1:25" x14ac:dyDescent="0.2">
      <c r="A8" s="4" t="s">
        <v>2</v>
      </c>
      <c r="O8" s="6" t="s">
        <v>3</v>
      </c>
      <c r="R8" s="6" t="s">
        <v>4</v>
      </c>
      <c r="S8" s="6"/>
      <c r="U8" s="6"/>
      <c r="V8" s="6"/>
      <c r="W8" s="6"/>
      <c r="X8" s="6"/>
      <c r="Y8" s="6"/>
    </row>
    <row r="9" spans="1:25" x14ac:dyDescent="0.2">
      <c r="A9" s="11" t="s">
        <v>5</v>
      </c>
      <c r="B9" s="12" t="s">
        <v>6</v>
      </c>
      <c r="C9" s="13">
        <v>45108</v>
      </c>
      <c r="D9" s="13">
        <v>45169</v>
      </c>
      <c r="E9" s="13">
        <v>45199</v>
      </c>
      <c r="F9" s="13">
        <v>45230</v>
      </c>
      <c r="G9" s="13">
        <v>45260</v>
      </c>
      <c r="H9" s="13">
        <v>45291</v>
      </c>
      <c r="I9" s="13">
        <v>45322</v>
      </c>
      <c r="J9" s="13">
        <v>45351</v>
      </c>
      <c r="K9" s="13">
        <v>45382</v>
      </c>
      <c r="L9" s="13">
        <v>45412</v>
      </c>
      <c r="M9" s="13">
        <v>45443</v>
      </c>
      <c r="N9" s="13">
        <v>45473</v>
      </c>
      <c r="O9" s="14" t="s">
        <v>7</v>
      </c>
      <c r="P9" s="14" t="s">
        <v>8</v>
      </c>
      <c r="Q9" s="14" t="s">
        <v>9</v>
      </c>
      <c r="R9" s="14" t="s">
        <v>10</v>
      </c>
      <c r="S9" s="6"/>
      <c r="V9" s="15"/>
    </row>
    <row r="10" spans="1:25" x14ac:dyDescent="0.2">
      <c r="C10" s="16" t="s">
        <v>11</v>
      </c>
      <c r="D10" s="16" t="s">
        <v>12</v>
      </c>
      <c r="E10" s="6" t="s">
        <v>13</v>
      </c>
      <c r="F10" s="17" t="s">
        <v>14</v>
      </c>
      <c r="G10" s="18" t="s">
        <v>15</v>
      </c>
      <c r="H10" s="18" t="s">
        <v>16</v>
      </c>
      <c r="I10" s="18" t="s">
        <v>17</v>
      </c>
      <c r="J10" s="18" t="s">
        <v>18</v>
      </c>
      <c r="K10" s="18" t="s">
        <v>19</v>
      </c>
      <c r="L10" s="18" t="s">
        <v>20</v>
      </c>
      <c r="M10" s="18" t="s">
        <v>21</v>
      </c>
      <c r="N10" s="18" t="s">
        <v>22</v>
      </c>
      <c r="O10" s="18" t="s">
        <v>23</v>
      </c>
      <c r="P10" s="18" t="s">
        <v>24</v>
      </c>
      <c r="Q10" s="18" t="s">
        <v>25</v>
      </c>
      <c r="R10" s="16" t="s">
        <v>26</v>
      </c>
      <c r="V10" s="6"/>
      <c r="Y10" s="6"/>
    </row>
    <row r="11" spans="1:25" x14ac:dyDescent="0.2">
      <c r="S11" s="6"/>
      <c r="U11" s="6"/>
      <c r="V11" s="6"/>
      <c r="W11" s="6"/>
      <c r="X11" s="6"/>
      <c r="Y11" s="6"/>
    </row>
    <row r="12" spans="1:25" x14ac:dyDescent="0.2">
      <c r="A12" s="6">
        <v>1</v>
      </c>
      <c r="B12" s="19" t="s">
        <v>27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6"/>
      <c r="P12" s="6"/>
      <c r="Q12" s="6"/>
      <c r="R12" s="6"/>
      <c r="W12" s="6"/>
      <c r="X12" s="6"/>
      <c r="Y12" s="6"/>
    </row>
    <row r="13" spans="1:25" x14ac:dyDescent="0.2">
      <c r="A13" s="6">
        <v>2</v>
      </c>
      <c r="B13" s="1" t="s">
        <v>28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>
        <f>SUM(C13:N13)</f>
        <v>0</v>
      </c>
      <c r="P13" s="2"/>
      <c r="Q13" s="20">
        <v>19.3</v>
      </c>
      <c r="R13" s="3">
        <f>O13*Q13</f>
        <v>0</v>
      </c>
      <c r="U13" s="21"/>
      <c r="V13" s="3"/>
    </row>
    <row r="14" spans="1:25" x14ac:dyDescent="0.2">
      <c r="A14" s="6">
        <v>3</v>
      </c>
      <c r="B14" s="1" t="s">
        <v>29</v>
      </c>
      <c r="C14" s="2">
        <v>0</v>
      </c>
      <c r="D14" s="2">
        <v>0</v>
      </c>
      <c r="E14" s="2">
        <v>0</v>
      </c>
      <c r="F14" s="2">
        <v>308.75</v>
      </c>
      <c r="G14" s="2">
        <v>0</v>
      </c>
      <c r="H14" s="2">
        <f>-H15-H16</f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/>
      <c r="P14" s="2">
        <f>SUM(C14:N14)</f>
        <v>308.75</v>
      </c>
      <c r="Q14" s="22">
        <v>1.5483</v>
      </c>
      <c r="R14" s="2">
        <f>P14*Q14</f>
        <v>478.03762499999999</v>
      </c>
      <c r="S14" s="21"/>
      <c r="T14" s="23"/>
      <c r="U14" s="21"/>
      <c r="V14" s="3"/>
    </row>
    <row r="15" spans="1:25" x14ac:dyDescent="0.2">
      <c r="A15" s="6">
        <v>4</v>
      </c>
      <c r="B15" s="1" t="s">
        <v>30</v>
      </c>
      <c r="C15" s="2">
        <f>-C14</f>
        <v>0</v>
      </c>
      <c r="D15" s="2">
        <f>-D14</f>
        <v>0</v>
      </c>
      <c r="E15" s="2">
        <f>-E14</f>
        <v>0</v>
      </c>
      <c r="F15" s="2">
        <f>-F14</f>
        <v>-308.75</v>
      </c>
      <c r="G15" s="2">
        <f>-G14</f>
        <v>0</v>
      </c>
      <c r="H15" s="2">
        <v>0</v>
      </c>
      <c r="I15" s="2">
        <f t="shared" ref="I15:N15" si="0">-I14</f>
        <v>0</v>
      </c>
      <c r="J15" s="2">
        <f t="shared" si="0"/>
        <v>0</v>
      </c>
      <c r="K15" s="2">
        <f t="shared" si="0"/>
        <v>0</v>
      </c>
      <c r="L15" s="2">
        <f t="shared" si="0"/>
        <v>0</v>
      </c>
      <c r="M15" s="2">
        <f t="shared" si="0"/>
        <v>0</v>
      </c>
      <c r="N15" s="2">
        <f t="shared" si="0"/>
        <v>0</v>
      </c>
      <c r="O15" s="2"/>
      <c r="P15" s="2">
        <f>SUM(C15:N15)</f>
        <v>-308.75</v>
      </c>
      <c r="Q15" s="22">
        <v>1.0762</v>
      </c>
      <c r="R15" s="2">
        <f>P15*Q15</f>
        <v>-332.27674999999999</v>
      </c>
      <c r="S15" s="21"/>
      <c r="T15" s="23"/>
      <c r="U15" s="21"/>
      <c r="V15" s="3"/>
    </row>
    <row r="16" spans="1:25" x14ac:dyDescent="0.2">
      <c r="A16" s="6">
        <v>5</v>
      </c>
      <c r="B16" s="1" t="s">
        <v>31</v>
      </c>
      <c r="C16" s="2"/>
      <c r="D16" s="2"/>
      <c r="E16" s="2"/>
      <c r="F16" s="2"/>
      <c r="G16" s="2"/>
      <c r="H16" s="2">
        <v>0</v>
      </c>
      <c r="I16" s="2"/>
      <c r="J16" s="2"/>
      <c r="K16" s="2"/>
      <c r="L16" s="2"/>
      <c r="M16" s="2"/>
      <c r="N16" s="2"/>
      <c r="O16" s="2"/>
      <c r="P16" s="2">
        <f>SUM(C16:N16)</f>
        <v>0</v>
      </c>
      <c r="Q16" s="22">
        <v>0.88880000000000003</v>
      </c>
      <c r="R16" s="2">
        <f>P16*Q16</f>
        <v>0</v>
      </c>
      <c r="S16" s="21"/>
    </row>
    <row r="17" spans="1:18" x14ac:dyDescent="0.2">
      <c r="A17" s="6">
        <v>6</v>
      </c>
      <c r="B17" s="24" t="s">
        <v>32</v>
      </c>
      <c r="C17" s="25">
        <f t="shared" ref="C17:N17" si="1">C14+C15+C16</f>
        <v>0</v>
      </c>
      <c r="D17" s="25">
        <f t="shared" si="1"/>
        <v>0</v>
      </c>
      <c r="E17" s="25">
        <f t="shared" si="1"/>
        <v>0</v>
      </c>
      <c r="F17" s="25">
        <f t="shared" si="1"/>
        <v>0</v>
      </c>
      <c r="G17" s="25">
        <f t="shared" si="1"/>
        <v>0</v>
      </c>
      <c r="H17" s="25">
        <f t="shared" si="1"/>
        <v>0</v>
      </c>
      <c r="I17" s="25">
        <f t="shared" si="1"/>
        <v>0</v>
      </c>
      <c r="J17" s="25">
        <f t="shared" si="1"/>
        <v>0</v>
      </c>
      <c r="K17" s="25">
        <f t="shared" si="1"/>
        <v>0</v>
      </c>
      <c r="L17" s="25">
        <f t="shared" si="1"/>
        <v>0</v>
      </c>
      <c r="M17" s="25">
        <f t="shared" si="1"/>
        <v>0</v>
      </c>
      <c r="N17" s="25">
        <f t="shared" si="1"/>
        <v>0</v>
      </c>
      <c r="O17" s="25">
        <f>O13</f>
        <v>0</v>
      </c>
      <c r="P17" s="25">
        <f>SUM(P14:P16)</f>
        <v>0</v>
      </c>
      <c r="Q17" s="24"/>
      <c r="R17" s="26">
        <f>SUM(R13:R16)</f>
        <v>145.760875</v>
      </c>
    </row>
    <row r="18" spans="1:18" x14ac:dyDescent="0.2">
      <c r="A18" s="6">
        <v>7</v>
      </c>
      <c r="E18" s="3"/>
      <c r="F18" s="3"/>
      <c r="G18" s="3"/>
      <c r="H18" s="3"/>
      <c r="I18" s="3"/>
      <c r="J18" s="3"/>
      <c r="R18" s="3"/>
    </row>
    <row r="19" spans="1:18" x14ac:dyDescent="0.2">
      <c r="A19" s="6">
        <v>8</v>
      </c>
      <c r="B19" s="19" t="s">
        <v>33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8" x14ac:dyDescent="0.2">
      <c r="A20" s="6">
        <v>9</v>
      </c>
      <c r="B20" s="1" t="s">
        <v>28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6"/>
      <c r="Q20" s="27">
        <v>66</v>
      </c>
      <c r="R20" s="3">
        <f>O20*Q20</f>
        <v>0</v>
      </c>
    </row>
    <row r="21" spans="1:18" x14ac:dyDescent="0.2">
      <c r="A21" s="6">
        <v>10</v>
      </c>
      <c r="B21" s="1" t="s">
        <v>29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8"/>
      <c r="P21" s="2"/>
      <c r="Q21" s="22">
        <v>1.5483</v>
      </c>
      <c r="R21" s="2">
        <f>P21*Q21</f>
        <v>0</v>
      </c>
    </row>
    <row r="22" spans="1:18" x14ac:dyDescent="0.2">
      <c r="A22" s="6">
        <v>11</v>
      </c>
      <c r="B22" s="1" t="s">
        <v>30</v>
      </c>
      <c r="C22" s="2">
        <f>-C23</f>
        <v>0</v>
      </c>
      <c r="D22" s="2">
        <f t="shared" ref="D22:N22" si="2">-D23</f>
        <v>0</v>
      </c>
      <c r="E22" s="2">
        <f t="shared" si="2"/>
        <v>0</v>
      </c>
      <c r="F22" s="2">
        <f t="shared" si="2"/>
        <v>0</v>
      </c>
      <c r="G22" s="2">
        <f t="shared" si="2"/>
        <v>0</v>
      </c>
      <c r="H22" s="2">
        <f t="shared" si="2"/>
        <v>0</v>
      </c>
      <c r="I22" s="2">
        <f t="shared" si="2"/>
        <v>0</v>
      </c>
      <c r="J22" s="2">
        <f t="shared" si="2"/>
        <v>0</v>
      </c>
      <c r="K22" s="2">
        <f t="shared" si="2"/>
        <v>0</v>
      </c>
      <c r="L22" s="2">
        <f t="shared" si="2"/>
        <v>0</v>
      </c>
      <c r="M22" s="2">
        <f t="shared" si="2"/>
        <v>0</v>
      </c>
      <c r="N22" s="2">
        <f t="shared" si="2"/>
        <v>0</v>
      </c>
      <c r="O22" s="28"/>
      <c r="P22" s="28"/>
      <c r="Q22" s="22">
        <v>1.0762</v>
      </c>
      <c r="R22" s="2">
        <f>P22*Q22</f>
        <v>0</v>
      </c>
    </row>
    <row r="23" spans="1:18" x14ac:dyDescent="0.2">
      <c r="A23" s="6">
        <v>12</v>
      </c>
      <c r="B23" s="1" t="s">
        <v>31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9"/>
      <c r="P23" s="29"/>
      <c r="Q23" s="22">
        <v>0.88880000000000003</v>
      </c>
      <c r="R23" s="2">
        <f>P23*Q23</f>
        <v>0</v>
      </c>
    </row>
    <row r="24" spans="1:18" x14ac:dyDescent="0.2">
      <c r="A24" s="6">
        <v>13</v>
      </c>
      <c r="B24" s="24" t="s">
        <v>32</v>
      </c>
      <c r="C24" s="25">
        <f t="shared" ref="C24:N24" si="3">C21+C22+C23</f>
        <v>0</v>
      </c>
      <c r="D24" s="25">
        <f t="shared" si="3"/>
        <v>0</v>
      </c>
      <c r="E24" s="25">
        <f t="shared" si="3"/>
        <v>0</v>
      </c>
      <c r="F24" s="25">
        <f t="shared" si="3"/>
        <v>0</v>
      </c>
      <c r="G24" s="25">
        <f t="shared" si="3"/>
        <v>0</v>
      </c>
      <c r="H24" s="25">
        <f t="shared" si="3"/>
        <v>0</v>
      </c>
      <c r="I24" s="25">
        <f t="shared" si="3"/>
        <v>0</v>
      </c>
      <c r="J24" s="25">
        <f t="shared" si="3"/>
        <v>0</v>
      </c>
      <c r="K24" s="25">
        <f t="shared" si="3"/>
        <v>0</v>
      </c>
      <c r="L24" s="25">
        <f t="shared" si="3"/>
        <v>0</v>
      </c>
      <c r="M24" s="25">
        <f t="shared" si="3"/>
        <v>0</v>
      </c>
      <c r="N24" s="25">
        <f t="shared" si="3"/>
        <v>0</v>
      </c>
      <c r="O24" s="25">
        <f>O20</f>
        <v>0</v>
      </c>
      <c r="P24" s="25">
        <f>SUM(P21:P23)</f>
        <v>0</v>
      </c>
      <c r="Q24" s="24"/>
      <c r="R24" s="26">
        <f>SUM(R20:R23)</f>
        <v>0</v>
      </c>
    </row>
    <row r="25" spans="1:18" x14ac:dyDescent="0.2">
      <c r="A25" s="6">
        <v>14</v>
      </c>
    </row>
    <row r="26" spans="1:18" x14ac:dyDescent="0.2">
      <c r="A26" s="6">
        <v>15</v>
      </c>
      <c r="B26" s="19" t="s">
        <v>34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"/>
      <c r="P26" s="2"/>
      <c r="Q26" s="22"/>
      <c r="R26" s="2"/>
    </row>
    <row r="27" spans="1:18" x14ac:dyDescent="0.2">
      <c r="A27" s="6">
        <v>16</v>
      </c>
      <c r="B27" s="1" t="s">
        <v>28</v>
      </c>
      <c r="C27" s="2">
        <v>1</v>
      </c>
      <c r="D27" s="2">
        <v>1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f>SUM(C27:N27)</f>
        <v>2</v>
      </c>
      <c r="P27" s="30"/>
      <c r="Q27" s="31">
        <f>Q20</f>
        <v>66</v>
      </c>
      <c r="R27" s="3">
        <f>O27*Q27</f>
        <v>132</v>
      </c>
    </row>
    <row r="28" spans="1:18" x14ac:dyDescent="0.2">
      <c r="A28" s="6">
        <v>17</v>
      </c>
      <c r="B28" s="1" t="s">
        <v>29</v>
      </c>
      <c r="C28" s="2">
        <v>2.4710000000000001</v>
      </c>
      <c r="D28" s="2">
        <v>20.571000000000002</v>
      </c>
      <c r="E28" s="2">
        <v>31.306999999999999</v>
      </c>
      <c r="F28" s="2">
        <v>52.031999999999996</v>
      </c>
      <c r="G28" s="2">
        <v>-208.976</v>
      </c>
      <c r="H28" s="2">
        <v>300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/>
      <c r="P28" s="2">
        <f>SUM(C28:N28)</f>
        <v>197.405</v>
      </c>
      <c r="Q28" s="32">
        <f t="shared" ref="Q28:Q30" si="4">Q21</f>
        <v>1.5483</v>
      </c>
      <c r="R28" s="2">
        <f>P28*Q28</f>
        <v>305.64216149999999</v>
      </c>
    </row>
    <row r="29" spans="1:18" x14ac:dyDescent="0.2">
      <c r="A29" s="6">
        <v>18</v>
      </c>
      <c r="B29" s="1" t="s">
        <v>30</v>
      </c>
      <c r="C29" s="2">
        <v>0</v>
      </c>
      <c r="D29" s="2">
        <v>0</v>
      </c>
      <c r="E29" s="2">
        <v>0</v>
      </c>
      <c r="F29" s="2">
        <v>0</v>
      </c>
      <c r="G29" s="2">
        <v>-836.25400000000002</v>
      </c>
      <c r="H29" s="2">
        <v>35.769999999999982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/>
      <c r="P29" s="2">
        <f>SUM(C29:N29)</f>
        <v>-800.48400000000004</v>
      </c>
      <c r="Q29" s="32">
        <f t="shared" si="4"/>
        <v>1.0762</v>
      </c>
      <c r="R29" s="2">
        <f>P29*Q29</f>
        <v>-861.48088080000002</v>
      </c>
    </row>
    <row r="30" spans="1:18" x14ac:dyDescent="0.2">
      <c r="A30" s="6">
        <v>19</v>
      </c>
      <c r="B30" s="1" t="s">
        <v>31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/>
      <c r="P30" s="2">
        <f>SUM(C30:N30)</f>
        <v>0</v>
      </c>
      <c r="Q30" s="32">
        <f t="shared" si="4"/>
        <v>0.88880000000000003</v>
      </c>
      <c r="R30" s="2">
        <f>P30*Q30</f>
        <v>0</v>
      </c>
    </row>
    <row r="31" spans="1:18" x14ac:dyDescent="0.2">
      <c r="A31" s="6">
        <v>20</v>
      </c>
      <c r="B31" s="24" t="s">
        <v>32</v>
      </c>
      <c r="C31" s="25">
        <f t="shared" ref="C31:N31" si="5">C28+C29+C30</f>
        <v>2.4710000000000001</v>
      </c>
      <c r="D31" s="25">
        <f t="shared" si="5"/>
        <v>20.571000000000002</v>
      </c>
      <c r="E31" s="25">
        <f t="shared" si="5"/>
        <v>31.306999999999999</v>
      </c>
      <c r="F31" s="25">
        <f t="shared" si="5"/>
        <v>52.031999999999996</v>
      </c>
      <c r="G31" s="25">
        <f t="shared" si="5"/>
        <v>-1045.23</v>
      </c>
      <c r="H31" s="25">
        <f t="shared" si="5"/>
        <v>335.77</v>
      </c>
      <c r="I31" s="25">
        <f t="shared" si="5"/>
        <v>0</v>
      </c>
      <c r="J31" s="25">
        <f t="shared" si="5"/>
        <v>0</v>
      </c>
      <c r="K31" s="25">
        <f t="shared" si="5"/>
        <v>0</v>
      </c>
      <c r="L31" s="25">
        <f t="shared" si="5"/>
        <v>0</v>
      </c>
      <c r="M31" s="25">
        <f t="shared" si="5"/>
        <v>0</v>
      </c>
      <c r="N31" s="25">
        <f t="shared" si="5"/>
        <v>0</v>
      </c>
      <c r="O31" s="25">
        <f>O27</f>
        <v>2</v>
      </c>
      <c r="P31" s="25">
        <f>SUM(P28:P30)</f>
        <v>-603.07900000000006</v>
      </c>
      <c r="Q31" s="33"/>
      <c r="R31" s="26">
        <f>SUM(R27:R30)</f>
        <v>-423.83871930000004</v>
      </c>
    </row>
    <row r="32" spans="1:18" x14ac:dyDescent="0.2">
      <c r="A32" s="6">
        <v>21</v>
      </c>
      <c r="Q32" s="34"/>
    </row>
    <row r="33" spans="1:18" x14ac:dyDescent="0.2">
      <c r="A33" s="6">
        <v>22</v>
      </c>
      <c r="B33" s="19" t="s">
        <v>35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Q33" s="34"/>
      <c r="R33" s="3"/>
    </row>
    <row r="34" spans="1:18" x14ac:dyDescent="0.2">
      <c r="A34" s="6">
        <v>23</v>
      </c>
      <c r="B34" s="1" t="s">
        <v>28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>
        <f>SUM(C34:N34)</f>
        <v>0</v>
      </c>
      <c r="P34" s="30"/>
      <c r="Q34" s="31">
        <f>Q27</f>
        <v>66</v>
      </c>
      <c r="R34" s="3">
        <f>O34*Q34</f>
        <v>0</v>
      </c>
    </row>
    <row r="35" spans="1:18" x14ac:dyDescent="0.2">
      <c r="A35" s="6">
        <v>24</v>
      </c>
      <c r="B35" s="1" t="s">
        <v>29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>
        <f>SUM(C35:N35)</f>
        <v>0</v>
      </c>
      <c r="Q35" s="22">
        <f>Q28</f>
        <v>1.5483</v>
      </c>
      <c r="R35" s="2">
        <f>P35*Q35</f>
        <v>0</v>
      </c>
    </row>
    <row r="36" spans="1:18" x14ac:dyDescent="0.2">
      <c r="A36" s="6">
        <v>25</v>
      </c>
      <c r="B36" s="1" t="s">
        <v>30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>
        <f>SUM(C36:N36)</f>
        <v>0</v>
      </c>
      <c r="Q36" s="22">
        <f>Q29</f>
        <v>1.0762</v>
      </c>
      <c r="R36" s="2">
        <f>P36*Q36</f>
        <v>0</v>
      </c>
    </row>
    <row r="37" spans="1:18" x14ac:dyDescent="0.2">
      <c r="A37" s="6">
        <v>26</v>
      </c>
      <c r="B37" s="1" t="s">
        <v>31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>
        <f>SUM(C37:N37)</f>
        <v>0</v>
      </c>
      <c r="Q37" s="22">
        <f>Q30</f>
        <v>0.88880000000000003</v>
      </c>
      <c r="R37" s="2">
        <f>P37*Q37</f>
        <v>0</v>
      </c>
    </row>
    <row r="38" spans="1:18" x14ac:dyDescent="0.2">
      <c r="A38" s="6">
        <v>27</v>
      </c>
      <c r="B38" s="24" t="s">
        <v>32</v>
      </c>
      <c r="C38" s="25">
        <f t="shared" ref="C38:N38" si="6">C35+C36+C37</f>
        <v>0</v>
      </c>
      <c r="D38" s="25">
        <f t="shared" si="6"/>
        <v>0</v>
      </c>
      <c r="E38" s="25">
        <f t="shared" si="6"/>
        <v>0</v>
      </c>
      <c r="F38" s="25">
        <f t="shared" si="6"/>
        <v>0</v>
      </c>
      <c r="G38" s="25">
        <f t="shared" si="6"/>
        <v>0</v>
      </c>
      <c r="H38" s="25">
        <f t="shared" si="6"/>
        <v>0</v>
      </c>
      <c r="I38" s="25">
        <f t="shared" si="6"/>
        <v>0</v>
      </c>
      <c r="J38" s="25">
        <f t="shared" si="6"/>
        <v>0</v>
      </c>
      <c r="K38" s="25">
        <f t="shared" si="6"/>
        <v>0</v>
      </c>
      <c r="L38" s="25">
        <f t="shared" si="6"/>
        <v>0</v>
      </c>
      <c r="M38" s="25">
        <f t="shared" si="6"/>
        <v>0</v>
      </c>
      <c r="N38" s="25">
        <f t="shared" si="6"/>
        <v>0</v>
      </c>
      <c r="O38" s="25">
        <f>O34</f>
        <v>0</v>
      </c>
      <c r="P38" s="25">
        <f>SUM(P35:P37)</f>
        <v>0</v>
      </c>
      <c r="Q38" s="24"/>
      <c r="R38" s="26">
        <f>SUM(R34:R37)</f>
        <v>0</v>
      </c>
    </row>
    <row r="39" spans="1:18" x14ac:dyDescent="0.2">
      <c r="A39" s="6">
        <v>28</v>
      </c>
      <c r="E39" s="3"/>
      <c r="F39" s="3"/>
      <c r="G39" s="3"/>
      <c r="H39" s="3"/>
      <c r="I39" s="3"/>
      <c r="J39" s="3"/>
      <c r="R39" s="3"/>
    </row>
    <row r="40" spans="1:18" x14ac:dyDescent="0.2">
      <c r="A40" s="6">
        <v>29</v>
      </c>
      <c r="B40" s="19" t="s">
        <v>36</v>
      </c>
    </row>
    <row r="41" spans="1:18" x14ac:dyDescent="0.2">
      <c r="A41" s="6">
        <v>30</v>
      </c>
      <c r="B41" s="1" t="s">
        <v>37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>
        <f>SUM(C41:N41)</f>
        <v>0</v>
      </c>
      <c r="P41" s="30"/>
      <c r="Q41" s="27">
        <v>520</v>
      </c>
      <c r="R41" s="3">
        <f>O41*Q41</f>
        <v>0</v>
      </c>
    </row>
    <row r="42" spans="1:18" x14ac:dyDescent="0.2">
      <c r="A42" s="6">
        <v>31</v>
      </c>
      <c r="B42" s="1" t="s">
        <v>38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>
        <f>SUM(C42:N42)</f>
        <v>0</v>
      </c>
      <c r="Q42" s="22">
        <v>0.95569999999999999</v>
      </c>
      <c r="R42" s="2">
        <f>P42*Q42</f>
        <v>0</v>
      </c>
    </row>
    <row r="43" spans="1:18" x14ac:dyDescent="0.2">
      <c r="A43" s="6">
        <v>32</v>
      </c>
      <c r="B43" s="1" t="s">
        <v>31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>
        <f>SUM(C43:N43)</f>
        <v>0</v>
      </c>
      <c r="Q43" s="22">
        <v>0.78369999999999995</v>
      </c>
      <c r="R43" s="2">
        <f>P43*Q43</f>
        <v>0</v>
      </c>
    </row>
    <row r="44" spans="1:18" x14ac:dyDescent="0.2">
      <c r="A44" s="6">
        <v>33</v>
      </c>
      <c r="B44" s="24" t="s">
        <v>32</v>
      </c>
      <c r="C44" s="25">
        <f t="shared" ref="C44:N44" si="7">C42+C43</f>
        <v>0</v>
      </c>
      <c r="D44" s="25">
        <f t="shared" si="7"/>
        <v>0</v>
      </c>
      <c r="E44" s="25">
        <f t="shared" si="7"/>
        <v>0</v>
      </c>
      <c r="F44" s="25">
        <f t="shared" si="7"/>
        <v>0</v>
      </c>
      <c r="G44" s="25">
        <f t="shared" si="7"/>
        <v>0</v>
      </c>
      <c r="H44" s="25">
        <f t="shared" si="7"/>
        <v>0</v>
      </c>
      <c r="I44" s="25">
        <f t="shared" si="7"/>
        <v>0</v>
      </c>
      <c r="J44" s="25">
        <f t="shared" si="7"/>
        <v>0</v>
      </c>
      <c r="K44" s="25">
        <f t="shared" si="7"/>
        <v>0</v>
      </c>
      <c r="L44" s="25">
        <f t="shared" si="7"/>
        <v>0</v>
      </c>
      <c r="M44" s="25">
        <f t="shared" si="7"/>
        <v>0</v>
      </c>
      <c r="N44" s="25">
        <f t="shared" si="7"/>
        <v>0</v>
      </c>
      <c r="O44" s="25">
        <f>O41</f>
        <v>0</v>
      </c>
      <c r="P44" s="25">
        <f>SUM(P42:P43)</f>
        <v>0</v>
      </c>
      <c r="Q44" s="24"/>
      <c r="R44" s="26">
        <f>SUM(R41:R43)</f>
        <v>0</v>
      </c>
    </row>
    <row r="45" spans="1:18" x14ac:dyDescent="0.2">
      <c r="A45" s="6">
        <v>34</v>
      </c>
    </row>
    <row r="46" spans="1:18" x14ac:dyDescent="0.2">
      <c r="A46" s="6">
        <v>35</v>
      </c>
      <c r="B46" s="19" t="s">
        <v>39</v>
      </c>
    </row>
    <row r="47" spans="1:18" x14ac:dyDescent="0.2">
      <c r="A47" s="6">
        <v>36</v>
      </c>
      <c r="B47" s="1" t="s">
        <v>37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f>SUM(C47:N47)</f>
        <v>0</v>
      </c>
      <c r="P47" s="30"/>
      <c r="Q47" s="27">
        <f>Q41</f>
        <v>520</v>
      </c>
      <c r="R47" s="3">
        <f>O47*Q47</f>
        <v>0</v>
      </c>
    </row>
    <row r="48" spans="1:18" x14ac:dyDescent="0.2">
      <c r="A48" s="6">
        <v>37</v>
      </c>
      <c r="B48" s="1" t="s">
        <v>38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/>
      <c r="P48" s="2">
        <f>SUM(C48:N48)</f>
        <v>0</v>
      </c>
      <c r="Q48" s="22">
        <f>Q42</f>
        <v>0.95569999999999999</v>
      </c>
      <c r="R48" s="2">
        <f>P48*Q48</f>
        <v>0</v>
      </c>
    </row>
    <row r="49" spans="1:18" x14ac:dyDescent="0.2">
      <c r="A49" s="6">
        <v>38</v>
      </c>
      <c r="B49" s="1" t="s">
        <v>31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/>
      <c r="P49" s="2">
        <f>SUM(C49:N49)</f>
        <v>0</v>
      </c>
      <c r="Q49" s="22">
        <f>Q43</f>
        <v>0.78369999999999995</v>
      </c>
      <c r="R49" s="2">
        <f>P49*Q49</f>
        <v>0</v>
      </c>
    </row>
    <row r="50" spans="1:18" x14ac:dyDescent="0.2">
      <c r="A50" s="6">
        <v>39</v>
      </c>
      <c r="B50" s="24" t="s">
        <v>32</v>
      </c>
      <c r="C50" s="25">
        <f t="shared" ref="C50:N50" si="8">C48+C49</f>
        <v>0</v>
      </c>
      <c r="D50" s="25">
        <f t="shared" si="8"/>
        <v>0</v>
      </c>
      <c r="E50" s="25">
        <f t="shared" si="8"/>
        <v>0</v>
      </c>
      <c r="F50" s="25">
        <f t="shared" si="8"/>
        <v>0</v>
      </c>
      <c r="G50" s="25">
        <f t="shared" si="8"/>
        <v>0</v>
      </c>
      <c r="H50" s="25">
        <f t="shared" si="8"/>
        <v>0</v>
      </c>
      <c r="I50" s="25">
        <f t="shared" si="8"/>
        <v>0</v>
      </c>
      <c r="J50" s="25">
        <f t="shared" si="8"/>
        <v>0</v>
      </c>
      <c r="K50" s="25">
        <f t="shared" si="8"/>
        <v>0</v>
      </c>
      <c r="L50" s="25">
        <f t="shared" si="8"/>
        <v>0</v>
      </c>
      <c r="M50" s="25">
        <f t="shared" si="8"/>
        <v>0</v>
      </c>
      <c r="N50" s="25">
        <f t="shared" si="8"/>
        <v>0</v>
      </c>
      <c r="O50" s="25">
        <f>O47</f>
        <v>0</v>
      </c>
      <c r="P50" s="25">
        <f>SUM(P48:P49)</f>
        <v>0</v>
      </c>
      <c r="Q50" s="24"/>
      <c r="R50" s="26">
        <f>SUM(R47:R49)</f>
        <v>0</v>
      </c>
    </row>
    <row r="51" spans="1:18" x14ac:dyDescent="0.2">
      <c r="A51" s="6">
        <v>40</v>
      </c>
    </row>
    <row r="52" spans="1:18" x14ac:dyDescent="0.2">
      <c r="A52" s="6">
        <v>41</v>
      </c>
      <c r="B52" s="19" t="s">
        <v>40</v>
      </c>
    </row>
    <row r="53" spans="1:18" x14ac:dyDescent="0.2">
      <c r="A53" s="6">
        <v>42</v>
      </c>
      <c r="B53" s="1" t="s">
        <v>41</v>
      </c>
      <c r="C53" s="2">
        <v>-2</v>
      </c>
      <c r="D53" s="2">
        <v>-2</v>
      </c>
      <c r="E53" s="2">
        <v>-2</v>
      </c>
      <c r="F53" s="2">
        <v>-2</v>
      </c>
      <c r="G53" s="2">
        <v>-2</v>
      </c>
      <c r="H53" s="2">
        <v>-3</v>
      </c>
      <c r="I53" s="2">
        <v>-1</v>
      </c>
      <c r="J53" s="2">
        <v>0</v>
      </c>
      <c r="K53" s="2">
        <v>-1</v>
      </c>
      <c r="L53" s="2">
        <v>-1</v>
      </c>
      <c r="M53" s="2">
        <v>-2</v>
      </c>
      <c r="N53" s="2">
        <v>-1</v>
      </c>
      <c r="O53" s="2">
        <f>SUM(C53:N53)</f>
        <v>-19</v>
      </c>
      <c r="Q53" s="31">
        <v>520</v>
      </c>
      <c r="R53" s="3">
        <f>O53*Q53</f>
        <v>-9880</v>
      </c>
    </row>
    <row r="54" spans="1:18" x14ac:dyDescent="0.2">
      <c r="A54" s="6">
        <v>43</v>
      </c>
      <c r="B54" s="1" t="s">
        <v>42</v>
      </c>
      <c r="C54" s="3">
        <v>-100</v>
      </c>
      <c r="D54" s="3">
        <v>-100</v>
      </c>
      <c r="E54" s="3">
        <v>-100</v>
      </c>
      <c r="F54" s="3">
        <v>-100</v>
      </c>
      <c r="G54" s="3">
        <v>-100</v>
      </c>
      <c r="H54" s="3">
        <v>-150</v>
      </c>
      <c r="I54" s="3">
        <v>-50</v>
      </c>
      <c r="J54" s="3">
        <v>0</v>
      </c>
      <c r="K54" s="3">
        <v>-50</v>
      </c>
      <c r="L54" s="3">
        <v>-50</v>
      </c>
      <c r="M54" s="3">
        <v>-100</v>
      </c>
      <c r="N54" s="3">
        <v>-50</v>
      </c>
      <c r="R54" s="2">
        <f>SUM(C54:N54)</f>
        <v>-950</v>
      </c>
    </row>
    <row r="55" spans="1:18" x14ac:dyDescent="0.2">
      <c r="A55" s="6">
        <v>44</v>
      </c>
      <c r="B55" s="1" t="s">
        <v>43</v>
      </c>
      <c r="C55" s="3">
        <v>-150</v>
      </c>
      <c r="D55" s="3">
        <v>-150</v>
      </c>
      <c r="E55" s="3">
        <v>-150</v>
      </c>
      <c r="F55" s="3">
        <v>-150</v>
      </c>
      <c r="G55" s="3">
        <v>-150</v>
      </c>
      <c r="H55" s="3">
        <v>-225</v>
      </c>
      <c r="I55" s="3">
        <v>-75</v>
      </c>
      <c r="J55" s="3">
        <v>0</v>
      </c>
      <c r="K55" s="3">
        <v>-75</v>
      </c>
      <c r="L55" s="3">
        <v>-75</v>
      </c>
      <c r="M55" s="3">
        <v>-150</v>
      </c>
      <c r="N55" s="3">
        <v>-75</v>
      </c>
      <c r="R55" s="2">
        <f>SUM(C55:N55)</f>
        <v>-1425</v>
      </c>
    </row>
    <row r="56" spans="1:18" x14ac:dyDescent="0.2">
      <c r="A56" s="6">
        <v>45</v>
      </c>
      <c r="B56" s="1" t="s">
        <v>44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5"/>
      <c r="R56" s="2">
        <f>SUM(C56:N56)</f>
        <v>0</v>
      </c>
    </row>
    <row r="57" spans="1:18" x14ac:dyDescent="0.2">
      <c r="A57" s="6">
        <v>46</v>
      </c>
      <c r="B57" s="1" t="s">
        <v>45</v>
      </c>
      <c r="C57" s="2">
        <v>319.98099999999999</v>
      </c>
      <c r="D57" s="2">
        <v>411.23699999999997</v>
      </c>
      <c r="E57" s="2">
        <v>422.82900000000001</v>
      </c>
      <c r="F57" s="2">
        <v>346.52900000000005</v>
      </c>
      <c r="G57" s="2">
        <v>197.12700000000001</v>
      </c>
      <c r="H57" s="2">
        <v>-389.56799999999998</v>
      </c>
      <c r="I57" s="2">
        <v>0</v>
      </c>
      <c r="J57" s="2">
        <v>300</v>
      </c>
      <c r="K57" s="2">
        <v>150.137</v>
      </c>
      <c r="L57" s="2">
        <v>305.94600000000003</v>
      </c>
      <c r="M57" s="2">
        <v>502.64499999999998</v>
      </c>
      <c r="N57" s="2">
        <v>300</v>
      </c>
      <c r="O57" s="2"/>
      <c r="P57" s="2">
        <f>SUM(C57:N57)</f>
        <v>2866.8629999999998</v>
      </c>
      <c r="Q57" s="22">
        <v>1.5483</v>
      </c>
      <c r="R57" s="2">
        <f>P57*Q57</f>
        <v>4438.7639829</v>
      </c>
    </row>
    <row r="58" spans="1:18" x14ac:dyDescent="0.2">
      <c r="A58" s="6">
        <v>47</v>
      </c>
      <c r="B58" s="1" t="s">
        <v>46</v>
      </c>
      <c r="C58" s="2">
        <v>-2000.0172797619061</v>
      </c>
      <c r="D58" s="2">
        <v>-140.23827976190387</v>
      </c>
      <c r="E58" s="2">
        <v>-353.41127976190546</v>
      </c>
      <c r="F58" s="2">
        <v>3547.8057202380951</v>
      </c>
      <c r="G58" s="2">
        <v>3372.0887202380954</v>
      </c>
      <c r="H58" s="2">
        <v>-766.30427976190458</v>
      </c>
      <c r="I58" s="2">
        <v>-1155.2292797619039</v>
      </c>
      <c r="J58" s="2">
        <v>-1787.3480833333338</v>
      </c>
      <c r="K58" s="2">
        <v>321.65583333333279</v>
      </c>
      <c r="L58" s="2">
        <v>7536.4816666666666</v>
      </c>
      <c r="M58" s="2">
        <v>9738.3149523809534</v>
      </c>
      <c r="N58" s="2">
        <v>2782.1122916666668</v>
      </c>
      <c r="O58" s="2"/>
      <c r="P58" s="2">
        <f>SUM(C58:N58)</f>
        <v>21095.910702380952</v>
      </c>
      <c r="Q58" s="22">
        <v>1.0762</v>
      </c>
      <c r="R58" s="2">
        <f>P58*Q58</f>
        <v>22703.419097902381</v>
      </c>
    </row>
    <row r="59" spans="1:18" x14ac:dyDescent="0.2">
      <c r="A59" s="6">
        <v>48</v>
      </c>
      <c r="B59" s="1" t="s">
        <v>47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-4252.2380000000012</v>
      </c>
      <c r="K59" s="2">
        <v>0</v>
      </c>
      <c r="L59" s="2">
        <v>0</v>
      </c>
      <c r="M59" s="2">
        <v>0</v>
      </c>
      <c r="N59" s="2">
        <v>0</v>
      </c>
      <c r="O59" s="2"/>
      <c r="P59" s="2">
        <f>SUM(C59:N59)</f>
        <v>-4252.2380000000012</v>
      </c>
      <c r="Q59" s="22">
        <v>0.88880000000000003</v>
      </c>
      <c r="R59" s="2">
        <f>P59*Q59</f>
        <v>-3779.3891344000012</v>
      </c>
    </row>
    <row r="60" spans="1:18" x14ac:dyDescent="0.2">
      <c r="A60" s="6">
        <v>49</v>
      </c>
      <c r="B60" s="24" t="s">
        <v>32</v>
      </c>
      <c r="C60" s="25">
        <f>C57+C58+C59</f>
        <v>-1680.0362797619061</v>
      </c>
      <c r="D60" s="25">
        <f t="shared" ref="D60:N60" si="9">D57+D58+D59</f>
        <v>270.9987202380961</v>
      </c>
      <c r="E60" s="25">
        <f t="shared" si="9"/>
        <v>69.417720238094546</v>
      </c>
      <c r="F60" s="25">
        <f t="shared" si="9"/>
        <v>3894.3347202380951</v>
      </c>
      <c r="G60" s="25">
        <f t="shared" si="9"/>
        <v>3569.2157202380954</v>
      </c>
      <c r="H60" s="25">
        <f t="shared" si="9"/>
        <v>-1155.8722797619046</v>
      </c>
      <c r="I60" s="25">
        <f t="shared" si="9"/>
        <v>-1155.2292797619039</v>
      </c>
      <c r="J60" s="25">
        <f t="shared" si="9"/>
        <v>-5739.5860833333354</v>
      </c>
      <c r="K60" s="25">
        <f t="shared" si="9"/>
        <v>471.79283333333279</v>
      </c>
      <c r="L60" s="25">
        <f t="shared" si="9"/>
        <v>7842.4276666666665</v>
      </c>
      <c r="M60" s="25">
        <f t="shared" si="9"/>
        <v>10240.959952380954</v>
      </c>
      <c r="N60" s="25">
        <f t="shared" si="9"/>
        <v>3082.1122916666668</v>
      </c>
      <c r="O60" s="25">
        <f>SUM(O53:O59)</f>
        <v>-19</v>
      </c>
      <c r="P60" s="25">
        <f>SUM(P57:P59)</f>
        <v>19710.535702380952</v>
      </c>
      <c r="Q60" s="24"/>
      <c r="R60" s="26">
        <f>SUM(R53:R59)</f>
        <v>11107.79394640238</v>
      </c>
    </row>
    <row r="61" spans="1:18" x14ac:dyDescent="0.2">
      <c r="A61" s="6">
        <v>50</v>
      </c>
    </row>
    <row r="62" spans="1:18" x14ac:dyDescent="0.2">
      <c r="A62" s="6">
        <v>51</v>
      </c>
      <c r="B62" s="19" t="s">
        <v>48</v>
      </c>
    </row>
    <row r="63" spans="1:18" x14ac:dyDescent="0.2">
      <c r="A63" s="6">
        <v>52</v>
      </c>
      <c r="B63" s="1" t="s">
        <v>45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/>
      <c r="P63" s="2">
        <f>SUM(C63:O63)</f>
        <v>0</v>
      </c>
      <c r="Q63" s="36">
        <v>1.161225</v>
      </c>
      <c r="R63" s="3">
        <f>O63*Q63</f>
        <v>0</v>
      </c>
    </row>
    <row r="64" spans="1:18" x14ac:dyDescent="0.2">
      <c r="A64" s="6">
        <v>53</v>
      </c>
      <c r="B64" s="1" t="s">
        <v>46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/>
      <c r="P64" s="2">
        <f t="shared" ref="P64:P66" si="10">SUM(C64:O64)</f>
        <v>0</v>
      </c>
      <c r="Q64" s="36">
        <v>0.80715000000000003</v>
      </c>
      <c r="R64" s="2">
        <f t="shared" ref="R64:R65" si="11">P64*Q64</f>
        <v>0</v>
      </c>
    </row>
    <row r="65" spans="1:18" x14ac:dyDescent="0.2">
      <c r="A65" s="6">
        <v>54</v>
      </c>
      <c r="B65" s="1" t="s">
        <v>47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/>
      <c r="P65" s="2">
        <f t="shared" si="10"/>
        <v>0</v>
      </c>
      <c r="Q65" s="36">
        <v>0.66660000000000008</v>
      </c>
      <c r="R65" s="2">
        <f t="shared" si="11"/>
        <v>0</v>
      </c>
    </row>
    <row r="66" spans="1:18" x14ac:dyDescent="0.2">
      <c r="A66" s="6">
        <v>55</v>
      </c>
      <c r="B66" s="24" t="s">
        <v>32</v>
      </c>
      <c r="C66" s="25">
        <f>C63+C64+C65</f>
        <v>0</v>
      </c>
      <c r="D66" s="25">
        <f t="shared" ref="D66:N66" si="12">D63+D64+D65</f>
        <v>0</v>
      </c>
      <c r="E66" s="25">
        <f t="shared" si="12"/>
        <v>0</v>
      </c>
      <c r="F66" s="25">
        <f t="shared" si="12"/>
        <v>0</v>
      </c>
      <c r="G66" s="25">
        <f t="shared" si="12"/>
        <v>0</v>
      </c>
      <c r="H66" s="25">
        <f t="shared" si="12"/>
        <v>0</v>
      </c>
      <c r="I66" s="25">
        <f t="shared" si="12"/>
        <v>0</v>
      </c>
      <c r="J66" s="25">
        <f t="shared" si="12"/>
        <v>0</v>
      </c>
      <c r="K66" s="25">
        <f t="shared" si="12"/>
        <v>0</v>
      </c>
      <c r="L66" s="25">
        <f t="shared" si="12"/>
        <v>0</v>
      </c>
      <c r="M66" s="25">
        <f t="shared" si="12"/>
        <v>0</v>
      </c>
      <c r="N66" s="25">
        <f t="shared" si="12"/>
        <v>0</v>
      </c>
      <c r="O66" s="37"/>
      <c r="P66" s="25">
        <f t="shared" si="10"/>
        <v>0</v>
      </c>
      <c r="Q66" s="24"/>
      <c r="R66" s="26">
        <f>SUM(R63:R65)</f>
        <v>0</v>
      </c>
    </row>
    <row r="67" spans="1:18" x14ac:dyDescent="0.2">
      <c r="A67" s="6">
        <v>56</v>
      </c>
    </row>
    <row r="68" spans="1:18" x14ac:dyDescent="0.2">
      <c r="A68" s="6">
        <v>57</v>
      </c>
      <c r="B68" s="19" t="s">
        <v>49</v>
      </c>
    </row>
    <row r="69" spans="1:18" x14ac:dyDescent="0.2">
      <c r="A69" s="6">
        <v>58</v>
      </c>
      <c r="B69" s="1" t="s">
        <v>41</v>
      </c>
      <c r="C69" s="2">
        <v>1</v>
      </c>
      <c r="D69" s="2">
        <v>1</v>
      </c>
      <c r="E69" s="2">
        <v>1</v>
      </c>
      <c r="F69" s="2">
        <v>1</v>
      </c>
      <c r="G69" s="2">
        <v>1</v>
      </c>
      <c r="H69" s="2">
        <v>1</v>
      </c>
      <c r="I69" s="2">
        <v>1</v>
      </c>
      <c r="J69" s="2">
        <v>1</v>
      </c>
      <c r="K69" s="2">
        <v>0</v>
      </c>
      <c r="L69" s="2">
        <v>0</v>
      </c>
      <c r="M69" s="2">
        <v>0</v>
      </c>
      <c r="N69" s="2">
        <v>0</v>
      </c>
      <c r="O69" s="2">
        <f>SUM(C69:N69)</f>
        <v>8</v>
      </c>
      <c r="P69" s="38"/>
      <c r="Q69" s="31">
        <v>520</v>
      </c>
      <c r="R69" s="3">
        <f>O69*Q69</f>
        <v>4160</v>
      </c>
    </row>
    <row r="70" spans="1:18" x14ac:dyDescent="0.2">
      <c r="A70" s="6">
        <v>59</v>
      </c>
      <c r="B70" s="1" t="s">
        <v>42</v>
      </c>
      <c r="C70" s="3">
        <f>C69*50</f>
        <v>50</v>
      </c>
      <c r="D70" s="3">
        <f t="shared" ref="D70:N70" si="13">D69*50</f>
        <v>50</v>
      </c>
      <c r="E70" s="3">
        <f t="shared" si="13"/>
        <v>50</v>
      </c>
      <c r="F70" s="3">
        <f t="shared" si="13"/>
        <v>50</v>
      </c>
      <c r="G70" s="3">
        <f t="shared" si="13"/>
        <v>50</v>
      </c>
      <c r="H70" s="3">
        <f t="shared" si="13"/>
        <v>50</v>
      </c>
      <c r="I70" s="3">
        <f t="shared" si="13"/>
        <v>50</v>
      </c>
      <c r="J70" s="3">
        <f t="shared" si="13"/>
        <v>50</v>
      </c>
      <c r="K70" s="3">
        <f t="shared" si="13"/>
        <v>0</v>
      </c>
      <c r="L70" s="3">
        <f t="shared" si="13"/>
        <v>0</v>
      </c>
      <c r="M70" s="3">
        <f t="shared" si="13"/>
        <v>0</v>
      </c>
      <c r="N70" s="3">
        <f t="shared" si="13"/>
        <v>0</v>
      </c>
      <c r="R70" s="2">
        <f>SUM(C70:N70)</f>
        <v>400</v>
      </c>
    </row>
    <row r="71" spans="1:18" x14ac:dyDescent="0.2">
      <c r="A71" s="6">
        <v>60</v>
      </c>
      <c r="B71" s="1" t="s">
        <v>43</v>
      </c>
      <c r="C71" s="3">
        <f>C69*75</f>
        <v>75</v>
      </c>
      <c r="D71" s="3">
        <f t="shared" ref="D71:N71" si="14">D69*75</f>
        <v>75</v>
      </c>
      <c r="E71" s="3">
        <f t="shared" si="14"/>
        <v>75</v>
      </c>
      <c r="F71" s="3">
        <f t="shared" si="14"/>
        <v>75</v>
      </c>
      <c r="G71" s="3">
        <f t="shared" si="14"/>
        <v>75</v>
      </c>
      <c r="H71" s="3">
        <f t="shared" si="14"/>
        <v>75</v>
      </c>
      <c r="I71" s="3">
        <f t="shared" si="14"/>
        <v>75</v>
      </c>
      <c r="J71" s="3">
        <f t="shared" si="14"/>
        <v>75</v>
      </c>
      <c r="K71" s="3">
        <f t="shared" si="14"/>
        <v>0</v>
      </c>
      <c r="L71" s="3">
        <f t="shared" si="14"/>
        <v>0</v>
      </c>
      <c r="M71" s="3">
        <f t="shared" si="14"/>
        <v>0</v>
      </c>
      <c r="N71" s="3">
        <f t="shared" si="14"/>
        <v>0</v>
      </c>
      <c r="R71" s="2">
        <f>SUM(C71:N71)</f>
        <v>600</v>
      </c>
    </row>
    <row r="72" spans="1:18" x14ac:dyDescent="0.2">
      <c r="A72" s="6">
        <v>61</v>
      </c>
      <c r="B72" s="1" t="s">
        <v>44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5"/>
      <c r="R72" s="2">
        <f>SUM(C72:N72)</f>
        <v>0</v>
      </c>
    </row>
    <row r="73" spans="1:18" x14ac:dyDescent="0.2">
      <c r="A73" s="6">
        <v>62</v>
      </c>
      <c r="B73" s="1" t="s">
        <v>50</v>
      </c>
      <c r="C73" s="2">
        <v>2000</v>
      </c>
      <c r="D73" s="2">
        <v>2000</v>
      </c>
      <c r="E73" s="2">
        <v>2000</v>
      </c>
      <c r="F73" s="2">
        <v>2000</v>
      </c>
      <c r="G73" s="2">
        <v>2000</v>
      </c>
      <c r="H73" s="2">
        <v>2000</v>
      </c>
      <c r="I73" s="2">
        <v>2000</v>
      </c>
      <c r="J73" s="2">
        <v>2000</v>
      </c>
      <c r="K73" s="2">
        <v>1975.0120000000002</v>
      </c>
      <c r="L73" s="2">
        <v>982.16200000000015</v>
      </c>
      <c r="M73" s="2">
        <v>0</v>
      </c>
      <c r="N73" s="2">
        <v>0</v>
      </c>
      <c r="O73" s="2"/>
      <c r="P73" s="2">
        <f>SUM(C73:N73)</f>
        <v>18957.173999999999</v>
      </c>
      <c r="Q73" s="22">
        <v>0.95569999999999999</v>
      </c>
      <c r="R73" s="2">
        <f>P73*Q73</f>
        <v>18117.371191799997</v>
      </c>
    </row>
    <row r="74" spans="1:18" x14ac:dyDescent="0.2">
      <c r="A74" s="6">
        <v>63</v>
      </c>
      <c r="B74" s="1" t="s">
        <v>51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/>
      <c r="P74" s="2">
        <f>SUM(C74:N74)</f>
        <v>0</v>
      </c>
      <c r="Q74" s="22">
        <v>0.78369999999999995</v>
      </c>
      <c r="R74" s="2">
        <f>P74*Q74</f>
        <v>0</v>
      </c>
    </row>
    <row r="75" spans="1:18" x14ac:dyDescent="0.2">
      <c r="A75" s="6">
        <v>64</v>
      </c>
      <c r="B75" s="24" t="s">
        <v>32</v>
      </c>
      <c r="C75" s="25">
        <f t="shared" ref="C75:N75" si="15">C73+C74</f>
        <v>2000</v>
      </c>
      <c r="D75" s="25">
        <f t="shared" si="15"/>
        <v>2000</v>
      </c>
      <c r="E75" s="25">
        <f t="shared" si="15"/>
        <v>2000</v>
      </c>
      <c r="F75" s="25">
        <f t="shared" si="15"/>
        <v>2000</v>
      </c>
      <c r="G75" s="25">
        <f t="shared" si="15"/>
        <v>2000</v>
      </c>
      <c r="H75" s="25">
        <f t="shared" si="15"/>
        <v>2000</v>
      </c>
      <c r="I75" s="25">
        <f t="shared" si="15"/>
        <v>2000</v>
      </c>
      <c r="J75" s="25">
        <f t="shared" si="15"/>
        <v>2000</v>
      </c>
      <c r="K75" s="25">
        <f t="shared" si="15"/>
        <v>1975.0120000000002</v>
      </c>
      <c r="L75" s="25">
        <f t="shared" si="15"/>
        <v>982.16200000000015</v>
      </c>
      <c r="M75" s="25">
        <f t="shared" si="15"/>
        <v>0</v>
      </c>
      <c r="N75" s="25">
        <f t="shared" si="15"/>
        <v>0</v>
      </c>
      <c r="O75" s="25">
        <f>O69</f>
        <v>8</v>
      </c>
      <c r="P75" s="25">
        <f>SUM(P73:P74)</f>
        <v>18957.173999999999</v>
      </c>
      <c r="Q75" s="24"/>
      <c r="R75" s="26">
        <f>SUM(R69:R74)</f>
        <v>23277.371191799997</v>
      </c>
    </row>
    <row r="76" spans="1:18" x14ac:dyDescent="0.2">
      <c r="A76" s="6">
        <v>65</v>
      </c>
    </row>
    <row r="77" spans="1:18" x14ac:dyDescent="0.2">
      <c r="A77" s="6">
        <v>66</v>
      </c>
      <c r="B77" s="19" t="s">
        <v>52</v>
      </c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R77" s="39"/>
    </row>
    <row r="78" spans="1:18" x14ac:dyDescent="0.2">
      <c r="A78" s="6">
        <v>67</v>
      </c>
      <c r="B78" s="1" t="s">
        <v>41</v>
      </c>
      <c r="C78" s="2">
        <v>-1</v>
      </c>
      <c r="D78" s="2">
        <v>-1</v>
      </c>
      <c r="E78" s="2">
        <v>-1</v>
      </c>
      <c r="F78" s="2">
        <v>-1</v>
      </c>
      <c r="G78" s="2">
        <v>-1</v>
      </c>
      <c r="H78" s="2">
        <v>-1</v>
      </c>
      <c r="I78" s="2">
        <v>-1</v>
      </c>
      <c r="J78" s="2">
        <v>-1</v>
      </c>
      <c r="K78" s="2">
        <v>-1</v>
      </c>
      <c r="L78" s="2">
        <v>-1</v>
      </c>
      <c r="M78" s="2">
        <v>0</v>
      </c>
      <c r="N78" s="2">
        <v>0</v>
      </c>
      <c r="O78" s="2">
        <f>SUM(C78:N78)</f>
        <v>-10</v>
      </c>
      <c r="P78" s="30"/>
      <c r="Q78" s="27">
        <v>520</v>
      </c>
      <c r="R78" s="3">
        <f>O78*Q78</f>
        <v>-5200</v>
      </c>
    </row>
    <row r="79" spans="1:18" x14ac:dyDescent="0.2">
      <c r="A79" s="6">
        <v>68</v>
      </c>
      <c r="B79" s="1" t="s">
        <v>42</v>
      </c>
      <c r="C79" s="3">
        <f>C78*50</f>
        <v>-50</v>
      </c>
      <c r="D79" s="3">
        <f t="shared" ref="D79:N79" si="16">D78*50</f>
        <v>-50</v>
      </c>
      <c r="E79" s="3">
        <f t="shared" si="16"/>
        <v>-50</v>
      </c>
      <c r="F79" s="3">
        <f t="shared" si="16"/>
        <v>-50</v>
      </c>
      <c r="G79" s="3">
        <f t="shared" si="16"/>
        <v>-50</v>
      </c>
      <c r="H79" s="3">
        <f t="shared" si="16"/>
        <v>-50</v>
      </c>
      <c r="I79" s="3">
        <f t="shared" si="16"/>
        <v>-50</v>
      </c>
      <c r="J79" s="3">
        <f t="shared" si="16"/>
        <v>-50</v>
      </c>
      <c r="K79" s="3">
        <f t="shared" si="16"/>
        <v>-50</v>
      </c>
      <c r="L79" s="3">
        <f t="shared" si="16"/>
        <v>-50</v>
      </c>
      <c r="M79" s="3">
        <f t="shared" si="16"/>
        <v>0</v>
      </c>
      <c r="N79" s="3">
        <f t="shared" si="16"/>
        <v>0</v>
      </c>
      <c r="R79" s="2">
        <f>SUM(C79:N79)</f>
        <v>-500</v>
      </c>
    </row>
    <row r="80" spans="1:18" x14ac:dyDescent="0.2">
      <c r="A80" s="6">
        <v>69</v>
      </c>
      <c r="B80" s="1" t="s">
        <v>43</v>
      </c>
      <c r="C80" s="3">
        <f>75*C78</f>
        <v>-75</v>
      </c>
      <c r="D80" s="3">
        <f t="shared" ref="D80:N80" si="17">75*D78</f>
        <v>-75</v>
      </c>
      <c r="E80" s="3">
        <f t="shared" si="17"/>
        <v>-75</v>
      </c>
      <c r="F80" s="3">
        <f t="shared" si="17"/>
        <v>-75</v>
      </c>
      <c r="G80" s="3">
        <f t="shared" si="17"/>
        <v>-75</v>
      </c>
      <c r="H80" s="3">
        <f t="shared" si="17"/>
        <v>-75</v>
      </c>
      <c r="I80" s="3">
        <f t="shared" si="17"/>
        <v>-75</v>
      </c>
      <c r="J80" s="3">
        <f t="shared" si="17"/>
        <v>-75</v>
      </c>
      <c r="K80" s="3">
        <f t="shared" si="17"/>
        <v>-75</v>
      </c>
      <c r="L80" s="3">
        <f t="shared" si="17"/>
        <v>-75</v>
      </c>
      <c r="M80" s="3">
        <f t="shared" si="17"/>
        <v>0</v>
      </c>
      <c r="N80" s="3">
        <f t="shared" si="17"/>
        <v>0</v>
      </c>
      <c r="R80" s="2">
        <f>SUM(C80:N80)</f>
        <v>-750</v>
      </c>
    </row>
    <row r="81" spans="1:18" x14ac:dyDescent="0.2">
      <c r="A81" s="6">
        <v>70</v>
      </c>
      <c r="B81" s="1" t="s">
        <v>44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5"/>
      <c r="R81" s="2">
        <f>SUM(C81:N81)</f>
        <v>0</v>
      </c>
    </row>
    <row r="82" spans="1:18" x14ac:dyDescent="0.2">
      <c r="A82" s="6">
        <v>71</v>
      </c>
      <c r="B82" s="1" t="s">
        <v>53</v>
      </c>
      <c r="C82" s="2">
        <v>24804.967000000001</v>
      </c>
      <c r="D82" s="2">
        <v>25430.249</v>
      </c>
      <c r="E82" s="2">
        <v>26000.560000000001</v>
      </c>
      <c r="F82" s="2">
        <v>29745.329000000002</v>
      </c>
      <c r="G82" s="2">
        <v>29202.804</v>
      </c>
      <c r="H82" s="2">
        <v>27561.468000000001</v>
      </c>
      <c r="I82" s="2">
        <v>26205.491999999998</v>
      </c>
      <c r="J82" s="2">
        <v>24559.752</v>
      </c>
      <c r="K82" s="2">
        <v>27443.621999999999</v>
      </c>
      <c r="L82" s="2">
        <v>29153.915000000001</v>
      </c>
      <c r="M82" s="2">
        <v>30000</v>
      </c>
      <c r="N82" s="2">
        <v>30000</v>
      </c>
      <c r="O82" s="40"/>
      <c r="P82" s="40">
        <f>SUM(C82:N82)</f>
        <v>330108.158</v>
      </c>
      <c r="Q82" s="41" t="s">
        <v>54</v>
      </c>
      <c r="R82" s="2"/>
    </row>
    <row r="83" spans="1:18" x14ac:dyDescent="0.2">
      <c r="A83" s="6">
        <v>72</v>
      </c>
      <c r="B83" s="1" t="s">
        <v>55</v>
      </c>
      <c r="C83" s="42">
        <v>18627.902500000004</v>
      </c>
      <c r="D83" s="42">
        <v>19059.342500000002</v>
      </c>
      <c r="E83" s="42">
        <v>19452.862500000003</v>
      </c>
      <c r="F83" s="42">
        <v>22036.812500000004</v>
      </c>
      <c r="G83" s="42">
        <v>21662.402500000004</v>
      </c>
      <c r="H83" s="42">
        <v>20529.882500000003</v>
      </c>
      <c r="I83" s="42">
        <v>19594.262500000004</v>
      </c>
      <c r="J83" s="42">
        <v>18475.152500000004</v>
      </c>
      <c r="K83" s="42">
        <v>20449.922500000004</v>
      </c>
      <c r="L83" s="42">
        <v>21628.672500000004</v>
      </c>
      <c r="M83" s="42">
        <v>22212.472500000003</v>
      </c>
      <c r="N83" s="42">
        <v>22212.472500000003</v>
      </c>
      <c r="O83" s="40"/>
      <c r="P83" s="40"/>
      <c r="Q83" s="41"/>
      <c r="R83" s="2">
        <f>SUM(C83:N83)</f>
        <v>245942.16000000006</v>
      </c>
    </row>
    <row r="84" spans="1:18" x14ac:dyDescent="0.2">
      <c r="A84" s="6">
        <v>73</v>
      </c>
      <c r="B84" s="24" t="s">
        <v>32</v>
      </c>
      <c r="C84" s="25">
        <f t="shared" ref="C84:N84" si="18">C82</f>
        <v>24804.967000000001</v>
      </c>
      <c r="D84" s="25">
        <f t="shared" si="18"/>
        <v>25430.249</v>
      </c>
      <c r="E84" s="25">
        <f t="shared" si="18"/>
        <v>26000.560000000001</v>
      </c>
      <c r="F84" s="25">
        <f t="shared" si="18"/>
        <v>29745.329000000002</v>
      </c>
      <c r="G84" s="25">
        <f t="shared" si="18"/>
        <v>29202.804</v>
      </c>
      <c r="H84" s="25">
        <f t="shared" si="18"/>
        <v>27561.468000000001</v>
      </c>
      <c r="I84" s="25">
        <f t="shared" si="18"/>
        <v>26205.491999999998</v>
      </c>
      <c r="J84" s="25">
        <f t="shared" si="18"/>
        <v>24559.752</v>
      </c>
      <c r="K84" s="25">
        <f t="shared" si="18"/>
        <v>27443.621999999999</v>
      </c>
      <c r="L84" s="25">
        <f t="shared" si="18"/>
        <v>29153.915000000001</v>
      </c>
      <c r="M84" s="25">
        <f t="shared" si="18"/>
        <v>30000</v>
      </c>
      <c r="N84" s="25">
        <f t="shared" si="18"/>
        <v>30000</v>
      </c>
      <c r="O84" s="25">
        <f>O78</f>
        <v>-10</v>
      </c>
      <c r="P84" s="25">
        <f>P82</f>
        <v>330108.158</v>
      </c>
      <c r="Q84" s="24"/>
      <c r="R84" s="26">
        <f>SUM(R78:R83)</f>
        <v>239492.16000000006</v>
      </c>
    </row>
    <row r="87" spans="1:18" x14ac:dyDescent="0.2">
      <c r="N87" s="43"/>
    </row>
  </sheetData>
  <printOptions horizontalCentered="1"/>
  <pageMargins left="0.5" right="0.5" top="0.7" bottom="0.5" header="0.25" footer="0.25"/>
  <pageSetup scale="70" orientation="landscape" horizontalDpi="300" r:id="rId1"/>
  <headerFooter alignWithMargins="0">
    <oddFooter>&amp;CPage &amp;P of &amp;N</oddFooter>
  </headerFooter>
  <rowBreaks count="1" manualBreakCount="1">
    <brk id="50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Contract &amp; Vol Adj</vt:lpstr>
      <vt:lpstr>'Contract &amp; Vol Adj'!Print_Area</vt:lpstr>
      <vt:lpstr>'Contract &amp; Vol Adj'!Print_Titles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Troup, Thomas</dc:creator>
  <cp:lastModifiedBy>Wilen, Eric</cp:lastModifiedBy>
  <cp:lastPrinted>2024-09-25T15:32:51Z</cp:lastPrinted>
  <dcterms:created xsi:type="dcterms:W3CDTF">2024-09-16T19:20:39Z</dcterms:created>
  <dcterms:modified xsi:type="dcterms:W3CDTF">2024-09-25T15:32:54Z</dcterms:modified>
</cp:coreProperties>
</file>