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wile\Downloads\"/>
    </mc:Choice>
  </mc:AlternateContent>
  <xr:revisionPtr revIDLastSave="0" documentId="13_ncr:1_{9914B17B-510D-4843-B4C8-F393786389D1}" xr6:coauthVersionLast="47" xr6:coauthVersionMax="47" xr10:uidLastSave="{00000000-0000-0000-0000-000000000000}"/>
  <bookViews>
    <workbookView xWindow="-120" yWindow="-120" windowWidth="29040" windowHeight="15720" xr2:uid="{337DC114-449A-464C-AA21-85B99B4DA92F}"/>
  </bookViews>
  <sheets>
    <sheet name="Response - 2024 case" sheetId="1" r:id="rId1"/>
  </sheets>
  <definedNames>
    <definedName name="_xlnm.Print_Area" localSheetId="0">'Response - 2024 case'!$A$1:$K$26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N20" i="1"/>
  <c r="P20" i="1" s="1"/>
  <c r="M20" i="1"/>
  <c r="N19" i="1"/>
  <c r="M19" i="1"/>
  <c r="N17" i="1"/>
  <c r="M17" i="1"/>
  <c r="M16" i="1"/>
  <c r="N16" i="1"/>
  <c r="P16" i="1" s="1"/>
  <c r="N15" i="1"/>
  <c r="P15" i="1" s="1"/>
  <c r="M15" i="1"/>
  <c r="N14" i="1"/>
  <c r="M14" i="1"/>
  <c r="N13" i="1"/>
  <c r="M13" i="1"/>
  <c r="N10" i="1"/>
  <c r="M10" i="1"/>
  <c r="E18" i="1"/>
  <c r="P17" i="1" l="1"/>
  <c r="K17" i="1" s="1"/>
  <c r="P14" i="1"/>
  <c r="K14" i="1" s="1"/>
  <c r="P19" i="1"/>
  <c r="K19" i="1" s="1"/>
  <c r="P13" i="1"/>
  <c r="K13" i="1"/>
  <c r="E21" i="1"/>
  <c r="E25" i="1" s="1"/>
  <c r="M18" i="1"/>
  <c r="M21" i="1" s="1"/>
  <c r="N18" i="1"/>
  <c r="N21" i="1" s="1"/>
  <c r="P10" i="1"/>
  <c r="P18" i="1" s="1"/>
  <c r="P21" i="1" s="1"/>
  <c r="K16" i="1"/>
  <c r="K15" i="1"/>
  <c r="G18" i="1"/>
  <c r="K20" i="1"/>
  <c r="I18" i="1"/>
  <c r="K10" i="1" l="1"/>
  <c r="K18" i="1" s="1"/>
  <c r="K21" i="1" s="1"/>
  <c r="K24" i="1" s="1"/>
  <c r="G21" i="1"/>
  <c r="G23" i="1" s="1"/>
  <c r="E23" i="1"/>
  <c r="E24" i="1"/>
  <c r="I21" i="1"/>
  <c r="K23" i="1" l="1"/>
  <c r="E26" i="1"/>
  <c r="G25" i="1"/>
  <c r="G24" i="1"/>
  <c r="I25" i="1"/>
  <c r="I24" i="1"/>
  <c r="K25" i="1"/>
  <c r="I23" i="1"/>
  <c r="G26" i="1" l="1"/>
  <c r="K26" i="1"/>
  <c r="I26" i="1"/>
</calcChain>
</file>

<file path=xl/sharedStrings.xml><?xml version="1.0" encoding="utf-8"?>
<sst xmlns="http://schemas.openxmlformats.org/spreadsheetml/2006/main" count="27" uniqueCount="27">
  <si>
    <t>ATMOS ENERGY CORPORATION - KENTUCKY</t>
  </si>
  <si>
    <t>Capital Structure Summary</t>
  </si>
  <si>
    <t>MFR 16(7)(h)11</t>
  </si>
  <si>
    <t>FY 2025</t>
  </si>
  <si>
    <t>FY 2026</t>
  </si>
  <si>
    <t>FY 2027</t>
  </si>
  <si>
    <t>FY 2028</t>
  </si>
  <si>
    <t>FY 26 less FY 25</t>
  </si>
  <si>
    <t>FY 27 less FY 26</t>
  </si>
  <si>
    <t>Y-o-Y Growth</t>
  </si>
  <si>
    <t>Common Stock</t>
  </si>
  <si>
    <t>Treasury Stock</t>
  </si>
  <si>
    <t>Common Stock Subscribed</t>
  </si>
  <si>
    <t>Additional Paid-in Capital</t>
  </si>
  <si>
    <t>Retained Earnings</t>
  </si>
  <si>
    <t>Accum. Other Comprehensive Income</t>
  </si>
  <si>
    <t>Current Year Net Income</t>
  </si>
  <si>
    <t>Dividends</t>
  </si>
  <si>
    <t>Equity</t>
  </si>
  <si>
    <t>Long-Term debt (including curr mat.)</t>
  </si>
  <si>
    <t>Short Term Notes Payable - daily avg</t>
  </si>
  <si>
    <t>Total Capitalization</t>
  </si>
  <si>
    <t>Equity %</t>
  </si>
  <si>
    <t>LTD %</t>
  </si>
  <si>
    <t>STD %</t>
  </si>
  <si>
    <t>Total</t>
  </si>
  <si>
    <t>Forcasted Years 2025 - 2028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</si>
</sst>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2" fillId="2" borderId="0" xfId="1" applyNumberFormat="1" applyFont="1" applyFill="1"/>
    <xf numFmtId="41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3" borderId="0" xfId="0" applyNumberFormat="1" applyFont="1" applyFill="1"/>
    <xf numFmtId="165" fontId="2" fillId="0" borderId="2" xfId="0" applyNumberFormat="1" applyFont="1" applyBorder="1"/>
    <xf numFmtId="165" fontId="2" fillId="0" borderId="0" xfId="0" applyNumberFormat="1" applyFont="1"/>
    <xf numFmtId="0" fontId="1" fillId="0" borderId="0" xfId="0" applyFont="1"/>
    <xf numFmtId="164" fontId="1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41" fontId="1" fillId="0" borderId="0" xfId="0" applyNumberFormat="1" applyFont="1"/>
  </cellXfs>
  <cellStyles count="2">
    <cellStyle name="Comma 2 2" xfId="1" xr:uid="{27706975-501A-4823-A20F-E6977D6F3B2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855F-6251-49CB-B0B2-C7B8584B65F1}">
  <dimension ref="A1:P26"/>
  <sheetViews>
    <sheetView tabSelected="1" workbookViewId="0">
      <selection activeCell="A5" sqref="A5"/>
    </sheetView>
  </sheetViews>
  <sheetFormatPr defaultRowHeight="12.75" x14ac:dyDescent="0.2"/>
  <cols>
    <col min="1" max="1" width="36.140625" style="10" bestFit="1" customWidth="1"/>
    <col min="2" max="3" width="2.5703125" style="10" customWidth="1"/>
    <col min="4" max="4" width="9.140625" style="10"/>
    <col min="5" max="5" width="15" style="10" bestFit="1" customWidth="1"/>
    <col min="6" max="6" width="2.42578125" style="10" customWidth="1"/>
    <col min="7" max="7" width="15" style="10" bestFit="1" customWidth="1"/>
    <col min="8" max="8" width="2.5703125" style="10" customWidth="1"/>
    <col min="9" max="9" width="15" style="10" bestFit="1" customWidth="1"/>
    <col min="10" max="10" width="2" style="10" customWidth="1"/>
    <col min="11" max="11" width="15.28515625" style="10" bestFit="1" customWidth="1"/>
    <col min="12" max="12" width="9.140625" style="10"/>
    <col min="13" max="16" width="0" style="10" hidden="1" customWidth="1"/>
    <col min="17" max="16384" width="9.140625" style="10"/>
  </cols>
  <sheetData>
    <row r="1" spans="1:16" x14ac:dyDescent="0.2">
      <c r="A1" s="1" t="s">
        <v>0</v>
      </c>
    </row>
    <row r="2" spans="1:16" x14ac:dyDescent="0.2">
      <c r="A2" s="2" t="s">
        <v>1</v>
      </c>
    </row>
    <row r="3" spans="1:16" x14ac:dyDescent="0.2">
      <c r="A3" s="2" t="s">
        <v>26</v>
      </c>
      <c r="B3" s="11"/>
      <c r="C3" s="11"/>
      <c r="D3" s="11"/>
    </row>
    <row r="4" spans="1:16" x14ac:dyDescent="0.2">
      <c r="A4" s="2" t="s">
        <v>2</v>
      </c>
      <c r="B4" s="11"/>
      <c r="C4" s="11"/>
      <c r="D4" s="11"/>
      <c r="E4" s="11"/>
      <c r="F4" s="12"/>
      <c r="G4" s="11"/>
      <c r="H4" s="11"/>
      <c r="I4" s="11"/>
    </row>
    <row r="5" spans="1:16" x14ac:dyDescent="0.2">
      <c r="A5" s="13"/>
      <c r="B5" s="11"/>
      <c r="C5" s="11"/>
      <c r="D5" s="11"/>
      <c r="E5" s="11"/>
      <c r="F5" s="12"/>
      <c r="G5" s="11"/>
      <c r="H5" s="11"/>
      <c r="I5" s="11"/>
    </row>
    <row r="6" spans="1:16" x14ac:dyDescent="0.2">
      <c r="A6" s="2"/>
      <c r="B6" s="11"/>
      <c r="C6" s="11"/>
      <c r="D6" s="11"/>
      <c r="E6" s="11"/>
      <c r="F6" s="12"/>
      <c r="G6" s="11"/>
      <c r="H6" s="11"/>
      <c r="I6" s="11"/>
    </row>
    <row r="7" spans="1:16" ht="21" customHeight="1" x14ac:dyDescent="0.2">
      <c r="E7" s="3" t="s">
        <v>3</v>
      </c>
      <c r="G7" s="3" t="s">
        <v>4</v>
      </c>
      <c r="I7" s="3" t="s">
        <v>5</v>
      </c>
      <c r="K7" s="3" t="s">
        <v>6</v>
      </c>
      <c r="M7" s="14" t="s">
        <v>7</v>
      </c>
      <c r="N7" s="14" t="s">
        <v>8</v>
      </c>
      <c r="P7" s="14" t="s">
        <v>9</v>
      </c>
    </row>
    <row r="10" spans="1:16" x14ac:dyDescent="0.2">
      <c r="A10" s="1" t="s">
        <v>10</v>
      </c>
      <c r="E10" s="4">
        <v>809391.90140662401</v>
      </c>
      <c r="F10" s="4"/>
      <c r="G10" s="4">
        <v>857245.62515662413</v>
      </c>
      <c r="H10" s="4"/>
      <c r="I10" s="4">
        <v>915382.83890662435</v>
      </c>
      <c r="K10" s="4">
        <f>I10+N10+P10</f>
        <v>983803.54265662469</v>
      </c>
      <c r="M10" s="11">
        <f>G10-E10</f>
        <v>47853.723750000121</v>
      </c>
      <c r="N10" s="11">
        <f>I10-G10</f>
        <v>58137.213750000228</v>
      </c>
      <c r="P10" s="11">
        <f>N10-M10</f>
        <v>10283.490000000107</v>
      </c>
    </row>
    <row r="11" spans="1:16" x14ac:dyDescent="0.2">
      <c r="A11" s="1" t="s">
        <v>11</v>
      </c>
      <c r="E11" s="4"/>
      <c r="F11" s="4"/>
      <c r="G11" s="4"/>
      <c r="H11" s="4"/>
      <c r="I11" s="4"/>
      <c r="K11" s="4"/>
    </row>
    <row r="12" spans="1:16" x14ac:dyDescent="0.2">
      <c r="A12" s="1" t="s">
        <v>12</v>
      </c>
      <c r="E12" s="4"/>
      <c r="F12" s="4"/>
      <c r="G12" s="4"/>
      <c r="H12" s="4"/>
      <c r="I12" s="4"/>
      <c r="K12" s="4"/>
    </row>
    <row r="13" spans="1:16" x14ac:dyDescent="0.2">
      <c r="A13" s="1" t="s">
        <v>13</v>
      </c>
      <c r="E13" s="4">
        <v>8243188511.392849</v>
      </c>
      <c r="F13" s="4"/>
      <c r="G13" s="4">
        <v>9445522621.5556812</v>
      </c>
      <c r="H13" s="4"/>
      <c r="I13" s="4">
        <v>10992526231.23377</v>
      </c>
      <c r="K13" s="4">
        <f>I13+N13+P13-P23</f>
        <v>12784199340.427116</v>
      </c>
      <c r="M13" s="11">
        <f>G13-E13</f>
        <v>1202334110.1628323</v>
      </c>
      <c r="N13" s="11">
        <f>I13-G13</f>
        <v>1547003609.6780891</v>
      </c>
      <c r="P13" s="11">
        <f t="shared" ref="P13:P20" si="0">N13-M13</f>
        <v>344669499.51525688</v>
      </c>
    </row>
    <row r="14" spans="1:16" x14ac:dyDescent="0.2">
      <c r="A14" s="1" t="s">
        <v>14</v>
      </c>
      <c r="E14" s="4">
        <v>4215773098.7274475</v>
      </c>
      <c r="F14" s="4"/>
      <c r="G14" s="4">
        <v>4793103010.0879126</v>
      </c>
      <c r="H14" s="4"/>
      <c r="I14" s="4">
        <v>5440609625.467061</v>
      </c>
      <c r="K14" s="4">
        <f>I14+N14+P14</f>
        <v>6158292944.864893</v>
      </c>
      <c r="M14" s="11">
        <f>G14-E14</f>
        <v>577329911.36046505</v>
      </c>
      <c r="N14" s="11">
        <f>I14-G14</f>
        <v>647506615.37914848</v>
      </c>
      <c r="P14" s="11">
        <f t="shared" si="0"/>
        <v>70176704.018683434</v>
      </c>
    </row>
    <row r="15" spans="1:16" x14ac:dyDescent="0.2">
      <c r="A15" s="1" t="s">
        <v>15</v>
      </c>
      <c r="E15" s="4">
        <v>458270177.83677405</v>
      </c>
      <c r="F15" s="4"/>
      <c r="G15" s="4">
        <v>428815232.39719188</v>
      </c>
      <c r="H15" s="4"/>
      <c r="I15" s="4">
        <v>414847352.74527365</v>
      </c>
      <c r="K15" s="4">
        <f>I15</f>
        <v>414847352.74527365</v>
      </c>
      <c r="M15" s="11">
        <f>G15-E15</f>
        <v>-29454945.439582169</v>
      </c>
      <c r="N15" s="11">
        <f>I15-G15</f>
        <v>-13967879.651918232</v>
      </c>
      <c r="P15" s="11">
        <f t="shared" si="0"/>
        <v>15487065.787663937</v>
      </c>
    </row>
    <row r="16" spans="1:16" x14ac:dyDescent="0.2">
      <c r="A16" s="1" t="s">
        <v>16</v>
      </c>
      <c r="E16" s="4">
        <v>1133025763.9075222</v>
      </c>
      <c r="F16" s="4"/>
      <c r="G16" s="4">
        <v>1276074843.8509855</v>
      </c>
      <c r="H16" s="4"/>
      <c r="I16" s="4">
        <v>1455151814.2405307</v>
      </c>
      <c r="K16" s="4">
        <f>I16+N16+P16</f>
        <v>1670256675.0761578</v>
      </c>
      <c r="M16" s="11">
        <f>G16-E16</f>
        <v>143049079.94346333</v>
      </c>
      <c r="N16" s="11">
        <f>I16-G16</f>
        <v>179076970.3895452</v>
      </c>
      <c r="P16" s="11">
        <f t="shared" si="0"/>
        <v>36027890.446081877</v>
      </c>
    </row>
    <row r="17" spans="1:16" x14ac:dyDescent="0.2">
      <c r="A17" s="1" t="s">
        <v>17</v>
      </c>
      <c r="E17" s="4">
        <v>-555695852.54705715</v>
      </c>
      <c r="F17" s="4"/>
      <c r="G17" s="4">
        <v>-628568228.47183728</v>
      </c>
      <c r="H17" s="4"/>
      <c r="I17" s="4">
        <v>-716193100.91161728</v>
      </c>
      <c r="K17" s="4">
        <f>I17+N17+P17</f>
        <v>-818570469.86639714</v>
      </c>
      <c r="M17" s="11">
        <f>G17-E17</f>
        <v>-72872375.92478013</v>
      </c>
      <c r="N17" s="11">
        <f>I17-G17</f>
        <v>-87624872.439779997</v>
      </c>
      <c r="P17" s="11">
        <f t="shared" si="0"/>
        <v>-14752496.514999866</v>
      </c>
    </row>
    <row r="18" spans="1:16" ht="13.5" thickBot="1" x14ac:dyDescent="0.25">
      <c r="A18" s="1" t="s">
        <v>18</v>
      </c>
      <c r="E18" s="5">
        <f>SUM(E10:E17)</f>
        <v>13495371091.218941</v>
      </c>
      <c r="F18" s="5"/>
      <c r="G18" s="5">
        <f>SUM(G10:G17)</f>
        <v>15315804725.045088</v>
      </c>
      <c r="H18" s="5"/>
      <c r="I18" s="5">
        <f>SUM(I10:I17)</f>
        <v>17587857305.613926</v>
      </c>
      <c r="K18" s="5">
        <f>SUM(K10:K17)</f>
        <v>20210009646.789696</v>
      </c>
      <c r="M18" s="5">
        <f t="shared" ref="M18:P18" si="1">SUM(M10:M17)</f>
        <v>1820433633.8261485</v>
      </c>
      <c r="N18" s="5">
        <f t="shared" si="1"/>
        <v>2272052580.5688343</v>
      </c>
      <c r="P18" s="5">
        <f t="shared" si="1"/>
        <v>451618946.74268627</v>
      </c>
    </row>
    <row r="19" spans="1:16" ht="13.5" thickTop="1" x14ac:dyDescent="0.2">
      <c r="A19" s="1" t="s">
        <v>19</v>
      </c>
      <c r="E19" s="4">
        <v>8576506371.4022093</v>
      </c>
      <c r="F19" s="4"/>
      <c r="G19" s="4">
        <v>9773956855.4835949</v>
      </c>
      <c r="H19" s="4"/>
      <c r="I19" s="4">
        <v>11154618830.484015</v>
      </c>
      <c r="K19" s="4">
        <f>I19+N19+P19+P23</f>
        <v>12818492296.403469</v>
      </c>
      <c r="M19" s="11">
        <f>G19-E19</f>
        <v>1197450484.0813856</v>
      </c>
      <c r="N19" s="11">
        <f>I19-G19</f>
        <v>1380661975.0004196</v>
      </c>
      <c r="P19" s="11">
        <f t="shared" si="0"/>
        <v>183211490.919034</v>
      </c>
    </row>
    <row r="20" spans="1:16" x14ac:dyDescent="0.2">
      <c r="A20" s="1" t="s">
        <v>20</v>
      </c>
      <c r="E20" s="4">
        <v>526089.79723565641</v>
      </c>
      <c r="F20" s="4"/>
      <c r="G20" s="4">
        <v>3500037.2645113976</v>
      </c>
      <c r="H20" s="4"/>
      <c r="I20" s="4">
        <v>9708382.7544154525</v>
      </c>
      <c r="K20" s="4">
        <f>I20+291617</f>
        <v>9999999.7544154525</v>
      </c>
      <c r="M20" s="11">
        <f>G20-E20</f>
        <v>2973947.467275741</v>
      </c>
      <c r="N20" s="11">
        <f>I20-G20</f>
        <v>6208345.4899040554</v>
      </c>
      <c r="P20" s="11">
        <f t="shared" si="0"/>
        <v>3234398.0226283143</v>
      </c>
    </row>
    <row r="21" spans="1:16" ht="13.5" thickBot="1" x14ac:dyDescent="0.25">
      <c r="A21" s="1" t="s">
        <v>21</v>
      </c>
      <c r="E21" s="5">
        <f>+E18+E19+E20</f>
        <v>22072403552.418388</v>
      </c>
      <c r="F21" s="5"/>
      <c r="G21" s="5">
        <f>+G18+G19+G20</f>
        <v>25093261617.793194</v>
      </c>
      <c r="H21" s="5"/>
      <c r="I21" s="5">
        <f>+I18+I19+I20</f>
        <v>28752184518.852352</v>
      </c>
      <c r="K21" s="5">
        <f t="shared" ref="K21" si="2">+K18+K19+K20</f>
        <v>33038501942.947578</v>
      </c>
      <c r="M21" s="5">
        <f>+M18+M19+M20</f>
        <v>3020858065.3748097</v>
      </c>
      <c r="N21" s="5">
        <f>+N18+N19+N20</f>
        <v>3658922901.0591578</v>
      </c>
      <c r="P21" s="5">
        <f>+P18+P19+P20</f>
        <v>638064835.68434858</v>
      </c>
    </row>
    <row r="22" spans="1:16" ht="13.5" thickTop="1" x14ac:dyDescent="0.2">
      <c r="E22" s="1"/>
      <c r="F22" s="1"/>
      <c r="G22" s="1"/>
      <c r="H22" s="1"/>
      <c r="I22" s="1"/>
      <c r="K22" s="15"/>
    </row>
    <row r="23" spans="1:16" x14ac:dyDescent="0.2">
      <c r="D23" s="6" t="s">
        <v>22</v>
      </c>
      <c r="E23" s="7">
        <f>+E18/E$21</f>
        <v>0.61141375288693034</v>
      </c>
      <c r="F23" s="7"/>
      <c r="G23" s="7">
        <f>+G18/G$21</f>
        <v>0.61035528016752183</v>
      </c>
      <c r="H23" s="7"/>
      <c r="I23" s="7">
        <f>+I18/I$21</f>
        <v>0.61170507910735783</v>
      </c>
      <c r="K23" s="7">
        <f>+K18/K$21</f>
        <v>0.61171083609327326</v>
      </c>
      <c r="P23" s="11">
        <f>100000000</f>
        <v>100000000</v>
      </c>
    </row>
    <row r="24" spans="1:16" x14ac:dyDescent="0.2">
      <c r="D24" s="6" t="s">
        <v>23</v>
      </c>
      <c r="E24" s="7">
        <f>+E19/E$21</f>
        <v>0.38856241238224887</v>
      </c>
      <c r="F24" s="7"/>
      <c r="G24" s="7">
        <f>+G19/G$21</f>
        <v>0.38950523867144687</v>
      </c>
      <c r="H24" s="7"/>
      <c r="I24" s="7">
        <f>+I19/I$21</f>
        <v>0.38795726367052591</v>
      </c>
      <c r="K24" s="7">
        <f>+K19/K$21</f>
        <v>0.38798648675230607</v>
      </c>
    </row>
    <row r="25" spans="1:16" x14ac:dyDescent="0.2">
      <c r="D25" s="6" t="s">
        <v>24</v>
      </c>
      <c r="E25" s="7">
        <f>+E20/E$21</f>
        <v>2.3834730820604936E-5</v>
      </c>
      <c r="F25" s="7"/>
      <c r="G25" s="7">
        <f>+G20/G$21</f>
        <v>1.3948116103127791E-4</v>
      </c>
      <c r="H25" s="7"/>
      <c r="I25" s="7">
        <f>+I20/I$21</f>
        <v>3.3765722211645587E-4</v>
      </c>
      <c r="K25" s="7">
        <f>+K20/K$21</f>
        <v>3.0267715442073971E-4</v>
      </c>
    </row>
    <row r="26" spans="1:16" x14ac:dyDescent="0.2">
      <c r="D26" s="6" t="s">
        <v>25</v>
      </c>
      <c r="E26" s="8">
        <f>SUM(E23:E25)</f>
        <v>0.99999999999999978</v>
      </c>
      <c r="F26" s="9"/>
      <c r="G26" s="8">
        <f>SUM(G23:G25)</f>
        <v>0.99999999999999989</v>
      </c>
      <c r="H26" s="9"/>
      <c r="I26" s="8">
        <f>SUM(I23:I25)</f>
        <v>1.0000000000000002</v>
      </c>
      <c r="K26" s="8">
        <f>SUM(K23:K25)</f>
        <v>1</v>
      </c>
    </row>
  </sheetData>
  <printOptions horizontalCentered="1"/>
  <pageMargins left="0.7" right="0.7" top="0.75" bottom="0.75" header="0.3" footer="0.3"/>
  <pageSetup scale="80" orientation="landscape" r:id="rId1"/>
  <headerFooter>
    <oddHeader xml:space="preserve">&amp;RCASE NO. 2024-00276 
FR 16(7)(h)11
ATTACHMENT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Response - 2024 case</vt:lpstr>
      <vt:lpstr>'Response - 2024 case'!Print_Area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Joe</dc:creator>
  <cp:lastModifiedBy>Wilen, Eric</cp:lastModifiedBy>
  <cp:lastPrinted>2024-09-26T04:08:48Z</cp:lastPrinted>
  <dcterms:created xsi:type="dcterms:W3CDTF">2024-09-23T15:48:27Z</dcterms:created>
  <dcterms:modified xsi:type="dcterms:W3CDTF">2024-09-26T04:08:53Z</dcterms:modified>
</cp:coreProperties>
</file>