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W:\Discovery\Kentucky\1 - Kentucky Rate Cases\2024-00276 (2024 Kentucky Rate Case)\Staff Attachments\"/>
    </mc:Choice>
  </mc:AlternateContent>
  <xr:revisionPtr revIDLastSave="0" documentId="13_ncr:1_{780BFBF7-06BF-46D2-B58F-9BBFCB9EEB81}" xr6:coauthVersionLast="47" xr6:coauthVersionMax="47" xr10:uidLastSave="{00000000-0000-0000-0000-000000000000}"/>
  <bookViews>
    <workbookView xWindow="-120" yWindow="-120" windowWidth="29040" windowHeight="15720" xr2:uid="{58C146D5-B497-4A2A-A24F-6474239B2B27}"/>
  </bookViews>
  <sheets>
    <sheet name="4.1 CAPM" sheetId="1" r:id="rId1"/>
    <sheet name="4.2 CAPM Notes" sheetId="2" r:id="rId2"/>
    <sheet name="Yahoo Betas" sheetId="3" r:id="rId3"/>
  </sheets>
  <definedNames>
    <definedName name="BETA_CURRENCIES">#REF!</definedName>
    <definedName name="BETA_PERIOD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'4.1 CAPM'!$B$1:$Y$41</definedName>
    <definedName name="_xlnm.Print_Area" localSheetId="1">'4.2 CAPM Notes'!$A$1:$O$59</definedName>
    <definedName name="Print_Area_Reset">OFFSET(Full_Print,0,0,Last_Row)</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J12" i="1"/>
  <c r="J13" i="1"/>
  <c r="J14" i="1"/>
  <c r="J9" i="1"/>
  <c r="H31" i="1"/>
  <c r="J31" i="1" s="1"/>
  <c r="H32" i="1"/>
  <c r="J32" i="1" s="1"/>
  <c r="H33" i="1"/>
  <c r="J33" i="1" s="1"/>
  <c r="H28" i="1"/>
  <c r="J28" i="1" s="1"/>
  <c r="H10" i="1"/>
  <c r="J10" i="1" s="1"/>
  <c r="H11" i="1"/>
  <c r="H30" i="1" s="1"/>
  <c r="J30" i="1" s="1"/>
  <c r="H12" i="1"/>
  <c r="H13" i="1"/>
  <c r="H14" i="1"/>
  <c r="H9" i="1"/>
  <c r="N11" i="2"/>
  <c r="N23" i="2"/>
  <c r="N49" i="2"/>
  <c r="N30" i="2" s="1"/>
  <c r="N31" i="2" s="1"/>
  <c r="N36" i="2" s="1"/>
  <c r="B26" i="1"/>
  <c r="B28" i="1"/>
  <c r="F28" i="1"/>
  <c r="O28" i="1"/>
  <c r="B29" i="1"/>
  <c r="D29" i="1"/>
  <c r="F29" i="1"/>
  <c r="O29" i="1"/>
  <c r="B30" i="1"/>
  <c r="O30" i="1"/>
  <c r="B31" i="1"/>
  <c r="D31" i="1"/>
  <c r="F31" i="1"/>
  <c r="O31" i="1"/>
  <c r="B32" i="1"/>
  <c r="D32" i="1"/>
  <c r="F32" i="1"/>
  <c r="O32" i="1"/>
  <c r="B33" i="1"/>
  <c r="F33" i="1"/>
  <c r="O33" i="1"/>
  <c r="F30" i="1"/>
  <c r="H29" i="1" l="1"/>
  <c r="J29" i="1" s="1"/>
  <c r="D33" i="1"/>
  <c r="D30" i="1"/>
  <c r="R13" i="1"/>
  <c r="R9" i="1"/>
  <c r="D28" i="1"/>
  <c r="J18" i="1"/>
  <c r="L33" i="1"/>
  <c r="U33" i="1" s="1"/>
  <c r="L31" i="1"/>
  <c r="L29" i="1"/>
  <c r="L32" i="1"/>
  <c r="L30" i="1"/>
  <c r="L28" i="1"/>
  <c r="R11" i="1"/>
  <c r="U11" i="1"/>
  <c r="R14" i="1"/>
  <c r="U14" i="1"/>
  <c r="N34" i="2"/>
  <c r="X14" i="1" l="1"/>
  <c r="U9" i="1"/>
  <c r="X9" i="1" s="1"/>
  <c r="R33" i="1"/>
  <c r="X33" i="1" s="1"/>
  <c r="U13" i="1"/>
  <c r="X13" i="1" s="1"/>
  <c r="R30" i="1"/>
  <c r="J35" i="1"/>
  <c r="R28" i="1"/>
  <c r="U28" i="1"/>
  <c r="U32" i="1"/>
  <c r="R32" i="1"/>
  <c r="J37" i="1"/>
  <c r="R10" i="1"/>
  <c r="U10" i="1"/>
  <c r="R12" i="1"/>
  <c r="R18" i="1" s="1"/>
  <c r="U12" i="1"/>
  <c r="R29" i="1"/>
  <c r="U29" i="1"/>
  <c r="J16" i="1"/>
  <c r="J20" i="1" s="1"/>
  <c r="X11" i="1"/>
  <c r="R31" i="1"/>
  <c r="U31" i="1"/>
  <c r="U30" i="1"/>
  <c r="R16" i="1" l="1"/>
  <c r="X30" i="1"/>
  <c r="X32" i="1"/>
  <c r="J39" i="1"/>
  <c r="U18" i="1"/>
  <c r="U16" i="1"/>
  <c r="X29" i="1"/>
  <c r="X12" i="1"/>
  <c r="R20" i="1"/>
  <c r="X10" i="1"/>
  <c r="U37" i="1"/>
  <c r="U35" i="1"/>
  <c r="X16" i="1"/>
  <c r="X18" i="1"/>
  <c r="X31" i="1"/>
  <c r="X28" i="1"/>
  <c r="R37" i="1"/>
  <c r="R35" i="1"/>
  <c r="U20" i="1" l="1"/>
  <c r="R39" i="1"/>
  <c r="U39" i="1"/>
  <c r="X35" i="1"/>
  <c r="X37" i="1"/>
  <c r="X20" i="1"/>
  <c r="X39" i="1" l="1"/>
</calcChain>
</file>

<file path=xl/sharedStrings.xml><?xml version="1.0" encoding="utf-8"?>
<sst xmlns="http://schemas.openxmlformats.org/spreadsheetml/2006/main" count="176" uniqueCount="112">
  <si>
    <t>Notes on page 2 of this Schedule.</t>
  </si>
  <si>
    <t>%</t>
  </si>
  <si>
    <t>Indicated Common Equity Cost Rate (4)</t>
  </si>
  <si>
    <t>ECAPM Cost Rate</t>
  </si>
  <si>
    <t>Traditional CAPM Cost Rate</t>
  </si>
  <si>
    <t>Risk-Free Rate (2)</t>
  </si>
  <si>
    <t>Market Risk Premium (1)</t>
  </si>
  <si>
    <t>Average Beta</t>
  </si>
  <si>
    <t>Bloomberg Adjusted Beta</t>
  </si>
  <si>
    <t>Value Line Adjusted Beta</t>
  </si>
  <si>
    <t>[8]</t>
  </si>
  <si>
    <t>[7]</t>
  </si>
  <si>
    <t>[6]</t>
  </si>
  <si>
    <t>[5]</t>
  </si>
  <si>
    <t>[4]</t>
  </si>
  <si>
    <t>[3]</t>
  </si>
  <si>
    <t>[2]</t>
  </si>
  <si>
    <t>[1]</t>
  </si>
  <si>
    <t>Results Excluding the PRPM MRP</t>
  </si>
  <si>
    <t>Average of Mean and Median</t>
  </si>
  <si>
    <t>Median</t>
  </si>
  <si>
    <t>Mean</t>
  </si>
  <si>
    <t>of the Traditional Capital Asset Pricing Model (CAPM) and Empirical Capital Asset Pricing Model (ECAPM)</t>
  </si>
  <si>
    <t>Indicated Common Equity Cost Rate Through Use</t>
  </si>
  <si>
    <t>S&amp;P Capital IQ</t>
  </si>
  <si>
    <t>Bloomberg Professional Services</t>
  </si>
  <si>
    <t>Value Line Summary and Index</t>
  </si>
  <si>
    <t>Sources of Information:</t>
  </si>
  <si>
    <t>Average of Column 6 and Column 7.</t>
  </si>
  <si>
    <t>(3)</t>
  </si>
  <si>
    <t>For reasons explained in the direct testimony, the appropriate risk-free rate for cost of capital purposes is the average forecast of 30 year Treasury Bonds per the consensus of nearly 50 economists reported in Blue Chip Financial Forecasts. (See pages 7 and 8 of Schedule DWD-3.) The projection of the risk-free rate is illustrated below:</t>
  </si>
  <si>
    <t>(2)</t>
  </si>
  <si>
    <t>Average MRP Excluding the PRPM MRP:</t>
  </si>
  <si>
    <t>Average MRP:</t>
  </si>
  <si>
    <t>MRP based on Value Line data</t>
  </si>
  <si>
    <t>Projected Risk-Free Rate (see note 2):</t>
  </si>
  <si>
    <t>Total return on the Market based on the S&amp;P 500:</t>
  </si>
  <si>
    <t>Measure 5: Bloomberg, Value Line, and S&amp;P Capital IQ Projected Return on the Market based on the S&amp;P 500</t>
  </si>
  <si>
    <t>*Forcasted 3-5 year capital appreciation plus expected dividend yield</t>
  </si>
  <si>
    <t>MRP based on Value Line Summary &amp; Index:</t>
  </si>
  <si>
    <t>Total projected return on the market 3-5 years hence*:</t>
  </si>
  <si>
    <t>Measure 3: Application of the PRPM to Ibbotson Historical Data:</t>
  </si>
  <si>
    <t>(1926-2023)</t>
  </si>
  <si>
    <t>Measure 2: Application of a Regression Analysis to Ibbotson Historical Data</t>
  </si>
  <si>
    <t>MRP based on Ibbotson Historical Data:</t>
  </si>
  <si>
    <t>Arithmetic Mean Income Returns on Long-Term Government Bonds:</t>
  </si>
  <si>
    <t>The market risk premium (MRP) is derived by using six different measures from three sources: Ibbotson, Value Line, and Bloomberg as illustrated below:</t>
  </si>
  <si>
    <t>(1)</t>
  </si>
  <si>
    <t>Notes:</t>
  </si>
  <si>
    <t>Notes to Accompany the Application of the CAPM and ECAPM</t>
  </si>
  <si>
    <t>[9]</t>
  </si>
  <si>
    <t>Yahoo! Finance Calculated Adjusted Beta</t>
  </si>
  <si>
    <t>Third Quarter 2024</t>
  </si>
  <si>
    <t>Fourth Quarter 2024</t>
  </si>
  <si>
    <t>First Quarter 2025</t>
  </si>
  <si>
    <t>Second Quarter 2025</t>
  </si>
  <si>
    <t>Third Quarter 2025</t>
  </si>
  <si>
    <t>Fourth Quarter 2025</t>
  </si>
  <si>
    <t>2026-2030</t>
  </si>
  <si>
    <t>2031-2035</t>
  </si>
  <si>
    <t>Measure 4: Value Line Projected MRP (Thirteen weeks ending August 02, 2024)</t>
  </si>
  <si>
    <t>Atmos Energy Corporation</t>
  </si>
  <si>
    <t>New Jersey Resources Corporation</t>
  </si>
  <si>
    <t>NiSource Inc.</t>
  </si>
  <si>
    <t>Northwest Natural Holding Company</t>
  </si>
  <si>
    <t>ONE Gas, Inc.</t>
  </si>
  <si>
    <t>Spire Inc.</t>
  </si>
  <si>
    <t>ATO</t>
  </si>
  <si>
    <t>NJR</t>
  </si>
  <si>
    <t>NI</t>
  </si>
  <si>
    <t>NWN</t>
  </si>
  <si>
    <t>OGS</t>
  </si>
  <si>
    <t>SR</t>
  </si>
  <si>
    <t>(January 1926 - July 2024)</t>
  </si>
  <si>
    <t>Measure 1: Ibbotson Arithmetic Mean MRP (1926-2023)</t>
  </si>
  <si>
    <t>Arithmetic Mean Monthly Returns for Large Stocks 1926-2023:</t>
  </si>
  <si>
    <t>Proxy Group of Six Natural Gas Distribution Companies</t>
  </si>
  <si>
    <t>Blue Chip Financial Forecasts, August 1, 2024 and May 31, 2024</t>
  </si>
  <si>
    <t>Kroll 2023 SBBI® Yearbook</t>
  </si>
  <si>
    <t>Start Date:</t>
  </si>
  <si>
    <t># Weeks</t>
  </si>
  <si>
    <t>Period:</t>
  </si>
  <si>
    <t>Monthly</t>
  </si>
  <si>
    <t>End Date:</t>
  </si>
  <si>
    <t># Years</t>
  </si>
  <si>
    <t>Currency:</t>
  </si>
  <si>
    <t>Local CCY</t>
  </si>
  <si>
    <t>Relative Index:</t>
  </si>
  <si>
    <t>SPX Index</t>
  </si>
  <si>
    <t>&lt;-- Leave Blank to use default Relative Index for each security.</t>
  </si>
  <si>
    <t>Ticker</t>
  </si>
  <si>
    <t>Security</t>
  </si>
  <si>
    <t>Name</t>
  </si>
  <si>
    <t>Raw BETA</t>
  </si>
  <si>
    <t>Adj BETA</t>
  </si>
  <si>
    <t>ALPHA (Intercept)</t>
  </si>
  <si>
    <t>R^2 (Correlation^2)</t>
  </si>
  <si>
    <t>Std Dev Of Error</t>
  </si>
  <si>
    <t>Std Error Of BETA</t>
  </si>
  <si>
    <t>Number Of Points</t>
  </si>
  <si>
    <t>ATO US EQUITY</t>
  </si>
  <si>
    <t>ATMOS ENERGY CORP</t>
  </si>
  <si>
    <t>NJR US EQUITY</t>
  </si>
  <si>
    <t>NEW JERSEY RESOURCES CORP</t>
  </si>
  <si>
    <t>NI US EQUITY</t>
  </si>
  <si>
    <t>NISOURCE INC</t>
  </si>
  <si>
    <t>NWN US EQUITY</t>
  </si>
  <si>
    <t>NORTHWEST NATURAL HOLDING CO</t>
  </si>
  <si>
    <t>OGS US EQUITY</t>
  </si>
  <si>
    <t>ONE GAS INC</t>
  </si>
  <si>
    <t>SR US EQUITY</t>
  </si>
  <si>
    <t>SPIRE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</si>
</sst>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12" x14ac:knownFonts="1">
    <font>
      <sz val="10"/>
      <name val="Arial"/>
      <family val="2"/>
    </font>
    <font>
      <sz val="10"/>
      <name val="Arial"/>
      <family val="2"/>
    </font>
    <font>
      <sz val="12"/>
      <name val="Cambria"/>
      <family val="1"/>
    </font>
    <font>
      <b/>
      <sz val="12"/>
      <name val="Cambria"/>
      <family val="1"/>
    </font>
    <font>
      <sz val="11"/>
      <color indexed="9"/>
      <name val="Calibri"/>
      <family val="2"/>
    </font>
    <font>
      <sz val="11"/>
      <name val="Calibri"/>
      <family val="2"/>
    </font>
    <font>
      <sz val="11"/>
      <color indexed="8"/>
      <name val="Calibri"/>
      <family val="2"/>
    </font>
    <font>
      <b/>
      <sz val="10"/>
      <color rgb="FFFF0000"/>
      <name val="Arial"/>
      <family val="2"/>
    </font>
    <font>
      <sz val="8"/>
      <name val="Arial"/>
      <family val="2"/>
    </font>
    <font>
      <sz val="10"/>
      <color indexed="9"/>
      <name val="Arial"/>
      <family val="2"/>
    </font>
    <font>
      <u/>
      <sz val="12"/>
      <name val="Cambria"/>
      <family val="1"/>
    </font>
    <font>
      <sz val="12"/>
      <color theme="1"/>
      <name val="Cambria"/>
      <family val="1"/>
    </font>
  </fonts>
  <fills count="6">
    <fill>
      <patternFill patternType="none"/>
    </fill>
    <fill>
      <patternFill patternType="gray125"/>
    </fill>
    <fill>
      <patternFill patternType="solid">
        <fgColor indexed="48"/>
        <bgColor indexed="64"/>
      </patternFill>
    </fill>
    <fill>
      <patternFill patternType="solid">
        <fgColor indexed="47"/>
        <bgColor indexed="64"/>
      </patternFill>
    </fill>
    <fill>
      <patternFill patternType="solid">
        <fgColor indexed="65"/>
        <bgColor indexed="64"/>
      </patternFill>
    </fill>
    <fill>
      <patternFill patternType="solid">
        <fgColor indexed="47"/>
        <bgColor indexed="9"/>
      </patternFill>
    </fill>
  </fills>
  <borders count="14">
    <border>
      <left/>
      <right/>
      <top/>
      <bottom/>
      <diagonal/>
    </border>
    <border>
      <left/>
      <right/>
      <top/>
      <bottom style="double">
        <color auto="1"/>
      </bottom>
      <diagonal/>
    </border>
    <border>
      <left/>
      <right/>
      <top style="thin">
        <color auto="1"/>
      </top>
      <bottom/>
      <diagonal/>
    </border>
    <border>
      <left/>
      <right/>
      <top/>
      <bottom style="thin">
        <color auto="1"/>
      </bottom>
      <diagonal/>
    </border>
    <border>
      <left/>
      <right/>
      <top style="thin">
        <color auto="1"/>
      </top>
      <bottom style="double">
        <color auto="1"/>
      </bottom>
      <diagonal/>
    </border>
    <border>
      <left/>
      <right/>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2"/>
      </right>
      <top style="thin">
        <color indexed="62"/>
      </top>
      <bottom style="thin">
        <color indexed="64"/>
      </bottom>
      <diagonal/>
    </border>
    <border>
      <left style="thin">
        <color indexed="62"/>
      </left>
      <right style="thin">
        <color indexed="62"/>
      </right>
      <top/>
      <bottom style="thin">
        <color indexed="62"/>
      </bottom>
      <diagonal/>
    </border>
    <border>
      <left style="thin">
        <color indexed="62"/>
      </left>
      <right style="thin">
        <color indexed="62"/>
      </right>
      <top style="thin">
        <color indexed="62"/>
      </top>
      <bottom style="thin">
        <color indexed="62"/>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left" wrapText="1"/>
    </xf>
    <xf numFmtId="0" fontId="0" fillId="0" borderId="5" xfId="0" applyBorder="1"/>
    <xf numFmtId="0" fontId="4" fillId="2" borderId="6" xfId="0" applyFont="1" applyFill="1" applyBorder="1" applyAlignment="1">
      <alignment horizontal="right"/>
    </xf>
    <xf numFmtId="14" fontId="5" fillId="3" borderId="6" xfId="0" applyNumberFormat="1" applyFont="1" applyFill="1" applyBorder="1" applyAlignment="1">
      <alignment horizontal="left"/>
    </xf>
    <xf numFmtId="1" fontId="5" fillId="4" borderId="6" xfId="0" applyNumberFormat="1" applyFont="1" applyFill="1" applyBorder="1" applyAlignment="1">
      <alignment horizontal="left"/>
    </xf>
    <xf numFmtId="0" fontId="6" fillId="5" borderId="7" xfId="0" applyFont="1" applyFill="1" applyBorder="1" applyAlignment="1">
      <alignment horizontal="left"/>
    </xf>
    <xf numFmtId="164" fontId="5" fillId="4" borderId="6" xfId="0" applyNumberFormat="1" applyFont="1" applyFill="1" applyBorder="1" applyAlignment="1">
      <alignment horizontal="left"/>
    </xf>
    <xf numFmtId="0" fontId="6" fillId="5" borderId="8" xfId="0" applyFont="1" applyFill="1" applyBorder="1" applyAlignment="1">
      <alignment horizontal="left"/>
    </xf>
    <xf numFmtId="0" fontId="6" fillId="5" borderId="9" xfId="0" applyFont="1" applyFill="1" applyBorder="1" applyAlignment="1">
      <alignment horizontal="left"/>
    </xf>
    <xf numFmtId="0" fontId="7" fillId="0" borderId="0" xfId="0" applyFont="1"/>
    <xf numFmtId="0" fontId="8" fillId="0" borderId="0" xfId="0" applyFont="1"/>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4" borderId="13" xfId="0" applyFont="1" applyFill="1" applyBorder="1" applyAlignment="1">
      <alignment horizontal="center"/>
    </xf>
    <xf numFmtId="0" fontId="5" fillId="4" borderId="13" xfId="0" applyFont="1" applyFill="1" applyBorder="1" applyAlignment="1">
      <alignment horizontal="left"/>
    </xf>
    <xf numFmtId="0" fontId="5" fillId="4" borderId="13" xfId="0" applyFont="1" applyFill="1" applyBorder="1" applyAlignment="1">
      <alignment horizontal="right"/>
    </xf>
    <xf numFmtId="165" fontId="5" fillId="4" borderId="13" xfId="0" applyNumberFormat="1" applyFont="1" applyFill="1" applyBorder="1" applyAlignment="1">
      <alignment horizontal="right"/>
    </xf>
    <xf numFmtId="1" fontId="5" fillId="4" borderId="13" xfId="0" applyNumberFormat="1" applyFont="1" applyFill="1" applyBorder="1" applyAlignment="1">
      <alignment horizontal="right"/>
    </xf>
    <xf numFmtId="165" fontId="0" fillId="0" borderId="0" xfId="0" applyNumberFormat="1"/>
    <xf numFmtId="0" fontId="10" fillId="0" borderId="0" xfId="0" applyFont="1" applyAlignment="1">
      <alignment horizontal="centerContinuous"/>
    </xf>
    <xf numFmtId="0" fontId="2" fillId="0" borderId="0" xfId="0" applyFont="1" applyAlignment="1">
      <alignment horizontal="centerContinuous"/>
    </xf>
    <xf numFmtId="0" fontId="2" fillId="0" borderId="0" xfId="0" applyFont="1" applyAlignment="1">
      <alignment horizontal="center"/>
    </xf>
    <xf numFmtId="0" fontId="2" fillId="0" borderId="3" xfId="0" applyFont="1" applyBorder="1" applyAlignment="1">
      <alignment wrapText="1"/>
    </xf>
    <xf numFmtId="0" fontId="2" fillId="0" borderId="3" xfId="0" applyFont="1" applyBorder="1" applyAlignment="1">
      <alignment horizontal="center" wrapText="1"/>
    </xf>
    <xf numFmtId="0" fontId="2" fillId="0" borderId="0" xfId="0" applyFont="1" applyAlignment="1">
      <alignment horizontal="center" wrapText="1"/>
    </xf>
    <xf numFmtId="43" fontId="2" fillId="0" borderId="0" xfId="1" applyFont="1" applyFill="1"/>
    <xf numFmtId="4" fontId="2" fillId="0" borderId="0" xfId="0" applyNumberFormat="1" applyFont="1"/>
    <xf numFmtId="4" fontId="2" fillId="0" borderId="0" xfId="0" quotePrefix="1" applyNumberFormat="1" applyFont="1"/>
    <xf numFmtId="43" fontId="2" fillId="0" borderId="0" xfId="1" applyFont="1" applyFill="1" applyBorder="1"/>
    <xf numFmtId="2" fontId="11" fillId="0" borderId="0" xfId="0" applyNumberFormat="1" applyFont="1"/>
    <xf numFmtId="43" fontId="2" fillId="0" borderId="2" xfId="1" applyFont="1" applyFill="1" applyBorder="1"/>
    <xf numFmtId="43" fontId="2" fillId="0" borderId="0" xfId="0" applyNumberFormat="1" applyFont="1"/>
    <xf numFmtId="0" fontId="2" fillId="0" borderId="0" xfId="0" applyFont="1" applyAlignment="1">
      <alignment horizontal="right"/>
    </xf>
    <xf numFmtId="43" fontId="2" fillId="0" borderId="1" xfId="1" applyFont="1" applyFill="1" applyBorder="1"/>
    <xf numFmtId="2" fontId="11" fillId="0" borderId="0" xfId="2" applyNumberFormat="1" applyFont="1" applyFill="1"/>
    <xf numFmtId="2" fontId="2" fillId="0" borderId="0" xfId="0" applyNumberFormat="1" applyFont="1"/>
    <xf numFmtId="0" fontId="2" fillId="0" borderId="0" xfId="0" quotePrefix="1" applyFont="1" applyAlignment="1">
      <alignment horizontal="right" vertical="top"/>
    </xf>
    <xf numFmtId="0" fontId="2" fillId="0" borderId="0" xfId="0" applyFont="1" applyAlignment="1">
      <alignment horizontal="left" vertical="top" wrapText="1"/>
    </xf>
    <xf numFmtId="0" fontId="3" fillId="0" borderId="0" xfId="0" applyFont="1"/>
    <xf numFmtId="43" fontId="2" fillId="0" borderId="3" xfId="0" applyNumberFormat="1" applyFont="1" applyBorder="1"/>
    <xf numFmtId="43" fontId="2" fillId="0" borderId="1" xfId="0" applyNumberFormat="1" applyFont="1" applyBorder="1"/>
    <xf numFmtId="43" fontId="2" fillId="0" borderId="3" xfId="1" applyFont="1" applyFill="1" applyBorder="1"/>
    <xf numFmtId="43" fontId="2" fillId="0" borderId="4" xfId="0" applyNumberFormat="1" applyFont="1" applyBorder="1"/>
    <xf numFmtId="0" fontId="2" fillId="0" borderId="0" xfId="0" quotePrefix="1" applyFont="1" applyAlignment="1">
      <alignment horizontal="right"/>
    </xf>
    <xf numFmtId="0" fontId="2" fillId="0" borderId="0" xfId="0" applyFont="1" applyAlignment="1">
      <alignment horizontal="left" indent="3"/>
    </xf>
    <xf numFmtId="0" fontId="2" fillId="0" borderId="3" xfId="0" applyFont="1" applyBorder="1" applyAlignment="1">
      <alignment horizontal="center" wrapText="1"/>
    </xf>
    <xf numFmtId="0" fontId="2" fillId="0" borderId="3" xfId="0" applyFont="1" applyBorder="1" applyAlignment="1">
      <alignment horizontal="center"/>
    </xf>
    <xf numFmtId="0" fontId="2" fillId="0" borderId="3" xfId="0" applyFont="1" applyBorder="1"/>
    <xf numFmtId="0" fontId="10" fillId="0" borderId="0" xfId="0" applyFont="1" applyAlignment="1">
      <alignment horizontal="center"/>
    </xf>
    <xf numFmtId="0" fontId="2" fillId="0" borderId="0" xfId="0" applyFont="1" applyAlignment="1">
      <alignment wrapText="1"/>
    </xf>
    <xf numFmtId="0" fontId="2" fillId="0" borderId="0" xfId="0" applyFont="1" applyAlignment="1">
      <alignment horizontal="left" vertical="top" wrapText="1"/>
    </xf>
    <xf numFmtId="0" fontId="10" fillId="0" borderId="0" xfId="0" applyFont="1" applyAlignment="1">
      <alignment horizontal="center" vertical="top" wrapText="1"/>
    </xf>
    <xf numFmtId="0" fontId="3" fillId="0" borderId="0" xfId="0" applyFont="1" applyAlignment="1">
      <alignment horizontal="left" wrapText="1"/>
    </xf>
    <xf numFmtId="0" fontId="4" fillId="2" borderId="0" xfId="0" applyFont="1" applyFill="1" applyAlignment="1">
      <alignment horizontal="center" vertical="center" wrapText="1"/>
    </xf>
    <xf numFmtId="0" fontId="9" fillId="0" borderId="11" xfId="0" applyFont="1" applyBorder="1" applyAlignment="1">
      <alignment horizontal="center" vertical="center" wrapText="1"/>
    </xf>
  </cellXfs>
  <cellStyles count="3">
    <cellStyle name="Comma" xfId="1" builtinId="3"/>
    <cellStyle name="Normal" xfId="0" builtinId="0"/>
    <cellStyle name="Percent 10 2 2" xfId="2" xr:uid="{987DB4EC-CD6F-4831-B426-ED70D697FAEE}"/>
  </cellStyles>
  <dxfs count="6">
    <dxf>
      <fill>
        <patternFill>
          <bgColor indexed="44"/>
        </patternFill>
      </fill>
    </dxf>
    <dxf>
      <fill>
        <patternFill>
          <bgColor indexed="40"/>
        </patternFill>
      </fill>
    </dxf>
    <dxf>
      <fill>
        <patternFill>
          <bgColor indexed="44"/>
        </patternFill>
      </fill>
    </dxf>
    <dxf>
      <fill>
        <patternFill>
          <bgColor indexed="40"/>
        </patternFill>
      </fill>
    </dxf>
    <dxf>
      <fill>
        <patternFill>
          <bgColor indexed="26"/>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31750</xdr:colOff>
          <xdr:row>3</xdr:row>
          <xdr:rowOff>114300</xdr:rowOff>
        </xdr:from>
        <xdr:to>
          <xdr:col>3</xdr:col>
          <xdr:colOff>0</xdr:colOff>
          <xdr:row>4</xdr:row>
          <xdr:rowOff>184150</xdr:rowOff>
        </xdr:to>
        <xdr:sp macro="" textlink="">
          <xdr:nvSpPr>
            <xdr:cNvPr id="3073" name="CommandButton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0</xdr:row>
          <xdr:rowOff>31750</xdr:rowOff>
        </xdr:from>
        <xdr:to>
          <xdr:col>2</xdr:col>
          <xdr:colOff>800100</xdr:colOff>
          <xdr:row>1</xdr:row>
          <xdr:rowOff>0</xdr:rowOff>
        </xdr:to>
        <xdr:sp macro="" textlink="">
          <xdr:nvSpPr>
            <xdr:cNvPr id="3074" name="CommandButton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7AD2-F475-44D8-85B4-56B8B32C4A92}">
  <sheetPr codeName="Sheet54">
    <pageSetUpPr fitToPage="1"/>
  </sheetPr>
  <dimension ref="A1:AC50"/>
  <sheetViews>
    <sheetView tabSelected="1" view="pageBreakPreview" zoomScale="85" zoomScaleNormal="85" zoomScaleSheetLayoutView="85" workbookViewId="0"/>
  </sheetViews>
  <sheetFormatPr defaultColWidth="9.08984375" defaultRowHeight="15" x14ac:dyDescent="0.3"/>
  <cols>
    <col min="1" max="1" width="9.08984375" style="1"/>
    <col min="2" max="2" width="38.90625" style="1" customWidth="1"/>
    <col min="3" max="3" width="3.08984375" style="1" customWidth="1"/>
    <col min="4" max="4" width="11.08984375" style="1" customWidth="1"/>
    <col min="5" max="5" width="2.453125" style="1" customWidth="1"/>
    <col min="6" max="6" width="14.54296875" style="1" customWidth="1"/>
    <col min="7" max="7" width="2.54296875" style="1" customWidth="1"/>
    <col min="8" max="8" width="12.90625" style="1" customWidth="1"/>
    <col min="9" max="9" width="2.54296875" style="1" customWidth="1"/>
    <col min="10" max="10" width="11.08984375" style="1" customWidth="1"/>
    <col min="11" max="11" width="3.08984375" style="1" customWidth="1"/>
    <col min="12" max="12" width="10.54296875" style="1" bestFit="1" customWidth="1"/>
    <col min="13" max="13" width="3.54296875" style="1" customWidth="1"/>
    <col min="14" max="14" width="3.08984375" style="1" customWidth="1"/>
    <col min="15" max="15" width="9.54296875" style="1" customWidth="1"/>
    <col min="16" max="16" width="3.54296875" style="1" customWidth="1"/>
    <col min="17" max="17" width="3.08984375" style="1" customWidth="1"/>
    <col min="18" max="18" width="9.54296875" style="1" customWidth="1"/>
    <col min="19" max="19" width="3.54296875" style="1" customWidth="1"/>
    <col min="20" max="20" width="3.08984375" style="1" customWidth="1"/>
    <col min="21" max="21" width="9.54296875" style="1" customWidth="1"/>
    <col min="22" max="22" width="3.54296875" style="1" customWidth="1"/>
    <col min="23" max="23" width="3.08984375" style="1" customWidth="1"/>
    <col min="24" max="24" width="9.54296875" style="1" customWidth="1"/>
    <col min="25" max="25" width="3.54296875" style="1" customWidth="1"/>
    <col min="26" max="16384" width="9.08984375" style="1"/>
  </cols>
  <sheetData>
    <row r="1" spans="1:29" x14ac:dyDescent="0.3">
      <c r="B1" s="21" t="s">
        <v>61</v>
      </c>
      <c r="C1" s="22"/>
      <c r="D1" s="22"/>
      <c r="E1" s="22"/>
      <c r="F1" s="22"/>
      <c r="G1" s="22"/>
      <c r="H1" s="22"/>
      <c r="I1" s="22"/>
      <c r="J1" s="22"/>
      <c r="K1" s="22"/>
      <c r="L1" s="22"/>
      <c r="M1" s="22"/>
      <c r="N1" s="22"/>
      <c r="O1" s="22"/>
      <c r="P1" s="22"/>
      <c r="Q1" s="22"/>
      <c r="R1" s="22"/>
      <c r="S1" s="22"/>
      <c r="T1" s="22"/>
      <c r="U1" s="22"/>
      <c r="V1" s="22"/>
      <c r="W1" s="22"/>
      <c r="X1" s="22"/>
      <c r="Y1" s="22"/>
    </row>
    <row r="2" spans="1:29" x14ac:dyDescent="0.3">
      <c r="B2" s="22" t="s">
        <v>23</v>
      </c>
      <c r="C2" s="22"/>
      <c r="D2" s="22"/>
      <c r="E2" s="22"/>
      <c r="F2" s="22"/>
      <c r="G2" s="22"/>
      <c r="H2" s="22"/>
      <c r="I2" s="22"/>
      <c r="J2" s="22"/>
      <c r="K2" s="22"/>
      <c r="L2" s="22"/>
      <c r="M2" s="22"/>
      <c r="N2" s="22"/>
      <c r="O2" s="22"/>
      <c r="P2" s="22"/>
      <c r="Q2" s="22"/>
      <c r="R2" s="22"/>
      <c r="S2" s="22"/>
      <c r="T2" s="22"/>
      <c r="U2" s="22"/>
      <c r="V2" s="22"/>
      <c r="W2" s="22"/>
      <c r="X2" s="22"/>
      <c r="Y2" s="22"/>
    </row>
    <row r="3" spans="1:29" x14ac:dyDescent="0.3">
      <c r="B3" s="21" t="s">
        <v>22</v>
      </c>
      <c r="C3" s="22"/>
      <c r="D3" s="22"/>
      <c r="E3" s="22"/>
      <c r="F3" s="22"/>
      <c r="G3" s="22"/>
      <c r="H3" s="22"/>
      <c r="I3" s="22"/>
      <c r="J3" s="22"/>
      <c r="K3" s="22"/>
      <c r="L3" s="22"/>
      <c r="M3" s="22"/>
      <c r="N3" s="22"/>
      <c r="O3" s="22"/>
      <c r="P3" s="22"/>
      <c r="Q3" s="22"/>
      <c r="R3" s="22"/>
      <c r="S3" s="22"/>
      <c r="T3" s="22"/>
      <c r="U3" s="22"/>
      <c r="V3" s="22"/>
      <c r="W3" s="22"/>
      <c r="X3" s="22"/>
      <c r="Y3" s="22"/>
    </row>
    <row r="5" spans="1:29" x14ac:dyDescent="0.3">
      <c r="D5" s="23" t="s">
        <v>17</v>
      </c>
      <c r="E5" s="23"/>
      <c r="F5" s="23" t="s">
        <v>16</v>
      </c>
      <c r="G5" s="23"/>
      <c r="H5" s="23" t="s">
        <v>15</v>
      </c>
      <c r="I5" s="23"/>
      <c r="J5" s="23" t="s">
        <v>14</v>
      </c>
      <c r="L5" s="22" t="s">
        <v>13</v>
      </c>
      <c r="M5" s="22"/>
      <c r="O5" s="22" t="s">
        <v>12</v>
      </c>
      <c r="P5" s="22"/>
      <c r="R5" s="22" t="s">
        <v>11</v>
      </c>
      <c r="S5" s="22"/>
      <c r="U5" s="22" t="s">
        <v>10</v>
      </c>
      <c r="V5" s="22"/>
      <c r="X5" s="22" t="s">
        <v>50</v>
      </c>
      <c r="Y5" s="22"/>
    </row>
    <row r="7" spans="1:29" ht="75" x14ac:dyDescent="0.3">
      <c r="B7" s="24" t="s">
        <v>76</v>
      </c>
      <c r="D7" s="25" t="s">
        <v>9</v>
      </c>
      <c r="E7" s="26"/>
      <c r="F7" s="25" t="s">
        <v>8</v>
      </c>
      <c r="G7" s="26"/>
      <c r="H7" s="25" t="s">
        <v>51</v>
      </c>
      <c r="I7" s="26"/>
      <c r="J7" s="25" t="s">
        <v>7</v>
      </c>
      <c r="K7" s="23"/>
      <c r="L7" s="47" t="s">
        <v>6</v>
      </c>
      <c r="M7" s="48"/>
      <c r="N7" s="23"/>
      <c r="O7" s="47" t="s">
        <v>5</v>
      </c>
      <c r="P7" s="48"/>
      <c r="Q7" s="23"/>
      <c r="R7" s="47" t="s">
        <v>4</v>
      </c>
      <c r="S7" s="48"/>
      <c r="T7" s="23"/>
      <c r="U7" s="47" t="s">
        <v>3</v>
      </c>
      <c r="V7" s="48"/>
      <c r="W7" s="23"/>
      <c r="X7" s="47" t="s">
        <v>2</v>
      </c>
      <c r="Y7" s="49"/>
    </row>
    <row r="9" spans="1:29" x14ac:dyDescent="0.3">
      <c r="A9" s="1" t="s">
        <v>67</v>
      </c>
      <c r="B9" s="1" t="s">
        <v>61</v>
      </c>
      <c r="D9" s="27">
        <v>0.85</v>
      </c>
      <c r="E9" s="27"/>
      <c r="F9" s="27">
        <v>0.69336068630218506</v>
      </c>
      <c r="G9" s="27"/>
      <c r="H9" s="27">
        <f>'Yahoo Betas'!G11</f>
        <v>0.77668551707778066</v>
      </c>
      <c r="I9" s="27"/>
      <c r="J9" s="27">
        <f>IFERROR(ROUND(AVERAGE(D9:H9),2),"NA")</f>
        <v>0.77</v>
      </c>
      <c r="K9" s="28"/>
      <c r="L9" s="27">
        <v>8.6273462223547028</v>
      </c>
      <c r="M9" s="29" t="s">
        <v>1</v>
      </c>
      <c r="N9" s="28"/>
      <c r="O9" s="27">
        <v>4.3600000000000003</v>
      </c>
      <c r="P9" s="29" t="s">
        <v>1</v>
      </c>
      <c r="Q9" s="28"/>
      <c r="R9" s="30">
        <f t="shared" ref="R9:R14" si="0">IFERROR((J9*L9) + O9,"NA")</f>
        <v>11.003056591213122</v>
      </c>
      <c r="S9" s="29" t="s">
        <v>1</v>
      </c>
      <c r="T9" s="28"/>
      <c r="U9" s="30">
        <f t="shared" ref="U9:U14" si="1">IFERROR((0.75*(J9*L9))+(0.25*L9)+O9,"NA")</f>
        <v>11.499128998998518</v>
      </c>
      <c r="V9" s="29" t="s">
        <v>1</v>
      </c>
      <c r="W9" s="28"/>
      <c r="X9" s="30">
        <f t="shared" ref="X9:X14" si="2">IFERROR(ROUND(AVERAGE(R9:U9),2),"NA")</f>
        <v>11.25</v>
      </c>
      <c r="Y9" s="28" t="s">
        <v>1</v>
      </c>
      <c r="AB9" s="31"/>
      <c r="AC9" s="31"/>
    </row>
    <row r="10" spans="1:29" x14ac:dyDescent="0.3">
      <c r="A10" s="1" t="s">
        <v>68</v>
      </c>
      <c r="B10" s="1" t="s">
        <v>62</v>
      </c>
      <c r="D10" s="27">
        <v>1</v>
      </c>
      <c r="E10" s="27"/>
      <c r="F10" s="27">
        <v>0.67290264368057251</v>
      </c>
      <c r="G10" s="27"/>
      <c r="H10" s="27">
        <f>'Yahoo Betas'!G12</f>
        <v>0.74613755192797848</v>
      </c>
      <c r="I10" s="27"/>
      <c r="J10" s="27">
        <f t="shared" ref="J10:J14" si="3">IFERROR(ROUND(AVERAGE(D10:H10),2),"NA")</f>
        <v>0.81</v>
      </c>
      <c r="K10" s="28"/>
      <c r="L10" s="27">
        <v>8.6273462223547028</v>
      </c>
      <c r="M10" s="29"/>
      <c r="N10" s="28"/>
      <c r="O10" s="27">
        <v>4.3600000000000003</v>
      </c>
      <c r="P10" s="29"/>
      <c r="Q10" s="28"/>
      <c r="R10" s="30">
        <f t="shared" si="0"/>
        <v>11.348150440107311</v>
      </c>
      <c r="S10" s="29"/>
      <c r="T10" s="28"/>
      <c r="U10" s="30">
        <f t="shared" si="1"/>
        <v>11.757949385669157</v>
      </c>
      <c r="V10" s="29"/>
      <c r="W10" s="28"/>
      <c r="X10" s="30">
        <f t="shared" si="2"/>
        <v>11.55</v>
      </c>
      <c r="Y10" s="29"/>
      <c r="AB10" s="31"/>
      <c r="AC10" s="31"/>
    </row>
    <row r="11" spans="1:29" x14ac:dyDescent="0.3">
      <c r="A11" s="1" t="s">
        <v>69</v>
      </c>
      <c r="B11" s="1" t="s">
        <v>63</v>
      </c>
      <c r="D11" s="27">
        <v>0.95</v>
      </c>
      <c r="E11" s="27"/>
      <c r="F11" s="27">
        <v>0.66219300031661987</v>
      </c>
      <c r="G11" s="27"/>
      <c r="H11" s="27">
        <f>'Yahoo Betas'!G13</f>
        <v>0.66647708106535242</v>
      </c>
      <c r="I11" s="27"/>
      <c r="J11" s="27">
        <f t="shared" si="3"/>
        <v>0.76</v>
      </c>
      <c r="K11" s="28"/>
      <c r="L11" s="27">
        <v>8.6273462223547028</v>
      </c>
      <c r="M11" s="29"/>
      <c r="N11" s="28"/>
      <c r="O11" s="27">
        <v>4.3600000000000003</v>
      </c>
      <c r="P11" s="29"/>
      <c r="Q11" s="28"/>
      <c r="R11" s="30">
        <f t="shared" si="0"/>
        <v>10.916783128989575</v>
      </c>
      <c r="S11" s="29"/>
      <c r="T11" s="28"/>
      <c r="U11" s="30">
        <f t="shared" si="1"/>
        <v>11.434423902330856</v>
      </c>
      <c r="V11" s="29"/>
      <c r="W11" s="28"/>
      <c r="X11" s="30">
        <f t="shared" si="2"/>
        <v>11.18</v>
      </c>
      <c r="Y11" s="29"/>
      <c r="AB11" s="31"/>
      <c r="AC11" s="31"/>
    </row>
    <row r="12" spans="1:29" x14ac:dyDescent="0.3">
      <c r="A12" s="1" t="s">
        <v>70</v>
      </c>
      <c r="B12" s="1" t="s">
        <v>64</v>
      </c>
      <c r="D12" s="27">
        <v>0.85</v>
      </c>
      <c r="E12" s="27"/>
      <c r="F12" s="27">
        <v>0.64049136638641357</v>
      </c>
      <c r="G12" s="27"/>
      <c r="H12" s="27">
        <f>'Yahoo Betas'!G14</f>
        <v>0.70873675676289771</v>
      </c>
      <c r="I12" s="27"/>
      <c r="J12" s="27">
        <f t="shared" si="3"/>
        <v>0.73</v>
      </c>
      <c r="K12" s="28"/>
      <c r="L12" s="27">
        <v>8.6273462223547028</v>
      </c>
      <c r="M12" s="29"/>
      <c r="N12" s="28"/>
      <c r="O12" s="27">
        <v>4.3600000000000003</v>
      </c>
      <c r="P12" s="29"/>
      <c r="Q12" s="28"/>
      <c r="R12" s="30">
        <f t="shared" si="0"/>
        <v>10.657962742318933</v>
      </c>
      <c r="S12" s="29"/>
      <c r="T12" s="28"/>
      <c r="U12" s="30">
        <f t="shared" si="1"/>
        <v>11.240308612327876</v>
      </c>
      <c r="V12" s="29"/>
      <c r="W12" s="28"/>
      <c r="X12" s="30">
        <f t="shared" si="2"/>
        <v>10.95</v>
      </c>
      <c r="Y12" s="29"/>
      <c r="AB12" s="31"/>
      <c r="AC12" s="31"/>
    </row>
    <row r="13" spans="1:29" x14ac:dyDescent="0.3">
      <c r="A13" s="1" t="s">
        <v>71</v>
      </c>
      <c r="B13" s="1" t="s">
        <v>65</v>
      </c>
      <c r="D13" s="27">
        <v>0.85</v>
      </c>
      <c r="E13" s="27"/>
      <c r="F13" s="27">
        <v>0.60231441259384155</v>
      </c>
      <c r="G13" s="27"/>
      <c r="H13" s="27">
        <f>'Yahoo Betas'!G15</f>
        <v>0.76681305504691477</v>
      </c>
      <c r="I13" s="27"/>
      <c r="J13" s="27">
        <f t="shared" si="3"/>
        <v>0.74</v>
      </c>
      <c r="K13" s="28"/>
      <c r="L13" s="27">
        <v>8.6273462223547028</v>
      </c>
      <c r="M13" s="29"/>
      <c r="N13" s="28"/>
      <c r="O13" s="27">
        <v>4.3600000000000003</v>
      </c>
      <c r="P13" s="29"/>
      <c r="Q13" s="28"/>
      <c r="R13" s="30">
        <f t="shared" si="0"/>
        <v>10.744236204542482</v>
      </c>
      <c r="S13" s="29"/>
      <c r="T13" s="28"/>
      <c r="U13" s="30">
        <f t="shared" si="1"/>
        <v>11.305013708995535</v>
      </c>
      <c r="V13" s="29"/>
      <c r="W13" s="28"/>
      <c r="X13" s="30">
        <f t="shared" si="2"/>
        <v>11.02</v>
      </c>
      <c r="Y13" s="29"/>
      <c r="AB13" s="31"/>
      <c r="AC13" s="31"/>
    </row>
    <row r="14" spans="1:29" x14ac:dyDescent="0.3">
      <c r="A14" s="1" t="s">
        <v>72</v>
      </c>
      <c r="B14" s="1" t="s">
        <v>66</v>
      </c>
      <c r="D14" s="27">
        <v>0.85</v>
      </c>
      <c r="E14" s="27"/>
      <c r="F14" s="27">
        <v>0.75463056564331055</v>
      </c>
      <c r="G14" s="27"/>
      <c r="H14" s="27">
        <f>'Yahoo Betas'!G16</f>
        <v>0.68354729845687157</v>
      </c>
      <c r="I14" s="27"/>
      <c r="J14" s="27">
        <f t="shared" si="3"/>
        <v>0.76</v>
      </c>
      <c r="K14" s="28"/>
      <c r="L14" s="27">
        <v>8.6273462223547028</v>
      </c>
      <c r="M14" s="29"/>
      <c r="N14" s="28"/>
      <c r="O14" s="27">
        <v>4.3600000000000003</v>
      </c>
      <c r="P14" s="29"/>
      <c r="Q14" s="28"/>
      <c r="R14" s="30">
        <f t="shared" si="0"/>
        <v>10.916783128989575</v>
      </c>
      <c r="S14" s="29"/>
      <c r="T14" s="28"/>
      <c r="U14" s="30">
        <f t="shared" si="1"/>
        <v>11.434423902330856</v>
      </c>
      <c r="V14" s="29"/>
      <c r="W14" s="28"/>
      <c r="X14" s="30">
        <f t="shared" si="2"/>
        <v>11.18</v>
      </c>
      <c r="Y14" s="29"/>
      <c r="AB14" s="31"/>
      <c r="AC14" s="31"/>
    </row>
    <row r="15" spans="1:29" x14ac:dyDescent="0.3">
      <c r="D15" s="27"/>
      <c r="E15" s="27"/>
      <c r="F15" s="27"/>
      <c r="G15" s="27"/>
      <c r="H15" s="27"/>
      <c r="I15" s="27"/>
      <c r="J15" s="32"/>
      <c r="K15" s="28"/>
      <c r="L15" s="28"/>
      <c r="M15" s="28"/>
      <c r="N15" s="28"/>
      <c r="O15" s="28"/>
      <c r="P15" s="28"/>
      <c r="Q15" s="28"/>
      <c r="R15" s="32"/>
      <c r="S15" s="28"/>
      <c r="T15" s="28"/>
      <c r="U15" s="32"/>
      <c r="V15" s="28"/>
      <c r="W15" s="28"/>
      <c r="X15" s="32"/>
      <c r="Y15" s="28"/>
      <c r="AA15" s="33"/>
      <c r="AB15" s="33"/>
    </row>
    <row r="16" spans="1:29" ht="15.5" thickBot="1" x14ac:dyDescent="0.35">
      <c r="B16" s="34" t="s">
        <v>21</v>
      </c>
      <c r="D16" s="30"/>
      <c r="E16" s="30"/>
      <c r="F16" s="30"/>
      <c r="G16" s="30"/>
      <c r="H16" s="30"/>
      <c r="I16" s="30"/>
      <c r="J16" s="35">
        <f>IFERROR(ROUND(AVERAGE(J8:J15),2),"NA")</f>
        <v>0.76</v>
      </c>
      <c r="K16" s="28"/>
      <c r="L16" s="28"/>
      <c r="M16" s="28"/>
      <c r="N16" s="28"/>
      <c r="O16" s="28"/>
      <c r="P16" s="28"/>
      <c r="Q16" s="28"/>
      <c r="R16" s="35">
        <f>IFERROR(ROUND(AVERAGE(R8:R15),2),"NA")</f>
        <v>10.93</v>
      </c>
      <c r="S16" s="29" t="s">
        <v>1</v>
      </c>
      <c r="T16" s="28"/>
      <c r="U16" s="35">
        <f>IFERROR(ROUND(AVERAGE(U8:U15),2),"NA")</f>
        <v>11.45</v>
      </c>
      <c r="V16" s="29" t="s">
        <v>1</v>
      </c>
      <c r="W16" s="28"/>
      <c r="X16" s="35">
        <f>IFERROR(ROUND(AVERAGE(X8:X15),2),"NA")</f>
        <v>11.19</v>
      </c>
      <c r="Y16" s="29" t="s">
        <v>1</v>
      </c>
    </row>
    <row r="17" spans="2:28" ht="15.5" thickTop="1" x14ac:dyDescent="0.3">
      <c r="D17" s="30"/>
      <c r="E17" s="27"/>
      <c r="F17" s="27"/>
      <c r="G17" s="27"/>
      <c r="H17" s="27"/>
      <c r="I17" s="27"/>
      <c r="J17" s="27"/>
      <c r="K17" s="28"/>
      <c r="L17" s="28"/>
      <c r="M17" s="28"/>
      <c r="N17" s="28"/>
      <c r="O17" s="28"/>
      <c r="P17" s="28"/>
      <c r="Q17" s="28"/>
      <c r="R17" s="27"/>
      <c r="S17" s="28"/>
      <c r="T17" s="28"/>
      <c r="U17" s="27"/>
      <c r="V17" s="28"/>
      <c r="W17" s="28"/>
      <c r="X17" s="27"/>
      <c r="Y17" s="28"/>
      <c r="AA17" s="31"/>
    </row>
    <row r="18" spans="2:28" ht="15.5" thickBot="1" x14ac:dyDescent="0.35">
      <c r="B18" s="34" t="s">
        <v>20</v>
      </c>
      <c r="D18" s="30"/>
      <c r="E18" s="30"/>
      <c r="F18" s="30"/>
      <c r="G18" s="30"/>
      <c r="H18" s="30"/>
      <c r="I18" s="30"/>
      <c r="J18" s="35">
        <f>IFERROR(ROUND(MEDIAN(J8:J15),2),"NA")</f>
        <v>0.76</v>
      </c>
      <c r="K18" s="28"/>
      <c r="L18" s="28"/>
      <c r="M18" s="28"/>
      <c r="N18" s="28"/>
      <c r="O18" s="28"/>
      <c r="P18" s="28"/>
      <c r="Q18" s="28"/>
      <c r="R18" s="35">
        <f>IFERROR(ROUND(MEDIAN(R8:R15),2),"NA")</f>
        <v>10.92</v>
      </c>
      <c r="S18" s="29" t="s">
        <v>1</v>
      </c>
      <c r="T18" s="28"/>
      <c r="U18" s="35">
        <f>IFERROR(ROUND(MEDIAN(U8:U15),2),"NA")</f>
        <v>11.43</v>
      </c>
      <c r="V18" s="29" t="s">
        <v>1</v>
      </c>
      <c r="W18" s="28"/>
      <c r="X18" s="35">
        <f>IFERROR(ROUND(MEDIAN(X8:X15),2),"NA")</f>
        <v>11.18</v>
      </c>
      <c r="Y18" s="29" t="s">
        <v>1</v>
      </c>
      <c r="AA18" s="36"/>
    </row>
    <row r="19" spans="2:28" ht="15.5" thickTop="1" x14ac:dyDescent="0.3">
      <c r="D19" s="27"/>
      <c r="E19" s="27"/>
      <c r="F19" s="27"/>
      <c r="G19" s="27"/>
      <c r="H19" s="27"/>
      <c r="I19" s="27"/>
      <c r="J19" s="27"/>
      <c r="R19" s="27"/>
      <c r="U19" s="27"/>
      <c r="X19" s="27"/>
      <c r="AA19" s="31"/>
      <c r="AB19" s="37"/>
    </row>
    <row r="20" spans="2:28" ht="15.5" thickBot="1" x14ac:dyDescent="0.35">
      <c r="B20" s="34" t="s">
        <v>19</v>
      </c>
      <c r="D20" s="27"/>
      <c r="E20" s="27"/>
      <c r="F20" s="27"/>
      <c r="G20" s="27"/>
      <c r="H20" s="27"/>
      <c r="I20" s="27"/>
      <c r="J20" s="35">
        <f>IFERROR(ROUND(AVERAGE(J16:J18),2),"NA")</f>
        <v>0.76</v>
      </c>
      <c r="R20" s="35">
        <f>IFERROR(ROUND(AVERAGE(R16:R18),2),"NA")</f>
        <v>10.93</v>
      </c>
      <c r="S20" s="1" t="s">
        <v>1</v>
      </c>
      <c r="U20" s="35">
        <f>IFERROR(ROUND(AVERAGE(U16:U18),2),"NA")</f>
        <v>11.44</v>
      </c>
      <c r="V20" s="1" t="s">
        <v>1</v>
      </c>
      <c r="X20" s="35">
        <f>IFERROR(ROUND(AVERAGE(X16:X18),2),"NA")</f>
        <v>11.19</v>
      </c>
      <c r="Y20" s="29" t="s">
        <v>1</v>
      </c>
    </row>
    <row r="21" spans="2:28" ht="15.5" thickTop="1" x14ac:dyDescent="0.3">
      <c r="U21" s="34"/>
      <c r="X21" s="28"/>
    </row>
    <row r="22" spans="2:28" x14ac:dyDescent="0.3">
      <c r="B22" s="50" t="s">
        <v>18</v>
      </c>
      <c r="C22" s="50"/>
      <c r="D22" s="50"/>
      <c r="E22" s="50"/>
      <c r="F22" s="50"/>
      <c r="G22" s="50"/>
      <c r="H22" s="50"/>
      <c r="I22" s="50"/>
      <c r="J22" s="50"/>
      <c r="K22" s="50"/>
      <c r="L22" s="50"/>
      <c r="M22" s="50"/>
      <c r="N22" s="50"/>
      <c r="O22" s="50"/>
      <c r="P22" s="50"/>
      <c r="Q22" s="50"/>
      <c r="R22" s="50"/>
      <c r="S22" s="50"/>
      <c r="T22" s="50"/>
      <c r="U22" s="50"/>
      <c r="V22" s="50"/>
      <c r="W22" s="50"/>
      <c r="X22" s="50"/>
      <c r="Y22" s="50"/>
    </row>
    <row r="23" spans="2:28" x14ac:dyDescent="0.3">
      <c r="U23" s="34"/>
      <c r="X23" s="28"/>
    </row>
    <row r="24" spans="2:28" x14ac:dyDescent="0.3">
      <c r="D24" s="23" t="s">
        <v>17</v>
      </c>
      <c r="E24" s="23"/>
      <c r="F24" s="23" t="s">
        <v>16</v>
      </c>
      <c r="G24" s="23"/>
      <c r="H24" s="23" t="s">
        <v>15</v>
      </c>
      <c r="I24" s="23"/>
      <c r="J24" s="23" t="s">
        <v>14</v>
      </c>
      <c r="L24" s="22" t="s">
        <v>13</v>
      </c>
      <c r="M24" s="22"/>
      <c r="O24" s="22" t="s">
        <v>12</v>
      </c>
      <c r="P24" s="22"/>
      <c r="R24" s="22" t="s">
        <v>11</v>
      </c>
      <c r="S24" s="22"/>
      <c r="U24" s="22" t="s">
        <v>10</v>
      </c>
      <c r="V24" s="22"/>
      <c r="X24" s="22" t="s">
        <v>50</v>
      </c>
      <c r="Y24" s="22"/>
    </row>
    <row r="26" spans="2:28" ht="75" x14ac:dyDescent="0.3">
      <c r="B26" s="24" t="str">
        <f>B7</f>
        <v>Proxy Group of Six Natural Gas Distribution Companies</v>
      </c>
      <c r="D26" s="25" t="s">
        <v>9</v>
      </c>
      <c r="E26" s="26"/>
      <c r="F26" s="25" t="s">
        <v>8</v>
      </c>
      <c r="G26" s="26"/>
      <c r="H26" s="25" t="s">
        <v>51</v>
      </c>
      <c r="I26" s="26"/>
      <c r="J26" s="25" t="s">
        <v>7</v>
      </c>
      <c r="K26" s="23"/>
      <c r="L26" s="47" t="s">
        <v>6</v>
      </c>
      <c r="M26" s="48"/>
      <c r="N26" s="23"/>
      <c r="O26" s="47" t="s">
        <v>5</v>
      </c>
      <c r="P26" s="48"/>
      <c r="Q26" s="23"/>
      <c r="R26" s="47" t="s">
        <v>4</v>
      </c>
      <c r="S26" s="48"/>
      <c r="T26" s="23"/>
      <c r="U26" s="47" t="s">
        <v>3</v>
      </c>
      <c r="V26" s="48"/>
      <c r="W26" s="23"/>
      <c r="X26" s="47" t="s">
        <v>2</v>
      </c>
      <c r="Y26" s="49"/>
    </row>
    <row r="27" spans="2:28" x14ac:dyDescent="0.3">
      <c r="U27" s="34"/>
      <c r="X27" s="28"/>
    </row>
    <row r="28" spans="2:28" x14ac:dyDescent="0.3">
      <c r="B28" s="1" t="str">
        <f t="shared" ref="B28:B33" si="4">B9</f>
        <v>Atmos Energy Corporation</v>
      </c>
      <c r="D28" s="33">
        <f t="shared" ref="D28:D33" si="5">D9</f>
        <v>0.85</v>
      </c>
      <c r="F28" s="33">
        <f t="shared" ref="F28:F33" si="6">F9</f>
        <v>0.69336068630218506</v>
      </c>
      <c r="H28" s="33">
        <f>H9</f>
        <v>0.77668551707778066</v>
      </c>
      <c r="J28" s="27">
        <f>IFERROR(ROUND(AVERAGE(D28:H28),2),"NA")</f>
        <v>0.77</v>
      </c>
      <c r="L28" s="33">
        <f>'4.2 CAPM Notes'!$N$36</f>
        <v>8.5233855564722596</v>
      </c>
      <c r="O28" s="33">
        <f t="shared" ref="O28:O33" si="7">O9</f>
        <v>4.3600000000000003</v>
      </c>
      <c r="R28" s="30">
        <f t="shared" ref="R28:R33" si="8">IFERROR((J28*L28) + O28,"NA")</f>
        <v>10.92300687848364</v>
      </c>
      <c r="S28" s="29" t="s">
        <v>1</v>
      </c>
      <c r="T28" s="28"/>
      <c r="U28" s="30">
        <f t="shared" ref="U28:U33" si="9">IFERROR((0.75*(J28*L28))+(0.25*L28)+O28,"NA")</f>
        <v>11.413101547980794</v>
      </c>
      <c r="V28" s="29" t="s">
        <v>1</v>
      </c>
      <c r="W28" s="28"/>
      <c r="X28" s="30">
        <f t="shared" ref="X28:X33" si="10">IFERROR(ROUND(AVERAGE(R28:U28),2),"NA")</f>
        <v>11.17</v>
      </c>
      <c r="Y28" s="28" t="s">
        <v>1</v>
      </c>
    </row>
    <row r="29" spans="2:28" x14ac:dyDescent="0.3">
      <c r="B29" s="1" t="str">
        <f t="shared" si="4"/>
        <v>New Jersey Resources Corporation</v>
      </c>
      <c r="D29" s="33">
        <f t="shared" si="5"/>
        <v>1</v>
      </c>
      <c r="F29" s="33">
        <f t="shared" si="6"/>
        <v>0.67290264368057251</v>
      </c>
      <c r="H29" s="33">
        <f t="shared" ref="H29:H33" si="11">H10</f>
        <v>0.74613755192797848</v>
      </c>
      <c r="J29" s="27">
        <f t="shared" ref="J29:J33" si="12">IFERROR(ROUND(AVERAGE(D29:H29),2),"NA")</f>
        <v>0.81</v>
      </c>
      <c r="L29" s="33">
        <f>'4.2 CAPM Notes'!$N$36</f>
        <v>8.5233855564722596</v>
      </c>
      <c r="O29" s="33">
        <f t="shared" si="7"/>
        <v>4.3600000000000003</v>
      </c>
      <c r="R29" s="30">
        <f t="shared" si="8"/>
        <v>11.263942300742531</v>
      </c>
      <c r="S29" s="29"/>
      <c r="T29" s="28"/>
      <c r="U29" s="30">
        <f t="shared" si="9"/>
        <v>11.668803114674963</v>
      </c>
      <c r="V29" s="29"/>
      <c r="W29" s="28"/>
      <c r="X29" s="30">
        <f t="shared" si="10"/>
        <v>11.47</v>
      </c>
      <c r="Y29" s="29"/>
    </row>
    <row r="30" spans="2:28" x14ac:dyDescent="0.3">
      <c r="B30" s="1" t="str">
        <f t="shared" si="4"/>
        <v>NiSource Inc.</v>
      </c>
      <c r="D30" s="33">
        <f t="shared" si="5"/>
        <v>0.95</v>
      </c>
      <c r="F30" s="33">
        <f t="shared" si="6"/>
        <v>0.66219300031661987</v>
      </c>
      <c r="H30" s="33">
        <f t="shared" si="11"/>
        <v>0.66647708106535242</v>
      </c>
      <c r="J30" s="27">
        <f t="shared" si="12"/>
        <v>0.76</v>
      </c>
      <c r="L30" s="33">
        <f>'4.2 CAPM Notes'!$N$36</f>
        <v>8.5233855564722596</v>
      </c>
      <c r="O30" s="33">
        <f t="shared" si="7"/>
        <v>4.3600000000000003</v>
      </c>
      <c r="R30" s="30">
        <f t="shared" si="8"/>
        <v>10.837773022918917</v>
      </c>
      <c r="S30" s="29"/>
      <c r="T30" s="28"/>
      <c r="U30" s="30">
        <f t="shared" si="9"/>
        <v>11.349176156307253</v>
      </c>
      <c r="V30" s="29"/>
      <c r="W30" s="28"/>
      <c r="X30" s="30">
        <f t="shared" si="10"/>
        <v>11.09</v>
      </c>
      <c r="Y30" s="29"/>
    </row>
    <row r="31" spans="2:28" x14ac:dyDescent="0.3">
      <c r="B31" s="1" t="str">
        <f t="shared" si="4"/>
        <v>Northwest Natural Holding Company</v>
      </c>
      <c r="D31" s="33">
        <f t="shared" si="5"/>
        <v>0.85</v>
      </c>
      <c r="F31" s="33">
        <f t="shared" si="6"/>
        <v>0.64049136638641357</v>
      </c>
      <c r="H31" s="33">
        <f t="shared" si="11"/>
        <v>0.70873675676289771</v>
      </c>
      <c r="J31" s="27">
        <f t="shared" si="12"/>
        <v>0.73</v>
      </c>
      <c r="L31" s="33">
        <f>'4.2 CAPM Notes'!$N$36</f>
        <v>8.5233855564722596</v>
      </c>
      <c r="O31" s="33">
        <f t="shared" si="7"/>
        <v>4.3600000000000003</v>
      </c>
      <c r="R31" s="30">
        <f t="shared" si="8"/>
        <v>10.58207145622475</v>
      </c>
      <c r="S31" s="29"/>
      <c r="T31" s="28"/>
      <c r="U31" s="30">
        <f t="shared" si="9"/>
        <v>11.157399981286627</v>
      </c>
      <c r="V31" s="29"/>
      <c r="W31" s="28"/>
      <c r="X31" s="30">
        <f t="shared" si="10"/>
        <v>10.87</v>
      </c>
      <c r="Y31" s="29"/>
    </row>
    <row r="32" spans="2:28" x14ac:dyDescent="0.3">
      <c r="B32" s="1" t="str">
        <f t="shared" si="4"/>
        <v>ONE Gas, Inc.</v>
      </c>
      <c r="D32" s="33">
        <f t="shared" si="5"/>
        <v>0.85</v>
      </c>
      <c r="F32" s="33">
        <f t="shared" si="6"/>
        <v>0.60231441259384155</v>
      </c>
      <c r="H32" s="33">
        <f t="shared" si="11"/>
        <v>0.76681305504691477</v>
      </c>
      <c r="J32" s="27">
        <f t="shared" si="12"/>
        <v>0.74</v>
      </c>
      <c r="L32" s="33">
        <f>'4.2 CAPM Notes'!$N$36</f>
        <v>8.5233855564722596</v>
      </c>
      <c r="O32" s="33">
        <f t="shared" si="7"/>
        <v>4.3600000000000003</v>
      </c>
      <c r="R32" s="30">
        <f t="shared" si="8"/>
        <v>10.667305311789473</v>
      </c>
      <c r="S32" s="29"/>
      <c r="T32" s="28"/>
      <c r="U32" s="30">
        <f t="shared" si="9"/>
        <v>11.22132537296017</v>
      </c>
      <c r="V32" s="29"/>
      <c r="W32" s="28"/>
      <c r="X32" s="30">
        <f t="shared" si="10"/>
        <v>10.94</v>
      </c>
      <c r="Y32" s="29"/>
    </row>
    <row r="33" spans="2:25" x14ac:dyDescent="0.3">
      <c r="B33" s="1" t="str">
        <f t="shared" si="4"/>
        <v>Spire Inc.</v>
      </c>
      <c r="D33" s="33">
        <f t="shared" si="5"/>
        <v>0.85</v>
      </c>
      <c r="F33" s="33">
        <f t="shared" si="6"/>
        <v>0.75463056564331055</v>
      </c>
      <c r="H33" s="33">
        <f t="shared" si="11"/>
        <v>0.68354729845687157</v>
      </c>
      <c r="J33" s="27">
        <f t="shared" si="12"/>
        <v>0.76</v>
      </c>
      <c r="L33" s="33">
        <f>'4.2 CAPM Notes'!$N$36</f>
        <v>8.5233855564722596</v>
      </c>
      <c r="O33" s="33">
        <f t="shared" si="7"/>
        <v>4.3600000000000003</v>
      </c>
      <c r="R33" s="30">
        <f t="shared" si="8"/>
        <v>10.837773022918917</v>
      </c>
      <c r="S33" s="29"/>
      <c r="T33" s="28"/>
      <c r="U33" s="30">
        <f t="shared" si="9"/>
        <v>11.349176156307253</v>
      </c>
      <c r="V33" s="29"/>
      <c r="W33" s="28"/>
      <c r="X33" s="30">
        <f t="shared" si="10"/>
        <v>11.09</v>
      </c>
      <c r="Y33" s="29"/>
    </row>
    <row r="34" spans="2:25" x14ac:dyDescent="0.3">
      <c r="J34" s="32"/>
      <c r="R34" s="32"/>
      <c r="S34" s="28"/>
      <c r="T34" s="28"/>
      <c r="U34" s="32"/>
      <c r="V34" s="28"/>
      <c r="W34" s="28"/>
      <c r="X34" s="32"/>
      <c r="Y34" s="28"/>
    </row>
    <row r="35" spans="2:25" ht="15.5" thickBot="1" x14ac:dyDescent="0.35">
      <c r="J35" s="35">
        <f>IFERROR(ROUND(AVERAGE(J27:J34),2),"NA")</f>
        <v>0.76</v>
      </c>
      <c r="R35" s="35">
        <f>IFERROR(ROUND(AVERAGE(R27:R34),2),"NA")</f>
        <v>10.85</v>
      </c>
      <c r="S35" s="29" t="s">
        <v>1</v>
      </c>
      <c r="T35" s="28"/>
      <c r="U35" s="35">
        <f>IFERROR(ROUND(AVERAGE(U27:U34),2),"NA")</f>
        <v>11.36</v>
      </c>
      <c r="V35" s="29" t="s">
        <v>1</v>
      </c>
      <c r="W35" s="28"/>
      <c r="X35" s="35">
        <f>IFERROR(ROUND(AVERAGE(X27:X34),2),"NA")</f>
        <v>11.11</v>
      </c>
      <c r="Y35" s="29" t="s">
        <v>1</v>
      </c>
    </row>
    <row r="36" spans="2:25" ht="15.5" thickTop="1" x14ac:dyDescent="0.3">
      <c r="J36" s="27"/>
      <c r="R36" s="27"/>
      <c r="S36" s="28"/>
      <c r="T36" s="28"/>
      <c r="U36" s="27"/>
      <c r="V36" s="28"/>
      <c r="W36" s="28"/>
      <c r="X36" s="27"/>
      <c r="Y36" s="28"/>
    </row>
    <row r="37" spans="2:25" ht="15.5" thickBot="1" x14ac:dyDescent="0.35">
      <c r="J37" s="35">
        <f>IFERROR(ROUND(MEDIAN(J27:J34),2),"NA")</f>
        <v>0.76</v>
      </c>
      <c r="R37" s="35">
        <f>IFERROR(ROUND(MEDIAN(R27:R34),2),"NA")</f>
        <v>10.84</v>
      </c>
      <c r="S37" s="29" t="s">
        <v>1</v>
      </c>
      <c r="T37" s="28"/>
      <c r="U37" s="35">
        <f>IFERROR(ROUND(MEDIAN(U27:U34),2),"NA")</f>
        <v>11.35</v>
      </c>
      <c r="V37" s="29" t="s">
        <v>1</v>
      </c>
      <c r="W37" s="28"/>
      <c r="X37" s="35">
        <f>IFERROR(ROUND(MEDIAN(X27:X34),2),"NA")</f>
        <v>11.09</v>
      </c>
      <c r="Y37" s="29" t="s">
        <v>1</v>
      </c>
    </row>
    <row r="38" spans="2:25" ht="15.5" thickTop="1" x14ac:dyDescent="0.3">
      <c r="J38" s="27"/>
      <c r="R38" s="27"/>
      <c r="U38" s="27"/>
      <c r="X38" s="27"/>
    </row>
    <row r="39" spans="2:25" ht="15.5" thickBot="1" x14ac:dyDescent="0.35">
      <c r="J39" s="35">
        <f>IFERROR(ROUND(AVERAGE(J35:J37),2),"NA")</f>
        <v>0.76</v>
      </c>
      <c r="R39" s="35">
        <f>IFERROR(ROUND(AVERAGE(R35:R37),2),"NA")</f>
        <v>10.85</v>
      </c>
      <c r="S39" s="1" t="s">
        <v>1</v>
      </c>
      <c r="U39" s="35">
        <f>IFERROR(ROUND(AVERAGE(U35:U37),2),"NA")</f>
        <v>11.36</v>
      </c>
      <c r="V39" s="1" t="s">
        <v>1</v>
      </c>
      <c r="X39" s="35">
        <f>IFERROR(ROUND(AVERAGE(X35:X37),2),"NA")</f>
        <v>11.1</v>
      </c>
      <c r="Y39" s="29" t="s">
        <v>1</v>
      </c>
    </row>
    <row r="40" spans="2:25" ht="15.5" thickTop="1" x14ac:dyDescent="0.3"/>
    <row r="41" spans="2:25" x14ac:dyDescent="0.3">
      <c r="B41" s="34" t="s">
        <v>0</v>
      </c>
    </row>
    <row r="50" s="1" customFormat="1" ht="49.5" customHeight="1" x14ac:dyDescent="0.3"/>
  </sheetData>
  <mergeCells count="11">
    <mergeCell ref="B22:Y22"/>
    <mergeCell ref="L26:M26"/>
    <mergeCell ref="O26:P26"/>
    <mergeCell ref="R26:S26"/>
    <mergeCell ref="U26:V26"/>
    <mergeCell ref="X26:Y26"/>
    <mergeCell ref="L7:M7"/>
    <mergeCell ref="O7:P7"/>
    <mergeCell ref="R7:S7"/>
    <mergeCell ref="U7:V7"/>
    <mergeCell ref="X7:Y7"/>
  </mergeCells>
  <printOptions horizontalCentered="1"/>
  <pageMargins left="0.7" right="0.7" top="0.75" bottom="0.75" header="0.3" footer="0.3"/>
  <pageSetup scale="66" orientation="landscape" r:id="rId1"/>
  <headerFooter>
    <oddHeader>&amp;RCASE NO. 2024-00276
ATTACHMENT 2
TO STAFF DR NO. 2-13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A583E-E655-4510-9595-BA6CE7354EFE}">
  <sheetPr codeName="Sheet20">
    <pageSetUpPr fitToPage="1"/>
  </sheetPr>
  <dimension ref="A1:Q59"/>
  <sheetViews>
    <sheetView tabSelected="1" view="pageBreakPreview" zoomScale="85" zoomScaleNormal="100" zoomScaleSheetLayoutView="85" workbookViewId="0"/>
  </sheetViews>
  <sheetFormatPr defaultColWidth="8.90625" defaultRowHeight="15" x14ac:dyDescent="0.3"/>
  <cols>
    <col min="1" max="1" width="8.90625" style="1"/>
    <col min="2" max="2" width="10.453125" style="1" bestFit="1" customWidth="1"/>
    <col min="3" max="9" width="8.90625" style="1"/>
    <col min="10" max="10" width="10.54296875" style="1" bestFit="1" customWidth="1"/>
    <col min="11" max="14" width="8.90625" style="1"/>
    <col min="15" max="15" width="3.90625" style="1" customWidth="1"/>
    <col min="16" max="16384" width="8.90625" style="1"/>
  </cols>
  <sheetData>
    <row r="1" spans="1:17" x14ac:dyDescent="0.3">
      <c r="A1" s="50" t="s">
        <v>61</v>
      </c>
      <c r="B1" s="50"/>
      <c r="C1" s="50"/>
      <c r="D1" s="50"/>
      <c r="E1" s="50"/>
      <c r="F1" s="50"/>
      <c r="G1" s="50"/>
      <c r="H1" s="50"/>
      <c r="I1" s="50"/>
      <c r="J1" s="50"/>
      <c r="K1" s="50"/>
      <c r="L1" s="50"/>
      <c r="M1" s="50"/>
      <c r="N1" s="50"/>
      <c r="O1" s="50"/>
    </row>
    <row r="2" spans="1:17" ht="15.75" customHeight="1" x14ac:dyDescent="0.3">
      <c r="A2" s="53" t="s">
        <v>49</v>
      </c>
      <c r="B2" s="53"/>
      <c r="C2" s="53"/>
      <c r="D2" s="53"/>
      <c r="E2" s="53"/>
      <c r="F2" s="53"/>
      <c r="G2" s="53"/>
      <c r="H2" s="53"/>
      <c r="I2" s="53"/>
      <c r="J2" s="53"/>
      <c r="K2" s="53"/>
      <c r="L2" s="53"/>
      <c r="M2" s="53"/>
      <c r="N2" s="53"/>
      <c r="O2" s="53"/>
    </row>
    <row r="4" spans="1:17" x14ac:dyDescent="0.3">
      <c r="A4" s="34" t="s">
        <v>48</v>
      </c>
    </row>
    <row r="5" spans="1:17" ht="34.5" customHeight="1" x14ac:dyDescent="0.3">
      <c r="A5" s="38" t="s">
        <v>47</v>
      </c>
      <c r="B5" s="52" t="s">
        <v>46</v>
      </c>
      <c r="C5" s="52"/>
      <c r="D5" s="52"/>
      <c r="E5" s="52"/>
      <c r="F5" s="52"/>
      <c r="G5" s="52"/>
      <c r="H5" s="52"/>
      <c r="I5" s="52"/>
      <c r="J5" s="52"/>
      <c r="K5" s="52"/>
      <c r="L5" s="52"/>
      <c r="M5" s="52"/>
      <c r="N5" s="52"/>
      <c r="O5" s="52"/>
    </row>
    <row r="7" spans="1:17" x14ac:dyDescent="0.3">
      <c r="B7" s="40" t="s">
        <v>74</v>
      </c>
    </row>
    <row r="9" spans="1:17" x14ac:dyDescent="0.3">
      <c r="B9" s="1" t="s">
        <v>75</v>
      </c>
      <c r="N9" s="33">
        <v>12.159379034461001</v>
      </c>
      <c r="O9" s="1" t="s">
        <v>1</v>
      </c>
    </row>
    <row r="10" spans="1:17" x14ac:dyDescent="0.3">
      <c r="B10" s="1" t="s">
        <v>45</v>
      </c>
      <c r="N10" s="41">
        <v>4.9919407232124096</v>
      </c>
    </row>
    <row r="11" spans="1:17" ht="15.5" thickBot="1" x14ac:dyDescent="0.35">
      <c r="B11" s="1" t="s">
        <v>44</v>
      </c>
      <c r="N11" s="42">
        <f>N9-N10</f>
        <v>7.1674383112485911</v>
      </c>
      <c r="O11" s="1" t="s">
        <v>1</v>
      </c>
    </row>
    <row r="12" spans="1:17" ht="15.5" thickTop="1" x14ac:dyDescent="0.3"/>
    <row r="13" spans="1:17" x14ac:dyDescent="0.3">
      <c r="B13" s="40" t="s">
        <v>43</v>
      </c>
      <c r="O13" s="33"/>
    </row>
    <row r="14" spans="1:17" ht="15.5" thickBot="1" x14ac:dyDescent="0.35">
      <c r="B14" s="40" t="s">
        <v>42</v>
      </c>
      <c r="N14" s="35">
        <v>7.9879741654327265</v>
      </c>
      <c r="O14" s="1" t="s">
        <v>1</v>
      </c>
    </row>
    <row r="15" spans="1:17" ht="15.5" thickTop="1" x14ac:dyDescent="0.3">
      <c r="Q15" s="33"/>
    </row>
    <row r="16" spans="1:17" x14ac:dyDescent="0.3">
      <c r="B16" s="40" t="s">
        <v>41</v>
      </c>
    </row>
    <row r="17" spans="2:15" ht="15.5" thickBot="1" x14ac:dyDescent="0.35">
      <c r="B17" s="40" t="s">
        <v>73</v>
      </c>
      <c r="N17" s="42">
        <v>9.0431888858844687</v>
      </c>
      <c r="O17" s="1" t="s">
        <v>1</v>
      </c>
    </row>
    <row r="18" spans="2:15" ht="15.5" thickTop="1" x14ac:dyDescent="0.3"/>
    <row r="19" spans="2:15" x14ac:dyDescent="0.3">
      <c r="B19" s="40" t="s">
        <v>60</v>
      </c>
    </row>
    <row r="21" spans="2:15" x14ac:dyDescent="0.3">
      <c r="B21" s="1" t="s">
        <v>40</v>
      </c>
      <c r="N21" s="27">
        <v>12.24</v>
      </c>
      <c r="O21" s="1" t="s">
        <v>1</v>
      </c>
    </row>
    <row r="22" spans="2:15" x14ac:dyDescent="0.3">
      <c r="B22" s="1" t="s">
        <v>35</v>
      </c>
      <c r="N22" s="41">
        <v>4.3600000000000003</v>
      </c>
    </row>
    <row r="23" spans="2:15" ht="15.5" thickBot="1" x14ac:dyDescent="0.35">
      <c r="B23" s="1" t="s">
        <v>39</v>
      </c>
      <c r="N23" s="35">
        <f>N21-N22</f>
        <v>7.88</v>
      </c>
      <c r="O23" s="1" t="s">
        <v>1</v>
      </c>
    </row>
    <row r="24" spans="2:15" ht="15.5" thickTop="1" x14ac:dyDescent="0.3">
      <c r="C24" s="1" t="s">
        <v>38</v>
      </c>
      <c r="N24" s="30"/>
    </row>
    <row r="25" spans="2:15" x14ac:dyDescent="0.3">
      <c r="N25" s="30"/>
    </row>
    <row r="26" spans="2:15" x14ac:dyDescent="0.3">
      <c r="B26" s="54" t="s">
        <v>37</v>
      </c>
      <c r="C26" s="54"/>
      <c r="D26" s="54"/>
      <c r="E26" s="54"/>
      <c r="F26" s="54"/>
      <c r="G26" s="54"/>
      <c r="H26" s="54"/>
      <c r="I26" s="54"/>
      <c r="J26" s="54"/>
      <c r="N26" s="30"/>
    </row>
    <row r="27" spans="2:15" x14ac:dyDescent="0.3">
      <c r="B27" s="54"/>
      <c r="C27" s="54"/>
      <c r="D27" s="54"/>
      <c r="E27" s="54"/>
      <c r="F27" s="54"/>
      <c r="G27" s="54"/>
      <c r="H27" s="54"/>
      <c r="I27" s="54"/>
      <c r="J27" s="54"/>
      <c r="N27" s="30"/>
    </row>
    <row r="28" spans="2:15" x14ac:dyDescent="0.3">
      <c r="B28" s="2"/>
      <c r="C28" s="2"/>
      <c r="D28" s="2"/>
      <c r="E28" s="2"/>
      <c r="F28" s="2"/>
      <c r="G28" s="2"/>
      <c r="H28" s="2"/>
      <c r="I28" s="2"/>
      <c r="J28" s="2"/>
      <c r="N28" s="30"/>
    </row>
    <row r="29" spans="2:15" x14ac:dyDescent="0.3">
      <c r="B29" s="1" t="s">
        <v>36</v>
      </c>
      <c r="N29" s="30">
        <v>15.418129749207726</v>
      </c>
      <c r="O29" s="1" t="s">
        <v>1</v>
      </c>
    </row>
    <row r="30" spans="2:15" x14ac:dyDescent="0.3">
      <c r="B30" s="1" t="s">
        <v>35</v>
      </c>
      <c r="N30" s="43">
        <f>N49</f>
        <v>4.3600000000000003</v>
      </c>
    </row>
    <row r="31" spans="2:15" ht="15.5" thickBot="1" x14ac:dyDescent="0.35">
      <c r="B31" s="1" t="s">
        <v>34</v>
      </c>
      <c r="N31" s="42">
        <f>IFERROR(N29-N30,"NA")</f>
        <v>11.058129749207726</v>
      </c>
      <c r="O31" s="1" t="s">
        <v>1</v>
      </c>
    </row>
    <row r="32" spans="2:15" ht="15.5" thickTop="1" x14ac:dyDescent="0.3">
      <c r="N32" s="30"/>
    </row>
    <row r="34" spans="1:15" ht="15.5" thickBot="1" x14ac:dyDescent="0.35">
      <c r="L34" s="34" t="s">
        <v>33</v>
      </c>
      <c r="N34" s="42">
        <f>AVERAGE(N11,N14,N17,N23,N31)</f>
        <v>8.6273462223547028</v>
      </c>
      <c r="O34" s="1" t="s">
        <v>1</v>
      </c>
    </row>
    <row r="35" spans="1:15" ht="15.5" thickTop="1" x14ac:dyDescent="0.3">
      <c r="L35" s="34"/>
      <c r="N35" s="33"/>
    </row>
    <row r="36" spans="1:15" ht="15.5" thickBot="1" x14ac:dyDescent="0.35">
      <c r="L36" s="34" t="s">
        <v>32</v>
      </c>
      <c r="N36" s="42">
        <f>AVERAGE(N31,N23,N14,N11)</f>
        <v>8.5233855564722596</v>
      </c>
      <c r="O36" s="1" t="s">
        <v>1</v>
      </c>
    </row>
    <row r="37" spans="1:15" ht="15.5" thickTop="1" x14ac:dyDescent="0.3">
      <c r="L37" s="34"/>
      <c r="N37" s="33"/>
    </row>
    <row r="39" spans="1:15" ht="51" customHeight="1" x14ac:dyDescent="0.3">
      <c r="A39" s="38" t="s">
        <v>31</v>
      </c>
      <c r="B39" s="52" t="s">
        <v>30</v>
      </c>
      <c r="C39" s="52"/>
      <c r="D39" s="52"/>
      <c r="E39" s="52"/>
      <c r="F39" s="52"/>
      <c r="G39" s="52"/>
      <c r="H39" s="52"/>
      <c r="I39" s="52"/>
      <c r="J39" s="52"/>
      <c r="K39" s="52"/>
      <c r="L39" s="52"/>
      <c r="M39" s="52"/>
      <c r="N39" s="52"/>
      <c r="O39" s="52"/>
    </row>
    <row r="40" spans="1:15" x14ac:dyDescent="0.3">
      <c r="A40" s="38"/>
      <c r="B40" s="39"/>
      <c r="C40" s="39"/>
      <c r="D40" s="39"/>
      <c r="E40" s="39"/>
      <c r="F40" s="39"/>
      <c r="G40" s="39"/>
      <c r="H40" s="39"/>
      <c r="I40" s="39"/>
      <c r="J40" s="39"/>
      <c r="K40" s="39"/>
      <c r="L40" s="39"/>
      <c r="M40" s="39"/>
      <c r="N40" s="39"/>
      <c r="O40" s="39"/>
    </row>
    <row r="41" spans="1:15" x14ac:dyDescent="0.3">
      <c r="J41" s="34" t="s">
        <v>52</v>
      </c>
      <c r="N41" s="33">
        <v>4.5</v>
      </c>
      <c r="O41" s="1" t="s">
        <v>1</v>
      </c>
    </row>
    <row r="42" spans="1:15" x14ac:dyDescent="0.3">
      <c r="J42" s="34" t="s">
        <v>53</v>
      </c>
      <c r="N42" s="33">
        <v>4.4000000000000004</v>
      </c>
    </row>
    <row r="43" spans="1:15" x14ac:dyDescent="0.3">
      <c r="J43" s="34" t="s">
        <v>54</v>
      </c>
      <c r="N43" s="33">
        <v>4.4000000000000004</v>
      </c>
    </row>
    <row r="44" spans="1:15" x14ac:dyDescent="0.3">
      <c r="J44" s="34" t="s">
        <v>55</v>
      </c>
      <c r="N44" s="33">
        <v>4.3</v>
      </c>
    </row>
    <row r="45" spans="1:15" x14ac:dyDescent="0.3">
      <c r="J45" s="34" t="s">
        <v>56</v>
      </c>
      <c r="N45" s="33">
        <v>4.3</v>
      </c>
    </row>
    <row r="46" spans="1:15" x14ac:dyDescent="0.3">
      <c r="J46" s="34" t="s">
        <v>57</v>
      </c>
      <c r="N46" s="33">
        <v>4.3</v>
      </c>
    </row>
    <row r="47" spans="1:15" x14ac:dyDescent="0.3">
      <c r="J47" s="34" t="s">
        <v>58</v>
      </c>
      <c r="N47" s="33">
        <v>4.3</v>
      </c>
    </row>
    <row r="48" spans="1:15" x14ac:dyDescent="0.3">
      <c r="J48" s="34" t="s">
        <v>59</v>
      </c>
      <c r="N48" s="33">
        <v>4.4000000000000004</v>
      </c>
    </row>
    <row r="49" spans="1:15" ht="15.5" thickBot="1" x14ac:dyDescent="0.35">
      <c r="N49" s="44">
        <f>ROUND(AVERAGE(N41:N48),2)</f>
        <v>4.3600000000000003</v>
      </c>
      <c r="O49" s="1" t="s">
        <v>1</v>
      </c>
    </row>
    <row r="50" spans="1:15" ht="15.5" thickTop="1" x14ac:dyDescent="0.3">
      <c r="N50" s="33"/>
    </row>
    <row r="51" spans="1:15" x14ac:dyDescent="0.3">
      <c r="N51" s="33"/>
    </row>
    <row r="52" spans="1:15" x14ac:dyDescent="0.3">
      <c r="A52" s="45" t="s">
        <v>29</v>
      </c>
      <c r="B52" s="1" t="s">
        <v>28</v>
      </c>
    </row>
    <row r="54" spans="1:15" x14ac:dyDescent="0.3">
      <c r="A54" s="46" t="s">
        <v>27</v>
      </c>
    </row>
    <row r="55" spans="1:15" x14ac:dyDescent="0.3">
      <c r="B55" s="1" t="s">
        <v>26</v>
      </c>
    </row>
    <row r="56" spans="1:15" x14ac:dyDescent="0.3">
      <c r="B56" s="1" t="s">
        <v>77</v>
      </c>
    </row>
    <row r="57" spans="1:15" x14ac:dyDescent="0.3">
      <c r="B57" s="51" t="s">
        <v>78</v>
      </c>
      <c r="C57" s="51"/>
      <c r="D57" s="51"/>
      <c r="E57" s="51"/>
      <c r="F57" s="51"/>
      <c r="G57" s="51"/>
      <c r="H57" s="51"/>
      <c r="I57" s="51"/>
      <c r="J57" s="51"/>
      <c r="K57" s="51"/>
      <c r="L57" s="51"/>
      <c r="M57" s="51"/>
    </row>
    <row r="58" spans="1:15" x14ac:dyDescent="0.3">
      <c r="B58" s="1" t="s">
        <v>25</v>
      </c>
    </row>
    <row r="59" spans="1:15" x14ac:dyDescent="0.3">
      <c r="B59" s="1" t="s">
        <v>24</v>
      </c>
    </row>
  </sheetData>
  <mergeCells count="6">
    <mergeCell ref="B57:M57"/>
    <mergeCell ref="B5:O5"/>
    <mergeCell ref="A1:O1"/>
    <mergeCell ref="A2:O2"/>
    <mergeCell ref="B39:O39"/>
    <mergeCell ref="B26:J27"/>
  </mergeCells>
  <printOptions horizontalCentered="1"/>
  <pageMargins left="0.7" right="0.7" top="0.75" bottom="0.75" header="0.3" footer="0.3"/>
  <pageSetup scale="54" orientation="landscape" r:id="rId1"/>
  <headerFooter>
    <oddHeader>&amp;RCASE NO. 2024-00276
ATTACHMENT 2
TO STAFF DR NO. 2-13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CFD7-32D3-4119-9C63-1FA78A4042BD}">
  <sheetPr codeName="Sheet1">
    <pageSetUpPr fitToPage="1"/>
  </sheetPr>
  <dimension ref="B1:N16"/>
  <sheetViews>
    <sheetView tabSelected="1" workbookViewId="0"/>
  </sheetViews>
  <sheetFormatPr defaultRowHeight="12.5" x14ac:dyDescent="0.25"/>
  <cols>
    <col min="1" max="1" width="1.36328125" customWidth="1"/>
    <col min="2" max="2" width="8.36328125" customWidth="1"/>
    <col min="3" max="3" width="16.08984375" bestFit="1" customWidth="1"/>
    <col min="4" max="4" width="14.6328125" customWidth="1"/>
    <col min="5" max="5" width="16.6328125" customWidth="1"/>
    <col min="6" max="6" width="12.54296875" customWidth="1"/>
    <col min="7" max="7" width="13.90625" customWidth="1"/>
    <col min="8" max="8" width="12.54296875" customWidth="1"/>
    <col min="9" max="9" width="14.36328125" customWidth="1"/>
    <col min="10" max="10" width="11" customWidth="1"/>
    <col min="11" max="11" width="15.54296875" bestFit="1" customWidth="1"/>
    <col min="12" max="12" width="15.90625" bestFit="1" customWidth="1"/>
    <col min="13" max="13" width="14.54296875" bestFit="1" customWidth="1"/>
    <col min="14" max="14" width="17.90625" bestFit="1" customWidth="1"/>
    <col min="15" max="15" width="19.90625" customWidth="1"/>
    <col min="16" max="16" width="15.90625" bestFit="1" customWidth="1"/>
    <col min="17" max="17" width="30.08984375" bestFit="1" customWidth="1"/>
    <col min="18" max="18" width="31.08984375" bestFit="1" customWidth="1"/>
    <col min="19" max="19" width="26.90625" bestFit="1" customWidth="1"/>
    <col min="20" max="20" width="17.6328125" bestFit="1" customWidth="1"/>
    <col min="21" max="21" width="31.453125" bestFit="1" customWidth="1"/>
    <col min="22" max="22" width="34.36328125" bestFit="1" customWidth="1"/>
    <col min="23" max="23" width="40.36328125" bestFit="1" customWidth="1"/>
    <col min="24" max="24" width="18.90625" bestFit="1" customWidth="1"/>
    <col min="25" max="25" width="18.6328125" bestFit="1" customWidth="1"/>
    <col min="26" max="26" width="32.36328125" bestFit="1" customWidth="1"/>
    <col min="27" max="27" width="30.36328125" bestFit="1" customWidth="1"/>
    <col min="257" max="257" width="1.36328125" customWidth="1"/>
    <col min="258" max="258" width="8.36328125" customWidth="1"/>
    <col min="259" max="259" width="16.08984375" bestFit="1" customWidth="1"/>
    <col min="260" max="260" width="14.6328125" customWidth="1"/>
    <col min="261" max="261" width="16.6328125" customWidth="1"/>
    <col min="262" max="262" width="12.54296875" customWidth="1"/>
    <col min="263" max="263" width="13.90625" customWidth="1"/>
    <col min="264" max="264" width="12.54296875" customWidth="1"/>
    <col min="265" max="265" width="14.36328125" customWidth="1"/>
    <col min="266" max="266" width="11" customWidth="1"/>
    <col min="267" max="267" width="15.54296875" bestFit="1" customWidth="1"/>
    <col min="268" max="268" width="15.90625" bestFit="1" customWidth="1"/>
    <col min="269" max="269" width="14.54296875" bestFit="1" customWidth="1"/>
    <col min="270" max="270" width="17.90625" bestFit="1" customWidth="1"/>
    <col min="271" max="271" width="19.90625" customWidth="1"/>
    <col min="272" max="272" width="15.90625" bestFit="1" customWidth="1"/>
    <col min="273" max="273" width="30.08984375" bestFit="1" customWidth="1"/>
    <col min="274" max="274" width="31.08984375" bestFit="1" customWidth="1"/>
    <col min="275" max="275" width="26.90625" bestFit="1" customWidth="1"/>
    <col min="276" max="276" width="17.6328125" bestFit="1" customWidth="1"/>
    <col min="277" max="277" width="31.453125" bestFit="1" customWidth="1"/>
    <col min="278" max="278" width="34.36328125" bestFit="1" customWidth="1"/>
    <col min="279" max="279" width="40.36328125" bestFit="1" customWidth="1"/>
    <col min="280" max="280" width="18.90625" bestFit="1" customWidth="1"/>
    <col min="281" max="281" width="18.6328125" bestFit="1" customWidth="1"/>
    <col min="282" max="282" width="32.36328125" bestFit="1" customWidth="1"/>
    <col min="283" max="283" width="30.36328125" bestFit="1" customWidth="1"/>
    <col min="513" max="513" width="1.36328125" customWidth="1"/>
    <col min="514" max="514" width="8.36328125" customWidth="1"/>
    <col min="515" max="515" width="16.08984375" bestFit="1" customWidth="1"/>
    <col min="516" max="516" width="14.6328125" customWidth="1"/>
    <col min="517" max="517" width="16.6328125" customWidth="1"/>
    <col min="518" max="518" width="12.54296875" customWidth="1"/>
    <col min="519" max="519" width="13.90625" customWidth="1"/>
    <col min="520" max="520" width="12.54296875" customWidth="1"/>
    <col min="521" max="521" width="14.36328125" customWidth="1"/>
    <col min="522" max="522" width="11" customWidth="1"/>
    <col min="523" max="523" width="15.54296875" bestFit="1" customWidth="1"/>
    <col min="524" max="524" width="15.90625" bestFit="1" customWidth="1"/>
    <col min="525" max="525" width="14.54296875" bestFit="1" customWidth="1"/>
    <col min="526" max="526" width="17.90625" bestFit="1" customWidth="1"/>
    <col min="527" max="527" width="19.90625" customWidth="1"/>
    <col min="528" max="528" width="15.90625" bestFit="1" customWidth="1"/>
    <col min="529" max="529" width="30.08984375" bestFit="1" customWidth="1"/>
    <col min="530" max="530" width="31.08984375" bestFit="1" customWidth="1"/>
    <col min="531" max="531" width="26.90625" bestFit="1" customWidth="1"/>
    <col min="532" max="532" width="17.6328125" bestFit="1" customWidth="1"/>
    <col min="533" max="533" width="31.453125" bestFit="1" customWidth="1"/>
    <col min="534" max="534" width="34.36328125" bestFit="1" customWidth="1"/>
    <col min="535" max="535" width="40.36328125" bestFit="1" customWidth="1"/>
    <col min="536" max="536" width="18.90625" bestFit="1" customWidth="1"/>
    <col min="537" max="537" width="18.6328125" bestFit="1" customWidth="1"/>
    <col min="538" max="538" width="32.36328125" bestFit="1" customWidth="1"/>
    <col min="539" max="539" width="30.36328125" bestFit="1" customWidth="1"/>
    <col min="769" max="769" width="1.36328125" customWidth="1"/>
    <col min="770" max="770" width="8.36328125" customWidth="1"/>
    <col min="771" max="771" width="16.08984375" bestFit="1" customWidth="1"/>
    <col min="772" max="772" width="14.6328125" customWidth="1"/>
    <col min="773" max="773" width="16.6328125" customWidth="1"/>
    <col min="774" max="774" width="12.54296875" customWidth="1"/>
    <col min="775" max="775" width="13.90625" customWidth="1"/>
    <col min="776" max="776" width="12.54296875" customWidth="1"/>
    <col min="777" max="777" width="14.36328125" customWidth="1"/>
    <col min="778" max="778" width="11" customWidth="1"/>
    <col min="779" max="779" width="15.54296875" bestFit="1" customWidth="1"/>
    <col min="780" max="780" width="15.90625" bestFit="1" customWidth="1"/>
    <col min="781" max="781" width="14.54296875" bestFit="1" customWidth="1"/>
    <col min="782" max="782" width="17.90625" bestFit="1" customWidth="1"/>
    <col min="783" max="783" width="19.90625" customWidth="1"/>
    <col min="784" max="784" width="15.90625" bestFit="1" customWidth="1"/>
    <col min="785" max="785" width="30.08984375" bestFit="1" customWidth="1"/>
    <col min="786" max="786" width="31.08984375" bestFit="1" customWidth="1"/>
    <col min="787" max="787" width="26.90625" bestFit="1" customWidth="1"/>
    <col min="788" max="788" width="17.6328125" bestFit="1" customWidth="1"/>
    <col min="789" max="789" width="31.453125" bestFit="1" customWidth="1"/>
    <col min="790" max="790" width="34.36328125" bestFit="1" customWidth="1"/>
    <col min="791" max="791" width="40.36328125" bestFit="1" customWidth="1"/>
    <col min="792" max="792" width="18.90625" bestFit="1" customWidth="1"/>
    <col min="793" max="793" width="18.6328125" bestFit="1" customWidth="1"/>
    <col min="794" max="794" width="32.36328125" bestFit="1" customWidth="1"/>
    <col min="795" max="795" width="30.36328125" bestFit="1" customWidth="1"/>
    <col min="1025" max="1025" width="1.36328125" customWidth="1"/>
    <col min="1026" max="1026" width="8.36328125" customWidth="1"/>
    <col min="1027" max="1027" width="16.08984375" bestFit="1" customWidth="1"/>
    <col min="1028" max="1028" width="14.6328125" customWidth="1"/>
    <col min="1029" max="1029" width="16.6328125" customWidth="1"/>
    <col min="1030" max="1030" width="12.54296875" customWidth="1"/>
    <col min="1031" max="1031" width="13.90625" customWidth="1"/>
    <col min="1032" max="1032" width="12.54296875" customWidth="1"/>
    <col min="1033" max="1033" width="14.36328125" customWidth="1"/>
    <col min="1034" max="1034" width="11" customWidth="1"/>
    <col min="1035" max="1035" width="15.54296875" bestFit="1" customWidth="1"/>
    <col min="1036" max="1036" width="15.90625" bestFit="1" customWidth="1"/>
    <col min="1037" max="1037" width="14.54296875" bestFit="1" customWidth="1"/>
    <col min="1038" max="1038" width="17.90625" bestFit="1" customWidth="1"/>
    <col min="1039" max="1039" width="19.90625" customWidth="1"/>
    <col min="1040" max="1040" width="15.90625" bestFit="1" customWidth="1"/>
    <col min="1041" max="1041" width="30.08984375" bestFit="1" customWidth="1"/>
    <col min="1042" max="1042" width="31.08984375" bestFit="1" customWidth="1"/>
    <col min="1043" max="1043" width="26.90625" bestFit="1" customWidth="1"/>
    <col min="1044" max="1044" width="17.6328125" bestFit="1" customWidth="1"/>
    <col min="1045" max="1045" width="31.453125" bestFit="1" customWidth="1"/>
    <col min="1046" max="1046" width="34.36328125" bestFit="1" customWidth="1"/>
    <col min="1047" max="1047" width="40.36328125" bestFit="1" customWidth="1"/>
    <col min="1048" max="1048" width="18.90625" bestFit="1" customWidth="1"/>
    <col min="1049" max="1049" width="18.6328125" bestFit="1" customWidth="1"/>
    <col min="1050" max="1050" width="32.36328125" bestFit="1" customWidth="1"/>
    <col min="1051" max="1051" width="30.36328125" bestFit="1" customWidth="1"/>
    <col min="1281" max="1281" width="1.36328125" customWidth="1"/>
    <col min="1282" max="1282" width="8.36328125" customWidth="1"/>
    <col min="1283" max="1283" width="16.08984375" bestFit="1" customWidth="1"/>
    <col min="1284" max="1284" width="14.6328125" customWidth="1"/>
    <col min="1285" max="1285" width="16.6328125" customWidth="1"/>
    <col min="1286" max="1286" width="12.54296875" customWidth="1"/>
    <col min="1287" max="1287" width="13.90625" customWidth="1"/>
    <col min="1288" max="1288" width="12.54296875" customWidth="1"/>
    <col min="1289" max="1289" width="14.36328125" customWidth="1"/>
    <col min="1290" max="1290" width="11" customWidth="1"/>
    <col min="1291" max="1291" width="15.54296875" bestFit="1" customWidth="1"/>
    <col min="1292" max="1292" width="15.90625" bestFit="1" customWidth="1"/>
    <col min="1293" max="1293" width="14.54296875" bestFit="1" customWidth="1"/>
    <col min="1294" max="1294" width="17.90625" bestFit="1" customWidth="1"/>
    <col min="1295" max="1295" width="19.90625" customWidth="1"/>
    <col min="1296" max="1296" width="15.90625" bestFit="1" customWidth="1"/>
    <col min="1297" max="1297" width="30.08984375" bestFit="1" customWidth="1"/>
    <col min="1298" max="1298" width="31.08984375" bestFit="1" customWidth="1"/>
    <col min="1299" max="1299" width="26.90625" bestFit="1" customWidth="1"/>
    <col min="1300" max="1300" width="17.6328125" bestFit="1" customWidth="1"/>
    <col min="1301" max="1301" width="31.453125" bestFit="1" customWidth="1"/>
    <col min="1302" max="1302" width="34.36328125" bestFit="1" customWidth="1"/>
    <col min="1303" max="1303" width="40.36328125" bestFit="1" customWidth="1"/>
    <col min="1304" max="1304" width="18.90625" bestFit="1" customWidth="1"/>
    <col min="1305" max="1305" width="18.6328125" bestFit="1" customWidth="1"/>
    <col min="1306" max="1306" width="32.36328125" bestFit="1" customWidth="1"/>
    <col min="1307" max="1307" width="30.36328125" bestFit="1" customWidth="1"/>
    <col min="1537" max="1537" width="1.36328125" customWidth="1"/>
    <col min="1538" max="1538" width="8.36328125" customWidth="1"/>
    <col min="1539" max="1539" width="16.08984375" bestFit="1" customWidth="1"/>
    <col min="1540" max="1540" width="14.6328125" customWidth="1"/>
    <col min="1541" max="1541" width="16.6328125" customWidth="1"/>
    <col min="1542" max="1542" width="12.54296875" customWidth="1"/>
    <col min="1543" max="1543" width="13.90625" customWidth="1"/>
    <col min="1544" max="1544" width="12.54296875" customWidth="1"/>
    <col min="1545" max="1545" width="14.36328125" customWidth="1"/>
    <col min="1546" max="1546" width="11" customWidth="1"/>
    <col min="1547" max="1547" width="15.54296875" bestFit="1" customWidth="1"/>
    <col min="1548" max="1548" width="15.90625" bestFit="1" customWidth="1"/>
    <col min="1549" max="1549" width="14.54296875" bestFit="1" customWidth="1"/>
    <col min="1550" max="1550" width="17.90625" bestFit="1" customWidth="1"/>
    <col min="1551" max="1551" width="19.90625" customWidth="1"/>
    <col min="1552" max="1552" width="15.90625" bestFit="1" customWidth="1"/>
    <col min="1553" max="1553" width="30.08984375" bestFit="1" customWidth="1"/>
    <col min="1554" max="1554" width="31.08984375" bestFit="1" customWidth="1"/>
    <col min="1555" max="1555" width="26.90625" bestFit="1" customWidth="1"/>
    <col min="1556" max="1556" width="17.6328125" bestFit="1" customWidth="1"/>
    <col min="1557" max="1557" width="31.453125" bestFit="1" customWidth="1"/>
    <col min="1558" max="1558" width="34.36328125" bestFit="1" customWidth="1"/>
    <col min="1559" max="1559" width="40.36328125" bestFit="1" customWidth="1"/>
    <col min="1560" max="1560" width="18.90625" bestFit="1" customWidth="1"/>
    <col min="1561" max="1561" width="18.6328125" bestFit="1" customWidth="1"/>
    <col min="1562" max="1562" width="32.36328125" bestFit="1" customWidth="1"/>
    <col min="1563" max="1563" width="30.36328125" bestFit="1" customWidth="1"/>
    <col min="1793" max="1793" width="1.36328125" customWidth="1"/>
    <col min="1794" max="1794" width="8.36328125" customWidth="1"/>
    <col min="1795" max="1795" width="16.08984375" bestFit="1" customWidth="1"/>
    <col min="1796" max="1796" width="14.6328125" customWidth="1"/>
    <col min="1797" max="1797" width="16.6328125" customWidth="1"/>
    <col min="1798" max="1798" width="12.54296875" customWidth="1"/>
    <col min="1799" max="1799" width="13.90625" customWidth="1"/>
    <col min="1800" max="1800" width="12.54296875" customWidth="1"/>
    <col min="1801" max="1801" width="14.36328125" customWidth="1"/>
    <col min="1802" max="1802" width="11" customWidth="1"/>
    <col min="1803" max="1803" width="15.54296875" bestFit="1" customWidth="1"/>
    <col min="1804" max="1804" width="15.90625" bestFit="1" customWidth="1"/>
    <col min="1805" max="1805" width="14.54296875" bestFit="1" customWidth="1"/>
    <col min="1806" max="1806" width="17.90625" bestFit="1" customWidth="1"/>
    <col min="1807" max="1807" width="19.90625" customWidth="1"/>
    <col min="1808" max="1808" width="15.90625" bestFit="1" customWidth="1"/>
    <col min="1809" max="1809" width="30.08984375" bestFit="1" customWidth="1"/>
    <col min="1810" max="1810" width="31.08984375" bestFit="1" customWidth="1"/>
    <col min="1811" max="1811" width="26.90625" bestFit="1" customWidth="1"/>
    <col min="1812" max="1812" width="17.6328125" bestFit="1" customWidth="1"/>
    <col min="1813" max="1813" width="31.453125" bestFit="1" customWidth="1"/>
    <col min="1814" max="1814" width="34.36328125" bestFit="1" customWidth="1"/>
    <col min="1815" max="1815" width="40.36328125" bestFit="1" customWidth="1"/>
    <col min="1816" max="1816" width="18.90625" bestFit="1" customWidth="1"/>
    <col min="1817" max="1817" width="18.6328125" bestFit="1" customWidth="1"/>
    <col min="1818" max="1818" width="32.36328125" bestFit="1" customWidth="1"/>
    <col min="1819" max="1819" width="30.36328125" bestFit="1" customWidth="1"/>
    <col min="2049" max="2049" width="1.36328125" customWidth="1"/>
    <col min="2050" max="2050" width="8.36328125" customWidth="1"/>
    <col min="2051" max="2051" width="16.08984375" bestFit="1" customWidth="1"/>
    <col min="2052" max="2052" width="14.6328125" customWidth="1"/>
    <col min="2053" max="2053" width="16.6328125" customWidth="1"/>
    <col min="2054" max="2054" width="12.54296875" customWidth="1"/>
    <col min="2055" max="2055" width="13.90625" customWidth="1"/>
    <col min="2056" max="2056" width="12.54296875" customWidth="1"/>
    <col min="2057" max="2057" width="14.36328125" customWidth="1"/>
    <col min="2058" max="2058" width="11" customWidth="1"/>
    <col min="2059" max="2059" width="15.54296875" bestFit="1" customWidth="1"/>
    <col min="2060" max="2060" width="15.90625" bestFit="1" customWidth="1"/>
    <col min="2061" max="2061" width="14.54296875" bestFit="1" customWidth="1"/>
    <col min="2062" max="2062" width="17.90625" bestFit="1" customWidth="1"/>
    <col min="2063" max="2063" width="19.90625" customWidth="1"/>
    <col min="2064" max="2064" width="15.90625" bestFit="1" customWidth="1"/>
    <col min="2065" max="2065" width="30.08984375" bestFit="1" customWidth="1"/>
    <col min="2066" max="2066" width="31.08984375" bestFit="1" customWidth="1"/>
    <col min="2067" max="2067" width="26.90625" bestFit="1" customWidth="1"/>
    <col min="2068" max="2068" width="17.6328125" bestFit="1" customWidth="1"/>
    <col min="2069" max="2069" width="31.453125" bestFit="1" customWidth="1"/>
    <col min="2070" max="2070" width="34.36328125" bestFit="1" customWidth="1"/>
    <col min="2071" max="2071" width="40.36328125" bestFit="1" customWidth="1"/>
    <col min="2072" max="2072" width="18.90625" bestFit="1" customWidth="1"/>
    <col min="2073" max="2073" width="18.6328125" bestFit="1" customWidth="1"/>
    <col min="2074" max="2074" width="32.36328125" bestFit="1" customWidth="1"/>
    <col min="2075" max="2075" width="30.36328125" bestFit="1" customWidth="1"/>
    <col min="2305" max="2305" width="1.36328125" customWidth="1"/>
    <col min="2306" max="2306" width="8.36328125" customWidth="1"/>
    <col min="2307" max="2307" width="16.08984375" bestFit="1" customWidth="1"/>
    <col min="2308" max="2308" width="14.6328125" customWidth="1"/>
    <col min="2309" max="2309" width="16.6328125" customWidth="1"/>
    <col min="2310" max="2310" width="12.54296875" customWidth="1"/>
    <col min="2311" max="2311" width="13.90625" customWidth="1"/>
    <col min="2312" max="2312" width="12.54296875" customWidth="1"/>
    <col min="2313" max="2313" width="14.36328125" customWidth="1"/>
    <col min="2314" max="2314" width="11" customWidth="1"/>
    <col min="2315" max="2315" width="15.54296875" bestFit="1" customWidth="1"/>
    <col min="2316" max="2316" width="15.90625" bestFit="1" customWidth="1"/>
    <col min="2317" max="2317" width="14.54296875" bestFit="1" customWidth="1"/>
    <col min="2318" max="2318" width="17.90625" bestFit="1" customWidth="1"/>
    <col min="2319" max="2319" width="19.90625" customWidth="1"/>
    <col min="2320" max="2320" width="15.90625" bestFit="1" customWidth="1"/>
    <col min="2321" max="2321" width="30.08984375" bestFit="1" customWidth="1"/>
    <col min="2322" max="2322" width="31.08984375" bestFit="1" customWidth="1"/>
    <col min="2323" max="2323" width="26.90625" bestFit="1" customWidth="1"/>
    <col min="2324" max="2324" width="17.6328125" bestFit="1" customWidth="1"/>
    <col min="2325" max="2325" width="31.453125" bestFit="1" customWidth="1"/>
    <col min="2326" max="2326" width="34.36328125" bestFit="1" customWidth="1"/>
    <col min="2327" max="2327" width="40.36328125" bestFit="1" customWidth="1"/>
    <col min="2328" max="2328" width="18.90625" bestFit="1" customWidth="1"/>
    <col min="2329" max="2329" width="18.6328125" bestFit="1" customWidth="1"/>
    <col min="2330" max="2330" width="32.36328125" bestFit="1" customWidth="1"/>
    <col min="2331" max="2331" width="30.36328125" bestFit="1" customWidth="1"/>
    <col min="2561" max="2561" width="1.36328125" customWidth="1"/>
    <col min="2562" max="2562" width="8.36328125" customWidth="1"/>
    <col min="2563" max="2563" width="16.08984375" bestFit="1" customWidth="1"/>
    <col min="2564" max="2564" width="14.6328125" customWidth="1"/>
    <col min="2565" max="2565" width="16.6328125" customWidth="1"/>
    <col min="2566" max="2566" width="12.54296875" customWidth="1"/>
    <col min="2567" max="2567" width="13.90625" customWidth="1"/>
    <col min="2568" max="2568" width="12.54296875" customWidth="1"/>
    <col min="2569" max="2569" width="14.36328125" customWidth="1"/>
    <col min="2570" max="2570" width="11" customWidth="1"/>
    <col min="2571" max="2571" width="15.54296875" bestFit="1" customWidth="1"/>
    <col min="2572" max="2572" width="15.90625" bestFit="1" customWidth="1"/>
    <col min="2573" max="2573" width="14.54296875" bestFit="1" customWidth="1"/>
    <col min="2574" max="2574" width="17.90625" bestFit="1" customWidth="1"/>
    <col min="2575" max="2575" width="19.90625" customWidth="1"/>
    <col min="2576" max="2576" width="15.90625" bestFit="1" customWidth="1"/>
    <col min="2577" max="2577" width="30.08984375" bestFit="1" customWidth="1"/>
    <col min="2578" max="2578" width="31.08984375" bestFit="1" customWidth="1"/>
    <col min="2579" max="2579" width="26.90625" bestFit="1" customWidth="1"/>
    <col min="2580" max="2580" width="17.6328125" bestFit="1" customWidth="1"/>
    <col min="2581" max="2581" width="31.453125" bestFit="1" customWidth="1"/>
    <col min="2582" max="2582" width="34.36328125" bestFit="1" customWidth="1"/>
    <col min="2583" max="2583" width="40.36328125" bestFit="1" customWidth="1"/>
    <col min="2584" max="2584" width="18.90625" bestFit="1" customWidth="1"/>
    <col min="2585" max="2585" width="18.6328125" bestFit="1" customWidth="1"/>
    <col min="2586" max="2586" width="32.36328125" bestFit="1" customWidth="1"/>
    <col min="2587" max="2587" width="30.36328125" bestFit="1" customWidth="1"/>
    <col min="2817" max="2817" width="1.36328125" customWidth="1"/>
    <col min="2818" max="2818" width="8.36328125" customWidth="1"/>
    <col min="2819" max="2819" width="16.08984375" bestFit="1" customWidth="1"/>
    <col min="2820" max="2820" width="14.6328125" customWidth="1"/>
    <col min="2821" max="2821" width="16.6328125" customWidth="1"/>
    <col min="2822" max="2822" width="12.54296875" customWidth="1"/>
    <col min="2823" max="2823" width="13.90625" customWidth="1"/>
    <col min="2824" max="2824" width="12.54296875" customWidth="1"/>
    <col min="2825" max="2825" width="14.36328125" customWidth="1"/>
    <col min="2826" max="2826" width="11" customWidth="1"/>
    <col min="2827" max="2827" width="15.54296875" bestFit="1" customWidth="1"/>
    <col min="2828" max="2828" width="15.90625" bestFit="1" customWidth="1"/>
    <col min="2829" max="2829" width="14.54296875" bestFit="1" customWidth="1"/>
    <col min="2830" max="2830" width="17.90625" bestFit="1" customWidth="1"/>
    <col min="2831" max="2831" width="19.90625" customWidth="1"/>
    <col min="2832" max="2832" width="15.90625" bestFit="1" customWidth="1"/>
    <col min="2833" max="2833" width="30.08984375" bestFit="1" customWidth="1"/>
    <col min="2834" max="2834" width="31.08984375" bestFit="1" customWidth="1"/>
    <col min="2835" max="2835" width="26.90625" bestFit="1" customWidth="1"/>
    <col min="2836" max="2836" width="17.6328125" bestFit="1" customWidth="1"/>
    <col min="2837" max="2837" width="31.453125" bestFit="1" customWidth="1"/>
    <col min="2838" max="2838" width="34.36328125" bestFit="1" customWidth="1"/>
    <col min="2839" max="2839" width="40.36328125" bestFit="1" customWidth="1"/>
    <col min="2840" max="2840" width="18.90625" bestFit="1" customWidth="1"/>
    <col min="2841" max="2841" width="18.6328125" bestFit="1" customWidth="1"/>
    <col min="2842" max="2842" width="32.36328125" bestFit="1" customWidth="1"/>
    <col min="2843" max="2843" width="30.36328125" bestFit="1" customWidth="1"/>
    <col min="3073" max="3073" width="1.36328125" customWidth="1"/>
    <col min="3074" max="3074" width="8.36328125" customWidth="1"/>
    <col min="3075" max="3075" width="16.08984375" bestFit="1" customWidth="1"/>
    <col min="3076" max="3076" width="14.6328125" customWidth="1"/>
    <col min="3077" max="3077" width="16.6328125" customWidth="1"/>
    <col min="3078" max="3078" width="12.54296875" customWidth="1"/>
    <col min="3079" max="3079" width="13.90625" customWidth="1"/>
    <col min="3080" max="3080" width="12.54296875" customWidth="1"/>
    <col min="3081" max="3081" width="14.36328125" customWidth="1"/>
    <col min="3082" max="3082" width="11" customWidth="1"/>
    <col min="3083" max="3083" width="15.54296875" bestFit="1" customWidth="1"/>
    <col min="3084" max="3084" width="15.90625" bestFit="1" customWidth="1"/>
    <col min="3085" max="3085" width="14.54296875" bestFit="1" customWidth="1"/>
    <col min="3086" max="3086" width="17.90625" bestFit="1" customWidth="1"/>
    <col min="3087" max="3087" width="19.90625" customWidth="1"/>
    <col min="3088" max="3088" width="15.90625" bestFit="1" customWidth="1"/>
    <col min="3089" max="3089" width="30.08984375" bestFit="1" customWidth="1"/>
    <col min="3090" max="3090" width="31.08984375" bestFit="1" customWidth="1"/>
    <col min="3091" max="3091" width="26.90625" bestFit="1" customWidth="1"/>
    <col min="3092" max="3092" width="17.6328125" bestFit="1" customWidth="1"/>
    <col min="3093" max="3093" width="31.453125" bestFit="1" customWidth="1"/>
    <col min="3094" max="3094" width="34.36328125" bestFit="1" customWidth="1"/>
    <col min="3095" max="3095" width="40.36328125" bestFit="1" customWidth="1"/>
    <col min="3096" max="3096" width="18.90625" bestFit="1" customWidth="1"/>
    <col min="3097" max="3097" width="18.6328125" bestFit="1" customWidth="1"/>
    <col min="3098" max="3098" width="32.36328125" bestFit="1" customWidth="1"/>
    <col min="3099" max="3099" width="30.36328125" bestFit="1" customWidth="1"/>
    <col min="3329" max="3329" width="1.36328125" customWidth="1"/>
    <col min="3330" max="3330" width="8.36328125" customWidth="1"/>
    <col min="3331" max="3331" width="16.08984375" bestFit="1" customWidth="1"/>
    <col min="3332" max="3332" width="14.6328125" customWidth="1"/>
    <col min="3333" max="3333" width="16.6328125" customWidth="1"/>
    <col min="3334" max="3334" width="12.54296875" customWidth="1"/>
    <col min="3335" max="3335" width="13.90625" customWidth="1"/>
    <col min="3336" max="3336" width="12.54296875" customWidth="1"/>
    <col min="3337" max="3337" width="14.36328125" customWidth="1"/>
    <col min="3338" max="3338" width="11" customWidth="1"/>
    <col min="3339" max="3339" width="15.54296875" bestFit="1" customWidth="1"/>
    <col min="3340" max="3340" width="15.90625" bestFit="1" customWidth="1"/>
    <col min="3341" max="3341" width="14.54296875" bestFit="1" customWidth="1"/>
    <col min="3342" max="3342" width="17.90625" bestFit="1" customWidth="1"/>
    <col min="3343" max="3343" width="19.90625" customWidth="1"/>
    <col min="3344" max="3344" width="15.90625" bestFit="1" customWidth="1"/>
    <col min="3345" max="3345" width="30.08984375" bestFit="1" customWidth="1"/>
    <col min="3346" max="3346" width="31.08984375" bestFit="1" customWidth="1"/>
    <col min="3347" max="3347" width="26.90625" bestFit="1" customWidth="1"/>
    <col min="3348" max="3348" width="17.6328125" bestFit="1" customWidth="1"/>
    <col min="3349" max="3349" width="31.453125" bestFit="1" customWidth="1"/>
    <col min="3350" max="3350" width="34.36328125" bestFit="1" customWidth="1"/>
    <col min="3351" max="3351" width="40.36328125" bestFit="1" customWidth="1"/>
    <col min="3352" max="3352" width="18.90625" bestFit="1" customWidth="1"/>
    <col min="3353" max="3353" width="18.6328125" bestFit="1" customWidth="1"/>
    <col min="3354" max="3354" width="32.36328125" bestFit="1" customWidth="1"/>
    <col min="3355" max="3355" width="30.36328125" bestFit="1" customWidth="1"/>
    <col min="3585" max="3585" width="1.36328125" customWidth="1"/>
    <col min="3586" max="3586" width="8.36328125" customWidth="1"/>
    <col min="3587" max="3587" width="16.08984375" bestFit="1" customWidth="1"/>
    <col min="3588" max="3588" width="14.6328125" customWidth="1"/>
    <col min="3589" max="3589" width="16.6328125" customWidth="1"/>
    <col min="3590" max="3590" width="12.54296875" customWidth="1"/>
    <col min="3591" max="3591" width="13.90625" customWidth="1"/>
    <col min="3592" max="3592" width="12.54296875" customWidth="1"/>
    <col min="3593" max="3593" width="14.36328125" customWidth="1"/>
    <col min="3594" max="3594" width="11" customWidth="1"/>
    <col min="3595" max="3595" width="15.54296875" bestFit="1" customWidth="1"/>
    <col min="3596" max="3596" width="15.90625" bestFit="1" customWidth="1"/>
    <col min="3597" max="3597" width="14.54296875" bestFit="1" customWidth="1"/>
    <col min="3598" max="3598" width="17.90625" bestFit="1" customWidth="1"/>
    <col min="3599" max="3599" width="19.90625" customWidth="1"/>
    <col min="3600" max="3600" width="15.90625" bestFit="1" customWidth="1"/>
    <col min="3601" max="3601" width="30.08984375" bestFit="1" customWidth="1"/>
    <col min="3602" max="3602" width="31.08984375" bestFit="1" customWidth="1"/>
    <col min="3603" max="3603" width="26.90625" bestFit="1" customWidth="1"/>
    <col min="3604" max="3604" width="17.6328125" bestFit="1" customWidth="1"/>
    <col min="3605" max="3605" width="31.453125" bestFit="1" customWidth="1"/>
    <col min="3606" max="3606" width="34.36328125" bestFit="1" customWidth="1"/>
    <col min="3607" max="3607" width="40.36328125" bestFit="1" customWidth="1"/>
    <col min="3608" max="3608" width="18.90625" bestFit="1" customWidth="1"/>
    <col min="3609" max="3609" width="18.6328125" bestFit="1" customWidth="1"/>
    <col min="3610" max="3610" width="32.36328125" bestFit="1" customWidth="1"/>
    <col min="3611" max="3611" width="30.36328125" bestFit="1" customWidth="1"/>
    <col min="3841" max="3841" width="1.36328125" customWidth="1"/>
    <col min="3842" max="3842" width="8.36328125" customWidth="1"/>
    <col min="3843" max="3843" width="16.08984375" bestFit="1" customWidth="1"/>
    <col min="3844" max="3844" width="14.6328125" customWidth="1"/>
    <col min="3845" max="3845" width="16.6328125" customWidth="1"/>
    <col min="3846" max="3846" width="12.54296875" customWidth="1"/>
    <col min="3847" max="3847" width="13.90625" customWidth="1"/>
    <col min="3848" max="3848" width="12.54296875" customWidth="1"/>
    <col min="3849" max="3849" width="14.36328125" customWidth="1"/>
    <col min="3850" max="3850" width="11" customWidth="1"/>
    <col min="3851" max="3851" width="15.54296875" bestFit="1" customWidth="1"/>
    <col min="3852" max="3852" width="15.90625" bestFit="1" customWidth="1"/>
    <col min="3853" max="3853" width="14.54296875" bestFit="1" customWidth="1"/>
    <col min="3854" max="3854" width="17.90625" bestFit="1" customWidth="1"/>
    <col min="3855" max="3855" width="19.90625" customWidth="1"/>
    <col min="3856" max="3856" width="15.90625" bestFit="1" customWidth="1"/>
    <col min="3857" max="3857" width="30.08984375" bestFit="1" customWidth="1"/>
    <col min="3858" max="3858" width="31.08984375" bestFit="1" customWidth="1"/>
    <col min="3859" max="3859" width="26.90625" bestFit="1" customWidth="1"/>
    <col min="3860" max="3860" width="17.6328125" bestFit="1" customWidth="1"/>
    <col min="3861" max="3861" width="31.453125" bestFit="1" customWidth="1"/>
    <col min="3862" max="3862" width="34.36328125" bestFit="1" customWidth="1"/>
    <col min="3863" max="3863" width="40.36328125" bestFit="1" customWidth="1"/>
    <col min="3864" max="3864" width="18.90625" bestFit="1" customWidth="1"/>
    <col min="3865" max="3865" width="18.6328125" bestFit="1" customWidth="1"/>
    <col min="3866" max="3866" width="32.36328125" bestFit="1" customWidth="1"/>
    <col min="3867" max="3867" width="30.36328125" bestFit="1" customWidth="1"/>
    <col min="4097" max="4097" width="1.36328125" customWidth="1"/>
    <col min="4098" max="4098" width="8.36328125" customWidth="1"/>
    <col min="4099" max="4099" width="16.08984375" bestFit="1" customWidth="1"/>
    <col min="4100" max="4100" width="14.6328125" customWidth="1"/>
    <col min="4101" max="4101" width="16.6328125" customWidth="1"/>
    <col min="4102" max="4102" width="12.54296875" customWidth="1"/>
    <col min="4103" max="4103" width="13.90625" customWidth="1"/>
    <col min="4104" max="4104" width="12.54296875" customWidth="1"/>
    <col min="4105" max="4105" width="14.36328125" customWidth="1"/>
    <col min="4106" max="4106" width="11" customWidth="1"/>
    <col min="4107" max="4107" width="15.54296875" bestFit="1" customWidth="1"/>
    <col min="4108" max="4108" width="15.90625" bestFit="1" customWidth="1"/>
    <col min="4109" max="4109" width="14.54296875" bestFit="1" customWidth="1"/>
    <col min="4110" max="4110" width="17.90625" bestFit="1" customWidth="1"/>
    <col min="4111" max="4111" width="19.90625" customWidth="1"/>
    <col min="4112" max="4112" width="15.90625" bestFit="1" customWidth="1"/>
    <col min="4113" max="4113" width="30.08984375" bestFit="1" customWidth="1"/>
    <col min="4114" max="4114" width="31.08984375" bestFit="1" customWidth="1"/>
    <col min="4115" max="4115" width="26.90625" bestFit="1" customWidth="1"/>
    <col min="4116" max="4116" width="17.6328125" bestFit="1" customWidth="1"/>
    <col min="4117" max="4117" width="31.453125" bestFit="1" customWidth="1"/>
    <col min="4118" max="4118" width="34.36328125" bestFit="1" customWidth="1"/>
    <col min="4119" max="4119" width="40.36328125" bestFit="1" customWidth="1"/>
    <col min="4120" max="4120" width="18.90625" bestFit="1" customWidth="1"/>
    <col min="4121" max="4121" width="18.6328125" bestFit="1" customWidth="1"/>
    <col min="4122" max="4122" width="32.36328125" bestFit="1" customWidth="1"/>
    <col min="4123" max="4123" width="30.36328125" bestFit="1" customWidth="1"/>
    <col min="4353" max="4353" width="1.36328125" customWidth="1"/>
    <col min="4354" max="4354" width="8.36328125" customWidth="1"/>
    <col min="4355" max="4355" width="16.08984375" bestFit="1" customWidth="1"/>
    <col min="4356" max="4356" width="14.6328125" customWidth="1"/>
    <col min="4357" max="4357" width="16.6328125" customWidth="1"/>
    <col min="4358" max="4358" width="12.54296875" customWidth="1"/>
    <col min="4359" max="4359" width="13.90625" customWidth="1"/>
    <col min="4360" max="4360" width="12.54296875" customWidth="1"/>
    <col min="4361" max="4361" width="14.36328125" customWidth="1"/>
    <col min="4362" max="4362" width="11" customWidth="1"/>
    <col min="4363" max="4363" width="15.54296875" bestFit="1" customWidth="1"/>
    <col min="4364" max="4364" width="15.90625" bestFit="1" customWidth="1"/>
    <col min="4365" max="4365" width="14.54296875" bestFit="1" customWidth="1"/>
    <col min="4366" max="4366" width="17.90625" bestFit="1" customWidth="1"/>
    <col min="4367" max="4367" width="19.90625" customWidth="1"/>
    <col min="4368" max="4368" width="15.90625" bestFit="1" customWidth="1"/>
    <col min="4369" max="4369" width="30.08984375" bestFit="1" customWidth="1"/>
    <col min="4370" max="4370" width="31.08984375" bestFit="1" customWidth="1"/>
    <col min="4371" max="4371" width="26.90625" bestFit="1" customWidth="1"/>
    <col min="4372" max="4372" width="17.6328125" bestFit="1" customWidth="1"/>
    <col min="4373" max="4373" width="31.453125" bestFit="1" customWidth="1"/>
    <col min="4374" max="4374" width="34.36328125" bestFit="1" customWidth="1"/>
    <col min="4375" max="4375" width="40.36328125" bestFit="1" customWidth="1"/>
    <col min="4376" max="4376" width="18.90625" bestFit="1" customWidth="1"/>
    <col min="4377" max="4377" width="18.6328125" bestFit="1" customWidth="1"/>
    <col min="4378" max="4378" width="32.36328125" bestFit="1" customWidth="1"/>
    <col min="4379" max="4379" width="30.36328125" bestFit="1" customWidth="1"/>
    <col min="4609" max="4609" width="1.36328125" customWidth="1"/>
    <col min="4610" max="4610" width="8.36328125" customWidth="1"/>
    <col min="4611" max="4611" width="16.08984375" bestFit="1" customWidth="1"/>
    <col min="4612" max="4612" width="14.6328125" customWidth="1"/>
    <col min="4613" max="4613" width="16.6328125" customWidth="1"/>
    <col min="4614" max="4614" width="12.54296875" customWidth="1"/>
    <col min="4615" max="4615" width="13.90625" customWidth="1"/>
    <col min="4616" max="4616" width="12.54296875" customWidth="1"/>
    <col min="4617" max="4617" width="14.36328125" customWidth="1"/>
    <col min="4618" max="4618" width="11" customWidth="1"/>
    <col min="4619" max="4619" width="15.54296875" bestFit="1" customWidth="1"/>
    <col min="4620" max="4620" width="15.90625" bestFit="1" customWidth="1"/>
    <col min="4621" max="4621" width="14.54296875" bestFit="1" customWidth="1"/>
    <col min="4622" max="4622" width="17.90625" bestFit="1" customWidth="1"/>
    <col min="4623" max="4623" width="19.90625" customWidth="1"/>
    <col min="4624" max="4624" width="15.90625" bestFit="1" customWidth="1"/>
    <col min="4625" max="4625" width="30.08984375" bestFit="1" customWidth="1"/>
    <col min="4626" max="4626" width="31.08984375" bestFit="1" customWidth="1"/>
    <col min="4627" max="4627" width="26.90625" bestFit="1" customWidth="1"/>
    <col min="4628" max="4628" width="17.6328125" bestFit="1" customWidth="1"/>
    <col min="4629" max="4629" width="31.453125" bestFit="1" customWidth="1"/>
    <col min="4630" max="4630" width="34.36328125" bestFit="1" customWidth="1"/>
    <col min="4631" max="4631" width="40.36328125" bestFit="1" customWidth="1"/>
    <col min="4632" max="4632" width="18.90625" bestFit="1" customWidth="1"/>
    <col min="4633" max="4633" width="18.6328125" bestFit="1" customWidth="1"/>
    <col min="4634" max="4634" width="32.36328125" bestFit="1" customWidth="1"/>
    <col min="4635" max="4635" width="30.36328125" bestFit="1" customWidth="1"/>
    <col min="4865" max="4865" width="1.36328125" customWidth="1"/>
    <col min="4866" max="4866" width="8.36328125" customWidth="1"/>
    <col min="4867" max="4867" width="16.08984375" bestFit="1" customWidth="1"/>
    <col min="4868" max="4868" width="14.6328125" customWidth="1"/>
    <col min="4869" max="4869" width="16.6328125" customWidth="1"/>
    <col min="4870" max="4870" width="12.54296875" customWidth="1"/>
    <col min="4871" max="4871" width="13.90625" customWidth="1"/>
    <col min="4872" max="4872" width="12.54296875" customWidth="1"/>
    <col min="4873" max="4873" width="14.36328125" customWidth="1"/>
    <col min="4874" max="4874" width="11" customWidth="1"/>
    <col min="4875" max="4875" width="15.54296875" bestFit="1" customWidth="1"/>
    <col min="4876" max="4876" width="15.90625" bestFit="1" customWidth="1"/>
    <col min="4877" max="4877" width="14.54296875" bestFit="1" customWidth="1"/>
    <col min="4878" max="4878" width="17.90625" bestFit="1" customWidth="1"/>
    <col min="4879" max="4879" width="19.90625" customWidth="1"/>
    <col min="4880" max="4880" width="15.90625" bestFit="1" customWidth="1"/>
    <col min="4881" max="4881" width="30.08984375" bestFit="1" customWidth="1"/>
    <col min="4882" max="4882" width="31.08984375" bestFit="1" customWidth="1"/>
    <col min="4883" max="4883" width="26.90625" bestFit="1" customWidth="1"/>
    <col min="4884" max="4884" width="17.6328125" bestFit="1" customWidth="1"/>
    <col min="4885" max="4885" width="31.453125" bestFit="1" customWidth="1"/>
    <col min="4886" max="4886" width="34.36328125" bestFit="1" customWidth="1"/>
    <col min="4887" max="4887" width="40.36328125" bestFit="1" customWidth="1"/>
    <col min="4888" max="4888" width="18.90625" bestFit="1" customWidth="1"/>
    <col min="4889" max="4889" width="18.6328125" bestFit="1" customWidth="1"/>
    <col min="4890" max="4890" width="32.36328125" bestFit="1" customWidth="1"/>
    <col min="4891" max="4891" width="30.36328125" bestFit="1" customWidth="1"/>
    <col min="5121" max="5121" width="1.36328125" customWidth="1"/>
    <col min="5122" max="5122" width="8.36328125" customWidth="1"/>
    <col min="5123" max="5123" width="16.08984375" bestFit="1" customWidth="1"/>
    <col min="5124" max="5124" width="14.6328125" customWidth="1"/>
    <col min="5125" max="5125" width="16.6328125" customWidth="1"/>
    <col min="5126" max="5126" width="12.54296875" customWidth="1"/>
    <col min="5127" max="5127" width="13.90625" customWidth="1"/>
    <col min="5128" max="5128" width="12.54296875" customWidth="1"/>
    <col min="5129" max="5129" width="14.36328125" customWidth="1"/>
    <col min="5130" max="5130" width="11" customWidth="1"/>
    <col min="5131" max="5131" width="15.54296875" bestFit="1" customWidth="1"/>
    <col min="5132" max="5132" width="15.90625" bestFit="1" customWidth="1"/>
    <col min="5133" max="5133" width="14.54296875" bestFit="1" customWidth="1"/>
    <col min="5134" max="5134" width="17.90625" bestFit="1" customWidth="1"/>
    <col min="5135" max="5135" width="19.90625" customWidth="1"/>
    <col min="5136" max="5136" width="15.90625" bestFit="1" customWidth="1"/>
    <col min="5137" max="5137" width="30.08984375" bestFit="1" customWidth="1"/>
    <col min="5138" max="5138" width="31.08984375" bestFit="1" customWidth="1"/>
    <col min="5139" max="5139" width="26.90625" bestFit="1" customWidth="1"/>
    <col min="5140" max="5140" width="17.6328125" bestFit="1" customWidth="1"/>
    <col min="5141" max="5141" width="31.453125" bestFit="1" customWidth="1"/>
    <col min="5142" max="5142" width="34.36328125" bestFit="1" customWidth="1"/>
    <col min="5143" max="5143" width="40.36328125" bestFit="1" customWidth="1"/>
    <col min="5144" max="5144" width="18.90625" bestFit="1" customWidth="1"/>
    <col min="5145" max="5145" width="18.6328125" bestFit="1" customWidth="1"/>
    <col min="5146" max="5146" width="32.36328125" bestFit="1" customWidth="1"/>
    <col min="5147" max="5147" width="30.36328125" bestFit="1" customWidth="1"/>
    <col min="5377" max="5377" width="1.36328125" customWidth="1"/>
    <col min="5378" max="5378" width="8.36328125" customWidth="1"/>
    <col min="5379" max="5379" width="16.08984375" bestFit="1" customWidth="1"/>
    <col min="5380" max="5380" width="14.6328125" customWidth="1"/>
    <col min="5381" max="5381" width="16.6328125" customWidth="1"/>
    <col min="5382" max="5382" width="12.54296875" customWidth="1"/>
    <col min="5383" max="5383" width="13.90625" customWidth="1"/>
    <col min="5384" max="5384" width="12.54296875" customWidth="1"/>
    <col min="5385" max="5385" width="14.36328125" customWidth="1"/>
    <col min="5386" max="5386" width="11" customWidth="1"/>
    <col min="5387" max="5387" width="15.54296875" bestFit="1" customWidth="1"/>
    <col min="5388" max="5388" width="15.90625" bestFit="1" customWidth="1"/>
    <col min="5389" max="5389" width="14.54296875" bestFit="1" customWidth="1"/>
    <col min="5390" max="5390" width="17.90625" bestFit="1" customWidth="1"/>
    <col min="5391" max="5391" width="19.90625" customWidth="1"/>
    <col min="5392" max="5392" width="15.90625" bestFit="1" customWidth="1"/>
    <col min="5393" max="5393" width="30.08984375" bestFit="1" customWidth="1"/>
    <col min="5394" max="5394" width="31.08984375" bestFit="1" customWidth="1"/>
    <col min="5395" max="5395" width="26.90625" bestFit="1" customWidth="1"/>
    <col min="5396" max="5396" width="17.6328125" bestFit="1" customWidth="1"/>
    <col min="5397" max="5397" width="31.453125" bestFit="1" customWidth="1"/>
    <col min="5398" max="5398" width="34.36328125" bestFit="1" customWidth="1"/>
    <col min="5399" max="5399" width="40.36328125" bestFit="1" customWidth="1"/>
    <col min="5400" max="5400" width="18.90625" bestFit="1" customWidth="1"/>
    <col min="5401" max="5401" width="18.6328125" bestFit="1" customWidth="1"/>
    <col min="5402" max="5402" width="32.36328125" bestFit="1" customWidth="1"/>
    <col min="5403" max="5403" width="30.36328125" bestFit="1" customWidth="1"/>
    <col min="5633" max="5633" width="1.36328125" customWidth="1"/>
    <col min="5634" max="5634" width="8.36328125" customWidth="1"/>
    <col min="5635" max="5635" width="16.08984375" bestFit="1" customWidth="1"/>
    <col min="5636" max="5636" width="14.6328125" customWidth="1"/>
    <col min="5637" max="5637" width="16.6328125" customWidth="1"/>
    <col min="5638" max="5638" width="12.54296875" customWidth="1"/>
    <col min="5639" max="5639" width="13.90625" customWidth="1"/>
    <col min="5640" max="5640" width="12.54296875" customWidth="1"/>
    <col min="5641" max="5641" width="14.36328125" customWidth="1"/>
    <col min="5642" max="5642" width="11" customWidth="1"/>
    <col min="5643" max="5643" width="15.54296875" bestFit="1" customWidth="1"/>
    <col min="5644" max="5644" width="15.90625" bestFit="1" customWidth="1"/>
    <col min="5645" max="5645" width="14.54296875" bestFit="1" customWidth="1"/>
    <col min="5646" max="5646" width="17.90625" bestFit="1" customWidth="1"/>
    <col min="5647" max="5647" width="19.90625" customWidth="1"/>
    <col min="5648" max="5648" width="15.90625" bestFit="1" customWidth="1"/>
    <col min="5649" max="5649" width="30.08984375" bestFit="1" customWidth="1"/>
    <col min="5650" max="5650" width="31.08984375" bestFit="1" customWidth="1"/>
    <col min="5651" max="5651" width="26.90625" bestFit="1" customWidth="1"/>
    <col min="5652" max="5652" width="17.6328125" bestFit="1" customWidth="1"/>
    <col min="5653" max="5653" width="31.453125" bestFit="1" customWidth="1"/>
    <col min="5654" max="5654" width="34.36328125" bestFit="1" customWidth="1"/>
    <col min="5655" max="5655" width="40.36328125" bestFit="1" customWidth="1"/>
    <col min="5656" max="5656" width="18.90625" bestFit="1" customWidth="1"/>
    <col min="5657" max="5657" width="18.6328125" bestFit="1" customWidth="1"/>
    <col min="5658" max="5658" width="32.36328125" bestFit="1" customWidth="1"/>
    <col min="5659" max="5659" width="30.36328125" bestFit="1" customWidth="1"/>
    <col min="5889" max="5889" width="1.36328125" customWidth="1"/>
    <col min="5890" max="5890" width="8.36328125" customWidth="1"/>
    <col min="5891" max="5891" width="16.08984375" bestFit="1" customWidth="1"/>
    <col min="5892" max="5892" width="14.6328125" customWidth="1"/>
    <col min="5893" max="5893" width="16.6328125" customWidth="1"/>
    <col min="5894" max="5894" width="12.54296875" customWidth="1"/>
    <col min="5895" max="5895" width="13.90625" customWidth="1"/>
    <col min="5896" max="5896" width="12.54296875" customWidth="1"/>
    <col min="5897" max="5897" width="14.36328125" customWidth="1"/>
    <col min="5898" max="5898" width="11" customWidth="1"/>
    <col min="5899" max="5899" width="15.54296875" bestFit="1" customWidth="1"/>
    <col min="5900" max="5900" width="15.90625" bestFit="1" customWidth="1"/>
    <col min="5901" max="5901" width="14.54296875" bestFit="1" customWidth="1"/>
    <col min="5902" max="5902" width="17.90625" bestFit="1" customWidth="1"/>
    <col min="5903" max="5903" width="19.90625" customWidth="1"/>
    <col min="5904" max="5904" width="15.90625" bestFit="1" customWidth="1"/>
    <col min="5905" max="5905" width="30.08984375" bestFit="1" customWidth="1"/>
    <col min="5906" max="5906" width="31.08984375" bestFit="1" customWidth="1"/>
    <col min="5907" max="5907" width="26.90625" bestFit="1" customWidth="1"/>
    <col min="5908" max="5908" width="17.6328125" bestFit="1" customWidth="1"/>
    <col min="5909" max="5909" width="31.453125" bestFit="1" customWidth="1"/>
    <col min="5910" max="5910" width="34.36328125" bestFit="1" customWidth="1"/>
    <col min="5911" max="5911" width="40.36328125" bestFit="1" customWidth="1"/>
    <col min="5912" max="5912" width="18.90625" bestFit="1" customWidth="1"/>
    <col min="5913" max="5913" width="18.6328125" bestFit="1" customWidth="1"/>
    <col min="5914" max="5914" width="32.36328125" bestFit="1" customWidth="1"/>
    <col min="5915" max="5915" width="30.36328125" bestFit="1" customWidth="1"/>
    <col min="6145" max="6145" width="1.36328125" customWidth="1"/>
    <col min="6146" max="6146" width="8.36328125" customWidth="1"/>
    <col min="6147" max="6147" width="16.08984375" bestFit="1" customWidth="1"/>
    <col min="6148" max="6148" width="14.6328125" customWidth="1"/>
    <col min="6149" max="6149" width="16.6328125" customWidth="1"/>
    <col min="6150" max="6150" width="12.54296875" customWidth="1"/>
    <col min="6151" max="6151" width="13.90625" customWidth="1"/>
    <col min="6152" max="6152" width="12.54296875" customWidth="1"/>
    <col min="6153" max="6153" width="14.36328125" customWidth="1"/>
    <col min="6154" max="6154" width="11" customWidth="1"/>
    <col min="6155" max="6155" width="15.54296875" bestFit="1" customWidth="1"/>
    <col min="6156" max="6156" width="15.90625" bestFit="1" customWidth="1"/>
    <col min="6157" max="6157" width="14.54296875" bestFit="1" customWidth="1"/>
    <col min="6158" max="6158" width="17.90625" bestFit="1" customWidth="1"/>
    <col min="6159" max="6159" width="19.90625" customWidth="1"/>
    <col min="6160" max="6160" width="15.90625" bestFit="1" customWidth="1"/>
    <col min="6161" max="6161" width="30.08984375" bestFit="1" customWidth="1"/>
    <col min="6162" max="6162" width="31.08984375" bestFit="1" customWidth="1"/>
    <col min="6163" max="6163" width="26.90625" bestFit="1" customWidth="1"/>
    <col min="6164" max="6164" width="17.6328125" bestFit="1" customWidth="1"/>
    <col min="6165" max="6165" width="31.453125" bestFit="1" customWidth="1"/>
    <col min="6166" max="6166" width="34.36328125" bestFit="1" customWidth="1"/>
    <col min="6167" max="6167" width="40.36328125" bestFit="1" customWidth="1"/>
    <col min="6168" max="6168" width="18.90625" bestFit="1" customWidth="1"/>
    <col min="6169" max="6169" width="18.6328125" bestFit="1" customWidth="1"/>
    <col min="6170" max="6170" width="32.36328125" bestFit="1" customWidth="1"/>
    <col min="6171" max="6171" width="30.36328125" bestFit="1" customWidth="1"/>
    <col min="6401" max="6401" width="1.36328125" customWidth="1"/>
    <col min="6402" max="6402" width="8.36328125" customWidth="1"/>
    <col min="6403" max="6403" width="16.08984375" bestFit="1" customWidth="1"/>
    <col min="6404" max="6404" width="14.6328125" customWidth="1"/>
    <col min="6405" max="6405" width="16.6328125" customWidth="1"/>
    <col min="6406" max="6406" width="12.54296875" customWidth="1"/>
    <col min="6407" max="6407" width="13.90625" customWidth="1"/>
    <col min="6408" max="6408" width="12.54296875" customWidth="1"/>
    <col min="6409" max="6409" width="14.36328125" customWidth="1"/>
    <col min="6410" max="6410" width="11" customWidth="1"/>
    <col min="6411" max="6411" width="15.54296875" bestFit="1" customWidth="1"/>
    <col min="6412" max="6412" width="15.90625" bestFit="1" customWidth="1"/>
    <col min="6413" max="6413" width="14.54296875" bestFit="1" customWidth="1"/>
    <col min="6414" max="6414" width="17.90625" bestFit="1" customWidth="1"/>
    <col min="6415" max="6415" width="19.90625" customWidth="1"/>
    <col min="6416" max="6416" width="15.90625" bestFit="1" customWidth="1"/>
    <col min="6417" max="6417" width="30.08984375" bestFit="1" customWidth="1"/>
    <col min="6418" max="6418" width="31.08984375" bestFit="1" customWidth="1"/>
    <col min="6419" max="6419" width="26.90625" bestFit="1" customWidth="1"/>
    <col min="6420" max="6420" width="17.6328125" bestFit="1" customWidth="1"/>
    <col min="6421" max="6421" width="31.453125" bestFit="1" customWidth="1"/>
    <col min="6422" max="6422" width="34.36328125" bestFit="1" customWidth="1"/>
    <col min="6423" max="6423" width="40.36328125" bestFit="1" customWidth="1"/>
    <col min="6424" max="6424" width="18.90625" bestFit="1" customWidth="1"/>
    <col min="6425" max="6425" width="18.6328125" bestFit="1" customWidth="1"/>
    <col min="6426" max="6426" width="32.36328125" bestFit="1" customWidth="1"/>
    <col min="6427" max="6427" width="30.36328125" bestFit="1" customWidth="1"/>
    <col min="6657" max="6657" width="1.36328125" customWidth="1"/>
    <col min="6658" max="6658" width="8.36328125" customWidth="1"/>
    <col min="6659" max="6659" width="16.08984375" bestFit="1" customWidth="1"/>
    <col min="6660" max="6660" width="14.6328125" customWidth="1"/>
    <col min="6661" max="6661" width="16.6328125" customWidth="1"/>
    <col min="6662" max="6662" width="12.54296875" customWidth="1"/>
    <col min="6663" max="6663" width="13.90625" customWidth="1"/>
    <col min="6664" max="6664" width="12.54296875" customWidth="1"/>
    <col min="6665" max="6665" width="14.36328125" customWidth="1"/>
    <col min="6666" max="6666" width="11" customWidth="1"/>
    <col min="6667" max="6667" width="15.54296875" bestFit="1" customWidth="1"/>
    <col min="6668" max="6668" width="15.90625" bestFit="1" customWidth="1"/>
    <col min="6669" max="6669" width="14.54296875" bestFit="1" customWidth="1"/>
    <col min="6670" max="6670" width="17.90625" bestFit="1" customWidth="1"/>
    <col min="6671" max="6671" width="19.90625" customWidth="1"/>
    <col min="6672" max="6672" width="15.90625" bestFit="1" customWidth="1"/>
    <col min="6673" max="6673" width="30.08984375" bestFit="1" customWidth="1"/>
    <col min="6674" max="6674" width="31.08984375" bestFit="1" customWidth="1"/>
    <col min="6675" max="6675" width="26.90625" bestFit="1" customWidth="1"/>
    <col min="6676" max="6676" width="17.6328125" bestFit="1" customWidth="1"/>
    <col min="6677" max="6677" width="31.453125" bestFit="1" customWidth="1"/>
    <col min="6678" max="6678" width="34.36328125" bestFit="1" customWidth="1"/>
    <col min="6679" max="6679" width="40.36328125" bestFit="1" customWidth="1"/>
    <col min="6680" max="6680" width="18.90625" bestFit="1" customWidth="1"/>
    <col min="6681" max="6681" width="18.6328125" bestFit="1" customWidth="1"/>
    <col min="6682" max="6682" width="32.36328125" bestFit="1" customWidth="1"/>
    <col min="6683" max="6683" width="30.36328125" bestFit="1" customWidth="1"/>
    <col min="6913" max="6913" width="1.36328125" customWidth="1"/>
    <col min="6914" max="6914" width="8.36328125" customWidth="1"/>
    <col min="6915" max="6915" width="16.08984375" bestFit="1" customWidth="1"/>
    <col min="6916" max="6916" width="14.6328125" customWidth="1"/>
    <col min="6917" max="6917" width="16.6328125" customWidth="1"/>
    <col min="6918" max="6918" width="12.54296875" customWidth="1"/>
    <col min="6919" max="6919" width="13.90625" customWidth="1"/>
    <col min="6920" max="6920" width="12.54296875" customWidth="1"/>
    <col min="6921" max="6921" width="14.36328125" customWidth="1"/>
    <col min="6922" max="6922" width="11" customWidth="1"/>
    <col min="6923" max="6923" width="15.54296875" bestFit="1" customWidth="1"/>
    <col min="6924" max="6924" width="15.90625" bestFit="1" customWidth="1"/>
    <col min="6925" max="6925" width="14.54296875" bestFit="1" customWidth="1"/>
    <col min="6926" max="6926" width="17.90625" bestFit="1" customWidth="1"/>
    <col min="6927" max="6927" width="19.90625" customWidth="1"/>
    <col min="6928" max="6928" width="15.90625" bestFit="1" customWidth="1"/>
    <col min="6929" max="6929" width="30.08984375" bestFit="1" customWidth="1"/>
    <col min="6930" max="6930" width="31.08984375" bestFit="1" customWidth="1"/>
    <col min="6931" max="6931" width="26.90625" bestFit="1" customWidth="1"/>
    <col min="6932" max="6932" width="17.6328125" bestFit="1" customWidth="1"/>
    <col min="6933" max="6933" width="31.453125" bestFit="1" customWidth="1"/>
    <col min="6934" max="6934" width="34.36328125" bestFit="1" customWidth="1"/>
    <col min="6935" max="6935" width="40.36328125" bestFit="1" customWidth="1"/>
    <col min="6936" max="6936" width="18.90625" bestFit="1" customWidth="1"/>
    <col min="6937" max="6937" width="18.6328125" bestFit="1" customWidth="1"/>
    <col min="6938" max="6938" width="32.36328125" bestFit="1" customWidth="1"/>
    <col min="6939" max="6939" width="30.36328125" bestFit="1" customWidth="1"/>
    <col min="7169" max="7169" width="1.36328125" customWidth="1"/>
    <col min="7170" max="7170" width="8.36328125" customWidth="1"/>
    <col min="7171" max="7171" width="16.08984375" bestFit="1" customWidth="1"/>
    <col min="7172" max="7172" width="14.6328125" customWidth="1"/>
    <col min="7173" max="7173" width="16.6328125" customWidth="1"/>
    <col min="7174" max="7174" width="12.54296875" customWidth="1"/>
    <col min="7175" max="7175" width="13.90625" customWidth="1"/>
    <col min="7176" max="7176" width="12.54296875" customWidth="1"/>
    <col min="7177" max="7177" width="14.36328125" customWidth="1"/>
    <col min="7178" max="7178" width="11" customWidth="1"/>
    <col min="7179" max="7179" width="15.54296875" bestFit="1" customWidth="1"/>
    <col min="7180" max="7180" width="15.90625" bestFit="1" customWidth="1"/>
    <col min="7181" max="7181" width="14.54296875" bestFit="1" customWidth="1"/>
    <col min="7182" max="7182" width="17.90625" bestFit="1" customWidth="1"/>
    <col min="7183" max="7183" width="19.90625" customWidth="1"/>
    <col min="7184" max="7184" width="15.90625" bestFit="1" customWidth="1"/>
    <col min="7185" max="7185" width="30.08984375" bestFit="1" customWidth="1"/>
    <col min="7186" max="7186" width="31.08984375" bestFit="1" customWidth="1"/>
    <col min="7187" max="7187" width="26.90625" bestFit="1" customWidth="1"/>
    <col min="7188" max="7188" width="17.6328125" bestFit="1" customWidth="1"/>
    <col min="7189" max="7189" width="31.453125" bestFit="1" customWidth="1"/>
    <col min="7190" max="7190" width="34.36328125" bestFit="1" customWidth="1"/>
    <col min="7191" max="7191" width="40.36328125" bestFit="1" customWidth="1"/>
    <col min="7192" max="7192" width="18.90625" bestFit="1" customWidth="1"/>
    <col min="7193" max="7193" width="18.6328125" bestFit="1" customWidth="1"/>
    <col min="7194" max="7194" width="32.36328125" bestFit="1" customWidth="1"/>
    <col min="7195" max="7195" width="30.36328125" bestFit="1" customWidth="1"/>
    <col min="7425" max="7425" width="1.36328125" customWidth="1"/>
    <col min="7426" max="7426" width="8.36328125" customWidth="1"/>
    <col min="7427" max="7427" width="16.08984375" bestFit="1" customWidth="1"/>
    <col min="7428" max="7428" width="14.6328125" customWidth="1"/>
    <col min="7429" max="7429" width="16.6328125" customWidth="1"/>
    <col min="7430" max="7430" width="12.54296875" customWidth="1"/>
    <col min="7431" max="7431" width="13.90625" customWidth="1"/>
    <col min="7432" max="7432" width="12.54296875" customWidth="1"/>
    <col min="7433" max="7433" width="14.36328125" customWidth="1"/>
    <col min="7434" max="7434" width="11" customWidth="1"/>
    <col min="7435" max="7435" width="15.54296875" bestFit="1" customWidth="1"/>
    <col min="7436" max="7436" width="15.90625" bestFit="1" customWidth="1"/>
    <col min="7437" max="7437" width="14.54296875" bestFit="1" customWidth="1"/>
    <col min="7438" max="7438" width="17.90625" bestFit="1" customWidth="1"/>
    <col min="7439" max="7439" width="19.90625" customWidth="1"/>
    <col min="7440" max="7440" width="15.90625" bestFit="1" customWidth="1"/>
    <col min="7441" max="7441" width="30.08984375" bestFit="1" customWidth="1"/>
    <col min="7442" max="7442" width="31.08984375" bestFit="1" customWidth="1"/>
    <col min="7443" max="7443" width="26.90625" bestFit="1" customWidth="1"/>
    <col min="7444" max="7444" width="17.6328125" bestFit="1" customWidth="1"/>
    <col min="7445" max="7445" width="31.453125" bestFit="1" customWidth="1"/>
    <col min="7446" max="7446" width="34.36328125" bestFit="1" customWidth="1"/>
    <col min="7447" max="7447" width="40.36328125" bestFit="1" customWidth="1"/>
    <col min="7448" max="7448" width="18.90625" bestFit="1" customWidth="1"/>
    <col min="7449" max="7449" width="18.6328125" bestFit="1" customWidth="1"/>
    <col min="7450" max="7450" width="32.36328125" bestFit="1" customWidth="1"/>
    <col min="7451" max="7451" width="30.36328125" bestFit="1" customWidth="1"/>
    <col min="7681" max="7681" width="1.36328125" customWidth="1"/>
    <col min="7682" max="7682" width="8.36328125" customWidth="1"/>
    <col min="7683" max="7683" width="16.08984375" bestFit="1" customWidth="1"/>
    <col min="7684" max="7684" width="14.6328125" customWidth="1"/>
    <col min="7685" max="7685" width="16.6328125" customWidth="1"/>
    <col min="7686" max="7686" width="12.54296875" customWidth="1"/>
    <col min="7687" max="7687" width="13.90625" customWidth="1"/>
    <col min="7688" max="7688" width="12.54296875" customWidth="1"/>
    <col min="7689" max="7689" width="14.36328125" customWidth="1"/>
    <col min="7690" max="7690" width="11" customWidth="1"/>
    <col min="7691" max="7691" width="15.54296875" bestFit="1" customWidth="1"/>
    <col min="7692" max="7692" width="15.90625" bestFit="1" customWidth="1"/>
    <col min="7693" max="7693" width="14.54296875" bestFit="1" customWidth="1"/>
    <col min="7694" max="7694" width="17.90625" bestFit="1" customWidth="1"/>
    <col min="7695" max="7695" width="19.90625" customWidth="1"/>
    <col min="7696" max="7696" width="15.90625" bestFit="1" customWidth="1"/>
    <col min="7697" max="7697" width="30.08984375" bestFit="1" customWidth="1"/>
    <col min="7698" max="7698" width="31.08984375" bestFit="1" customWidth="1"/>
    <col min="7699" max="7699" width="26.90625" bestFit="1" customWidth="1"/>
    <col min="7700" max="7700" width="17.6328125" bestFit="1" customWidth="1"/>
    <col min="7701" max="7701" width="31.453125" bestFit="1" customWidth="1"/>
    <col min="7702" max="7702" width="34.36328125" bestFit="1" customWidth="1"/>
    <col min="7703" max="7703" width="40.36328125" bestFit="1" customWidth="1"/>
    <col min="7704" max="7704" width="18.90625" bestFit="1" customWidth="1"/>
    <col min="7705" max="7705" width="18.6328125" bestFit="1" customWidth="1"/>
    <col min="7706" max="7706" width="32.36328125" bestFit="1" customWidth="1"/>
    <col min="7707" max="7707" width="30.36328125" bestFit="1" customWidth="1"/>
    <col min="7937" max="7937" width="1.36328125" customWidth="1"/>
    <col min="7938" max="7938" width="8.36328125" customWidth="1"/>
    <col min="7939" max="7939" width="16.08984375" bestFit="1" customWidth="1"/>
    <col min="7940" max="7940" width="14.6328125" customWidth="1"/>
    <col min="7941" max="7941" width="16.6328125" customWidth="1"/>
    <col min="7942" max="7942" width="12.54296875" customWidth="1"/>
    <col min="7943" max="7943" width="13.90625" customWidth="1"/>
    <col min="7944" max="7944" width="12.54296875" customWidth="1"/>
    <col min="7945" max="7945" width="14.36328125" customWidth="1"/>
    <col min="7946" max="7946" width="11" customWidth="1"/>
    <col min="7947" max="7947" width="15.54296875" bestFit="1" customWidth="1"/>
    <col min="7948" max="7948" width="15.90625" bestFit="1" customWidth="1"/>
    <col min="7949" max="7949" width="14.54296875" bestFit="1" customWidth="1"/>
    <col min="7950" max="7950" width="17.90625" bestFit="1" customWidth="1"/>
    <col min="7951" max="7951" width="19.90625" customWidth="1"/>
    <col min="7952" max="7952" width="15.90625" bestFit="1" customWidth="1"/>
    <col min="7953" max="7953" width="30.08984375" bestFit="1" customWidth="1"/>
    <col min="7954" max="7954" width="31.08984375" bestFit="1" customWidth="1"/>
    <col min="7955" max="7955" width="26.90625" bestFit="1" customWidth="1"/>
    <col min="7956" max="7956" width="17.6328125" bestFit="1" customWidth="1"/>
    <col min="7957" max="7957" width="31.453125" bestFit="1" customWidth="1"/>
    <col min="7958" max="7958" width="34.36328125" bestFit="1" customWidth="1"/>
    <col min="7959" max="7959" width="40.36328125" bestFit="1" customWidth="1"/>
    <col min="7960" max="7960" width="18.90625" bestFit="1" customWidth="1"/>
    <col min="7961" max="7961" width="18.6328125" bestFit="1" customWidth="1"/>
    <col min="7962" max="7962" width="32.36328125" bestFit="1" customWidth="1"/>
    <col min="7963" max="7963" width="30.36328125" bestFit="1" customWidth="1"/>
    <col min="8193" max="8193" width="1.36328125" customWidth="1"/>
    <col min="8194" max="8194" width="8.36328125" customWidth="1"/>
    <col min="8195" max="8195" width="16.08984375" bestFit="1" customWidth="1"/>
    <col min="8196" max="8196" width="14.6328125" customWidth="1"/>
    <col min="8197" max="8197" width="16.6328125" customWidth="1"/>
    <col min="8198" max="8198" width="12.54296875" customWidth="1"/>
    <col min="8199" max="8199" width="13.90625" customWidth="1"/>
    <col min="8200" max="8200" width="12.54296875" customWidth="1"/>
    <col min="8201" max="8201" width="14.36328125" customWidth="1"/>
    <col min="8202" max="8202" width="11" customWidth="1"/>
    <col min="8203" max="8203" width="15.54296875" bestFit="1" customWidth="1"/>
    <col min="8204" max="8204" width="15.90625" bestFit="1" customWidth="1"/>
    <col min="8205" max="8205" width="14.54296875" bestFit="1" customWidth="1"/>
    <col min="8206" max="8206" width="17.90625" bestFit="1" customWidth="1"/>
    <col min="8207" max="8207" width="19.90625" customWidth="1"/>
    <col min="8208" max="8208" width="15.90625" bestFit="1" customWidth="1"/>
    <col min="8209" max="8209" width="30.08984375" bestFit="1" customWidth="1"/>
    <col min="8210" max="8210" width="31.08984375" bestFit="1" customWidth="1"/>
    <col min="8211" max="8211" width="26.90625" bestFit="1" customWidth="1"/>
    <col min="8212" max="8212" width="17.6328125" bestFit="1" customWidth="1"/>
    <col min="8213" max="8213" width="31.453125" bestFit="1" customWidth="1"/>
    <col min="8214" max="8214" width="34.36328125" bestFit="1" customWidth="1"/>
    <col min="8215" max="8215" width="40.36328125" bestFit="1" customWidth="1"/>
    <col min="8216" max="8216" width="18.90625" bestFit="1" customWidth="1"/>
    <col min="8217" max="8217" width="18.6328125" bestFit="1" customWidth="1"/>
    <col min="8218" max="8218" width="32.36328125" bestFit="1" customWidth="1"/>
    <col min="8219" max="8219" width="30.36328125" bestFit="1" customWidth="1"/>
    <col min="8449" max="8449" width="1.36328125" customWidth="1"/>
    <col min="8450" max="8450" width="8.36328125" customWidth="1"/>
    <col min="8451" max="8451" width="16.08984375" bestFit="1" customWidth="1"/>
    <col min="8452" max="8452" width="14.6328125" customWidth="1"/>
    <col min="8453" max="8453" width="16.6328125" customWidth="1"/>
    <col min="8454" max="8454" width="12.54296875" customWidth="1"/>
    <col min="8455" max="8455" width="13.90625" customWidth="1"/>
    <col min="8456" max="8456" width="12.54296875" customWidth="1"/>
    <col min="8457" max="8457" width="14.36328125" customWidth="1"/>
    <col min="8458" max="8458" width="11" customWidth="1"/>
    <col min="8459" max="8459" width="15.54296875" bestFit="1" customWidth="1"/>
    <col min="8460" max="8460" width="15.90625" bestFit="1" customWidth="1"/>
    <col min="8461" max="8461" width="14.54296875" bestFit="1" customWidth="1"/>
    <col min="8462" max="8462" width="17.90625" bestFit="1" customWidth="1"/>
    <col min="8463" max="8463" width="19.90625" customWidth="1"/>
    <col min="8464" max="8464" width="15.90625" bestFit="1" customWidth="1"/>
    <col min="8465" max="8465" width="30.08984375" bestFit="1" customWidth="1"/>
    <col min="8466" max="8466" width="31.08984375" bestFit="1" customWidth="1"/>
    <col min="8467" max="8467" width="26.90625" bestFit="1" customWidth="1"/>
    <col min="8468" max="8468" width="17.6328125" bestFit="1" customWidth="1"/>
    <col min="8469" max="8469" width="31.453125" bestFit="1" customWidth="1"/>
    <col min="8470" max="8470" width="34.36328125" bestFit="1" customWidth="1"/>
    <col min="8471" max="8471" width="40.36328125" bestFit="1" customWidth="1"/>
    <col min="8472" max="8472" width="18.90625" bestFit="1" customWidth="1"/>
    <col min="8473" max="8473" width="18.6328125" bestFit="1" customWidth="1"/>
    <col min="8474" max="8474" width="32.36328125" bestFit="1" customWidth="1"/>
    <col min="8475" max="8475" width="30.36328125" bestFit="1" customWidth="1"/>
    <col min="8705" max="8705" width="1.36328125" customWidth="1"/>
    <col min="8706" max="8706" width="8.36328125" customWidth="1"/>
    <col min="8707" max="8707" width="16.08984375" bestFit="1" customWidth="1"/>
    <col min="8708" max="8708" width="14.6328125" customWidth="1"/>
    <col min="8709" max="8709" width="16.6328125" customWidth="1"/>
    <col min="8710" max="8710" width="12.54296875" customWidth="1"/>
    <col min="8711" max="8711" width="13.90625" customWidth="1"/>
    <col min="8712" max="8712" width="12.54296875" customWidth="1"/>
    <col min="8713" max="8713" width="14.36328125" customWidth="1"/>
    <col min="8714" max="8714" width="11" customWidth="1"/>
    <col min="8715" max="8715" width="15.54296875" bestFit="1" customWidth="1"/>
    <col min="8716" max="8716" width="15.90625" bestFit="1" customWidth="1"/>
    <col min="8717" max="8717" width="14.54296875" bestFit="1" customWidth="1"/>
    <col min="8718" max="8718" width="17.90625" bestFit="1" customWidth="1"/>
    <col min="8719" max="8719" width="19.90625" customWidth="1"/>
    <col min="8720" max="8720" width="15.90625" bestFit="1" customWidth="1"/>
    <col min="8721" max="8721" width="30.08984375" bestFit="1" customWidth="1"/>
    <col min="8722" max="8722" width="31.08984375" bestFit="1" customWidth="1"/>
    <col min="8723" max="8723" width="26.90625" bestFit="1" customWidth="1"/>
    <col min="8724" max="8724" width="17.6328125" bestFit="1" customWidth="1"/>
    <col min="8725" max="8725" width="31.453125" bestFit="1" customWidth="1"/>
    <col min="8726" max="8726" width="34.36328125" bestFit="1" customWidth="1"/>
    <col min="8727" max="8727" width="40.36328125" bestFit="1" customWidth="1"/>
    <col min="8728" max="8728" width="18.90625" bestFit="1" customWidth="1"/>
    <col min="8729" max="8729" width="18.6328125" bestFit="1" customWidth="1"/>
    <col min="8730" max="8730" width="32.36328125" bestFit="1" customWidth="1"/>
    <col min="8731" max="8731" width="30.36328125" bestFit="1" customWidth="1"/>
    <col min="8961" max="8961" width="1.36328125" customWidth="1"/>
    <col min="8962" max="8962" width="8.36328125" customWidth="1"/>
    <col min="8963" max="8963" width="16.08984375" bestFit="1" customWidth="1"/>
    <col min="8964" max="8964" width="14.6328125" customWidth="1"/>
    <col min="8965" max="8965" width="16.6328125" customWidth="1"/>
    <col min="8966" max="8966" width="12.54296875" customWidth="1"/>
    <col min="8967" max="8967" width="13.90625" customWidth="1"/>
    <col min="8968" max="8968" width="12.54296875" customWidth="1"/>
    <col min="8969" max="8969" width="14.36328125" customWidth="1"/>
    <col min="8970" max="8970" width="11" customWidth="1"/>
    <col min="8971" max="8971" width="15.54296875" bestFit="1" customWidth="1"/>
    <col min="8972" max="8972" width="15.90625" bestFit="1" customWidth="1"/>
    <col min="8973" max="8973" width="14.54296875" bestFit="1" customWidth="1"/>
    <col min="8974" max="8974" width="17.90625" bestFit="1" customWidth="1"/>
    <col min="8975" max="8975" width="19.90625" customWidth="1"/>
    <col min="8976" max="8976" width="15.90625" bestFit="1" customWidth="1"/>
    <col min="8977" max="8977" width="30.08984375" bestFit="1" customWidth="1"/>
    <col min="8978" max="8978" width="31.08984375" bestFit="1" customWidth="1"/>
    <col min="8979" max="8979" width="26.90625" bestFit="1" customWidth="1"/>
    <col min="8980" max="8980" width="17.6328125" bestFit="1" customWidth="1"/>
    <col min="8981" max="8981" width="31.453125" bestFit="1" customWidth="1"/>
    <col min="8982" max="8982" width="34.36328125" bestFit="1" customWidth="1"/>
    <col min="8983" max="8983" width="40.36328125" bestFit="1" customWidth="1"/>
    <col min="8984" max="8984" width="18.90625" bestFit="1" customWidth="1"/>
    <col min="8985" max="8985" width="18.6328125" bestFit="1" customWidth="1"/>
    <col min="8986" max="8986" width="32.36328125" bestFit="1" customWidth="1"/>
    <col min="8987" max="8987" width="30.36328125" bestFit="1" customWidth="1"/>
    <col min="9217" max="9217" width="1.36328125" customWidth="1"/>
    <col min="9218" max="9218" width="8.36328125" customWidth="1"/>
    <col min="9219" max="9219" width="16.08984375" bestFit="1" customWidth="1"/>
    <col min="9220" max="9220" width="14.6328125" customWidth="1"/>
    <col min="9221" max="9221" width="16.6328125" customWidth="1"/>
    <col min="9222" max="9222" width="12.54296875" customWidth="1"/>
    <col min="9223" max="9223" width="13.90625" customWidth="1"/>
    <col min="9224" max="9224" width="12.54296875" customWidth="1"/>
    <col min="9225" max="9225" width="14.36328125" customWidth="1"/>
    <col min="9226" max="9226" width="11" customWidth="1"/>
    <col min="9227" max="9227" width="15.54296875" bestFit="1" customWidth="1"/>
    <col min="9228" max="9228" width="15.90625" bestFit="1" customWidth="1"/>
    <col min="9229" max="9229" width="14.54296875" bestFit="1" customWidth="1"/>
    <col min="9230" max="9230" width="17.90625" bestFit="1" customWidth="1"/>
    <col min="9231" max="9231" width="19.90625" customWidth="1"/>
    <col min="9232" max="9232" width="15.90625" bestFit="1" customWidth="1"/>
    <col min="9233" max="9233" width="30.08984375" bestFit="1" customWidth="1"/>
    <col min="9234" max="9234" width="31.08984375" bestFit="1" customWidth="1"/>
    <col min="9235" max="9235" width="26.90625" bestFit="1" customWidth="1"/>
    <col min="9236" max="9236" width="17.6328125" bestFit="1" customWidth="1"/>
    <col min="9237" max="9237" width="31.453125" bestFit="1" customWidth="1"/>
    <col min="9238" max="9238" width="34.36328125" bestFit="1" customWidth="1"/>
    <col min="9239" max="9239" width="40.36328125" bestFit="1" customWidth="1"/>
    <col min="9240" max="9240" width="18.90625" bestFit="1" customWidth="1"/>
    <col min="9241" max="9241" width="18.6328125" bestFit="1" customWidth="1"/>
    <col min="9242" max="9242" width="32.36328125" bestFit="1" customWidth="1"/>
    <col min="9243" max="9243" width="30.36328125" bestFit="1" customWidth="1"/>
    <col min="9473" max="9473" width="1.36328125" customWidth="1"/>
    <col min="9474" max="9474" width="8.36328125" customWidth="1"/>
    <col min="9475" max="9475" width="16.08984375" bestFit="1" customWidth="1"/>
    <col min="9476" max="9476" width="14.6328125" customWidth="1"/>
    <col min="9477" max="9477" width="16.6328125" customWidth="1"/>
    <col min="9478" max="9478" width="12.54296875" customWidth="1"/>
    <col min="9479" max="9479" width="13.90625" customWidth="1"/>
    <col min="9480" max="9480" width="12.54296875" customWidth="1"/>
    <col min="9481" max="9481" width="14.36328125" customWidth="1"/>
    <col min="9482" max="9482" width="11" customWidth="1"/>
    <col min="9483" max="9483" width="15.54296875" bestFit="1" customWidth="1"/>
    <col min="9484" max="9484" width="15.90625" bestFit="1" customWidth="1"/>
    <col min="9485" max="9485" width="14.54296875" bestFit="1" customWidth="1"/>
    <col min="9486" max="9486" width="17.90625" bestFit="1" customWidth="1"/>
    <col min="9487" max="9487" width="19.90625" customWidth="1"/>
    <col min="9488" max="9488" width="15.90625" bestFit="1" customWidth="1"/>
    <col min="9489" max="9489" width="30.08984375" bestFit="1" customWidth="1"/>
    <col min="9490" max="9490" width="31.08984375" bestFit="1" customWidth="1"/>
    <col min="9491" max="9491" width="26.90625" bestFit="1" customWidth="1"/>
    <col min="9492" max="9492" width="17.6328125" bestFit="1" customWidth="1"/>
    <col min="9493" max="9493" width="31.453125" bestFit="1" customWidth="1"/>
    <col min="9494" max="9494" width="34.36328125" bestFit="1" customWidth="1"/>
    <col min="9495" max="9495" width="40.36328125" bestFit="1" customWidth="1"/>
    <col min="9496" max="9496" width="18.90625" bestFit="1" customWidth="1"/>
    <col min="9497" max="9497" width="18.6328125" bestFit="1" customWidth="1"/>
    <col min="9498" max="9498" width="32.36328125" bestFit="1" customWidth="1"/>
    <col min="9499" max="9499" width="30.36328125" bestFit="1" customWidth="1"/>
    <col min="9729" max="9729" width="1.36328125" customWidth="1"/>
    <col min="9730" max="9730" width="8.36328125" customWidth="1"/>
    <col min="9731" max="9731" width="16.08984375" bestFit="1" customWidth="1"/>
    <col min="9732" max="9732" width="14.6328125" customWidth="1"/>
    <col min="9733" max="9733" width="16.6328125" customWidth="1"/>
    <col min="9734" max="9734" width="12.54296875" customWidth="1"/>
    <col min="9735" max="9735" width="13.90625" customWidth="1"/>
    <col min="9736" max="9736" width="12.54296875" customWidth="1"/>
    <col min="9737" max="9737" width="14.36328125" customWidth="1"/>
    <col min="9738" max="9738" width="11" customWidth="1"/>
    <col min="9739" max="9739" width="15.54296875" bestFit="1" customWidth="1"/>
    <col min="9740" max="9740" width="15.90625" bestFit="1" customWidth="1"/>
    <col min="9741" max="9741" width="14.54296875" bestFit="1" customWidth="1"/>
    <col min="9742" max="9742" width="17.90625" bestFit="1" customWidth="1"/>
    <col min="9743" max="9743" width="19.90625" customWidth="1"/>
    <col min="9744" max="9744" width="15.90625" bestFit="1" customWidth="1"/>
    <col min="9745" max="9745" width="30.08984375" bestFit="1" customWidth="1"/>
    <col min="9746" max="9746" width="31.08984375" bestFit="1" customWidth="1"/>
    <col min="9747" max="9747" width="26.90625" bestFit="1" customWidth="1"/>
    <col min="9748" max="9748" width="17.6328125" bestFit="1" customWidth="1"/>
    <col min="9749" max="9749" width="31.453125" bestFit="1" customWidth="1"/>
    <col min="9750" max="9750" width="34.36328125" bestFit="1" customWidth="1"/>
    <col min="9751" max="9751" width="40.36328125" bestFit="1" customWidth="1"/>
    <col min="9752" max="9752" width="18.90625" bestFit="1" customWidth="1"/>
    <col min="9753" max="9753" width="18.6328125" bestFit="1" customWidth="1"/>
    <col min="9754" max="9754" width="32.36328125" bestFit="1" customWidth="1"/>
    <col min="9755" max="9755" width="30.36328125" bestFit="1" customWidth="1"/>
    <col min="9985" max="9985" width="1.36328125" customWidth="1"/>
    <col min="9986" max="9986" width="8.36328125" customWidth="1"/>
    <col min="9987" max="9987" width="16.08984375" bestFit="1" customWidth="1"/>
    <col min="9988" max="9988" width="14.6328125" customWidth="1"/>
    <col min="9989" max="9989" width="16.6328125" customWidth="1"/>
    <col min="9990" max="9990" width="12.54296875" customWidth="1"/>
    <col min="9991" max="9991" width="13.90625" customWidth="1"/>
    <col min="9992" max="9992" width="12.54296875" customWidth="1"/>
    <col min="9993" max="9993" width="14.36328125" customWidth="1"/>
    <col min="9994" max="9994" width="11" customWidth="1"/>
    <col min="9995" max="9995" width="15.54296875" bestFit="1" customWidth="1"/>
    <col min="9996" max="9996" width="15.90625" bestFit="1" customWidth="1"/>
    <col min="9997" max="9997" width="14.54296875" bestFit="1" customWidth="1"/>
    <col min="9998" max="9998" width="17.90625" bestFit="1" customWidth="1"/>
    <col min="9999" max="9999" width="19.90625" customWidth="1"/>
    <col min="10000" max="10000" width="15.90625" bestFit="1" customWidth="1"/>
    <col min="10001" max="10001" width="30.08984375" bestFit="1" customWidth="1"/>
    <col min="10002" max="10002" width="31.08984375" bestFit="1" customWidth="1"/>
    <col min="10003" max="10003" width="26.90625" bestFit="1" customWidth="1"/>
    <col min="10004" max="10004" width="17.6328125" bestFit="1" customWidth="1"/>
    <col min="10005" max="10005" width="31.453125" bestFit="1" customWidth="1"/>
    <col min="10006" max="10006" width="34.36328125" bestFit="1" customWidth="1"/>
    <col min="10007" max="10007" width="40.36328125" bestFit="1" customWidth="1"/>
    <col min="10008" max="10008" width="18.90625" bestFit="1" customWidth="1"/>
    <col min="10009" max="10009" width="18.6328125" bestFit="1" customWidth="1"/>
    <col min="10010" max="10010" width="32.36328125" bestFit="1" customWidth="1"/>
    <col min="10011" max="10011" width="30.36328125" bestFit="1" customWidth="1"/>
    <col min="10241" max="10241" width="1.36328125" customWidth="1"/>
    <col min="10242" max="10242" width="8.36328125" customWidth="1"/>
    <col min="10243" max="10243" width="16.08984375" bestFit="1" customWidth="1"/>
    <col min="10244" max="10244" width="14.6328125" customWidth="1"/>
    <col min="10245" max="10245" width="16.6328125" customWidth="1"/>
    <col min="10246" max="10246" width="12.54296875" customWidth="1"/>
    <col min="10247" max="10247" width="13.90625" customWidth="1"/>
    <col min="10248" max="10248" width="12.54296875" customWidth="1"/>
    <col min="10249" max="10249" width="14.36328125" customWidth="1"/>
    <col min="10250" max="10250" width="11" customWidth="1"/>
    <col min="10251" max="10251" width="15.54296875" bestFit="1" customWidth="1"/>
    <col min="10252" max="10252" width="15.90625" bestFit="1" customWidth="1"/>
    <col min="10253" max="10253" width="14.54296875" bestFit="1" customWidth="1"/>
    <col min="10254" max="10254" width="17.90625" bestFit="1" customWidth="1"/>
    <col min="10255" max="10255" width="19.90625" customWidth="1"/>
    <col min="10256" max="10256" width="15.90625" bestFit="1" customWidth="1"/>
    <col min="10257" max="10257" width="30.08984375" bestFit="1" customWidth="1"/>
    <col min="10258" max="10258" width="31.08984375" bestFit="1" customWidth="1"/>
    <col min="10259" max="10259" width="26.90625" bestFit="1" customWidth="1"/>
    <col min="10260" max="10260" width="17.6328125" bestFit="1" customWidth="1"/>
    <col min="10261" max="10261" width="31.453125" bestFit="1" customWidth="1"/>
    <col min="10262" max="10262" width="34.36328125" bestFit="1" customWidth="1"/>
    <col min="10263" max="10263" width="40.36328125" bestFit="1" customWidth="1"/>
    <col min="10264" max="10264" width="18.90625" bestFit="1" customWidth="1"/>
    <col min="10265" max="10265" width="18.6328125" bestFit="1" customWidth="1"/>
    <col min="10266" max="10266" width="32.36328125" bestFit="1" customWidth="1"/>
    <col min="10267" max="10267" width="30.36328125" bestFit="1" customWidth="1"/>
    <col min="10497" max="10497" width="1.36328125" customWidth="1"/>
    <col min="10498" max="10498" width="8.36328125" customWidth="1"/>
    <col min="10499" max="10499" width="16.08984375" bestFit="1" customWidth="1"/>
    <col min="10500" max="10500" width="14.6328125" customWidth="1"/>
    <col min="10501" max="10501" width="16.6328125" customWidth="1"/>
    <col min="10502" max="10502" width="12.54296875" customWidth="1"/>
    <col min="10503" max="10503" width="13.90625" customWidth="1"/>
    <col min="10504" max="10504" width="12.54296875" customWidth="1"/>
    <col min="10505" max="10505" width="14.36328125" customWidth="1"/>
    <col min="10506" max="10506" width="11" customWidth="1"/>
    <col min="10507" max="10507" width="15.54296875" bestFit="1" customWidth="1"/>
    <col min="10508" max="10508" width="15.90625" bestFit="1" customWidth="1"/>
    <col min="10509" max="10509" width="14.54296875" bestFit="1" customWidth="1"/>
    <col min="10510" max="10510" width="17.90625" bestFit="1" customWidth="1"/>
    <col min="10511" max="10511" width="19.90625" customWidth="1"/>
    <col min="10512" max="10512" width="15.90625" bestFit="1" customWidth="1"/>
    <col min="10513" max="10513" width="30.08984375" bestFit="1" customWidth="1"/>
    <col min="10514" max="10514" width="31.08984375" bestFit="1" customWidth="1"/>
    <col min="10515" max="10515" width="26.90625" bestFit="1" customWidth="1"/>
    <col min="10516" max="10516" width="17.6328125" bestFit="1" customWidth="1"/>
    <col min="10517" max="10517" width="31.453125" bestFit="1" customWidth="1"/>
    <col min="10518" max="10518" width="34.36328125" bestFit="1" customWidth="1"/>
    <col min="10519" max="10519" width="40.36328125" bestFit="1" customWidth="1"/>
    <col min="10520" max="10520" width="18.90625" bestFit="1" customWidth="1"/>
    <col min="10521" max="10521" width="18.6328125" bestFit="1" customWidth="1"/>
    <col min="10522" max="10522" width="32.36328125" bestFit="1" customWidth="1"/>
    <col min="10523" max="10523" width="30.36328125" bestFit="1" customWidth="1"/>
    <col min="10753" max="10753" width="1.36328125" customWidth="1"/>
    <col min="10754" max="10754" width="8.36328125" customWidth="1"/>
    <col min="10755" max="10755" width="16.08984375" bestFit="1" customWidth="1"/>
    <col min="10756" max="10756" width="14.6328125" customWidth="1"/>
    <col min="10757" max="10757" width="16.6328125" customWidth="1"/>
    <col min="10758" max="10758" width="12.54296875" customWidth="1"/>
    <col min="10759" max="10759" width="13.90625" customWidth="1"/>
    <col min="10760" max="10760" width="12.54296875" customWidth="1"/>
    <col min="10761" max="10761" width="14.36328125" customWidth="1"/>
    <col min="10762" max="10762" width="11" customWidth="1"/>
    <col min="10763" max="10763" width="15.54296875" bestFit="1" customWidth="1"/>
    <col min="10764" max="10764" width="15.90625" bestFit="1" customWidth="1"/>
    <col min="10765" max="10765" width="14.54296875" bestFit="1" customWidth="1"/>
    <col min="10766" max="10766" width="17.90625" bestFit="1" customWidth="1"/>
    <col min="10767" max="10767" width="19.90625" customWidth="1"/>
    <col min="10768" max="10768" width="15.90625" bestFit="1" customWidth="1"/>
    <col min="10769" max="10769" width="30.08984375" bestFit="1" customWidth="1"/>
    <col min="10770" max="10770" width="31.08984375" bestFit="1" customWidth="1"/>
    <col min="10771" max="10771" width="26.90625" bestFit="1" customWidth="1"/>
    <col min="10772" max="10772" width="17.6328125" bestFit="1" customWidth="1"/>
    <col min="10773" max="10773" width="31.453125" bestFit="1" customWidth="1"/>
    <col min="10774" max="10774" width="34.36328125" bestFit="1" customWidth="1"/>
    <col min="10775" max="10775" width="40.36328125" bestFit="1" customWidth="1"/>
    <col min="10776" max="10776" width="18.90625" bestFit="1" customWidth="1"/>
    <col min="10777" max="10777" width="18.6328125" bestFit="1" customWidth="1"/>
    <col min="10778" max="10778" width="32.36328125" bestFit="1" customWidth="1"/>
    <col min="10779" max="10779" width="30.36328125" bestFit="1" customWidth="1"/>
    <col min="11009" max="11009" width="1.36328125" customWidth="1"/>
    <col min="11010" max="11010" width="8.36328125" customWidth="1"/>
    <col min="11011" max="11011" width="16.08984375" bestFit="1" customWidth="1"/>
    <col min="11012" max="11012" width="14.6328125" customWidth="1"/>
    <col min="11013" max="11013" width="16.6328125" customWidth="1"/>
    <col min="11014" max="11014" width="12.54296875" customWidth="1"/>
    <col min="11015" max="11015" width="13.90625" customWidth="1"/>
    <col min="11016" max="11016" width="12.54296875" customWidth="1"/>
    <col min="11017" max="11017" width="14.36328125" customWidth="1"/>
    <col min="11018" max="11018" width="11" customWidth="1"/>
    <col min="11019" max="11019" width="15.54296875" bestFit="1" customWidth="1"/>
    <col min="11020" max="11020" width="15.90625" bestFit="1" customWidth="1"/>
    <col min="11021" max="11021" width="14.54296875" bestFit="1" customWidth="1"/>
    <col min="11022" max="11022" width="17.90625" bestFit="1" customWidth="1"/>
    <col min="11023" max="11023" width="19.90625" customWidth="1"/>
    <col min="11024" max="11024" width="15.90625" bestFit="1" customWidth="1"/>
    <col min="11025" max="11025" width="30.08984375" bestFit="1" customWidth="1"/>
    <col min="11026" max="11026" width="31.08984375" bestFit="1" customWidth="1"/>
    <col min="11027" max="11027" width="26.90625" bestFit="1" customWidth="1"/>
    <col min="11028" max="11028" width="17.6328125" bestFit="1" customWidth="1"/>
    <col min="11029" max="11029" width="31.453125" bestFit="1" customWidth="1"/>
    <col min="11030" max="11030" width="34.36328125" bestFit="1" customWidth="1"/>
    <col min="11031" max="11031" width="40.36328125" bestFit="1" customWidth="1"/>
    <col min="11032" max="11032" width="18.90625" bestFit="1" customWidth="1"/>
    <col min="11033" max="11033" width="18.6328125" bestFit="1" customWidth="1"/>
    <col min="11034" max="11034" width="32.36328125" bestFit="1" customWidth="1"/>
    <col min="11035" max="11035" width="30.36328125" bestFit="1" customWidth="1"/>
    <col min="11265" max="11265" width="1.36328125" customWidth="1"/>
    <col min="11266" max="11266" width="8.36328125" customWidth="1"/>
    <col min="11267" max="11267" width="16.08984375" bestFit="1" customWidth="1"/>
    <col min="11268" max="11268" width="14.6328125" customWidth="1"/>
    <col min="11269" max="11269" width="16.6328125" customWidth="1"/>
    <col min="11270" max="11270" width="12.54296875" customWidth="1"/>
    <col min="11271" max="11271" width="13.90625" customWidth="1"/>
    <col min="11272" max="11272" width="12.54296875" customWidth="1"/>
    <col min="11273" max="11273" width="14.36328125" customWidth="1"/>
    <col min="11274" max="11274" width="11" customWidth="1"/>
    <col min="11275" max="11275" width="15.54296875" bestFit="1" customWidth="1"/>
    <col min="11276" max="11276" width="15.90625" bestFit="1" customWidth="1"/>
    <col min="11277" max="11277" width="14.54296875" bestFit="1" customWidth="1"/>
    <col min="11278" max="11278" width="17.90625" bestFit="1" customWidth="1"/>
    <col min="11279" max="11279" width="19.90625" customWidth="1"/>
    <col min="11280" max="11280" width="15.90625" bestFit="1" customWidth="1"/>
    <col min="11281" max="11281" width="30.08984375" bestFit="1" customWidth="1"/>
    <col min="11282" max="11282" width="31.08984375" bestFit="1" customWidth="1"/>
    <col min="11283" max="11283" width="26.90625" bestFit="1" customWidth="1"/>
    <col min="11284" max="11284" width="17.6328125" bestFit="1" customWidth="1"/>
    <col min="11285" max="11285" width="31.453125" bestFit="1" customWidth="1"/>
    <col min="11286" max="11286" width="34.36328125" bestFit="1" customWidth="1"/>
    <col min="11287" max="11287" width="40.36328125" bestFit="1" customWidth="1"/>
    <col min="11288" max="11288" width="18.90625" bestFit="1" customWidth="1"/>
    <col min="11289" max="11289" width="18.6328125" bestFit="1" customWidth="1"/>
    <col min="11290" max="11290" width="32.36328125" bestFit="1" customWidth="1"/>
    <col min="11291" max="11291" width="30.36328125" bestFit="1" customWidth="1"/>
    <col min="11521" max="11521" width="1.36328125" customWidth="1"/>
    <col min="11522" max="11522" width="8.36328125" customWidth="1"/>
    <col min="11523" max="11523" width="16.08984375" bestFit="1" customWidth="1"/>
    <col min="11524" max="11524" width="14.6328125" customWidth="1"/>
    <col min="11525" max="11525" width="16.6328125" customWidth="1"/>
    <col min="11526" max="11526" width="12.54296875" customWidth="1"/>
    <col min="11527" max="11527" width="13.90625" customWidth="1"/>
    <col min="11528" max="11528" width="12.54296875" customWidth="1"/>
    <col min="11529" max="11529" width="14.36328125" customWidth="1"/>
    <col min="11530" max="11530" width="11" customWidth="1"/>
    <col min="11531" max="11531" width="15.54296875" bestFit="1" customWidth="1"/>
    <col min="11532" max="11532" width="15.90625" bestFit="1" customWidth="1"/>
    <col min="11533" max="11533" width="14.54296875" bestFit="1" customWidth="1"/>
    <col min="11534" max="11534" width="17.90625" bestFit="1" customWidth="1"/>
    <col min="11535" max="11535" width="19.90625" customWidth="1"/>
    <col min="11536" max="11536" width="15.90625" bestFit="1" customWidth="1"/>
    <col min="11537" max="11537" width="30.08984375" bestFit="1" customWidth="1"/>
    <col min="11538" max="11538" width="31.08984375" bestFit="1" customWidth="1"/>
    <col min="11539" max="11539" width="26.90625" bestFit="1" customWidth="1"/>
    <col min="11540" max="11540" width="17.6328125" bestFit="1" customWidth="1"/>
    <col min="11541" max="11541" width="31.453125" bestFit="1" customWidth="1"/>
    <col min="11542" max="11542" width="34.36328125" bestFit="1" customWidth="1"/>
    <col min="11543" max="11543" width="40.36328125" bestFit="1" customWidth="1"/>
    <col min="11544" max="11544" width="18.90625" bestFit="1" customWidth="1"/>
    <col min="11545" max="11545" width="18.6328125" bestFit="1" customWidth="1"/>
    <col min="11546" max="11546" width="32.36328125" bestFit="1" customWidth="1"/>
    <col min="11547" max="11547" width="30.36328125" bestFit="1" customWidth="1"/>
    <col min="11777" max="11777" width="1.36328125" customWidth="1"/>
    <col min="11778" max="11778" width="8.36328125" customWidth="1"/>
    <col min="11779" max="11779" width="16.08984375" bestFit="1" customWidth="1"/>
    <col min="11780" max="11780" width="14.6328125" customWidth="1"/>
    <col min="11781" max="11781" width="16.6328125" customWidth="1"/>
    <col min="11782" max="11782" width="12.54296875" customWidth="1"/>
    <col min="11783" max="11783" width="13.90625" customWidth="1"/>
    <col min="11784" max="11784" width="12.54296875" customWidth="1"/>
    <col min="11785" max="11785" width="14.36328125" customWidth="1"/>
    <col min="11786" max="11786" width="11" customWidth="1"/>
    <col min="11787" max="11787" width="15.54296875" bestFit="1" customWidth="1"/>
    <col min="11788" max="11788" width="15.90625" bestFit="1" customWidth="1"/>
    <col min="11789" max="11789" width="14.54296875" bestFit="1" customWidth="1"/>
    <col min="11790" max="11790" width="17.90625" bestFit="1" customWidth="1"/>
    <col min="11791" max="11791" width="19.90625" customWidth="1"/>
    <col min="11792" max="11792" width="15.90625" bestFit="1" customWidth="1"/>
    <col min="11793" max="11793" width="30.08984375" bestFit="1" customWidth="1"/>
    <col min="11794" max="11794" width="31.08984375" bestFit="1" customWidth="1"/>
    <col min="11795" max="11795" width="26.90625" bestFit="1" customWidth="1"/>
    <col min="11796" max="11796" width="17.6328125" bestFit="1" customWidth="1"/>
    <col min="11797" max="11797" width="31.453125" bestFit="1" customWidth="1"/>
    <col min="11798" max="11798" width="34.36328125" bestFit="1" customWidth="1"/>
    <col min="11799" max="11799" width="40.36328125" bestFit="1" customWidth="1"/>
    <col min="11800" max="11800" width="18.90625" bestFit="1" customWidth="1"/>
    <col min="11801" max="11801" width="18.6328125" bestFit="1" customWidth="1"/>
    <col min="11802" max="11802" width="32.36328125" bestFit="1" customWidth="1"/>
    <col min="11803" max="11803" width="30.36328125" bestFit="1" customWidth="1"/>
    <col min="12033" max="12033" width="1.36328125" customWidth="1"/>
    <col min="12034" max="12034" width="8.36328125" customWidth="1"/>
    <col min="12035" max="12035" width="16.08984375" bestFit="1" customWidth="1"/>
    <col min="12036" max="12036" width="14.6328125" customWidth="1"/>
    <col min="12037" max="12037" width="16.6328125" customWidth="1"/>
    <col min="12038" max="12038" width="12.54296875" customWidth="1"/>
    <col min="12039" max="12039" width="13.90625" customWidth="1"/>
    <col min="12040" max="12040" width="12.54296875" customWidth="1"/>
    <col min="12041" max="12041" width="14.36328125" customWidth="1"/>
    <col min="12042" max="12042" width="11" customWidth="1"/>
    <col min="12043" max="12043" width="15.54296875" bestFit="1" customWidth="1"/>
    <col min="12044" max="12044" width="15.90625" bestFit="1" customWidth="1"/>
    <col min="12045" max="12045" width="14.54296875" bestFit="1" customWidth="1"/>
    <col min="12046" max="12046" width="17.90625" bestFit="1" customWidth="1"/>
    <col min="12047" max="12047" width="19.90625" customWidth="1"/>
    <col min="12048" max="12048" width="15.90625" bestFit="1" customWidth="1"/>
    <col min="12049" max="12049" width="30.08984375" bestFit="1" customWidth="1"/>
    <col min="12050" max="12050" width="31.08984375" bestFit="1" customWidth="1"/>
    <col min="12051" max="12051" width="26.90625" bestFit="1" customWidth="1"/>
    <col min="12052" max="12052" width="17.6328125" bestFit="1" customWidth="1"/>
    <col min="12053" max="12053" width="31.453125" bestFit="1" customWidth="1"/>
    <col min="12054" max="12054" width="34.36328125" bestFit="1" customWidth="1"/>
    <col min="12055" max="12055" width="40.36328125" bestFit="1" customWidth="1"/>
    <col min="12056" max="12056" width="18.90625" bestFit="1" customWidth="1"/>
    <col min="12057" max="12057" width="18.6328125" bestFit="1" customWidth="1"/>
    <col min="12058" max="12058" width="32.36328125" bestFit="1" customWidth="1"/>
    <col min="12059" max="12059" width="30.36328125" bestFit="1" customWidth="1"/>
    <col min="12289" max="12289" width="1.36328125" customWidth="1"/>
    <col min="12290" max="12290" width="8.36328125" customWidth="1"/>
    <col min="12291" max="12291" width="16.08984375" bestFit="1" customWidth="1"/>
    <col min="12292" max="12292" width="14.6328125" customWidth="1"/>
    <col min="12293" max="12293" width="16.6328125" customWidth="1"/>
    <col min="12294" max="12294" width="12.54296875" customWidth="1"/>
    <col min="12295" max="12295" width="13.90625" customWidth="1"/>
    <col min="12296" max="12296" width="12.54296875" customWidth="1"/>
    <col min="12297" max="12297" width="14.36328125" customWidth="1"/>
    <col min="12298" max="12298" width="11" customWidth="1"/>
    <col min="12299" max="12299" width="15.54296875" bestFit="1" customWidth="1"/>
    <col min="12300" max="12300" width="15.90625" bestFit="1" customWidth="1"/>
    <col min="12301" max="12301" width="14.54296875" bestFit="1" customWidth="1"/>
    <col min="12302" max="12302" width="17.90625" bestFit="1" customWidth="1"/>
    <col min="12303" max="12303" width="19.90625" customWidth="1"/>
    <col min="12304" max="12304" width="15.90625" bestFit="1" customWidth="1"/>
    <col min="12305" max="12305" width="30.08984375" bestFit="1" customWidth="1"/>
    <col min="12306" max="12306" width="31.08984375" bestFit="1" customWidth="1"/>
    <col min="12307" max="12307" width="26.90625" bestFit="1" customWidth="1"/>
    <col min="12308" max="12308" width="17.6328125" bestFit="1" customWidth="1"/>
    <col min="12309" max="12309" width="31.453125" bestFit="1" customWidth="1"/>
    <col min="12310" max="12310" width="34.36328125" bestFit="1" customWidth="1"/>
    <col min="12311" max="12311" width="40.36328125" bestFit="1" customWidth="1"/>
    <col min="12312" max="12312" width="18.90625" bestFit="1" customWidth="1"/>
    <col min="12313" max="12313" width="18.6328125" bestFit="1" customWidth="1"/>
    <col min="12314" max="12314" width="32.36328125" bestFit="1" customWidth="1"/>
    <col min="12315" max="12315" width="30.36328125" bestFit="1" customWidth="1"/>
    <col min="12545" max="12545" width="1.36328125" customWidth="1"/>
    <col min="12546" max="12546" width="8.36328125" customWidth="1"/>
    <col min="12547" max="12547" width="16.08984375" bestFit="1" customWidth="1"/>
    <col min="12548" max="12548" width="14.6328125" customWidth="1"/>
    <col min="12549" max="12549" width="16.6328125" customWidth="1"/>
    <col min="12550" max="12550" width="12.54296875" customWidth="1"/>
    <col min="12551" max="12551" width="13.90625" customWidth="1"/>
    <col min="12552" max="12552" width="12.54296875" customWidth="1"/>
    <col min="12553" max="12553" width="14.36328125" customWidth="1"/>
    <col min="12554" max="12554" width="11" customWidth="1"/>
    <col min="12555" max="12555" width="15.54296875" bestFit="1" customWidth="1"/>
    <col min="12556" max="12556" width="15.90625" bestFit="1" customWidth="1"/>
    <col min="12557" max="12557" width="14.54296875" bestFit="1" customWidth="1"/>
    <col min="12558" max="12558" width="17.90625" bestFit="1" customWidth="1"/>
    <col min="12559" max="12559" width="19.90625" customWidth="1"/>
    <col min="12560" max="12560" width="15.90625" bestFit="1" customWidth="1"/>
    <col min="12561" max="12561" width="30.08984375" bestFit="1" customWidth="1"/>
    <col min="12562" max="12562" width="31.08984375" bestFit="1" customWidth="1"/>
    <col min="12563" max="12563" width="26.90625" bestFit="1" customWidth="1"/>
    <col min="12564" max="12564" width="17.6328125" bestFit="1" customWidth="1"/>
    <col min="12565" max="12565" width="31.453125" bestFit="1" customWidth="1"/>
    <col min="12566" max="12566" width="34.36328125" bestFit="1" customWidth="1"/>
    <col min="12567" max="12567" width="40.36328125" bestFit="1" customWidth="1"/>
    <col min="12568" max="12568" width="18.90625" bestFit="1" customWidth="1"/>
    <col min="12569" max="12569" width="18.6328125" bestFit="1" customWidth="1"/>
    <col min="12570" max="12570" width="32.36328125" bestFit="1" customWidth="1"/>
    <col min="12571" max="12571" width="30.36328125" bestFit="1" customWidth="1"/>
    <col min="12801" max="12801" width="1.36328125" customWidth="1"/>
    <col min="12802" max="12802" width="8.36328125" customWidth="1"/>
    <col min="12803" max="12803" width="16.08984375" bestFit="1" customWidth="1"/>
    <col min="12804" max="12804" width="14.6328125" customWidth="1"/>
    <col min="12805" max="12805" width="16.6328125" customWidth="1"/>
    <col min="12806" max="12806" width="12.54296875" customWidth="1"/>
    <col min="12807" max="12807" width="13.90625" customWidth="1"/>
    <col min="12808" max="12808" width="12.54296875" customWidth="1"/>
    <col min="12809" max="12809" width="14.36328125" customWidth="1"/>
    <col min="12810" max="12810" width="11" customWidth="1"/>
    <col min="12811" max="12811" width="15.54296875" bestFit="1" customWidth="1"/>
    <col min="12812" max="12812" width="15.90625" bestFit="1" customWidth="1"/>
    <col min="12813" max="12813" width="14.54296875" bestFit="1" customWidth="1"/>
    <col min="12814" max="12814" width="17.90625" bestFit="1" customWidth="1"/>
    <col min="12815" max="12815" width="19.90625" customWidth="1"/>
    <col min="12816" max="12816" width="15.90625" bestFit="1" customWidth="1"/>
    <col min="12817" max="12817" width="30.08984375" bestFit="1" customWidth="1"/>
    <col min="12818" max="12818" width="31.08984375" bestFit="1" customWidth="1"/>
    <col min="12819" max="12819" width="26.90625" bestFit="1" customWidth="1"/>
    <col min="12820" max="12820" width="17.6328125" bestFit="1" customWidth="1"/>
    <col min="12821" max="12821" width="31.453125" bestFit="1" customWidth="1"/>
    <col min="12822" max="12822" width="34.36328125" bestFit="1" customWidth="1"/>
    <col min="12823" max="12823" width="40.36328125" bestFit="1" customWidth="1"/>
    <col min="12824" max="12824" width="18.90625" bestFit="1" customWidth="1"/>
    <col min="12825" max="12825" width="18.6328125" bestFit="1" customWidth="1"/>
    <col min="12826" max="12826" width="32.36328125" bestFit="1" customWidth="1"/>
    <col min="12827" max="12827" width="30.36328125" bestFit="1" customWidth="1"/>
    <col min="13057" max="13057" width="1.36328125" customWidth="1"/>
    <col min="13058" max="13058" width="8.36328125" customWidth="1"/>
    <col min="13059" max="13059" width="16.08984375" bestFit="1" customWidth="1"/>
    <col min="13060" max="13060" width="14.6328125" customWidth="1"/>
    <col min="13061" max="13061" width="16.6328125" customWidth="1"/>
    <col min="13062" max="13062" width="12.54296875" customWidth="1"/>
    <col min="13063" max="13063" width="13.90625" customWidth="1"/>
    <col min="13064" max="13064" width="12.54296875" customWidth="1"/>
    <col min="13065" max="13065" width="14.36328125" customWidth="1"/>
    <col min="13066" max="13066" width="11" customWidth="1"/>
    <col min="13067" max="13067" width="15.54296875" bestFit="1" customWidth="1"/>
    <col min="13068" max="13068" width="15.90625" bestFit="1" customWidth="1"/>
    <col min="13069" max="13069" width="14.54296875" bestFit="1" customWidth="1"/>
    <col min="13070" max="13070" width="17.90625" bestFit="1" customWidth="1"/>
    <col min="13071" max="13071" width="19.90625" customWidth="1"/>
    <col min="13072" max="13072" width="15.90625" bestFit="1" customWidth="1"/>
    <col min="13073" max="13073" width="30.08984375" bestFit="1" customWidth="1"/>
    <col min="13074" max="13074" width="31.08984375" bestFit="1" customWidth="1"/>
    <col min="13075" max="13075" width="26.90625" bestFit="1" customWidth="1"/>
    <col min="13076" max="13076" width="17.6328125" bestFit="1" customWidth="1"/>
    <col min="13077" max="13077" width="31.453125" bestFit="1" customWidth="1"/>
    <col min="13078" max="13078" width="34.36328125" bestFit="1" customWidth="1"/>
    <col min="13079" max="13079" width="40.36328125" bestFit="1" customWidth="1"/>
    <col min="13080" max="13080" width="18.90625" bestFit="1" customWidth="1"/>
    <col min="13081" max="13081" width="18.6328125" bestFit="1" customWidth="1"/>
    <col min="13082" max="13082" width="32.36328125" bestFit="1" customWidth="1"/>
    <col min="13083" max="13083" width="30.36328125" bestFit="1" customWidth="1"/>
    <col min="13313" max="13313" width="1.36328125" customWidth="1"/>
    <col min="13314" max="13314" width="8.36328125" customWidth="1"/>
    <col min="13315" max="13315" width="16.08984375" bestFit="1" customWidth="1"/>
    <col min="13316" max="13316" width="14.6328125" customWidth="1"/>
    <col min="13317" max="13317" width="16.6328125" customWidth="1"/>
    <col min="13318" max="13318" width="12.54296875" customWidth="1"/>
    <col min="13319" max="13319" width="13.90625" customWidth="1"/>
    <col min="13320" max="13320" width="12.54296875" customWidth="1"/>
    <col min="13321" max="13321" width="14.36328125" customWidth="1"/>
    <col min="13322" max="13322" width="11" customWidth="1"/>
    <col min="13323" max="13323" width="15.54296875" bestFit="1" customWidth="1"/>
    <col min="13324" max="13324" width="15.90625" bestFit="1" customWidth="1"/>
    <col min="13325" max="13325" width="14.54296875" bestFit="1" customWidth="1"/>
    <col min="13326" max="13326" width="17.90625" bestFit="1" customWidth="1"/>
    <col min="13327" max="13327" width="19.90625" customWidth="1"/>
    <col min="13328" max="13328" width="15.90625" bestFit="1" customWidth="1"/>
    <col min="13329" max="13329" width="30.08984375" bestFit="1" customWidth="1"/>
    <col min="13330" max="13330" width="31.08984375" bestFit="1" customWidth="1"/>
    <col min="13331" max="13331" width="26.90625" bestFit="1" customWidth="1"/>
    <col min="13332" max="13332" width="17.6328125" bestFit="1" customWidth="1"/>
    <col min="13333" max="13333" width="31.453125" bestFit="1" customWidth="1"/>
    <col min="13334" max="13334" width="34.36328125" bestFit="1" customWidth="1"/>
    <col min="13335" max="13335" width="40.36328125" bestFit="1" customWidth="1"/>
    <col min="13336" max="13336" width="18.90625" bestFit="1" customWidth="1"/>
    <col min="13337" max="13337" width="18.6328125" bestFit="1" customWidth="1"/>
    <col min="13338" max="13338" width="32.36328125" bestFit="1" customWidth="1"/>
    <col min="13339" max="13339" width="30.36328125" bestFit="1" customWidth="1"/>
    <col min="13569" max="13569" width="1.36328125" customWidth="1"/>
    <col min="13570" max="13570" width="8.36328125" customWidth="1"/>
    <col min="13571" max="13571" width="16.08984375" bestFit="1" customWidth="1"/>
    <col min="13572" max="13572" width="14.6328125" customWidth="1"/>
    <col min="13573" max="13573" width="16.6328125" customWidth="1"/>
    <col min="13574" max="13574" width="12.54296875" customWidth="1"/>
    <col min="13575" max="13575" width="13.90625" customWidth="1"/>
    <col min="13576" max="13576" width="12.54296875" customWidth="1"/>
    <col min="13577" max="13577" width="14.36328125" customWidth="1"/>
    <col min="13578" max="13578" width="11" customWidth="1"/>
    <col min="13579" max="13579" width="15.54296875" bestFit="1" customWidth="1"/>
    <col min="13580" max="13580" width="15.90625" bestFit="1" customWidth="1"/>
    <col min="13581" max="13581" width="14.54296875" bestFit="1" customWidth="1"/>
    <col min="13582" max="13582" width="17.90625" bestFit="1" customWidth="1"/>
    <col min="13583" max="13583" width="19.90625" customWidth="1"/>
    <col min="13584" max="13584" width="15.90625" bestFit="1" customWidth="1"/>
    <col min="13585" max="13585" width="30.08984375" bestFit="1" customWidth="1"/>
    <col min="13586" max="13586" width="31.08984375" bestFit="1" customWidth="1"/>
    <col min="13587" max="13587" width="26.90625" bestFit="1" customWidth="1"/>
    <col min="13588" max="13588" width="17.6328125" bestFit="1" customWidth="1"/>
    <col min="13589" max="13589" width="31.453125" bestFit="1" customWidth="1"/>
    <col min="13590" max="13590" width="34.36328125" bestFit="1" customWidth="1"/>
    <col min="13591" max="13591" width="40.36328125" bestFit="1" customWidth="1"/>
    <col min="13592" max="13592" width="18.90625" bestFit="1" customWidth="1"/>
    <col min="13593" max="13593" width="18.6328125" bestFit="1" customWidth="1"/>
    <col min="13594" max="13594" width="32.36328125" bestFit="1" customWidth="1"/>
    <col min="13595" max="13595" width="30.36328125" bestFit="1" customWidth="1"/>
    <col min="13825" max="13825" width="1.36328125" customWidth="1"/>
    <col min="13826" max="13826" width="8.36328125" customWidth="1"/>
    <col min="13827" max="13827" width="16.08984375" bestFit="1" customWidth="1"/>
    <col min="13828" max="13828" width="14.6328125" customWidth="1"/>
    <col min="13829" max="13829" width="16.6328125" customWidth="1"/>
    <col min="13830" max="13830" width="12.54296875" customWidth="1"/>
    <col min="13831" max="13831" width="13.90625" customWidth="1"/>
    <col min="13832" max="13832" width="12.54296875" customWidth="1"/>
    <col min="13833" max="13833" width="14.36328125" customWidth="1"/>
    <col min="13834" max="13834" width="11" customWidth="1"/>
    <col min="13835" max="13835" width="15.54296875" bestFit="1" customWidth="1"/>
    <col min="13836" max="13836" width="15.90625" bestFit="1" customWidth="1"/>
    <col min="13837" max="13837" width="14.54296875" bestFit="1" customWidth="1"/>
    <col min="13838" max="13838" width="17.90625" bestFit="1" customWidth="1"/>
    <col min="13839" max="13839" width="19.90625" customWidth="1"/>
    <col min="13840" max="13840" width="15.90625" bestFit="1" customWidth="1"/>
    <col min="13841" max="13841" width="30.08984375" bestFit="1" customWidth="1"/>
    <col min="13842" max="13842" width="31.08984375" bestFit="1" customWidth="1"/>
    <col min="13843" max="13843" width="26.90625" bestFit="1" customWidth="1"/>
    <col min="13844" max="13844" width="17.6328125" bestFit="1" customWidth="1"/>
    <col min="13845" max="13845" width="31.453125" bestFit="1" customWidth="1"/>
    <col min="13846" max="13846" width="34.36328125" bestFit="1" customWidth="1"/>
    <col min="13847" max="13847" width="40.36328125" bestFit="1" customWidth="1"/>
    <col min="13848" max="13848" width="18.90625" bestFit="1" customWidth="1"/>
    <col min="13849" max="13849" width="18.6328125" bestFit="1" customWidth="1"/>
    <col min="13850" max="13850" width="32.36328125" bestFit="1" customWidth="1"/>
    <col min="13851" max="13851" width="30.36328125" bestFit="1" customWidth="1"/>
    <col min="14081" max="14081" width="1.36328125" customWidth="1"/>
    <col min="14082" max="14082" width="8.36328125" customWidth="1"/>
    <col min="14083" max="14083" width="16.08984375" bestFit="1" customWidth="1"/>
    <col min="14084" max="14084" width="14.6328125" customWidth="1"/>
    <col min="14085" max="14085" width="16.6328125" customWidth="1"/>
    <col min="14086" max="14086" width="12.54296875" customWidth="1"/>
    <col min="14087" max="14087" width="13.90625" customWidth="1"/>
    <col min="14088" max="14088" width="12.54296875" customWidth="1"/>
    <col min="14089" max="14089" width="14.36328125" customWidth="1"/>
    <col min="14090" max="14090" width="11" customWidth="1"/>
    <col min="14091" max="14091" width="15.54296875" bestFit="1" customWidth="1"/>
    <col min="14092" max="14092" width="15.90625" bestFit="1" customWidth="1"/>
    <col min="14093" max="14093" width="14.54296875" bestFit="1" customWidth="1"/>
    <col min="14094" max="14094" width="17.90625" bestFit="1" customWidth="1"/>
    <col min="14095" max="14095" width="19.90625" customWidth="1"/>
    <col min="14096" max="14096" width="15.90625" bestFit="1" customWidth="1"/>
    <col min="14097" max="14097" width="30.08984375" bestFit="1" customWidth="1"/>
    <col min="14098" max="14098" width="31.08984375" bestFit="1" customWidth="1"/>
    <col min="14099" max="14099" width="26.90625" bestFit="1" customWidth="1"/>
    <col min="14100" max="14100" width="17.6328125" bestFit="1" customWidth="1"/>
    <col min="14101" max="14101" width="31.453125" bestFit="1" customWidth="1"/>
    <col min="14102" max="14102" width="34.36328125" bestFit="1" customWidth="1"/>
    <col min="14103" max="14103" width="40.36328125" bestFit="1" customWidth="1"/>
    <col min="14104" max="14104" width="18.90625" bestFit="1" customWidth="1"/>
    <col min="14105" max="14105" width="18.6328125" bestFit="1" customWidth="1"/>
    <col min="14106" max="14106" width="32.36328125" bestFit="1" customWidth="1"/>
    <col min="14107" max="14107" width="30.36328125" bestFit="1" customWidth="1"/>
    <col min="14337" max="14337" width="1.36328125" customWidth="1"/>
    <col min="14338" max="14338" width="8.36328125" customWidth="1"/>
    <col min="14339" max="14339" width="16.08984375" bestFit="1" customWidth="1"/>
    <col min="14340" max="14340" width="14.6328125" customWidth="1"/>
    <col min="14341" max="14341" width="16.6328125" customWidth="1"/>
    <col min="14342" max="14342" width="12.54296875" customWidth="1"/>
    <col min="14343" max="14343" width="13.90625" customWidth="1"/>
    <col min="14344" max="14344" width="12.54296875" customWidth="1"/>
    <col min="14345" max="14345" width="14.36328125" customWidth="1"/>
    <col min="14346" max="14346" width="11" customWidth="1"/>
    <col min="14347" max="14347" width="15.54296875" bestFit="1" customWidth="1"/>
    <col min="14348" max="14348" width="15.90625" bestFit="1" customWidth="1"/>
    <col min="14349" max="14349" width="14.54296875" bestFit="1" customWidth="1"/>
    <col min="14350" max="14350" width="17.90625" bestFit="1" customWidth="1"/>
    <col min="14351" max="14351" width="19.90625" customWidth="1"/>
    <col min="14352" max="14352" width="15.90625" bestFit="1" customWidth="1"/>
    <col min="14353" max="14353" width="30.08984375" bestFit="1" customWidth="1"/>
    <col min="14354" max="14354" width="31.08984375" bestFit="1" customWidth="1"/>
    <col min="14355" max="14355" width="26.90625" bestFit="1" customWidth="1"/>
    <col min="14356" max="14356" width="17.6328125" bestFit="1" customWidth="1"/>
    <col min="14357" max="14357" width="31.453125" bestFit="1" customWidth="1"/>
    <col min="14358" max="14358" width="34.36328125" bestFit="1" customWidth="1"/>
    <col min="14359" max="14359" width="40.36328125" bestFit="1" customWidth="1"/>
    <col min="14360" max="14360" width="18.90625" bestFit="1" customWidth="1"/>
    <col min="14361" max="14361" width="18.6328125" bestFit="1" customWidth="1"/>
    <col min="14362" max="14362" width="32.36328125" bestFit="1" customWidth="1"/>
    <col min="14363" max="14363" width="30.36328125" bestFit="1" customWidth="1"/>
    <col min="14593" max="14593" width="1.36328125" customWidth="1"/>
    <col min="14594" max="14594" width="8.36328125" customWidth="1"/>
    <col min="14595" max="14595" width="16.08984375" bestFit="1" customWidth="1"/>
    <col min="14596" max="14596" width="14.6328125" customWidth="1"/>
    <col min="14597" max="14597" width="16.6328125" customWidth="1"/>
    <col min="14598" max="14598" width="12.54296875" customWidth="1"/>
    <col min="14599" max="14599" width="13.90625" customWidth="1"/>
    <col min="14600" max="14600" width="12.54296875" customWidth="1"/>
    <col min="14601" max="14601" width="14.36328125" customWidth="1"/>
    <col min="14602" max="14602" width="11" customWidth="1"/>
    <col min="14603" max="14603" width="15.54296875" bestFit="1" customWidth="1"/>
    <col min="14604" max="14604" width="15.90625" bestFit="1" customWidth="1"/>
    <col min="14605" max="14605" width="14.54296875" bestFit="1" customWidth="1"/>
    <col min="14606" max="14606" width="17.90625" bestFit="1" customWidth="1"/>
    <col min="14607" max="14607" width="19.90625" customWidth="1"/>
    <col min="14608" max="14608" width="15.90625" bestFit="1" customWidth="1"/>
    <col min="14609" max="14609" width="30.08984375" bestFit="1" customWidth="1"/>
    <col min="14610" max="14610" width="31.08984375" bestFit="1" customWidth="1"/>
    <col min="14611" max="14611" width="26.90625" bestFit="1" customWidth="1"/>
    <col min="14612" max="14612" width="17.6328125" bestFit="1" customWidth="1"/>
    <col min="14613" max="14613" width="31.453125" bestFit="1" customWidth="1"/>
    <col min="14614" max="14614" width="34.36328125" bestFit="1" customWidth="1"/>
    <col min="14615" max="14615" width="40.36328125" bestFit="1" customWidth="1"/>
    <col min="14616" max="14616" width="18.90625" bestFit="1" customWidth="1"/>
    <col min="14617" max="14617" width="18.6328125" bestFit="1" customWidth="1"/>
    <col min="14618" max="14618" width="32.36328125" bestFit="1" customWidth="1"/>
    <col min="14619" max="14619" width="30.36328125" bestFit="1" customWidth="1"/>
    <col min="14849" max="14849" width="1.36328125" customWidth="1"/>
    <col min="14850" max="14850" width="8.36328125" customWidth="1"/>
    <col min="14851" max="14851" width="16.08984375" bestFit="1" customWidth="1"/>
    <col min="14852" max="14852" width="14.6328125" customWidth="1"/>
    <col min="14853" max="14853" width="16.6328125" customWidth="1"/>
    <col min="14854" max="14854" width="12.54296875" customWidth="1"/>
    <col min="14855" max="14855" width="13.90625" customWidth="1"/>
    <col min="14856" max="14856" width="12.54296875" customWidth="1"/>
    <col min="14857" max="14857" width="14.36328125" customWidth="1"/>
    <col min="14858" max="14858" width="11" customWidth="1"/>
    <col min="14859" max="14859" width="15.54296875" bestFit="1" customWidth="1"/>
    <col min="14860" max="14860" width="15.90625" bestFit="1" customWidth="1"/>
    <col min="14861" max="14861" width="14.54296875" bestFit="1" customWidth="1"/>
    <col min="14862" max="14862" width="17.90625" bestFit="1" customWidth="1"/>
    <col min="14863" max="14863" width="19.90625" customWidth="1"/>
    <col min="14864" max="14864" width="15.90625" bestFit="1" customWidth="1"/>
    <col min="14865" max="14865" width="30.08984375" bestFit="1" customWidth="1"/>
    <col min="14866" max="14866" width="31.08984375" bestFit="1" customWidth="1"/>
    <col min="14867" max="14867" width="26.90625" bestFit="1" customWidth="1"/>
    <col min="14868" max="14868" width="17.6328125" bestFit="1" customWidth="1"/>
    <col min="14869" max="14869" width="31.453125" bestFit="1" customWidth="1"/>
    <col min="14870" max="14870" width="34.36328125" bestFit="1" customWidth="1"/>
    <col min="14871" max="14871" width="40.36328125" bestFit="1" customWidth="1"/>
    <col min="14872" max="14872" width="18.90625" bestFit="1" customWidth="1"/>
    <col min="14873" max="14873" width="18.6328125" bestFit="1" customWidth="1"/>
    <col min="14874" max="14874" width="32.36328125" bestFit="1" customWidth="1"/>
    <col min="14875" max="14875" width="30.36328125" bestFit="1" customWidth="1"/>
    <col min="15105" max="15105" width="1.36328125" customWidth="1"/>
    <col min="15106" max="15106" width="8.36328125" customWidth="1"/>
    <col min="15107" max="15107" width="16.08984375" bestFit="1" customWidth="1"/>
    <col min="15108" max="15108" width="14.6328125" customWidth="1"/>
    <col min="15109" max="15109" width="16.6328125" customWidth="1"/>
    <col min="15110" max="15110" width="12.54296875" customWidth="1"/>
    <col min="15111" max="15111" width="13.90625" customWidth="1"/>
    <col min="15112" max="15112" width="12.54296875" customWidth="1"/>
    <col min="15113" max="15113" width="14.36328125" customWidth="1"/>
    <col min="15114" max="15114" width="11" customWidth="1"/>
    <col min="15115" max="15115" width="15.54296875" bestFit="1" customWidth="1"/>
    <col min="15116" max="15116" width="15.90625" bestFit="1" customWidth="1"/>
    <col min="15117" max="15117" width="14.54296875" bestFit="1" customWidth="1"/>
    <col min="15118" max="15118" width="17.90625" bestFit="1" customWidth="1"/>
    <col min="15119" max="15119" width="19.90625" customWidth="1"/>
    <col min="15120" max="15120" width="15.90625" bestFit="1" customWidth="1"/>
    <col min="15121" max="15121" width="30.08984375" bestFit="1" customWidth="1"/>
    <col min="15122" max="15122" width="31.08984375" bestFit="1" customWidth="1"/>
    <col min="15123" max="15123" width="26.90625" bestFit="1" customWidth="1"/>
    <col min="15124" max="15124" width="17.6328125" bestFit="1" customWidth="1"/>
    <col min="15125" max="15125" width="31.453125" bestFit="1" customWidth="1"/>
    <col min="15126" max="15126" width="34.36328125" bestFit="1" customWidth="1"/>
    <col min="15127" max="15127" width="40.36328125" bestFit="1" customWidth="1"/>
    <col min="15128" max="15128" width="18.90625" bestFit="1" customWidth="1"/>
    <col min="15129" max="15129" width="18.6328125" bestFit="1" customWidth="1"/>
    <col min="15130" max="15130" width="32.36328125" bestFit="1" customWidth="1"/>
    <col min="15131" max="15131" width="30.36328125" bestFit="1" customWidth="1"/>
    <col min="15361" max="15361" width="1.36328125" customWidth="1"/>
    <col min="15362" max="15362" width="8.36328125" customWidth="1"/>
    <col min="15363" max="15363" width="16.08984375" bestFit="1" customWidth="1"/>
    <col min="15364" max="15364" width="14.6328125" customWidth="1"/>
    <col min="15365" max="15365" width="16.6328125" customWidth="1"/>
    <col min="15366" max="15366" width="12.54296875" customWidth="1"/>
    <col min="15367" max="15367" width="13.90625" customWidth="1"/>
    <col min="15368" max="15368" width="12.54296875" customWidth="1"/>
    <col min="15369" max="15369" width="14.36328125" customWidth="1"/>
    <col min="15370" max="15370" width="11" customWidth="1"/>
    <col min="15371" max="15371" width="15.54296875" bestFit="1" customWidth="1"/>
    <col min="15372" max="15372" width="15.90625" bestFit="1" customWidth="1"/>
    <col min="15373" max="15373" width="14.54296875" bestFit="1" customWidth="1"/>
    <col min="15374" max="15374" width="17.90625" bestFit="1" customWidth="1"/>
    <col min="15375" max="15375" width="19.90625" customWidth="1"/>
    <col min="15376" max="15376" width="15.90625" bestFit="1" customWidth="1"/>
    <col min="15377" max="15377" width="30.08984375" bestFit="1" customWidth="1"/>
    <col min="15378" max="15378" width="31.08984375" bestFit="1" customWidth="1"/>
    <col min="15379" max="15379" width="26.90625" bestFit="1" customWidth="1"/>
    <col min="15380" max="15380" width="17.6328125" bestFit="1" customWidth="1"/>
    <col min="15381" max="15381" width="31.453125" bestFit="1" customWidth="1"/>
    <col min="15382" max="15382" width="34.36328125" bestFit="1" customWidth="1"/>
    <col min="15383" max="15383" width="40.36328125" bestFit="1" customWidth="1"/>
    <col min="15384" max="15384" width="18.90625" bestFit="1" customWidth="1"/>
    <col min="15385" max="15385" width="18.6328125" bestFit="1" customWidth="1"/>
    <col min="15386" max="15386" width="32.36328125" bestFit="1" customWidth="1"/>
    <col min="15387" max="15387" width="30.36328125" bestFit="1" customWidth="1"/>
    <col min="15617" max="15617" width="1.36328125" customWidth="1"/>
    <col min="15618" max="15618" width="8.36328125" customWidth="1"/>
    <col min="15619" max="15619" width="16.08984375" bestFit="1" customWidth="1"/>
    <col min="15620" max="15620" width="14.6328125" customWidth="1"/>
    <col min="15621" max="15621" width="16.6328125" customWidth="1"/>
    <col min="15622" max="15622" width="12.54296875" customWidth="1"/>
    <col min="15623" max="15623" width="13.90625" customWidth="1"/>
    <col min="15624" max="15624" width="12.54296875" customWidth="1"/>
    <col min="15625" max="15625" width="14.36328125" customWidth="1"/>
    <col min="15626" max="15626" width="11" customWidth="1"/>
    <col min="15627" max="15627" width="15.54296875" bestFit="1" customWidth="1"/>
    <col min="15628" max="15628" width="15.90625" bestFit="1" customWidth="1"/>
    <col min="15629" max="15629" width="14.54296875" bestFit="1" customWidth="1"/>
    <col min="15630" max="15630" width="17.90625" bestFit="1" customWidth="1"/>
    <col min="15631" max="15631" width="19.90625" customWidth="1"/>
    <col min="15632" max="15632" width="15.90625" bestFit="1" customWidth="1"/>
    <col min="15633" max="15633" width="30.08984375" bestFit="1" customWidth="1"/>
    <col min="15634" max="15634" width="31.08984375" bestFit="1" customWidth="1"/>
    <col min="15635" max="15635" width="26.90625" bestFit="1" customWidth="1"/>
    <col min="15636" max="15636" width="17.6328125" bestFit="1" customWidth="1"/>
    <col min="15637" max="15637" width="31.453125" bestFit="1" customWidth="1"/>
    <col min="15638" max="15638" width="34.36328125" bestFit="1" customWidth="1"/>
    <col min="15639" max="15639" width="40.36328125" bestFit="1" customWidth="1"/>
    <col min="15640" max="15640" width="18.90625" bestFit="1" customWidth="1"/>
    <col min="15641" max="15641" width="18.6328125" bestFit="1" customWidth="1"/>
    <col min="15642" max="15642" width="32.36328125" bestFit="1" customWidth="1"/>
    <col min="15643" max="15643" width="30.36328125" bestFit="1" customWidth="1"/>
    <col min="15873" max="15873" width="1.36328125" customWidth="1"/>
    <col min="15874" max="15874" width="8.36328125" customWidth="1"/>
    <col min="15875" max="15875" width="16.08984375" bestFit="1" customWidth="1"/>
    <col min="15876" max="15876" width="14.6328125" customWidth="1"/>
    <col min="15877" max="15877" width="16.6328125" customWidth="1"/>
    <col min="15878" max="15878" width="12.54296875" customWidth="1"/>
    <col min="15879" max="15879" width="13.90625" customWidth="1"/>
    <col min="15880" max="15880" width="12.54296875" customWidth="1"/>
    <col min="15881" max="15881" width="14.36328125" customWidth="1"/>
    <col min="15882" max="15882" width="11" customWidth="1"/>
    <col min="15883" max="15883" width="15.54296875" bestFit="1" customWidth="1"/>
    <col min="15884" max="15884" width="15.90625" bestFit="1" customWidth="1"/>
    <col min="15885" max="15885" width="14.54296875" bestFit="1" customWidth="1"/>
    <col min="15886" max="15886" width="17.90625" bestFit="1" customWidth="1"/>
    <col min="15887" max="15887" width="19.90625" customWidth="1"/>
    <col min="15888" max="15888" width="15.90625" bestFit="1" customWidth="1"/>
    <col min="15889" max="15889" width="30.08984375" bestFit="1" customWidth="1"/>
    <col min="15890" max="15890" width="31.08984375" bestFit="1" customWidth="1"/>
    <col min="15891" max="15891" width="26.90625" bestFit="1" customWidth="1"/>
    <col min="15892" max="15892" width="17.6328125" bestFit="1" customWidth="1"/>
    <col min="15893" max="15893" width="31.453125" bestFit="1" customWidth="1"/>
    <col min="15894" max="15894" width="34.36328125" bestFit="1" customWidth="1"/>
    <col min="15895" max="15895" width="40.36328125" bestFit="1" customWidth="1"/>
    <col min="15896" max="15896" width="18.90625" bestFit="1" customWidth="1"/>
    <col min="15897" max="15897" width="18.6328125" bestFit="1" customWidth="1"/>
    <col min="15898" max="15898" width="32.36328125" bestFit="1" customWidth="1"/>
    <col min="15899" max="15899" width="30.36328125" bestFit="1" customWidth="1"/>
    <col min="16129" max="16129" width="1.36328125" customWidth="1"/>
    <col min="16130" max="16130" width="8.36328125" customWidth="1"/>
    <col min="16131" max="16131" width="16.08984375" bestFit="1" customWidth="1"/>
    <col min="16132" max="16132" width="14.6328125" customWidth="1"/>
    <col min="16133" max="16133" width="16.6328125" customWidth="1"/>
    <col min="16134" max="16134" width="12.54296875" customWidth="1"/>
    <col min="16135" max="16135" width="13.90625" customWidth="1"/>
    <col min="16136" max="16136" width="12.54296875" customWidth="1"/>
    <col min="16137" max="16137" width="14.36328125" customWidth="1"/>
    <col min="16138" max="16138" width="11" customWidth="1"/>
    <col min="16139" max="16139" width="15.54296875" bestFit="1" customWidth="1"/>
    <col min="16140" max="16140" width="15.90625" bestFit="1" customWidth="1"/>
    <col min="16141" max="16141" width="14.54296875" bestFit="1" customWidth="1"/>
    <col min="16142" max="16142" width="17.90625" bestFit="1" customWidth="1"/>
    <col min="16143" max="16143" width="19.90625" customWidth="1"/>
    <col min="16144" max="16144" width="15.90625" bestFit="1" customWidth="1"/>
    <col min="16145" max="16145" width="30.08984375" bestFit="1" customWidth="1"/>
    <col min="16146" max="16146" width="31.08984375" bestFit="1" customWidth="1"/>
    <col min="16147" max="16147" width="26.90625" bestFit="1" customWidth="1"/>
    <col min="16148" max="16148" width="17.6328125" bestFit="1" customWidth="1"/>
    <col min="16149" max="16149" width="31.453125" bestFit="1" customWidth="1"/>
    <col min="16150" max="16150" width="34.36328125" bestFit="1" customWidth="1"/>
    <col min="16151" max="16151" width="40.36328125" bestFit="1" customWidth="1"/>
    <col min="16152" max="16152" width="18.90625" bestFit="1" customWidth="1"/>
    <col min="16153" max="16153" width="18.6328125" bestFit="1" customWidth="1"/>
    <col min="16154" max="16154" width="32.36328125" bestFit="1" customWidth="1"/>
    <col min="16155" max="16155" width="30.36328125" bestFit="1" customWidth="1"/>
  </cols>
  <sheetData>
    <row r="1" spans="2:14" ht="24" customHeight="1" x14ac:dyDescent="0.25"/>
    <row r="2" spans="2:14" ht="30.75" customHeight="1" x14ac:dyDescent="0.25"/>
    <row r="3" spans="2:14" ht="14.5" x14ac:dyDescent="0.35">
      <c r="C3" s="3"/>
      <c r="D3" s="4" t="s">
        <v>79</v>
      </c>
      <c r="E3" s="5">
        <v>43677</v>
      </c>
      <c r="G3" s="4" t="s">
        <v>80</v>
      </c>
      <c r="H3" s="6">
        <v>261</v>
      </c>
      <c r="J3" s="4" t="s">
        <v>81</v>
      </c>
      <c r="K3" s="7" t="s">
        <v>82</v>
      </c>
    </row>
    <row r="4" spans="2:14" ht="14.5" x14ac:dyDescent="0.35">
      <c r="D4" s="4" t="s">
        <v>83</v>
      </c>
      <c r="E4" s="5">
        <v>45504</v>
      </c>
      <c r="G4" s="4" t="s">
        <v>84</v>
      </c>
      <c r="H4" s="8">
        <v>5.0054794520547947</v>
      </c>
      <c r="J4" s="4" t="s">
        <v>85</v>
      </c>
      <c r="K4" s="9" t="s">
        <v>86</v>
      </c>
    </row>
    <row r="5" spans="2:14" ht="14.5" x14ac:dyDescent="0.35">
      <c r="D5" s="4" t="s">
        <v>87</v>
      </c>
      <c r="E5" s="10" t="s">
        <v>88</v>
      </c>
      <c r="F5" s="11" t="s">
        <v>89</v>
      </c>
      <c r="J5" s="3"/>
    </row>
    <row r="6" spans="2:14" ht="8.25" customHeight="1" x14ac:dyDescent="0.25">
      <c r="C6" s="12"/>
    </row>
    <row r="7" spans="2:14" ht="2.25" hidden="1" customHeight="1" x14ac:dyDescent="0.25"/>
    <row r="8" spans="2:14" ht="11.25" hidden="1" customHeight="1" x14ac:dyDescent="0.25"/>
    <row r="9" spans="2:14" hidden="1" x14ac:dyDescent="0.25"/>
    <row r="10" spans="2:14" ht="29" x14ac:dyDescent="0.25">
      <c r="B10" s="13" t="s">
        <v>90</v>
      </c>
      <c r="C10" s="13" t="s">
        <v>91</v>
      </c>
      <c r="D10" s="55" t="s">
        <v>92</v>
      </c>
      <c r="E10" s="56"/>
      <c r="F10" s="13" t="s">
        <v>93</v>
      </c>
      <c r="G10" s="14" t="s">
        <v>94</v>
      </c>
      <c r="H10" s="13" t="s">
        <v>95</v>
      </c>
      <c r="I10" s="13" t="s">
        <v>96</v>
      </c>
      <c r="J10" s="13" t="s">
        <v>97</v>
      </c>
      <c r="K10" s="13" t="s">
        <v>98</v>
      </c>
      <c r="L10" s="13" t="s">
        <v>99</v>
      </c>
    </row>
    <row r="11" spans="2:14" ht="14.5" x14ac:dyDescent="0.35">
      <c r="B11" s="15" t="s">
        <v>67</v>
      </c>
      <c r="C11" s="16" t="s">
        <v>100</v>
      </c>
      <c r="D11" s="16" t="s">
        <v>101</v>
      </c>
      <c r="E11" s="17"/>
      <c r="F11" s="18">
        <v>0.66503992601593098</v>
      </c>
      <c r="G11" s="18">
        <v>0.77668551707778066</v>
      </c>
      <c r="H11" s="18">
        <v>-0.34140984435411331</v>
      </c>
      <c r="I11" s="18">
        <v>0.34327080209297184</v>
      </c>
      <c r="J11" s="18">
        <v>4.8360665106223228</v>
      </c>
      <c r="K11" s="18">
        <v>0.12078373428982896</v>
      </c>
      <c r="L11" s="19">
        <v>60</v>
      </c>
      <c r="N11" s="20"/>
    </row>
    <row r="12" spans="2:14" ht="14.5" x14ac:dyDescent="0.35">
      <c r="B12" s="15" t="s">
        <v>68</v>
      </c>
      <c r="C12" s="16" t="s">
        <v>102</v>
      </c>
      <c r="D12" s="16" t="s">
        <v>103</v>
      </c>
      <c r="E12" s="17"/>
      <c r="F12" s="18">
        <v>0.61921752006716846</v>
      </c>
      <c r="G12" s="18">
        <v>0.74613755192797848</v>
      </c>
      <c r="H12" s="18">
        <v>-0.62172678076106691</v>
      </c>
      <c r="I12" s="18">
        <v>0.24338392960875796</v>
      </c>
      <c r="J12" s="18">
        <v>5.7399073546753057</v>
      </c>
      <c r="K12" s="18">
        <v>0.14335771504642156</v>
      </c>
      <c r="L12" s="19">
        <v>60</v>
      </c>
    </row>
    <row r="13" spans="2:14" ht="14.5" x14ac:dyDescent="0.35">
      <c r="B13" s="15" t="s">
        <v>69</v>
      </c>
      <c r="C13" s="16" t="s">
        <v>104</v>
      </c>
      <c r="D13" s="16" t="s">
        <v>105</v>
      </c>
      <c r="E13" s="17"/>
      <c r="F13" s="18">
        <v>0.49972561885421718</v>
      </c>
      <c r="G13" s="18">
        <v>0.66647708106535242</v>
      </c>
      <c r="H13" s="18">
        <v>-0.34668818626440828</v>
      </c>
      <c r="I13" s="18">
        <v>0.22088988781361932</v>
      </c>
      <c r="J13" s="18">
        <v>4.9341566505729837</v>
      </c>
      <c r="K13" s="18">
        <v>0.12323359584037412</v>
      </c>
      <c r="L13" s="19">
        <v>60</v>
      </c>
    </row>
    <row r="14" spans="2:14" ht="14.5" x14ac:dyDescent="0.35">
      <c r="B14" s="15" t="s">
        <v>70</v>
      </c>
      <c r="C14" s="16" t="s">
        <v>106</v>
      </c>
      <c r="D14" s="16" t="s">
        <v>107</v>
      </c>
      <c r="E14" s="17"/>
      <c r="F14" s="18">
        <v>0.56311576630200955</v>
      </c>
      <c r="G14" s="18">
        <v>0.70873675676289771</v>
      </c>
      <c r="H14" s="18">
        <v>-1.4338325525788806</v>
      </c>
      <c r="I14" s="18">
        <v>0.226563367606995</v>
      </c>
      <c r="J14" s="18">
        <v>5.4699710262024022</v>
      </c>
      <c r="K14" s="18">
        <v>0.13661588928744381</v>
      </c>
      <c r="L14" s="19">
        <v>60</v>
      </c>
    </row>
    <row r="15" spans="2:14" ht="14.5" x14ac:dyDescent="0.35">
      <c r="B15" s="15" t="s">
        <v>71</v>
      </c>
      <c r="C15" s="16" t="s">
        <v>108</v>
      </c>
      <c r="D15" s="16" t="s">
        <v>109</v>
      </c>
      <c r="E15" s="17"/>
      <c r="F15" s="18">
        <v>0.65023108488122083</v>
      </c>
      <c r="G15" s="18">
        <v>0.76681305504691477</v>
      </c>
      <c r="H15" s="18">
        <v>-0.95123945139842703</v>
      </c>
      <c r="I15" s="18">
        <v>0.21712661998149246</v>
      </c>
      <c r="J15" s="18">
        <v>6.4912266044437352</v>
      </c>
      <c r="K15" s="18">
        <v>0.16212237521632189</v>
      </c>
      <c r="L15" s="19">
        <v>60</v>
      </c>
    </row>
    <row r="16" spans="2:14" ht="14.5" x14ac:dyDescent="0.35">
      <c r="B16" s="15" t="s">
        <v>72</v>
      </c>
      <c r="C16" s="16" t="s">
        <v>110</v>
      </c>
      <c r="D16" s="16" t="s">
        <v>111</v>
      </c>
      <c r="E16" s="17"/>
      <c r="F16" s="18">
        <v>0.52533120099731723</v>
      </c>
      <c r="G16" s="18">
        <v>0.68354729845687157</v>
      </c>
      <c r="H16" s="18">
        <v>-0.78585479455384044</v>
      </c>
      <c r="I16" s="18">
        <v>0.20124994064279306</v>
      </c>
      <c r="J16" s="18">
        <v>5.5022533379793837</v>
      </c>
      <c r="K16" s="18">
        <v>0.13742215987106127</v>
      </c>
      <c r="L16" s="19">
        <v>60</v>
      </c>
    </row>
  </sheetData>
  <mergeCells count="1">
    <mergeCell ref="D10:E10"/>
  </mergeCells>
  <conditionalFormatting sqref="B11:B16">
    <cfRule type="expression" dxfId="5" priority="1" stopIfTrue="1">
      <formula>MOD(ROW(),2)=0</formula>
    </cfRule>
    <cfRule type="expression" dxfId="4" priority="2" stopIfTrue="1">
      <formula>MOD(ROW(),2)=1</formula>
    </cfRule>
  </conditionalFormatting>
  <conditionalFormatting sqref="C11:L16">
    <cfRule type="expression" dxfId="3" priority="7" stopIfTrue="1">
      <formula>MOD(ROW(),2)=0</formula>
    </cfRule>
    <cfRule type="expression" dxfId="2" priority="8" stopIfTrue="1">
      <formula>MOD(ROW(),2)=1</formula>
    </cfRule>
  </conditionalFormatting>
  <conditionalFormatting sqref="H3:H4">
    <cfRule type="expression" dxfId="1" priority="3" stopIfTrue="1">
      <formula>MOD(ROW(),2)=0</formula>
    </cfRule>
    <cfRule type="expression" dxfId="0" priority="4" stopIfTrue="1">
      <formula>MOD(ROW(),2)=1</formula>
    </cfRule>
  </conditionalFormatting>
  <dataValidations count="2">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xr:uid="{0675B1F1-EBC0-4EC1-B8EF-C701307B7918}">
      <formula1>BETA_CURRENCIES</formula1>
    </dataValidation>
    <dataValidation type="list" allowBlank="1" showInputMessage="1" showErrorMessage="1"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E28D598F-CE6F-4645-949C-7756078F043A}">
      <formula1>BETA_PERIODS</formula1>
    </dataValidation>
  </dataValidations>
  <printOptions horizontalCentered="1"/>
  <pageMargins left="0.7" right="0.7" top="0.75" bottom="0.75" header="0.3" footer="0.3"/>
  <pageSetup scale="80" orientation="landscape" r:id="rId1"/>
  <headerFooter>
    <oddHeader>&amp;RCASE NO. 2024-00276
ATTACHMENT 2
TO STAFF DR NO. 2-13</oddHeader>
  </headerFooter>
  <drawing r:id="rId2"/>
  <legacyDrawing r:id="rId3"/>
  <controls>
    <mc:AlternateContent xmlns:mc="http://schemas.openxmlformats.org/markup-compatibility/2006">
      <mc:Choice Requires="x14">
        <control shapeId="3073" r:id="rId4" name="CommandButton1">
          <controlPr defaultSize="0" autoFill="0" autoLine="0" autoPict="0" r:id="rId5">
            <anchor moveWithCells="1" sizeWithCells="1">
              <from>
                <xdr:col>2</xdr:col>
                <xdr:colOff>31750</xdr:colOff>
                <xdr:row>3</xdr:row>
                <xdr:rowOff>114300</xdr:rowOff>
              </from>
              <to>
                <xdr:col>3</xdr:col>
                <xdr:colOff>0</xdr:colOff>
                <xdr:row>4</xdr:row>
                <xdr:rowOff>184150</xdr:rowOff>
              </to>
            </anchor>
          </controlPr>
        </control>
      </mc:Choice>
      <mc:Fallback>
        <control shapeId="3073" r:id="rId4" name="CommandButton1"/>
      </mc:Fallback>
    </mc:AlternateContent>
    <mc:AlternateContent xmlns:mc="http://schemas.openxmlformats.org/markup-compatibility/2006">
      <mc:Choice Requires="x14">
        <control shapeId="3074" r:id="rId6" name="CommandButton2">
          <controlPr defaultSize="0" autoLine="0" r:id="rId7">
            <anchor moveWithCells="1">
              <from>
                <xdr:col>2</xdr:col>
                <xdr:colOff>6350</xdr:colOff>
                <xdr:row>0</xdr:row>
                <xdr:rowOff>31750</xdr:rowOff>
              </from>
              <to>
                <xdr:col>2</xdr:col>
                <xdr:colOff>800100</xdr:colOff>
                <xdr:row>1</xdr:row>
                <xdr:rowOff>0</xdr:rowOff>
              </to>
            </anchor>
          </controlPr>
        </control>
      </mc:Choice>
      <mc:Fallback>
        <control shapeId="3074" r:id="rId6" name="CommandButton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4.1 CAPM</vt:lpstr>
      <vt:lpstr>4.2 CAPM Notes</vt:lpstr>
      <vt:lpstr>Yahoo Betas</vt:lpstr>
      <vt:lpstr>'4.1 CAPM'!Print_Area</vt:lpstr>
      <vt:lpstr>'4.2 CAPM 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Howard</dc:creator>
  <cp:lastModifiedBy>Wilen, Eric</cp:lastModifiedBy>
  <cp:lastPrinted>2024-11-25T16:46:50Z</cp:lastPrinted>
  <dcterms:created xsi:type="dcterms:W3CDTF">2024-11-18T14:19:32Z</dcterms:created>
  <dcterms:modified xsi:type="dcterms:W3CDTF">2024-11-25T16:46:53Z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{7A3E17BF-7DCE-4C86-8871-0D7A4D754A50}</vt:lpwstr>
  </property>
</Properties>
</file>