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Discovery\Kentucky\1 - Kentucky Rate Cases\2024-00276 (2024 Kentucky Rate Case)\Staff Attachments\Staff_1-54 - Witness Workpapers\"/>
    </mc:Choice>
  </mc:AlternateContent>
  <xr:revisionPtr revIDLastSave="0" documentId="13_ncr:1_{B5ED9557-D89A-4509-9A76-5C67837B23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xhibit JTC-1 " sheetId="7" r:id="rId1"/>
    <sheet name="Quarterly Summary" sheetId="6" r:id="rId2"/>
    <sheet name="By Line Item" sheetId="5" r:id="rId3"/>
    <sheet name="GL Detail" sheetId="3" r:id="rId4"/>
  </sheets>
  <definedNames>
    <definedName name="EssAliasTable" localSheetId="3">"Default"</definedName>
    <definedName name="EssfHasNonUnique" localSheetId="3">FALSE</definedName>
    <definedName name="EssLatest" localSheetId="3">"Oct"</definedName>
    <definedName name="EssOptions" localSheetId="3">"A1100000000131000011001100020_03 --01 "</definedName>
    <definedName name="_xlnm.Print_Area" localSheetId="2">'By Line Item'!$A$1:$X$35</definedName>
    <definedName name="_xlnm.Print_Area" localSheetId="0">'Exhibit JTC-1 '!$A$1:$G$37</definedName>
    <definedName name="_xlnm.Print_Area" localSheetId="3">'GL Detail'!$A$1:$X$135</definedName>
    <definedName name="_xlnm.Print_Area" localSheetId="1">'Quarterly Summary'!$A$1:$J$34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" i="7" l="1"/>
  <c r="H41" i="7"/>
  <c r="F41" i="7"/>
  <c r="F40" i="7"/>
  <c r="E41" i="7"/>
  <c r="E40" i="7"/>
  <c r="D40" i="7"/>
  <c r="D41" i="7"/>
  <c r="A36" i="7"/>
  <c r="A37" i="7" s="1"/>
  <c r="A35" i="7"/>
  <c r="A34" i="7"/>
  <c r="G37" i="7"/>
  <c r="F37" i="7"/>
  <c r="E37" i="7"/>
  <c r="D37" i="7"/>
  <c r="G36" i="7"/>
  <c r="F36" i="7"/>
  <c r="E36" i="7"/>
  <c r="D36" i="7"/>
  <c r="F33" i="7"/>
  <c r="E33" i="7"/>
  <c r="D33" i="7"/>
  <c r="A33" i="7"/>
  <c r="A32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10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G25" i="7" s="1"/>
  <c r="F24" i="7"/>
  <c r="E24" i="7"/>
  <c r="D24" i="7"/>
  <c r="F23" i="7"/>
  <c r="E23" i="7"/>
  <c r="D23" i="7"/>
  <c r="F22" i="7"/>
  <c r="E22" i="7"/>
  <c r="D22" i="7"/>
  <c r="F21" i="7"/>
  <c r="E21" i="7"/>
  <c r="D21" i="7"/>
  <c r="F20" i="7"/>
  <c r="E20" i="7"/>
  <c r="G20" i="7" s="1"/>
  <c r="D20" i="7"/>
  <c r="F19" i="7"/>
  <c r="E19" i="7"/>
  <c r="D19" i="7"/>
  <c r="F18" i="7"/>
  <c r="E18" i="7"/>
  <c r="D18" i="7"/>
  <c r="F17" i="7"/>
  <c r="E17" i="7"/>
  <c r="D17" i="7"/>
  <c r="G17" i="7" s="1"/>
  <c r="F16" i="7"/>
  <c r="E16" i="7"/>
  <c r="D16" i="7"/>
  <c r="F15" i="7"/>
  <c r="E15" i="7"/>
  <c r="D15" i="7"/>
  <c r="F14" i="7"/>
  <c r="E14" i="7"/>
  <c r="D14" i="7"/>
  <c r="G14" i="7" s="1"/>
  <c r="F13" i="7"/>
  <c r="E13" i="7"/>
  <c r="D13" i="7"/>
  <c r="F12" i="7"/>
  <c r="E12" i="7"/>
  <c r="D12" i="7"/>
  <c r="F11" i="7"/>
  <c r="E11" i="7"/>
  <c r="D11" i="7"/>
  <c r="F10" i="7"/>
  <c r="E10" i="7"/>
  <c r="D10" i="7"/>
  <c r="F9" i="7"/>
  <c r="E9" i="7"/>
  <c r="D9" i="7"/>
  <c r="G30" i="7"/>
  <c r="G28" i="7"/>
  <c r="G12" i="7"/>
  <c r="L9" i="6"/>
  <c r="L10" i="6"/>
  <c r="L12" i="6"/>
  <c r="L13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1" i="6"/>
  <c r="L8" i="6"/>
  <c r="M30" i="6"/>
  <c r="N30" i="6"/>
  <c r="M29" i="6"/>
  <c r="N29" i="6"/>
  <c r="M28" i="6"/>
  <c r="N28" i="6"/>
  <c r="M27" i="6"/>
  <c r="N27" i="6"/>
  <c r="M26" i="6"/>
  <c r="N26" i="6"/>
  <c r="M25" i="6"/>
  <c r="N25" i="6"/>
  <c r="M24" i="6"/>
  <c r="N24" i="6"/>
  <c r="M23" i="6"/>
  <c r="N23" i="6"/>
  <c r="M22" i="6"/>
  <c r="N22" i="6"/>
  <c r="M21" i="6"/>
  <c r="N21" i="6"/>
  <c r="M20" i="6"/>
  <c r="N20" i="6"/>
  <c r="M19" i="6"/>
  <c r="N19" i="6"/>
  <c r="M18" i="6"/>
  <c r="N18" i="6"/>
  <c r="M17" i="6"/>
  <c r="N17" i="6"/>
  <c r="M16" i="6"/>
  <c r="N16" i="6"/>
  <c r="M15" i="6"/>
  <c r="N15" i="6"/>
  <c r="M14" i="6"/>
  <c r="N14" i="6"/>
  <c r="M13" i="6"/>
  <c r="N13" i="6"/>
  <c r="M12" i="6"/>
  <c r="N12" i="6"/>
  <c r="M11" i="6"/>
  <c r="N11" i="6"/>
  <c r="M10" i="6"/>
  <c r="N10" i="6"/>
  <c r="M9" i="6"/>
  <c r="N9" i="6"/>
  <c r="N8" i="6"/>
  <c r="M8" i="6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B24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B22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B21" i="5"/>
  <c r="I16" i="6"/>
  <c r="I24" i="6"/>
  <c r="I26" i="6"/>
  <c r="H9" i="6"/>
  <c r="G10" i="6"/>
  <c r="G18" i="6"/>
  <c r="E9" i="6"/>
  <c r="G9" i="6" s="1"/>
  <c r="E10" i="6"/>
  <c r="H10" i="6" s="1"/>
  <c r="E11" i="6"/>
  <c r="I11" i="6" s="1"/>
  <c r="E12" i="6"/>
  <c r="H12" i="6" s="1"/>
  <c r="E13" i="6"/>
  <c r="G13" i="6" s="1"/>
  <c r="E14" i="6"/>
  <c r="G14" i="6" s="1"/>
  <c r="E15" i="6"/>
  <c r="G15" i="6" s="1"/>
  <c r="E16" i="6"/>
  <c r="G16" i="6" s="1"/>
  <c r="E17" i="6"/>
  <c r="G17" i="6" s="1"/>
  <c r="E18" i="6"/>
  <c r="H18" i="6" s="1"/>
  <c r="E19" i="6"/>
  <c r="I19" i="6" s="1"/>
  <c r="E20" i="6"/>
  <c r="H20" i="6" s="1"/>
  <c r="E21" i="6"/>
  <c r="G21" i="6" s="1"/>
  <c r="E22" i="6"/>
  <c r="G22" i="6" s="1"/>
  <c r="E23" i="6"/>
  <c r="G23" i="6" s="1"/>
  <c r="E24" i="6"/>
  <c r="G24" i="6" s="1"/>
  <c r="E25" i="6"/>
  <c r="G25" i="6" s="1"/>
  <c r="E26" i="6"/>
  <c r="H26" i="6" s="1"/>
  <c r="E27" i="6"/>
  <c r="I27" i="6" s="1"/>
  <c r="E28" i="6"/>
  <c r="H28" i="6" s="1"/>
  <c r="E29" i="6"/>
  <c r="G29" i="6" s="1"/>
  <c r="E30" i="6"/>
  <c r="G30" i="6" s="1"/>
  <c r="E8" i="6"/>
  <c r="G8" i="6" s="1"/>
  <c r="G22" i="7" l="1"/>
  <c r="G9" i="7"/>
  <c r="G23" i="7"/>
  <c r="G18" i="7"/>
  <c r="G16" i="7"/>
  <c r="G24" i="7"/>
  <c r="G15" i="7"/>
  <c r="G31" i="7"/>
  <c r="G13" i="7"/>
  <c r="G11" i="7"/>
  <c r="G19" i="7"/>
  <c r="G27" i="7"/>
  <c r="G26" i="7"/>
  <c r="G21" i="7"/>
  <c r="G10" i="7"/>
  <c r="G29" i="7"/>
  <c r="I18" i="6"/>
  <c r="G28" i="6"/>
  <c r="H19" i="6"/>
  <c r="I10" i="6"/>
  <c r="J10" i="6" s="1"/>
  <c r="J18" i="6"/>
  <c r="G12" i="6"/>
  <c r="H27" i="6"/>
  <c r="G26" i="6"/>
  <c r="J26" i="6" s="1"/>
  <c r="H17" i="6"/>
  <c r="H25" i="6"/>
  <c r="J25" i="6" s="1"/>
  <c r="G20" i="6"/>
  <c r="H11" i="6"/>
  <c r="J16" i="6"/>
  <c r="J14" i="6"/>
  <c r="G27" i="6"/>
  <c r="G19" i="6"/>
  <c r="J19" i="6" s="1"/>
  <c r="G11" i="6"/>
  <c r="J11" i="6" s="1"/>
  <c r="I25" i="6"/>
  <c r="I17" i="6"/>
  <c r="J17" i="6" s="1"/>
  <c r="I9" i="6"/>
  <c r="J9" i="6" s="1"/>
  <c r="H24" i="6"/>
  <c r="J24" i="6" s="1"/>
  <c r="H16" i="6"/>
  <c r="I8" i="6"/>
  <c r="I23" i="6"/>
  <c r="I15" i="6"/>
  <c r="H8" i="6"/>
  <c r="J8" i="6" s="1"/>
  <c r="H23" i="6"/>
  <c r="J23" i="6" s="1"/>
  <c r="H15" i="6"/>
  <c r="J15" i="6" s="1"/>
  <c r="I30" i="6"/>
  <c r="I22" i="6"/>
  <c r="I14" i="6"/>
  <c r="H30" i="6"/>
  <c r="J30" i="6" s="1"/>
  <c r="H22" i="6"/>
  <c r="J22" i="6" s="1"/>
  <c r="H14" i="6"/>
  <c r="I29" i="6"/>
  <c r="I21" i="6"/>
  <c r="I13" i="6"/>
  <c r="H29" i="6"/>
  <c r="H21" i="6"/>
  <c r="H13" i="6"/>
  <c r="I28" i="6"/>
  <c r="J28" i="6" s="1"/>
  <c r="I20" i="6"/>
  <c r="J20" i="6" s="1"/>
  <c r="I12" i="6"/>
  <c r="J12" i="6" s="1"/>
  <c r="C28" i="5"/>
  <c r="G28" i="5"/>
  <c r="H28" i="5"/>
  <c r="C23" i="5"/>
  <c r="D23" i="5"/>
  <c r="E23" i="5"/>
  <c r="F23" i="5"/>
  <c r="F28" i="5" s="1"/>
  <c r="G23" i="5"/>
  <c r="H23" i="5"/>
  <c r="I23" i="5"/>
  <c r="I28" i="5" s="1"/>
  <c r="J23" i="5"/>
  <c r="J28" i="5" s="1"/>
  <c r="K23" i="5"/>
  <c r="L23" i="5"/>
  <c r="M23" i="5"/>
  <c r="N23" i="5"/>
  <c r="N28" i="5" s="1"/>
  <c r="O23" i="5"/>
  <c r="P23" i="5"/>
  <c r="Q23" i="5"/>
  <c r="R23" i="5"/>
  <c r="S23" i="5"/>
  <c r="T23" i="5"/>
  <c r="U23" i="5"/>
  <c r="V23" i="5"/>
  <c r="V28" i="5" s="1"/>
  <c r="W23" i="5"/>
  <c r="X23" i="5"/>
  <c r="B23" i="5"/>
  <c r="A6" i="3"/>
  <c r="J21" i="6" l="1"/>
  <c r="J27" i="6"/>
  <c r="J29" i="6"/>
  <c r="J13" i="6"/>
  <c r="I31" i="5"/>
  <c r="I33" i="5"/>
  <c r="J33" i="5"/>
  <c r="J31" i="5"/>
  <c r="F31" i="5"/>
  <c r="F33" i="5"/>
  <c r="H32" i="5"/>
  <c r="G32" i="5"/>
  <c r="H33" i="5"/>
  <c r="H31" i="5"/>
  <c r="P28" i="5"/>
  <c r="P32" i="5" s="1"/>
  <c r="W28" i="5"/>
  <c r="V32" i="5"/>
  <c r="N32" i="5"/>
  <c r="F32" i="5"/>
  <c r="X28" i="5"/>
  <c r="X32" i="5" s="1"/>
  <c r="V33" i="5"/>
  <c r="V31" i="5"/>
  <c r="J32" i="5"/>
  <c r="I32" i="5"/>
  <c r="C33" i="5"/>
  <c r="C31" i="5"/>
  <c r="R28" i="5"/>
  <c r="O28" i="5"/>
  <c r="G31" i="5"/>
  <c r="G33" i="5"/>
  <c r="Q28" i="5"/>
  <c r="N31" i="5"/>
  <c r="N33" i="5"/>
  <c r="S28" i="5"/>
  <c r="S32" i="5" s="1"/>
  <c r="K28" i="5"/>
  <c r="K32" i="5" s="1"/>
  <c r="C32" i="5"/>
  <c r="B28" i="5"/>
  <c r="B32" i="5" s="1"/>
  <c r="U28" i="5"/>
  <c r="U32" i="5" s="1"/>
  <c r="M28" i="5"/>
  <c r="E28" i="5"/>
  <c r="T28" i="5"/>
  <c r="L28" i="5"/>
  <c r="D28" i="5"/>
  <c r="J34" i="5" l="1"/>
  <c r="V34" i="5"/>
  <c r="N34" i="5"/>
  <c r="F34" i="5"/>
  <c r="X31" i="5"/>
  <c r="X33" i="5"/>
  <c r="Q33" i="5"/>
  <c r="Q31" i="5"/>
  <c r="Q34" i="5" s="1"/>
  <c r="C34" i="5"/>
  <c r="L33" i="5"/>
  <c r="L31" i="5"/>
  <c r="G34" i="5"/>
  <c r="E33" i="5"/>
  <c r="E31" i="5"/>
  <c r="O31" i="5"/>
  <c r="O33" i="5"/>
  <c r="W31" i="5"/>
  <c r="W33" i="5"/>
  <c r="R33" i="5"/>
  <c r="R31" i="5"/>
  <c r="R32" i="5"/>
  <c r="K33" i="5"/>
  <c r="K31" i="5"/>
  <c r="K34" i="5" s="1"/>
  <c r="M31" i="5"/>
  <c r="M33" i="5"/>
  <c r="E32" i="5"/>
  <c r="O32" i="5"/>
  <c r="D33" i="5"/>
  <c r="D31" i="5"/>
  <c r="D34" i="5" s="1"/>
  <c r="Q32" i="5"/>
  <c r="P31" i="5"/>
  <c r="P33" i="5"/>
  <c r="H34" i="5"/>
  <c r="T33" i="5"/>
  <c r="T31" i="5"/>
  <c r="D32" i="5"/>
  <c r="S33" i="5"/>
  <c r="S31" i="5"/>
  <c r="S34" i="5" s="1"/>
  <c r="L32" i="5"/>
  <c r="U33" i="5"/>
  <c r="U31" i="5"/>
  <c r="T32" i="5"/>
  <c r="M32" i="5"/>
  <c r="W32" i="5"/>
  <c r="I34" i="5"/>
  <c r="B33" i="5"/>
  <c r="B31" i="5"/>
  <c r="B34" i="5" s="1"/>
  <c r="T34" i="5" l="1"/>
  <c r="L34" i="5"/>
  <c r="U34" i="5"/>
  <c r="P34" i="5"/>
  <c r="E34" i="5"/>
  <c r="M34" i="5"/>
  <c r="O34" i="5"/>
  <c r="X34" i="5"/>
  <c r="W34" i="5"/>
  <c r="R34" i="5"/>
</calcChain>
</file>

<file path=xl/sharedStrings.xml><?xml version="1.0" encoding="utf-8"?>
<sst xmlns="http://schemas.openxmlformats.org/spreadsheetml/2006/main" count="276" uniqueCount="162">
  <si>
    <t>Basic Balance Sheet</t>
  </si>
  <si>
    <t>Service Area</t>
  </si>
  <si>
    <t>Atmos Energy Corporation</t>
  </si>
  <si>
    <t>Cost Center</t>
  </si>
  <si>
    <t>Ending Bal</t>
  </si>
  <si>
    <t>Type</t>
  </si>
  <si>
    <t>September</t>
  </si>
  <si>
    <t>Shareholders' Equity</t>
  </si>
  <si>
    <t>Common Stock</t>
  </si>
  <si>
    <t>Additional Paid-In Capital</t>
  </si>
  <si>
    <t>Retained Earnings</t>
  </si>
  <si>
    <t>Accum. Other Comprehensive Income</t>
  </si>
  <si>
    <t>Current Year Net Income</t>
  </si>
  <si>
    <t>Dividends</t>
  </si>
  <si>
    <t>Company</t>
  </si>
  <si>
    <t>Total Shareholders' Equity</t>
  </si>
  <si>
    <t>Long-Term debt (including curr maturities)</t>
  </si>
  <si>
    <t>Notes Payable</t>
  </si>
  <si>
    <t>Fiscal 2023</t>
  </si>
  <si>
    <t>Fiscal 2024</t>
  </si>
  <si>
    <t>Fiscal 2019</t>
  </si>
  <si>
    <t>Fiscal 2020</t>
  </si>
  <si>
    <t>Fiscal 2021</t>
  </si>
  <si>
    <t>Fiscal 2022</t>
  </si>
  <si>
    <t>December</t>
  </si>
  <si>
    <t>March</t>
  </si>
  <si>
    <t>June</t>
  </si>
  <si>
    <t>Common stock issued - Default 2010-00000</t>
  </si>
  <si>
    <t>Miscellaneous paid-In capital - Investment in TLGP (Formerly TLIG) 2110-10204</t>
  </si>
  <si>
    <t>Miscellaneous paid-In capital - Inv in Atmos Energy Svc 2110-10212</t>
  </si>
  <si>
    <t>Miscellaneous paid-In capital - Restricted Stock Grant Value--LTIP - 2110-10256</t>
  </si>
  <si>
    <t>Miscellaneous paid-In capital - Restricted Stock Accumulated Amort-- 2110-10257</t>
  </si>
  <si>
    <t>Miscellaneous paid-In capital - RSU Grant Value - LTIP Time Lapse 2110-10260</t>
  </si>
  <si>
    <t>Miscellaneous paid-In capital - RSU Accumulated Amort - LTIP Time La 2110-10261</t>
  </si>
  <si>
    <t>Miscellaneous paid-In capital - RSU Grant Value - MIP 2110-10264</t>
  </si>
  <si>
    <t>Miscellaneous paid-In capital - RSU Accumulated Amort - MIP 2110-10265</t>
  </si>
  <si>
    <t>Miscellaneous paid-In capital - Default 2110-00000</t>
  </si>
  <si>
    <t>Retained Earnings - Default 2160-00000</t>
  </si>
  <si>
    <t>Appropriated Retained Earnings - OCI-Other 2150-20102</t>
  </si>
  <si>
    <t>Appropriated Retained Earnings - Jun 2017 Int Rate Swaps 2150-20109</t>
  </si>
  <si>
    <t>Appropriated Retained Earnings - Oct 2020 Int Rate Swaps 2150-20112</t>
  </si>
  <si>
    <t>Appropriated Retained Earnings - Oct 2021 Int Rate Swaps 2150-20113</t>
  </si>
  <si>
    <t>Appropriated Retained Earnings - Blueflame OCI 2150-20090</t>
  </si>
  <si>
    <t>Appropriated Retained Earnings - Jan 2013 T Lock 2150-20107</t>
  </si>
  <si>
    <t>Appropriated Retained Earnings - Oct 2014 Int Rate Swaps 2150-20108</t>
  </si>
  <si>
    <t>Appropriated Retained Earnings - OCT 2024 Int rate swaps 2150-20115</t>
  </si>
  <si>
    <t>Appropriated Retained Earnings - OCT 2023 Int rate swaps 2150-20116</t>
  </si>
  <si>
    <t>Appropriated Retained Earnings - OCI CF Hedge Non-Aff 2150-20100</t>
  </si>
  <si>
    <t>Appropriated Retained Earnings - Jun 2011 T Lock 2150-20105</t>
  </si>
  <si>
    <t>Appropriated Retained Earnings - Mar 2019 Int Rate Swaps 2150-20111</t>
  </si>
  <si>
    <t>Appropriated Retained Earnings - OCT 2022 Int rate swaps 2150-20114</t>
  </si>
  <si>
    <t>Appropriated Retained Earnings - OCT 2025 Int rate swaps 2150-20117</t>
  </si>
  <si>
    <t>Appropriated Retained Earnings - OCI-Suntrust T Lock Mar 09 2150-20104</t>
  </si>
  <si>
    <t>Income Statement - Net Income (Loss)</t>
  </si>
  <si>
    <t>Dividends declared-Common stoc - Cash equivalent - RSU 4380-30164</t>
  </si>
  <si>
    <t>Dividends declared-Common stoc - Cash equivalent - Outside Dir RSU 4380-30184</t>
  </si>
  <si>
    <t>Dividends declared-Common stoc - Cash equivalent - PSU 4380-30169</t>
  </si>
  <si>
    <t>Dividends declared-Common stoc - Div-Common Stock 4380-30122</t>
  </si>
  <si>
    <t>Other long-Term - Med Term Notes 2240-20200</t>
  </si>
  <si>
    <t>Other long-Term - Debentures 6.75 2240-20223</t>
  </si>
  <si>
    <t>Other long-Term - 5.95% Senior Notes due 2034 2240-20232</t>
  </si>
  <si>
    <t>Other long-Term - 8.50% Senior Notes due 2019 2240-20234</t>
  </si>
  <si>
    <t>Other long-Term - 5.50% Senior Notes due 2041 2240-20235</t>
  </si>
  <si>
    <t>Other long-Term - 4.15% Senior Notes due 2043 2240-20236</t>
  </si>
  <si>
    <t>Other long-Term - 4.125% Senior Notes due 2044 2240-20237</t>
  </si>
  <si>
    <t>Other long-Term - 200MM BBT 3 YR Term Loan 2240-20238</t>
  </si>
  <si>
    <t>Other long-Term - 3.000% Senior Notes due 2027 2240-20239</t>
  </si>
  <si>
    <t>Other long-Term - 4.30% Senior Notes due 2048 2240-20240</t>
  </si>
  <si>
    <t>Other long-Term - 4.125 Senior Notes due 2049 2240-20241</t>
  </si>
  <si>
    <t>Other long-Term - 2.625% Senior Notes due 2029 2240-20242</t>
  </si>
  <si>
    <t>Other long-Term - 3.375% Senior Notes due 2049 2240-20243</t>
  </si>
  <si>
    <t>Other long-Term - 200MM CA 2 YR Term Loan 2240-20244</t>
  </si>
  <si>
    <t>Other long-Term - 1.500% Senior Notes due 2031 2240-20245</t>
  </si>
  <si>
    <t>Other long-Term - 0.625% Senior Notes due 2023 2240-20246</t>
  </si>
  <si>
    <t>Other long-Term - Float Rate Senior Notes due 2023 2240-20247</t>
  </si>
  <si>
    <t>Other long-Term - 2.850% Senior Notes due 2052 2240-20248</t>
  </si>
  <si>
    <t>Other long-Term - 5.750% Senior Notes due 2052 2240-20249</t>
  </si>
  <si>
    <t>Other long-Term - 5.450% Senior Notes due 2032 2240-20250</t>
  </si>
  <si>
    <t>Other long-Term - Securitized KS LTD due 2033 2240-20251</t>
  </si>
  <si>
    <t>Other long-Term - 6.200% Senior Notes due 2053 2240-20252</t>
  </si>
  <si>
    <t>Other long-Term - 5.900% Senior Notes due 2033 2240-20253</t>
  </si>
  <si>
    <t>Other long-Term - 842 Real Estate Lease - Distribution 2240-27002</t>
  </si>
  <si>
    <t>Unamortized debt expense - Med Terms Ser A-1 2241-13501</t>
  </si>
  <si>
    <t>Unamortized debt expense - 150MM 6.75% due Jul-28 2241-13521</t>
  </si>
  <si>
    <t>Unamortized debt expense - 200MM 5.95% due Oct-34 2241-13530</t>
  </si>
  <si>
    <t>Unamortized debt expense - 450MM 8.5% due Mar-19 2241-13532</t>
  </si>
  <si>
    <t>Unamortized debt expense - 400MM 5.5% due Jun-41 2241-13534</t>
  </si>
  <si>
    <t>Unamortized debt expense - 500MM 4.15% due JAN-43 2241-13535</t>
  </si>
  <si>
    <t>Unamortized debt expense - 750MM 4.125% due Oct-44 2241-13536</t>
  </si>
  <si>
    <t>Unamortized debt expense - 500MM 3.000% due Jun-27 2241-13537</t>
  </si>
  <si>
    <t>Unamortized debt expense - 200MM BBT 3 YR Term Loan 2241-13538</t>
  </si>
  <si>
    <t>Unamortized debt expense - 600MM 4.300% due Oct-48 2241-13539</t>
  </si>
  <si>
    <t>Unamortized debt expense - 450MM 4.125% due Mar-49 2241-13540</t>
  </si>
  <si>
    <t>Unamortized debt expense - 300MM 2.625% due Sep-29 2241-13541</t>
  </si>
  <si>
    <t>Unamortized debt expense - 500MM 3.375% due Sep-49 2241-13542</t>
  </si>
  <si>
    <t>Unamortized debt expense - 600MM 1.500% due Jan-31 2241-13543</t>
  </si>
  <si>
    <t>Unamortized debt expense - 1.1B 0.625% due Mar-23 2241-13544</t>
  </si>
  <si>
    <t>Unamortized debt expense - 1.1B Floating Rate due Mar-23 2241-13545</t>
  </si>
  <si>
    <t>Unamortized debt expense - 600MM 2.850% due Feb-52 2241-13546</t>
  </si>
  <si>
    <t>Unamortized debt expense - 500MM 5.750% due Oct-52 2241-13547</t>
  </si>
  <si>
    <t>Unamortized debt expense - 300MM 5.450 due Oct-32 2241-13548</t>
  </si>
  <si>
    <t>Unamortized debt expense - 500MM 6.20% due Nov-53 2241-13549</t>
  </si>
  <si>
    <t>Unamortized debt expense - 400MM 5.90% due Nov-33 2241-13550</t>
  </si>
  <si>
    <t>Long Term Debt Premium - 750MM 4.125% due Oct-44 2250-13536</t>
  </si>
  <si>
    <t>Long Term Debt Premium - 300MM 2.625% due Sep-29 2250-13541</t>
  </si>
  <si>
    <t>Long Term Debt Premium - 400MM 5.90% due Nov-33 2250-13550</t>
  </si>
  <si>
    <t>Long Term Debt Discount - 150MM 6.75% due Jul-28 2260-13521</t>
  </si>
  <si>
    <t>Long Term Debt Discount - 200MM 5.95% due Oct-34 2260-13530</t>
  </si>
  <si>
    <t>Long Term Debt Discount - 450MM 8.5% due Mar-19 2260-13532</t>
  </si>
  <si>
    <t>Long Term Debt Discount - 400MM 5.5% due Jun-41 2260-13534</t>
  </si>
  <si>
    <t>Long Term Debt Discount - 500MM 4.15% due JAN-43 2260-13535</t>
  </si>
  <si>
    <t>Long Term Debt Discount - 750MM 4.125% due Oct-44 2260-13536</t>
  </si>
  <si>
    <t>Long Term Debt Discount - 500MM 3.000% due Jun-27 2260-13537</t>
  </si>
  <si>
    <t>Long Term Debt Discount - 600MM 4.300% due Oct-48 2260-13539</t>
  </si>
  <si>
    <t>Long Term Debt Discount - 450MM 4.125% due Mar-49 2260-13540</t>
  </si>
  <si>
    <t>Long Term Debt Discount - 300MM 2.625% due Sep-29 2260-13541</t>
  </si>
  <si>
    <t>Long Term Debt Discount - 500MM 3.375% due Sep-49 2260-13542</t>
  </si>
  <si>
    <t>Long Term Debt Discount - 600MM 1.500% due Jan-31 2260-13543</t>
  </si>
  <si>
    <t>Long Term Debt Discount - 1.1B 0.625% due Mar-23 2260-13544</t>
  </si>
  <si>
    <t>Long Term Debt Discount - 600MM 2.850% due Feb-52 2260-13546</t>
  </si>
  <si>
    <t>Long Term Debt Discount - 500MM 5.750% due Oct-52 2260-13547</t>
  </si>
  <si>
    <t>Long Term Debt Discount - 300MM 5.450 due Oct-32 2260-13548</t>
  </si>
  <si>
    <t>Long Term Debt Discount - 500MM 6.20% due Nov-53 2260-13549</t>
  </si>
  <si>
    <t>Long Term Debt Discount - 400MM 5.90% due Nov-33 2260-13550</t>
  </si>
  <si>
    <t>Notes payable - CP-Wells Fargo 2310-20634</t>
  </si>
  <si>
    <t>Notes payable - CP-Wells Fargo Discount 2310-20635</t>
  </si>
  <si>
    <t>Notes payable - CP- Goldman Sachs 2310-20638</t>
  </si>
  <si>
    <t>Notes payable - CP- Goldman Sachs Discount 2310-20639</t>
  </si>
  <si>
    <t>Notes payable - CP- Mizuho 2310-20644</t>
  </si>
  <si>
    <t>Notes payable - CP- Mizuho Discount 2310-20645</t>
  </si>
  <si>
    <t>Notes payable - CP- MUFG 2310-20646</t>
  </si>
  <si>
    <t>Notes payable - CP-MUFG Discount 2310-20647</t>
  </si>
  <si>
    <t>Total Capitalization (includng Short-Term Debt)</t>
  </si>
  <si>
    <t>Less: Leases recorded in long-term debt</t>
  </si>
  <si>
    <t>Long-Term debt excluding Storm Uri and leases</t>
  </si>
  <si>
    <t>Equity</t>
  </si>
  <si>
    <t>Long-Term Debt</t>
  </si>
  <si>
    <t>Short-Term Debt</t>
  </si>
  <si>
    <t>Quarter Ended</t>
  </si>
  <si>
    <t>Atmos Enery Corporation</t>
  </si>
  <si>
    <t>Capital Structure (including short-term debt)</t>
  </si>
  <si>
    <t>For December 2018 through June 2024</t>
  </si>
  <si>
    <t>Total Capitalization</t>
  </si>
  <si>
    <t>GL Balances</t>
  </si>
  <si>
    <t>Footnote:</t>
  </si>
  <si>
    <t>Capitalization Percentage</t>
  </si>
  <si>
    <t>Less: Storm Uri Financing Texas</t>
  </si>
  <si>
    <t>Less: Storm Uri Securitized Financing Kansas</t>
  </si>
  <si>
    <t>The Long-Term Debt amounts above exclude Storm Uri financing for Texas and Kansas and leases recorded in long-term debt.</t>
  </si>
  <si>
    <t>Period</t>
  </si>
  <si>
    <t>Debt</t>
  </si>
  <si>
    <t>(a)</t>
  </si>
  <si>
    <t>(b)</t>
  </si>
  <si>
    <t>(c)</t>
  </si>
  <si>
    <t>(d)</t>
  </si>
  <si>
    <t>(e)</t>
  </si>
  <si>
    <t>For FY 2019 Q1 (12/2018) FY 2024 Q3 (June 2024)</t>
  </si>
  <si>
    <t>Line #</t>
  </si>
  <si>
    <t>23 Q Simple Average</t>
  </si>
  <si>
    <t>Capitalization as of:</t>
  </si>
  <si>
    <t>Q1 FY 2019</t>
  </si>
  <si>
    <t>Q3 FY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</si>
</sst>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[$-409]mmm\-yy;@"/>
    <numFmt numFmtId="167" formatCode="0.000%"/>
  </numFmts>
  <fonts count="20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8"/>
      <color indexed="62"/>
      <name val="Arial"/>
      <family val="2"/>
    </font>
    <font>
      <sz val="18"/>
      <color indexed="62"/>
      <name val="Arial"/>
      <family val="2"/>
    </font>
    <font>
      <sz val="10"/>
      <name val="Arial"/>
      <family val="2"/>
    </font>
    <font>
      <b/>
      <sz val="12"/>
      <color indexed="62"/>
      <name val="Arial"/>
      <family val="2"/>
    </font>
    <font>
      <sz val="12"/>
      <color indexed="62"/>
      <name val="Arial"/>
      <family val="2"/>
    </font>
    <font>
      <b/>
      <sz val="20"/>
      <color indexed="62"/>
      <name val="Arial"/>
      <family val="2"/>
    </font>
    <font>
      <b/>
      <sz val="12"/>
      <name val="Arial"/>
      <family val="2"/>
    </font>
    <font>
      <sz val="10"/>
      <name val="Arial"/>
    </font>
    <font>
      <b/>
      <sz val="16"/>
      <color indexed="63"/>
      <name val="Arial"/>
      <family val="2"/>
    </font>
    <font>
      <sz val="16"/>
      <color indexed="63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8"/>
      <color indexed="63"/>
      <name val="Arial"/>
      <family val="2"/>
    </font>
    <font>
      <sz val="18"/>
      <color indexed="63"/>
      <name val="Arial"/>
      <family val="2"/>
    </font>
    <font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7" fillId="0" borderId="0" xfId="0" applyFont="1"/>
    <xf numFmtId="0" fontId="5" fillId="0" borderId="0" xfId="0" applyFont="1"/>
    <xf numFmtId="0" fontId="1" fillId="0" borderId="0" xfId="0" applyFont="1"/>
    <xf numFmtId="164" fontId="1" fillId="0" borderId="0" xfId="1" applyNumberFormat="1"/>
    <xf numFmtId="0" fontId="6" fillId="0" borderId="0" xfId="0" applyFont="1" applyAlignment="1">
      <alignment horizontal="center"/>
    </xf>
    <xf numFmtId="164" fontId="1" fillId="0" borderId="0" xfId="1" applyNumberFormat="1" applyBorder="1"/>
    <xf numFmtId="37" fontId="5" fillId="0" borderId="0" xfId="1" applyNumberFormat="1" applyFont="1" applyBorder="1"/>
    <xf numFmtId="0" fontId="0" fillId="0" borderId="0" xfId="0" quotePrefix="1"/>
    <xf numFmtId="0" fontId="8" fillId="0" borderId="0" xfId="0" quotePrefix="1" applyFont="1" applyAlignment="1">
      <alignment horizontal="centerContinuous"/>
    </xf>
    <xf numFmtId="43" fontId="1" fillId="0" borderId="0" xfId="1" quotePrefix="1" applyFont="1"/>
    <xf numFmtId="0" fontId="3" fillId="0" borderId="0" xfId="0" quotePrefix="1" applyFont="1" applyAlignment="1">
      <alignment horizontal="centerContinuous"/>
    </xf>
    <xf numFmtId="0" fontId="9" fillId="0" borderId="0" xfId="0" quotePrefix="1" applyFont="1" applyAlignment="1">
      <alignment horizontal="centerContinuous"/>
    </xf>
    <xf numFmtId="0" fontId="2" fillId="0" borderId="0" xfId="0" quotePrefix="1" applyFont="1"/>
    <xf numFmtId="0" fontId="5" fillId="0" borderId="0" xfId="0" quotePrefix="1" applyFont="1"/>
    <xf numFmtId="41" fontId="1" fillId="0" borderId="0" xfId="1" applyNumberFormat="1" applyBorder="1" applyAlignment="1">
      <alignment horizontal="right"/>
    </xf>
    <xf numFmtId="41" fontId="1" fillId="0" borderId="1" xfId="1" applyNumberFormat="1" applyBorder="1" applyAlignment="1">
      <alignment horizontal="right"/>
    </xf>
    <xf numFmtId="41" fontId="2" fillId="0" borderId="0" xfId="1" applyNumberFormat="1" applyFont="1" applyBorder="1" applyAlignment="1">
      <alignment horizontal="right"/>
    </xf>
    <xf numFmtId="0" fontId="1" fillId="0" borderId="0" xfId="0" quotePrefix="1" applyFont="1"/>
    <xf numFmtId="164" fontId="2" fillId="0" borderId="3" xfId="1" applyNumberFormat="1" applyFont="1" applyBorder="1"/>
    <xf numFmtId="0" fontId="0" fillId="0" borderId="0" xfId="0" quotePrefix="1" applyAlignment="1">
      <alignment horizontal="center"/>
    </xf>
    <xf numFmtId="43" fontId="1" fillId="0" borderId="0" xfId="1" quotePrefix="1" applyAlignment="1">
      <alignment horizontal="center"/>
    </xf>
    <xf numFmtId="43" fontId="1" fillId="0" borderId="0" xfId="1" quotePrefix="1" applyFont="1" applyAlignment="1">
      <alignment horizontal="center"/>
    </xf>
    <xf numFmtId="0" fontId="11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3" fillId="0" borderId="0" xfId="0" applyFont="1"/>
    <xf numFmtId="0" fontId="14" fillId="0" borderId="0" xfId="0" quotePrefix="1" applyFont="1" applyAlignment="1">
      <alignment horizontal="centerContinuous"/>
    </xf>
    <xf numFmtId="0" fontId="15" fillId="2" borderId="0" xfId="0" applyFont="1" applyFill="1"/>
    <xf numFmtId="164" fontId="16" fillId="2" borderId="2" xfId="1" quotePrefix="1" applyNumberFormat="1" applyFont="1" applyFill="1" applyBorder="1" applyAlignment="1">
      <alignment horizontal="center"/>
    </xf>
    <xf numFmtId="0" fontId="15" fillId="0" borderId="0" xfId="0" applyFont="1"/>
    <xf numFmtId="164" fontId="16" fillId="2" borderId="0" xfId="1" quotePrefix="1" applyNumberFormat="1" applyFont="1" applyFill="1" applyBorder="1" applyAlignment="1">
      <alignment horizontal="center"/>
    </xf>
    <xf numFmtId="0" fontId="17" fillId="0" borderId="0" xfId="0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19" fillId="0" borderId="0" xfId="0" applyFont="1"/>
    <xf numFmtId="41" fontId="0" fillId="0" borderId="0" xfId="0" applyNumberFormat="1"/>
    <xf numFmtId="41" fontId="0" fillId="0" borderId="1" xfId="0" applyNumberFormat="1" applyBorder="1"/>
    <xf numFmtId="37" fontId="2" fillId="0" borderId="0" xfId="1" applyNumberFormat="1" applyFont="1" applyBorder="1"/>
    <xf numFmtId="0" fontId="0" fillId="3" borderId="0" xfId="0" quotePrefix="1" applyFill="1"/>
    <xf numFmtId="41" fontId="0" fillId="3" borderId="0" xfId="0" applyNumberFormat="1" applyFill="1"/>
    <xf numFmtId="0" fontId="0" fillId="4" borderId="0" xfId="0" quotePrefix="1" applyFill="1"/>
    <xf numFmtId="41" fontId="0" fillId="4" borderId="0" xfId="0" applyNumberFormat="1" applyFill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65" fontId="1" fillId="0" borderId="0" xfId="2" applyNumberFormat="1" applyFont="1"/>
    <xf numFmtId="165" fontId="1" fillId="0" borderId="1" xfId="2" applyNumberFormat="1" applyFont="1" applyBorder="1"/>
    <xf numFmtId="16" fontId="0" fillId="0" borderId="0" xfId="0" quotePrefix="1" applyNumberFormat="1" applyAlignment="1">
      <alignment horizontal="right"/>
    </xf>
    <xf numFmtId="17" fontId="0" fillId="0" borderId="0" xfId="0" quotePrefix="1" applyNumberFormat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165" fontId="0" fillId="0" borderId="0" xfId="2" applyNumberFormat="1" applyFont="1"/>
    <xf numFmtId="10" fontId="0" fillId="0" borderId="0" xfId="2" applyNumberFormat="1" applyFont="1"/>
    <xf numFmtId="165" fontId="0" fillId="0" borderId="0" xfId="0" applyNumberFormat="1"/>
    <xf numFmtId="0" fontId="0" fillId="5" borderId="0" xfId="0" quotePrefix="1" applyFill="1"/>
    <xf numFmtId="41" fontId="0" fillId="5" borderId="0" xfId="0" applyNumberFormat="1" applyFill="1"/>
    <xf numFmtId="10" fontId="0" fillId="0" borderId="0" xfId="0" applyNumberFormat="1"/>
    <xf numFmtId="0" fontId="2" fillId="0" borderId="0" xfId="0" applyFont="1" applyAlignment="1">
      <alignment horizontal="center"/>
    </xf>
    <xf numFmtId="166" fontId="0" fillId="0" borderId="0" xfId="0" applyNumberFormat="1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10" fontId="0" fillId="0" borderId="2" xfId="0" applyNumberFormat="1" applyBorder="1"/>
    <xf numFmtId="167" fontId="0" fillId="0" borderId="2" xfId="0" applyNumberFormat="1" applyBorder="1"/>
    <xf numFmtId="0" fontId="2" fillId="0" borderId="4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i="0" baseline="0"/>
              <a:t>Quarterly Capital Structure</a:t>
            </a:r>
            <a:br>
              <a:rPr lang="en-US" b="1" i="0" baseline="0"/>
            </a:br>
            <a:r>
              <a:rPr lang="en-US" b="1" i="0" baseline="0"/>
              <a:t>12/2018 - 06/2024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'Quarterly Summary'!$M$7</c:f>
              <c:strCache>
                <c:ptCount val="1"/>
                <c:pt idx="0">
                  <c:v>Debt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'Quarterly Summary'!$L$8:$L$30</c:f>
              <c:numCache>
                <c:formatCode>[$-409]mmm\-yy;@</c:formatCode>
                <c:ptCount val="23"/>
                <c:pt idx="0">
                  <c:v>43435</c:v>
                </c:pt>
                <c:pt idx="1">
                  <c:v>43525</c:v>
                </c:pt>
                <c:pt idx="2">
                  <c:v>43617</c:v>
                </c:pt>
                <c:pt idx="3">
                  <c:v>43709</c:v>
                </c:pt>
                <c:pt idx="4">
                  <c:v>43800</c:v>
                </c:pt>
                <c:pt idx="5">
                  <c:v>43891</c:v>
                </c:pt>
                <c:pt idx="6">
                  <c:v>43983</c:v>
                </c:pt>
                <c:pt idx="7">
                  <c:v>44075</c:v>
                </c:pt>
                <c:pt idx="8">
                  <c:v>44166</c:v>
                </c:pt>
                <c:pt idx="9">
                  <c:v>44256</c:v>
                </c:pt>
                <c:pt idx="10">
                  <c:v>44348</c:v>
                </c:pt>
                <c:pt idx="11">
                  <c:v>44440</c:v>
                </c:pt>
                <c:pt idx="12">
                  <c:v>44531</c:v>
                </c:pt>
                <c:pt idx="13">
                  <c:v>44621</c:v>
                </c:pt>
                <c:pt idx="14">
                  <c:v>44713</c:v>
                </c:pt>
                <c:pt idx="15">
                  <c:v>44805</c:v>
                </c:pt>
                <c:pt idx="16">
                  <c:v>44896</c:v>
                </c:pt>
                <c:pt idx="17">
                  <c:v>44986</c:v>
                </c:pt>
                <c:pt idx="18">
                  <c:v>45078</c:v>
                </c:pt>
                <c:pt idx="19">
                  <c:v>45170</c:v>
                </c:pt>
                <c:pt idx="20">
                  <c:v>45261</c:v>
                </c:pt>
                <c:pt idx="21">
                  <c:v>45352</c:v>
                </c:pt>
                <c:pt idx="22">
                  <c:v>45444</c:v>
                </c:pt>
              </c:numCache>
            </c:numRef>
          </c:cat>
          <c:val>
            <c:numRef>
              <c:f>'Quarterly Summary'!$M$8:$M$30</c:f>
              <c:numCache>
                <c:formatCode>0.00%</c:formatCode>
                <c:ptCount val="23"/>
                <c:pt idx="0">
                  <c:v>0.40628214668168877</c:v>
                </c:pt>
                <c:pt idx="1">
                  <c:v>0.39879794108558497</c:v>
                </c:pt>
                <c:pt idx="2">
                  <c:v>0.3979349318808858</c:v>
                </c:pt>
                <c:pt idx="3">
                  <c:v>0.40990615540765479</c:v>
                </c:pt>
                <c:pt idx="4">
                  <c:v>0.41358617333978676</c:v>
                </c:pt>
                <c:pt idx="5">
                  <c:v>0.41769582120325083</c:v>
                </c:pt>
                <c:pt idx="6">
                  <c:v>0.41175573723991526</c:v>
                </c:pt>
                <c:pt idx="7">
                  <c:v>0.39977968064945485</c:v>
                </c:pt>
                <c:pt idx="8">
                  <c:v>0.41497155721180301</c:v>
                </c:pt>
                <c:pt idx="9">
                  <c:v>0.39551053730872882</c:v>
                </c:pt>
                <c:pt idx="10">
                  <c:v>0.39699122310360097</c:v>
                </c:pt>
                <c:pt idx="11">
                  <c:v>0.39296375442588566</c:v>
                </c:pt>
                <c:pt idx="12">
                  <c:v>0.40783275045696915</c:v>
                </c:pt>
                <c:pt idx="13">
                  <c:v>0.38864456279367865</c:v>
                </c:pt>
                <c:pt idx="14">
                  <c:v>0.38128343867419584</c:v>
                </c:pt>
                <c:pt idx="15">
                  <c:v>0.38502632095812384</c:v>
                </c:pt>
                <c:pt idx="16">
                  <c:v>0.39798186351405157</c:v>
                </c:pt>
                <c:pt idx="17">
                  <c:v>0.38922733895764322</c:v>
                </c:pt>
                <c:pt idx="18">
                  <c:v>0.38022317683304008</c:v>
                </c:pt>
                <c:pt idx="19">
                  <c:v>0.38298938887373285</c:v>
                </c:pt>
                <c:pt idx="20">
                  <c:v>0.39615077381273783</c:v>
                </c:pt>
                <c:pt idx="21">
                  <c:v>0.38898838519484891</c:v>
                </c:pt>
                <c:pt idx="22">
                  <c:v>0.38841896590233327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3F-452D-866B-6A5C0C8DC0A2}"/>
            </c:ext>
          </c:extLst>
        </c:ser>
        <c:ser>
          <c:idx val="1"/>
          <c:order val="1"/>
          <c:tx>
            <c:strRef>
              <c:f>'Quarterly Summary'!$N$7</c:f>
              <c:strCache>
                <c:ptCount val="1"/>
                <c:pt idx="0">
                  <c:v>Equity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'Quarterly Summary'!$L$8:$L$30</c:f>
              <c:numCache>
                <c:formatCode>[$-409]mmm\-yy;@</c:formatCode>
                <c:ptCount val="23"/>
                <c:pt idx="0">
                  <c:v>43435</c:v>
                </c:pt>
                <c:pt idx="1">
                  <c:v>43525</c:v>
                </c:pt>
                <c:pt idx="2">
                  <c:v>43617</c:v>
                </c:pt>
                <c:pt idx="3">
                  <c:v>43709</c:v>
                </c:pt>
                <c:pt idx="4">
                  <c:v>43800</c:v>
                </c:pt>
                <c:pt idx="5">
                  <c:v>43891</c:v>
                </c:pt>
                <c:pt idx="6">
                  <c:v>43983</c:v>
                </c:pt>
                <c:pt idx="7">
                  <c:v>44075</c:v>
                </c:pt>
                <c:pt idx="8">
                  <c:v>44166</c:v>
                </c:pt>
                <c:pt idx="9">
                  <c:v>44256</c:v>
                </c:pt>
                <c:pt idx="10">
                  <c:v>44348</c:v>
                </c:pt>
                <c:pt idx="11">
                  <c:v>44440</c:v>
                </c:pt>
                <c:pt idx="12">
                  <c:v>44531</c:v>
                </c:pt>
                <c:pt idx="13">
                  <c:v>44621</c:v>
                </c:pt>
                <c:pt idx="14">
                  <c:v>44713</c:v>
                </c:pt>
                <c:pt idx="15">
                  <c:v>44805</c:v>
                </c:pt>
                <c:pt idx="16">
                  <c:v>44896</c:v>
                </c:pt>
                <c:pt idx="17">
                  <c:v>44986</c:v>
                </c:pt>
                <c:pt idx="18">
                  <c:v>45078</c:v>
                </c:pt>
                <c:pt idx="19">
                  <c:v>45170</c:v>
                </c:pt>
                <c:pt idx="20">
                  <c:v>45261</c:v>
                </c:pt>
                <c:pt idx="21">
                  <c:v>45352</c:v>
                </c:pt>
                <c:pt idx="22">
                  <c:v>45444</c:v>
                </c:pt>
              </c:numCache>
            </c:numRef>
          </c:cat>
          <c:val>
            <c:numRef>
              <c:f>'Quarterly Summary'!$N$8:$N$30</c:f>
              <c:numCache>
                <c:formatCode>0.00%</c:formatCode>
                <c:ptCount val="23"/>
                <c:pt idx="0">
                  <c:v>0.59371785331831117</c:v>
                </c:pt>
                <c:pt idx="1">
                  <c:v>0.60120205891441503</c:v>
                </c:pt>
                <c:pt idx="2">
                  <c:v>0.6020650681191142</c:v>
                </c:pt>
                <c:pt idx="3">
                  <c:v>0.59009384459234515</c:v>
                </c:pt>
                <c:pt idx="4">
                  <c:v>0.58641382666021324</c:v>
                </c:pt>
                <c:pt idx="5">
                  <c:v>0.58230417879674912</c:v>
                </c:pt>
                <c:pt idx="6">
                  <c:v>0.58824426276008479</c:v>
                </c:pt>
                <c:pt idx="7">
                  <c:v>0.6002203193505451</c:v>
                </c:pt>
                <c:pt idx="8">
                  <c:v>0.58502844278819699</c:v>
                </c:pt>
                <c:pt idx="9">
                  <c:v>0.60448946269127113</c:v>
                </c:pt>
                <c:pt idx="10">
                  <c:v>0.60300877689639898</c:v>
                </c:pt>
                <c:pt idx="11">
                  <c:v>0.60703624557411429</c:v>
                </c:pt>
                <c:pt idx="12">
                  <c:v>0.59216724954303079</c:v>
                </c:pt>
                <c:pt idx="13">
                  <c:v>0.61135543720632135</c:v>
                </c:pt>
                <c:pt idx="14">
                  <c:v>0.6187165613258041</c:v>
                </c:pt>
                <c:pt idx="15">
                  <c:v>0.61497367904187616</c:v>
                </c:pt>
                <c:pt idx="16">
                  <c:v>0.60201813648594849</c:v>
                </c:pt>
                <c:pt idx="17">
                  <c:v>0.61077266104235672</c:v>
                </c:pt>
                <c:pt idx="18">
                  <c:v>0.61977682316695992</c:v>
                </c:pt>
                <c:pt idx="19">
                  <c:v>0.61701061112626721</c:v>
                </c:pt>
                <c:pt idx="20">
                  <c:v>0.60384922618726211</c:v>
                </c:pt>
                <c:pt idx="21">
                  <c:v>0.61101161480515109</c:v>
                </c:pt>
                <c:pt idx="22">
                  <c:v>0.61158103409766673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3F-452D-866B-6A5C0C8DC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5059919"/>
        <c:axId val="305057999"/>
      </c:lineChart>
      <c:dateAx>
        <c:axId val="305059919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5057999"/>
        <c:crosses val="autoZero"/>
        <c:auto val="1"/>
        <c:lblOffset val="5"/>
        <c:baseTimeUnit val="months"/>
        <c:majorUnit val="1"/>
      </c:dateAx>
      <c:valAx>
        <c:axId val="305057999"/>
        <c:scaling>
          <c:orientation val="minMax"/>
          <c:min val="0.3500000000000000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5059919"/>
        <c:crossesAt val="1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6</xdr:row>
      <xdr:rowOff>142875</xdr:rowOff>
    </xdr:from>
    <xdr:to>
      <xdr:col>21</xdr:col>
      <xdr:colOff>361950</xdr:colOff>
      <xdr:row>23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8ED973-E654-C2F5-2467-F7C7450D3C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79513</xdr:colOff>
      <xdr:row>0</xdr:row>
      <xdr:rowOff>47708</xdr:rowOff>
    </xdr:from>
    <xdr:to>
      <xdr:col>0</xdr:col>
      <xdr:colOff>1590261</xdr:colOff>
      <xdr:row>2</xdr:row>
      <xdr:rowOff>206734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13" y="47708"/>
          <a:ext cx="1510748" cy="482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79513</xdr:colOff>
      <xdr:row>0</xdr:row>
      <xdr:rowOff>47708</xdr:rowOff>
    </xdr:from>
    <xdr:to>
      <xdr:col>0</xdr:col>
      <xdr:colOff>1590261</xdr:colOff>
      <xdr:row>2</xdr:row>
      <xdr:rowOff>206734</xdr:rowOff>
    </xdr:to>
    <xdr:pic>
      <xdr:nvPicPr>
        <xdr:cNvPr id="3081" name="Picture 1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13" y="47708"/>
          <a:ext cx="1510748" cy="477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8.bin"/><Relationship Id="rId13" Type="http://schemas.openxmlformats.org/officeDocument/2006/relationships/drawing" Target="../drawings/drawing3.xml"/><Relationship Id="rId3" Type="http://schemas.openxmlformats.org/officeDocument/2006/relationships/customProperty" Target="../customProperty3.bin"/><Relationship Id="rId7" Type="http://schemas.openxmlformats.org/officeDocument/2006/relationships/customProperty" Target="../customProperty7.bin"/><Relationship Id="rId12" Type="http://schemas.openxmlformats.org/officeDocument/2006/relationships/customProperty" Target="../customProperty12.bin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4.bin"/><Relationship Id="rId6" Type="http://schemas.openxmlformats.org/officeDocument/2006/relationships/customProperty" Target="../customProperty6.bin"/><Relationship Id="rId11" Type="http://schemas.openxmlformats.org/officeDocument/2006/relationships/customProperty" Target="../customProperty11.bin"/><Relationship Id="rId5" Type="http://schemas.openxmlformats.org/officeDocument/2006/relationships/customProperty" Target="../customProperty5.bin"/><Relationship Id="rId10" Type="http://schemas.openxmlformats.org/officeDocument/2006/relationships/customProperty" Target="../customProperty10.bin"/><Relationship Id="rId4" Type="http://schemas.openxmlformats.org/officeDocument/2006/relationships/customProperty" Target="../customProperty4.bin"/><Relationship Id="rId9" Type="http://schemas.openxmlformats.org/officeDocument/2006/relationships/customProperty" Target="../customProperty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CABB0-21AE-4479-A87C-FE36BA44D61F}">
  <sheetPr>
    <pageSetUpPr fitToPage="1"/>
  </sheetPr>
  <dimension ref="A1:H41"/>
  <sheetViews>
    <sheetView tabSelected="1" topLeftCell="A2" workbookViewId="0">
      <selection activeCell="H40" sqref="H40"/>
    </sheetView>
  </sheetViews>
  <sheetFormatPr defaultRowHeight="12.75"/>
  <cols>
    <col min="2" max="2" width="18" customWidth="1"/>
    <col min="3" max="3" width="5.42578125" customWidth="1"/>
    <col min="4" max="6" width="15.7109375" customWidth="1"/>
    <col min="7" max="7" width="19" bestFit="1" customWidth="1"/>
  </cols>
  <sheetData>
    <row r="1" spans="1:7">
      <c r="A1" s="1" t="s">
        <v>139</v>
      </c>
    </row>
    <row r="2" spans="1:7">
      <c r="A2" s="1" t="s">
        <v>140</v>
      </c>
    </row>
    <row r="3" spans="1:7">
      <c r="A3" s="1" t="s">
        <v>156</v>
      </c>
    </row>
    <row r="6" spans="1:7">
      <c r="D6" s="68" t="s">
        <v>145</v>
      </c>
      <c r="E6" s="68"/>
      <c r="F6" s="68"/>
      <c r="G6" s="68"/>
    </row>
    <row r="7" spans="1:7">
      <c r="A7" s="54" t="s">
        <v>157</v>
      </c>
      <c r="B7" s="54" t="s">
        <v>138</v>
      </c>
      <c r="D7" s="54" t="s">
        <v>135</v>
      </c>
      <c r="E7" s="54" t="s">
        <v>136</v>
      </c>
      <c r="F7" s="54" t="s">
        <v>137</v>
      </c>
      <c r="G7" s="54" t="s">
        <v>142</v>
      </c>
    </row>
    <row r="8" spans="1:7">
      <c r="B8" s="64" t="s">
        <v>151</v>
      </c>
      <c r="D8" s="64" t="s">
        <v>152</v>
      </c>
      <c r="E8" s="64" t="s">
        <v>153</v>
      </c>
      <c r="F8" s="64" t="s">
        <v>154</v>
      </c>
      <c r="G8" s="64" t="s">
        <v>155</v>
      </c>
    </row>
    <row r="9" spans="1:7">
      <c r="A9" s="65">
        <v>1</v>
      </c>
      <c r="B9" s="63">
        <f>'Quarterly Summary'!A8</f>
        <v>43435</v>
      </c>
      <c r="D9" s="56">
        <f>'Quarterly Summary'!G8</f>
        <v>0.59371785331831128</v>
      </c>
      <c r="E9" s="56">
        <f>'Quarterly Summary'!H8</f>
        <v>0.40628214669279006</v>
      </c>
      <c r="F9" s="57">
        <f>'Quarterly Summary'!I8</f>
        <v>-1.1101275849355111E-11</v>
      </c>
      <c r="G9" s="58">
        <f>SUM(D9:F9)</f>
        <v>1</v>
      </c>
    </row>
    <row r="10" spans="1:7">
      <c r="A10" s="65">
        <f>A9+1</f>
        <v>2</v>
      </c>
      <c r="B10" s="63">
        <f>'Quarterly Summary'!A9</f>
        <v>43525</v>
      </c>
      <c r="D10" s="56">
        <f>'Quarterly Summary'!G9</f>
        <v>0.60120205891441503</v>
      </c>
      <c r="E10" s="56">
        <f>'Quarterly Summary'!H9</f>
        <v>0.39879794108558497</v>
      </c>
      <c r="F10" s="57">
        <f>'Quarterly Summary'!I9</f>
        <v>0</v>
      </c>
      <c r="G10" s="58">
        <f t="shared" ref="G10:G31" si="0">SUM(D10:F10)</f>
        <v>1</v>
      </c>
    </row>
    <row r="11" spans="1:7">
      <c r="A11" s="65">
        <f t="shared" ref="A11:A37" si="1">A10+1</f>
        <v>3</v>
      </c>
      <c r="B11" s="63">
        <f>'Quarterly Summary'!A10</f>
        <v>43617</v>
      </c>
      <c r="D11" s="56">
        <f>'Quarterly Summary'!G10</f>
        <v>0.60206506811911431</v>
      </c>
      <c r="E11" s="56">
        <f>'Quarterly Summary'!H10</f>
        <v>0.38993775823800203</v>
      </c>
      <c r="F11" s="57">
        <f>'Quarterly Summary'!I10</f>
        <v>7.9971736428837478E-3</v>
      </c>
      <c r="G11" s="58">
        <f t="shared" si="0"/>
        <v>1</v>
      </c>
    </row>
    <row r="12" spans="1:7">
      <c r="A12" s="65">
        <f t="shared" si="1"/>
        <v>4</v>
      </c>
      <c r="B12" s="63">
        <f>'Quarterly Summary'!A11</f>
        <v>43709</v>
      </c>
      <c r="D12" s="56">
        <f>'Quarterly Summary'!G11</f>
        <v>0.59009384459234526</v>
      </c>
      <c r="E12" s="56">
        <f>'Quarterly Summary'!H11</f>
        <v>0.36219610932593738</v>
      </c>
      <c r="F12" s="57">
        <f>'Quarterly Summary'!I11</f>
        <v>4.7710046081717417E-2</v>
      </c>
      <c r="G12" s="58">
        <f t="shared" si="0"/>
        <v>1</v>
      </c>
    </row>
    <row r="13" spans="1:7">
      <c r="A13" s="65">
        <f t="shared" si="1"/>
        <v>5</v>
      </c>
      <c r="B13" s="63">
        <f>'Quarterly Summary'!A12</f>
        <v>43800</v>
      </c>
      <c r="D13" s="56">
        <f>'Quarterly Summary'!G12</f>
        <v>0.58641382666021313</v>
      </c>
      <c r="E13" s="56">
        <f>'Quarterly Summary'!H12</f>
        <v>0.41358617333787279</v>
      </c>
      <c r="F13" s="57">
        <f>'Quarterly Summary'!I12</f>
        <v>1.9139531179402321E-12</v>
      </c>
      <c r="G13" s="58">
        <f t="shared" si="0"/>
        <v>0.99999999999999989</v>
      </c>
    </row>
    <row r="14" spans="1:7">
      <c r="A14" s="65">
        <f t="shared" si="1"/>
        <v>6</v>
      </c>
      <c r="B14" s="63">
        <f>'Quarterly Summary'!A13</f>
        <v>43891</v>
      </c>
      <c r="D14" s="56">
        <f>'Quarterly Summary'!G13</f>
        <v>0.58230417879674912</v>
      </c>
      <c r="E14" s="56">
        <f>'Quarterly Summary'!H13</f>
        <v>0.39922999867037889</v>
      </c>
      <c r="F14" s="57">
        <f>'Quarterly Summary'!I13</f>
        <v>1.8465822532871958E-2</v>
      </c>
      <c r="G14" s="58">
        <f t="shared" si="0"/>
        <v>1</v>
      </c>
    </row>
    <row r="15" spans="1:7">
      <c r="A15" s="65">
        <f t="shared" si="1"/>
        <v>7</v>
      </c>
      <c r="B15" s="63">
        <f>'Quarterly Summary'!A14</f>
        <v>43983</v>
      </c>
      <c r="D15" s="56">
        <f>'Quarterly Summary'!G14</f>
        <v>0.58824426276008479</v>
      </c>
      <c r="E15" s="56">
        <f>'Quarterly Summary'!H14</f>
        <v>0.41175573723718412</v>
      </c>
      <c r="F15" s="57">
        <f>'Quarterly Summary'!I14</f>
        <v>2.7311629683417485E-12</v>
      </c>
      <c r="G15" s="58">
        <f t="shared" si="0"/>
        <v>1</v>
      </c>
    </row>
    <row r="16" spans="1:7">
      <c r="A16" s="65">
        <f t="shared" si="1"/>
        <v>8</v>
      </c>
      <c r="B16" s="63">
        <f>'Quarterly Summary'!A15</f>
        <v>44075</v>
      </c>
      <c r="D16" s="56">
        <f>'Quarterly Summary'!G15</f>
        <v>0.6002203193505451</v>
      </c>
      <c r="E16" s="56">
        <f>'Quarterly Summary'!H15</f>
        <v>0.39977968064680341</v>
      </c>
      <c r="F16" s="57">
        <f>'Quarterly Summary'!I15</f>
        <v>2.6514607752467605E-12</v>
      </c>
      <c r="G16" s="58">
        <f t="shared" si="0"/>
        <v>1</v>
      </c>
    </row>
    <row r="17" spans="1:7">
      <c r="A17" s="65">
        <f t="shared" si="1"/>
        <v>9</v>
      </c>
      <c r="B17" s="63">
        <f>'Quarterly Summary'!A16</f>
        <v>44166</v>
      </c>
      <c r="D17" s="56">
        <f>'Quarterly Summary'!G16</f>
        <v>0.58502844278819688</v>
      </c>
      <c r="E17" s="56">
        <f>'Quarterly Summary'!H16</f>
        <v>0.41497155720936985</v>
      </c>
      <c r="F17" s="57">
        <f>'Quarterly Summary'!I16</f>
        <v>2.4331726778530309E-12</v>
      </c>
      <c r="G17" s="58">
        <f t="shared" si="0"/>
        <v>0.99999999999999989</v>
      </c>
    </row>
    <row r="18" spans="1:7">
      <c r="A18" s="65">
        <f t="shared" si="1"/>
        <v>10</v>
      </c>
      <c r="B18" s="63">
        <f>'Quarterly Summary'!A17</f>
        <v>44256</v>
      </c>
      <c r="D18" s="56">
        <f>'Quarterly Summary'!G17</f>
        <v>0.60448946269127124</v>
      </c>
      <c r="E18" s="56">
        <f>'Quarterly Summary'!H17</f>
        <v>0.39551053730563718</v>
      </c>
      <c r="F18" s="57">
        <f>'Quarterly Summary'!I17</f>
        <v>3.0916518756075015E-12</v>
      </c>
      <c r="G18" s="58">
        <f t="shared" si="0"/>
        <v>1.0000000000000002</v>
      </c>
    </row>
    <row r="19" spans="1:7">
      <c r="A19" s="65">
        <f t="shared" si="1"/>
        <v>11</v>
      </c>
      <c r="B19" s="63">
        <f>'Quarterly Summary'!A18</f>
        <v>44348</v>
      </c>
      <c r="D19" s="56">
        <f>'Quarterly Summary'!G18</f>
        <v>0.60300877689639909</v>
      </c>
      <c r="E19" s="56">
        <f>'Quarterly Summary'!H18</f>
        <v>0.39699122310127388</v>
      </c>
      <c r="F19" s="57">
        <f>'Quarterly Summary'!I18</f>
        <v>2.3270938285835271E-12</v>
      </c>
      <c r="G19" s="58">
        <f t="shared" si="0"/>
        <v>1</v>
      </c>
    </row>
    <row r="20" spans="1:7">
      <c r="A20" s="65">
        <f t="shared" si="1"/>
        <v>12</v>
      </c>
      <c r="B20" s="63">
        <f>'Quarterly Summary'!A19</f>
        <v>44440</v>
      </c>
      <c r="D20" s="56">
        <f>'Quarterly Summary'!G19</f>
        <v>0.6070362455741144</v>
      </c>
      <c r="E20" s="56">
        <f>'Quarterly Summary'!H19</f>
        <v>0.39296375442358245</v>
      </c>
      <c r="F20" s="57">
        <f>'Quarterly Summary'!I19</f>
        <v>2.3031925377749292E-12</v>
      </c>
      <c r="G20" s="58">
        <f t="shared" si="0"/>
        <v>1</v>
      </c>
    </row>
    <row r="21" spans="1:7">
      <c r="A21" s="65">
        <f t="shared" si="1"/>
        <v>13</v>
      </c>
      <c r="B21" s="63">
        <f>'Quarterly Summary'!A20</f>
        <v>44531</v>
      </c>
      <c r="D21" s="56">
        <f>'Quarterly Summary'!G20</f>
        <v>0.59216724954303068</v>
      </c>
      <c r="E21" s="56">
        <f>'Quarterly Summary'!H20</f>
        <v>0.40783275045482609</v>
      </c>
      <c r="F21" s="57">
        <f>'Quarterly Summary'!I20</f>
        <v>2.1430630558654554E-12</v>
      </c>
      <c r="G21" s="58">
        <f t="shared" si="0"/>
        <v>0.99999999999999989</v>
      </c>
    </row>
    <row r="22" spans="1:7">
      <c r="A22" s="65">
        <f t="shared" si="1"/>
        <v>14</v>
      </c>
      <c r="B22" s="63">
        <f>'Quarterly Summary'!A21</f>
        <v>44621</v>
      </c>
      <c r="D22" s="56">
        <f>'Quarterly Summary'!G21</f>
        <v>0.61135543720632135</v>
      </c>
      <c r="E22" s="56">
        <f>'Quarterly Summary'!H21</f>
        <v>0.38864456279367865</v>
      </c>
      <c r="F22" s="57">
        <f>'Quarterly Summary'!I21</f>
        <v>0</v>
      </c>
      <c r="G22" s="58">
        <f t="shared" si="0"/>
        <v>1</v>
      </c>
    </row>
    <row r="23" spans="1:7">
      <c r="A23" s="65">
        <f t="shared" si="1"/>
        <v>15</v>
      </c>
      <c r="B23" s="63">
        <f>'Quarterly Summary'!A22</f>
        <v>44713</v>
      </c>
      <c r="D23" s="56">
        <f>'Quarterly Summary'!G22</f>
        <v>0.6187165613258041</v>
      </c>
      <c r="E23" s="56">
        <f>'Quarterly Summary'!H22</f>
        <v>0.38128343867419584</v>
      </c>
      <c r="F23" s="57">
        <f>'Quarterly Summary'!I22</f>
        <v>0</v>
      </c>
      <c r="G23" s="58">
        <f t="shared" si="0"/>
        <v>1</v>
      </c>
    </row>
    <row r="24" spans="1:7">
      <c r="A24" s="65">
        <f t="shared" si="1"/>
        <v>16</v>
      </c>
      <c r="B24" s="63">
        <f>'Quarterly Summary'!A23</f>
        <v>44805</v>
      </c>
      <c r="D24" s="56">
        <f>'Quarterly Summary'!G23</f>
        <v>0.61497367904187605</v>
      </c>
      <c r="E24" s="56">
        <f>'Quarterly Summary'!H23</f>
        <v>0.37294977349309499</v>
      </c>
      <c r="F24" s="57">
        <f>'Quarterly Summary'!I23</f>
        <v>1.2076547465028847E-2</v>
      </c>
      <c r="G24" s="58">
        <f t="shared" si="0"/>
        <v>0.99999999999999989</v>
      </c>
    </row>
    <row r="25" spans="1:7">
      <c r="A25" s="65">
        <f t="shared" si="1"/>
        <v>17</v>
      </c>
      <c r="B25" s="63">
        <f>'Quarterly Summary'!A24</f>
        <v>44896</v>
      </c>
      <c r="D25" s="56">
        <f>'Quarterly Summary'!G24</f>
        <v>0.60201813648594837</v>
      </c>
      <c r="E25" s="56">
        <f>'Quarterly Summary'!H24</f>
        <v>0.39798186351405157</v>
      </c>
      <c r="F25" s="57">
        <f>'Quarterly Summary'!I24</f>
        <v>0</v>
      </c>
      <c r="G25" s="58">
        <f t="shared" si="0"/>
        <v>1</v>
      </c>
    </row>
    <row r="26" spans="1:7">
      <c r="A26" s="65">
        <f t="shared" si="1"/>
        <v>18</v>
      </c>
      <c r="B26" s="63">
        <f>'Quarterly Summary'!A25</f>
        <v>44986</v>
      </c>
      <c r="D26" s="56">
        <f>'Quarterly Summary'!G25</f>
        <v>0.61077266104235672</v>
      </c>
      <c r="E26" s="56">
        <f>'Quarterly Summary'!H25</f>
        <v>0.38922733895764322</v>
      </c>
      <c r="F26" s="57">
        <f>'Quarterly Summary'!I25</f>
        <v>0</v>
      </c>
      <c r="G26" s="58">
        <f t="shared" si="0"/>
        <v>1</v>
      </c>
    </row>
    <row r="27" spans="1:7">
      <c r="A27" s="65">
        <f t="shared" si="1"/>
        <v>19</v>
      </c>
      <c r="B27" s="63">
        <f>'Quarterly Summary'!A26</f>
        <v>45078</v>
      </c>
      <c r="D27" s="56">
        <f>'Quarterly Summary'!G26</f>
        <v>0.61977682316695992</v>
      </c>
      <c r="E27" s="56">
        <f>'Quarterly Summary'!H26</f>
        <v>0.38022317683304008</v>
      </c>
      <c r="F27" s="57">
        <f>'Quarterly Summary'!I26</f>
        <v>0</v>
      </c>
      <c r="G27" s="58">
        <f t="shared" si="0"/>
        <v>1</v>
      </c>
    </row>
    <row r="28" spans="1:7">
      <c r="A28" s="65">
        <f t="shared" si="1"/>
        <v>20</v>
      </c>
      <c r="B28" s="63">
        <f>'Quarterly Summary'!A27</f>
        <v>45170</v>
      </c>
      <c r="D28" s="56">
        <f>'Quarterly Summary'!G27</f>
        <v>0.61701061112626721</v>
      </c>
      <c r="E28" s="56">
        <f>'Quarterly Summary'!H27</f>
        <v>0.36925669004035039</v>
      </c>
      <c r="F28" s="57">
        <f>'Quarterly Summary'!I27</f>
        <v>1.3732698833382477E-2</v>
      </c>
      <c r="G28" s="58">
        <f t="shared" si="0"/>
        <v>1.0000000000000002</v>
      </c>
    </row>
    <row r="29" spans="1:7">
      <c r="A29" s="65">
        <f t="shared" si="1"/>
        <v>21</v>
      </c>
      <c r="B29" s="63">
        <f>'Quarterly Summary'!A28</f>
        <v>45261</v>
      </c>
      <c r="D29" s="56">
        <f>'Quarterly Summary'!G28</f>
        <v>0.60384922618726211</v>
      </c>
      <c r="E29" s="56">
        <f>'Quarterly Summary'!H28</f>
        <v>0.39615077381059521</v>
      </c>
      <c r="F29" s="57">
        <f>'Quarterly Summary'!I28</f>
        <v>2.142599403552272E-12</v>
      </c>
      <c r="G29" s="58">
        <f t="shared" si="0"/>
        <v>0.99999999999999989</v>
      </c>
    </row>
    <row r="30" spans="1:7">
      <c r="A30" s="65">
        <f t="shared" si="1"/>
        <v>22</v>
      </c>
      <c r="B30" s="63">
        <f>'Quarterly Summary'!A29</f>
        <v>45352</v>
      </c>
      <c r="D30" s="56">
        <f>'Quarterly Summary'!G29</f>
        <v>0.6110116148051512</v>
      </c>
      <c r="E30" s="56">
        <f>'Quarterly Summary'!H29</f>
        <v>0.38898838519484891</v>
      </c>
      <c r="F30" s="57">
        <f>'Quarterly Summary'!I29</f>
        <v>0</v>
      </c>
      <c r="G30" s="58">
        <f t="shared" si="0"/>
        <v>1</v>
      </c>
    </row>
    <row r="31" spans="1:7">
      <c r="A31" s="65">
        <f t="shared" si="1"/>
        <v>23</v>
      </c>
      <c r="B31" s="63">
        <f>'Quarterly Summary'!A30</f>
        <v>45444</v>
      </c>
      <c r="D31" s="56">
        <f>'Quarterly Summary'!G30</f>
        <v>0.61158103409766662</v>
      </c>
      <c r="E31" s="56">
        <f>'Quarterly Summary'!H30</f>
        <v>0.38841896590233327</v>
      </c>
      <c r="F31" s="57">
        <f>'Quarterly Summary'!I30</f>
        <v>0</v>
      </c>
      <c r="G31" s="58">
        <f t="shared" si="0"/>
        <v>0.99999999999999989</v>
      </c>
    </row>
    <row r="32" spans="1:7">
      <c r="A32" s="65">
        <f t="shared" si="1"/>
        <v>24</v>
      </c>
    </row>
    <row r="33" spans="1:8">
      <c r="A33" s="65">
        <f t="shared" si="1"/>
        <v>25</v>
      </c>
      <c r="B33" s="15" t="s">
        <v>158</v>
      </c>
      <c r="D33" s="66">
        <f>AVERAGE(D9:D31)</f>
        <v>0.60248075541262613</v>
      </c>
      <c r="E33" s="66">
        <f>AVERAGE(E9:E31)</f>
        <v>0.39317218856274239</v>
      </c>
      <c r="F33" s="67">
        <f>AVERAGE(F9:F31)</f>
        <v>4.3470560246313275E-3</v>
      </c>
    </row>
    <row r="34" spans="1:8">
      <c r="A34" s="65">
        <f t="shared" si="1"/>
        <v>26</v>
      </c>
      <c r="B34" s="55"/>
    </row>
    <row r="35" spans="1:8">
      <c r="A35" s="65">
        <f t="shared" si="1"/>
        <v>27</v>
      </c>
      <c r="B35" t="s">
        <v>159</v>
      </c>
    </row>
    <row r="36" spans="1:8">
      <c r="A36" s="65">
        <f t="shared" si="1"/>
        <v>28</v>
      </c>
      <c r="B36" s="63" t="s">
        <v>160</v>
      </c>
      <c r="D36" s="41">
        <f>'Quarterly Summary'!B8</f>
        <v>5348194760.4499998</v>
      </c>
      <c r="E36" s="41">
        <f>'Quarterly Summary'!C8</f>
        <v>3659778859.71</v>
      </c>
      <c r="F36" s="41">
        <f>'Quarterly Summary'!D8</f>
        <v>-0.1</v>
      </c>
      <c r="G36" s="41">
        <f>SUM(D36:F36)</f>
        <v>9007973620.0599995</v>
      </c>
    </row>
    <row r="37" spans="1:8">
      <c r="A37" s="65">
        <f t="shared" si="1"/>
        <v>29</v>
      </c>
      <c r="B37" s="63" t="s">
        <v>161</v>
      </c>
      <c r="D37" s="41">
        <f>'Quarterly Summary'!B30</f>
        <v>12183077097.279999</v>
      </c>
      <c r="E37" s="41">
        <f>'Quarterly Summary'!C30</f>
        <v>7737548981.7400007</v>
      </c>
      <c r="F37" s="41">
        <f>'Quarterly Summary'!D30</f>
        <v>0</v>
      </c>
      <c r="G37" s="41">
        <f>SUM(D37:F37)</f>
        <v>19920626079.02</v>
      </c>
    </row>
    <row r="40" spans="1:8">
      <c r="D40" s="58">
        <f>MIN(D9:D31)</f>
        <v>0.58230417879674912</v>
      </c>
      <c r="E40" s="58">
        <f>MIN(E9:E31)</f>
        <v>0.36219610932593738</v>
      </c>
      <c r="F40" s="58">
        <f>MIN(F9:F31)</f>
        <v>-1.1101275849355111E-11</v>
      </c>
      <c r="H40" s="58">
        <f>1-D40</f>
        <v>0.41769582120325088</v>
      </c>
    </row>
    <row r="41" spans="1:8">
      <c r="D41" s="58">
        <f>MAX(D9:D31)</f>
        <v>0.61977682316695992</v>
      </c>
      <c r="E41" s="58">
        <f>MAX(E9:E31)</f>
        <v>0.41497155720936985</v>
      </c>
      <c r="F41" s="58">
        <f>MAX(F9:F31)</f>
        <v>4.7710046081717417E-2</v>
      </c>
      <c r="H41" s="58">
        <f>1-D41</f>
        <v>0.38022317683304008</v>
      </c>
    </row>
  </sheetData>
  <mergeCells count="1">
    <mergeCell ref="D6:G6"/>
  </mergeCells>
  <pageMargins left="0.7" right="0.7" top="0.75" bottom="0.75" header="0.3" footer="0.3"/>
  <pageSetup orientation="landscape" r:id="rId1"/>
  <headerFooter>
    <oddHeader>&amp;R&amp;"Arial,Bold"&amp;12&amp;A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60393-B376-4346-A2F9-46A9A97046C3}">
  <sheetPr>
    <pageSetUpPr fitToPage="1"/>
  </sheetPr>
  <dimension ref="A1:N33"/>
  <sheetViews>
    <sheetView tabSelected="1" workbookViewId="0">
      <selection activeCell="H40" sqref="H40"/>
    </sheetView>
  </sheetViews>
  <sheetFormatPr defaultRowHeight="12.75"/>
  <cols>
    <col min="1" max="1" width="18" customWidth="1"/>
    <col min="2" max="2" width="15.85546875" customWidth="1"/>
    <col min="3" max="3" width="16.28515625" customWidth="1"/>
    <col min="4" max="4" width="19.7109375" customWidth="1"/>
    <col min="5" max="5" width="19.42578125" customWidth="1"/>
    <col min="6" max="6" width="5.42578125" customWidth="1"/>
    <col min="7" max="7" width="15" customWidth="1"/>
    <col min="8" max="8" width="17.7109375" customWidth="1"/>
    <col min="9" max="9" width="18.140625" customWidth="1"/>
    <col min="10" max="10" width="19" bestFit="1" customWidth="1"/>
    <col min="12" max="12" width="14.140625" bestFit="1" customWidth="1"/>
    <col min="14" max="14" width="7.28515625" bestFit="1" customWidth="1"/>
  </cols>
  <sheetData>
    <row r="1" spans="1:14">
      <c r="A1" s="1" t="s">
        <v>139</v>
      </c>
    </row>
    <row r="2" spans="1:14">
      <c r="A2" s="1" t="s">
        <v>140</v>
      </c>
    </row>
    <row r="3" spans="1:14">
      <c r="A3" s="1" t="s">
        <v>141</v>
      </c>
    </row>
    <row r="6" spans="1:14">
      <c r="B6" s="68" t="s">
        <v>143</v>
      </c>
      <c r="C6" s="68"/>
      <c r="D6" s="68"/>
      <c r="E6" s="68"/>
      <c r="G6" s="68" t="s">
        <v>145</v>
      </c>
      <c r="H6" s="68"/>
      <c r="I6" s="68"/>
      <c r="J6" s="68"/>
    </row>
    <row r="7" spans="1:14">
      <c r="A7" s="54" t="s">
        <v>138</v>
      </c>
      <c r="B7" s="54" t="s">
        <v>135</v>
      </c>
      <c r="C7" s="54" t="s">
        <v>136</v>
      </c>
      <c r="D7" s="54" t="s">
        <v>137</v>
      </c>
      <c r="E7" s="54" t="s">
        <v>142</v>
      </c>
      <c r="G7" s="54" t="s">
        <v>135</v>
      </c>
      <c r="H7" s="54" t="s">
        <v>136</v>
      </c>
      <c r="I7" s="54" t="s">
        <v>137</v>
      </c>
      <c r="J7" s="54" t="s">
        <v>142</v>
      </c>
      <c r="L7" s="62" t="s">
        <v>149</v>
      </c>
      <c r="M7" s="62" t="s">
        <v>150</v>
      </c>
      <c r="N7" s="62" t="s">
        <v>135</v>
      </c>
    </row>
    <row r="8" spans="1:14">
      <c r="A8" s="52">
        <v>43435</v>
      </c>
      <c r="B8" s="41">
        <v>5348194760.4499998</v>
      </c>
      <c r="C8" s="41">
        <v>3659778859.71</v>
      </c>
      <c r="D8" s="41">
        <v>-0.1</v>
      </c>
      <c r="E8" s="41">
        <f>SUM(B8:D8)</f>
        <v>9007973620.0599995</v>
      </c>
      <c r="G8" s="56">
        <f>B8/E8</f>
        <v>0.59371785331831128</v>
      </c>
      <c r="H8" s="56">
        <f>C8/E8</f>
        <v>0.40628214669279006</v>
      </c>
      <c r="I8" s="57">
        <f>D8/E8</f>
        <v>-1.1101275849355111E-11</v>
      </c>
      <c r="J8" s="58">
        <f>SUM(G8:I8)</f>
        <v>1</v>
      </c>
      <c r="L8" s="63">
        <f>A8</f>
        <v>43435</v>
      </c>
      <c r="M8" s="61">
        <f t="shared" ref="M8:M30" si="0">H8+I8</f>
        <v>0.40628214668168877</v>
      </c>
      <c r="N8" s="61">
        <f t="shared" ref="N8:N30" si="1">1-M8</f>
        <v>0.59371785331831117</v>
      </c>
    </row>
    <row r="9" spans="1:14">
      <c r="A9" s="53">
        <v>43525</v>
      </c>
      <c r="B9" s="41">
        <v>5508101667.7999992</v>
      </c>
      <c r="C9" s="41">
        <v>3653712710.7899995</v>
      </c>
      <c r="D9" s="41">
        <v>0</v>
      </c>
      <c r="E9" s="41">
        <f t="shared" ref="E9:E30" si="2">SUM(B9:D9)</f>
        <v>9161814378.5899982</v>
      </c>
      <c r="G9" s="56">
        <f t="shared" ref="G9:G30" si="3">B9/E9</f>
        <v>0.60120205891441503</v>
      </c>
      <c r="H9" s="56">
        <f t="shared" ref="H9:H30" si="4">C9/E9</f>
        <v>0.39879794108558497</v>
      </c>
      <c r="I9" s="57">
        <f t="shared" ref="I9:I30" si="5">D9/E9</f>
        <v>0</v>
      </c>
      <c r="J9" s="58">
        <f t="shared" ref="J9:J30" si="6">SUM(G9:I9)</f>
        <v>1</v>
      </c>
      <c r="L9" s="63">
        <f t="shared" ref="L9:L30" si="7">A9</f>
        <v>43525</v>
      </c>
      <c r="M9" s="61">
        <f t="shared" si="0"/>
        <v>0.39879794108558497</v>
      </c>
      <c r="N9" s="61">
        <f t="shared" si="1"/>
        <v>0.60120205891441503</v>
      </c>
    </row>
    <row r="10" spans="1:14">
      <c r="A10" s="53">
        <v>43617</v>
      </c>
      <c r="B10" s="41">
        <v>5641995691.2099991</v>
      </c>
      <c r="C10" s="41">
        <v>3654135189.5599999</v>
      </c>
      <c r="D10" s="41">
        <v>74942097.829999998</v>
      </c>
      <c r="E10" s="41">
        <f t="shared" si="2"/>
        <v>9371072978.5999985</v>
      </c>
      <c r="G10" s="56">
        <f t="shared" si="3"/>
        <v>0.60206506811911431</v>
      </c>
      <c r="H10" s="56">
        <f t="shared" si="4"/>
        <v>0.38993775823800203</v>
      </c>
      <c r="I10" s="57">
        <f t="shared" si="5"/>
        <v>7.9971736428837478E-3</v>
      </c>
      <c r="J10" s="58">
        <f t="shared" si="6"/>
        <v>1</v>
      </c>
      <c r="L10" s="63">
        <f t="shared" si="7"/>
        <v>43617</v>
      </c>
      <c r="M10" s="61">
        <f t="shared" si="0"/>
        <v>0.3979349318808858</v>
      </c>
      <c r="N10" s="61">
        <f t="shared" si="1"/>
        <v>0.6020650681191142</v>
      </c>
    </row>
    <row r="11" spans="1:14">
      <c r="A11" s="52">
        <v>43709</v>
      </c>
      <c r="B11" s="41">
        <v>5750222025.4799995</v>
      </c>
      <c r="C11" s="41">
        <v>3529452246.4100008</v>
      </c>
      <c r="D11" s="41">
        <v>464914793.35000002</v>
      </c>
      <c r="E11" s="41">
        <f t="shared" si="2"/>
        <v>9744589065.2399998</v>
      </c>
      <c r="G11" s="56">
        <f t="shared" si="3"/>
        <v>0.59009384459234526</v>
      </c>
      <c r="H11" s="56">
        <f t="shared" si="4"/>
        <v>0.36219610932593738</v>
      </c>
      <c r="I11" s="57">
        <f t="shared" si="5"/>
        <v>4.7710046081717417E-2</v>
      </c>
      <c r="J11" s="58">
        <f t="shared" si="6"/>
        <v>1</v>
      </c>
      <c r="L11" s="63">
        <f t="shared" si="7"/>
        <v>43709</v>
      </c>
      <c r="M11" s="61">
        <f t="shared" si="0"/>
        <v>0.40990615540765479</v>
      </c>
      <c r="N11" s="61">
        <f t="shared" si="1"/>
        <v>0.59009384459234515</v>
      </c>
    </row>
    <row r="12" spans="1:14">
      <c r="A12" s="53">
        <v>43800</v>
      </c>
      <c r="B12" s="41">
        <v>6127776288.3899994</v>
      </c>
      <c r="C12" s="41">
        <v>4321800460.6399984</v>
      </c>
      <c r="D12" s="41">
        <v>0.02</v>
      </c>
      <c r="E12" s="41">
        <f t="shared" si="2"/>
        <v>10449576749.049999</v>
      </c>
      <c r="G12" s="56">
        <f t="shared" si="3"/>
        <v>0.58641382666021313</v>
      </c>
      <c r="H12" s="56">
        <f t="shared" si="4"/>
        <v>0.41358617333787279</v>
      </c>
      <c r="I12" s="57">
        <f t="shared" si="5"/>
        <v>1.9139531179402321E-12</v>
      </c>
      <c r="J12" s="58">
        <f t="shared" si="6"/>
        <v>0.99999999999999989</v>
      </c>
      <c r="L12" s="63">
        <f t="shared" si="7"/>
        <v>43800</v>
      </c>
      <c r="M12" s="61">
        <f t="shared" si="0"/>
        <v>0.41358617333978676</v>
      </c>
      <c r="N12" s="61">
        <f t="shared" si="1"/>
        <v>0.58641382666021324</v>
      </c>
    </row>
    <row r="13" spans="1:14">
      <c r="A13" s="53">
        <v>43891</v>
      </c>
      <c r="B13" s="41">
        <v>6304414572.8899994</v>
      </c>
      <c r="C13" s="41">
        <v>4322331031.1000013</v>
      </c>
      <c r="D13" s="41">
        <v>199923347.47999996</v>
      </c>
      <c r="E13" s="41">
        <f t="shared" si="2"/>
        <v>10826668951.470001</v>
      </c>
      <c r="G13" s="56">
        <f t="shared" si="3"/>
        <v>0.58230417879674912</v>
      </c>
      <c r="H13" s="56">
        <f t="shared" si="4"/>
        <v>0.39922999867037889</v>
      </c>
      <c r="I13" s="57">
        <f t="shared" si="5"/>
        <v>1.8465822532871958E-2</v>
      </c>
      <c r="J13" s="58">
        <f t="shared" si="6"/>
        <v>1</v>
      </c>
      <c r="L13" s="63">
        <f t="shared" si="7"/>
        <v>43891</v>
      </c>
      <c r="M13" s="61">
        <f t="shared" si="0"/>
        <v>0.41769582120325083</v>
      </c>
      <c r="N13" s="61">
        <f t="shared" si="1"/>
        <v>0.58230417879674912</v>
      </c>
    </row>
    <row r="14" spans="1:14">
      <c r="A14" s="52">
        <v>43983</v>
      </c>
      <c r="B14" s="41">
        <v>6461470109.0199995</v>
      </c>
      <c r="C14" s="41">
        <v>4522861601.5599995</v>
      </c>
      <c r="D14" s="41">
        <v>0.03</v>
      </c>
      <c r="E14" s="41">
        <f t="shared" si="2"/>
        <v>10984331710.609999</v>
      </c>
      <c r="G14" s="56">
        <f t="shared" si="3"/>
        <v>0.58824426276008479</v>
      </c>
      <c r="H14" s="56">
        <f t="shared" si="4"/>
        <v>0.41175573723718412</v>
      </c>
      <c r="I14" s="57">
        <f t="shared" si="5"/>
        <v>2.7311629683417485E-12</v>
      </c>
      <c r="J14" s="58">
        <f t="shared" si="6"/>
        <v>1</v>
      </c>
      <c r="L14" s="63">
        <f t="shared" si="7"/>
        <v>43983</v>
      </c>
      <c r="M14" s="61">
        <f t="shared" si="0"/>
        <v>0.41175573723991526</v>
      </c>
      <c r="N14" s="61">
        <f t="shared" si="1"/>
        <v>0.58824426276008479</v>
      </c>
    </row>
    <row r="15" spans="1:14">
      <c r="A15" s="53">
        <v>44075</v>
      </c>
      <c r="B15" s="41">
        <v>6791203456.079999</v>
      </c>
      <c r="C15" s="41">
        <v>4523314292.0200005</v>
      </c>
      <c r="D15" s="41">
        <v>0.03</v>
      </c>
      <c r="E15" s="41">
        <f t="shared" si="2"/>
        <v>11314517748.129999</v>
      </c>
      <c r="G15" s="56">
        <f t="shared" si="3"/>
        <v>0.6002203193505451</v>
      </c>
      <c r="H15" s="56">
        <f t="shared" si="4"/>
        <v>0.39977968064680341</v>
      </c>
      <c r="I15" s="57">
        <f t="shared" si="5"/>
        <v>2.6514607752467605E-12</v>
      </c>
      <c r="J15" s="58">
        <f t="shared" si="6"/>
        <v>1</v>
      </c>
      <c r="L15" s="63">
        <f t="shared" si="7"/>
        <v>44075</v>
      </c>
      <c r="M15" s="61">
        <f t="shared" si="0"/>
        <v>0.39977968064945485</v>
      </c>
      <c r="N15" s="61">
        <f t="shared" si="1"/>
        <v>0.6002203193505451</v>
      </c>
    </row>
    <row r="16" spans="1:14">
      <c r="A16" s="53">
        <v>44166</v>
      </c>
      <c r="B16" s="41">
        <v>7213155664.369998</v>
      </c>
      <c r="C16" s="41">
        <v>5116425492.3600006</v>
      </c>
      <c r="D16" s="41">
        <v>0.03</v>
      </c>
      <c r="E16" s="41">
        <f t="shared" si="2"/>
        <v>12329581156.76</v>
      </c>
      <c r="G16" s="56">
        <f t="shared" si="3"/>
        <v>0.58502844278819688</v>
      </c>
      <c r="H16" s="56">
        <f t="shared" si="4"/>
        <v>0.41497155720936985</v>
      </c>
      <c r="I16" s="57">
        <f t="shared" si="5"/>
        <v>2.4331726778530309E-12</v>
      </c>
      <c r="J16" s="58">
        <f t="shared" si="6"/>
        <v>0.99999999999999989</v>
      </c>
      <c r="L16" s="63">
        <f t="shared" si="7"/>
        <v>44166</v>
      </c>
      <c r="M16" s="61">
        <f t="shared" si="0"/>
        <v>0.41497155721180301</v>
      </c>
      <c r="N16" s="61">
        <f t="shared" si="1"/>
        <v>0.58502844278819699</v>
      </c>
    </row>
    <row r="17" spans="1:14">
      <c r="A17" s="52">
        <v>44256</v>
      </c>
      <c r="B17" s="41">
        <v>7820925343.6399994</v>
      </c>
      <c r="C17" s="41">
        <v>5117141945.0700006</v>
      </c>
      <c r="D17" s="41">
        <v>0.04</v>
      </c>
      <c r="E17" s="41">
        <f t="shared" si="2"/>
        <v>12938067288.75</v>
      </c>
      <c r="G17" s="56">
        <f t="shared" si="3"/>
        <v>0.60448946269127124</v>
      </c>
      <c r="H17" s="56">
        <f t="shared" si="4"/>
        <v>0.39551053730563718</v>
      </c>
      <c r="I17" s="57">
        <f t="shared" si="5"/>
        <v>3.0916518756075015E-12</v>
      </c>
      <c r="J17" s="58">
        <f t="shared" si="6"/>
        <v>1.0000000000000002</v>
      </c>
      <c r="L17" s="63">
        <f t="shared" si="7"/>
        <v>44256</v>
      </c>
      <c r="M17" s="61">
        <f t="shared" si="0"/>
        <v>0.39551053730872882</v>
      </c>
      <c r="N17" s="61">
        <f t="shared" si="1"/>
        <v>0.60448946269127113</v>
      </c>
    </row>
    <row r="18" spans="1:14">
      <c r="A18" s="53">
        <v>44348</v>
      </c>
      <c r="B18" s="41">
        <v>7773757587.5499992</v>
      </c>
      <c r="C18" s="41">
        <v>5117858397.7799997</v>
      </c>
      <c r="D18" s="41">
        <v>0.03</v>
      </c>
      <c r="E18" s="41">
        <f t="shared" si="2"/>
        <v>12891615985.359999</v>
      </c>
      <c r="G18" s="56">
        <f t="shared" si="3"/>
        <v>0.60300877689639909</v>
      </c>
      <c r="H18" s="56">
        <f t="shared" si="4"/>
        <v>0.39699122310127388</v>
      </c>
      <c r="I18" s="57">
        <f t="shared" si="5"/>
        <v>2.3270938285835271E-12</v>
      </c>
      <c r="J18" s="58">
        <f t="shared" si="6"/>
        <v>1</v>
      </c>
      <c r="L18" s="63">
        <f t="shared" si="7"/>
        <v>44348</v>
      </c>
      <c r="M18" s="61">
        <f t="shared" si="0"/>
        <v>0.39699122310360097</v>
      </c>
      <c r="N18" s="61">
        <f t="shared" si="1"/>
        <v>0.60300877689639898</v>
      </c>
    </row>
    <row r="19" spans="1:14">
      <c r="A19" s="53">
        <v>44440</v>
      </c>
      <c r="B19" s="41">
        <v>7906888837.3599977</v>
      </c>
      <c r="C19" s="41">
        <v>5118509390.4900017</v>
      </c>
      <c r="D19" s="41">
        <v>0.03</v>
      </c>
      <c r="E19" s="41">
        <f t="shared" si="2"/>
        <v>13025398227.879999</v>
      </c>
      <c r="G19" s="56">
        <f t="shared" si="3"/>
        <v>0.6070362455741144</v>
      </c>
      <c r="H19" s="56">
        <f t="shared" si="4"/>
        <v>0.39296375442358245</v>
      </c>
      <c r="I19" s="57">
        <f t="shared" si="5"/>
        <v>2.3031925377749292E-12</v>
      </c>
      <c r="J19" s="58">
        <f t="shared" si="6"/>
        <v>1</v>
      </c>
      <c r="L19" s="63">
        <f t="shared" si="7"/>
        <v>44440</v>
      </c>
      <c r="M19" s="61">
        <f t="shared" si="0"/>
        <v>0.39296375442588566</v>
      </c>
      <c r="N19" s="61">
        <f t="shared" si="1"/>
        <v>0.60703624557411429</v>
      </c>
    </row>
    <row r="20" spans="1:14">
      <c r="A20" s="52">
        <v>44531</v>
      </c>
      <c r="B20" s="41">
        <v>8289544928.54</v>
      </c>
      <c r="C20" s="41">
        <v>5709109902.3699989</v>
      </c>
      <c r="D20" s="41">
        <v>0.03</v>
      </c>
      <c r="E20" s="41">
        <f t="shared" si="2"/>
        <v>13998654830.940001</v>
      </c>
      <c r="G20" s="56">
        <f t="shared" si="3"/>
        <v>0.59216724954303068</v>
      </c>
      <c r="H20" s="56">
        <f t="shared" si="4"/>
        <v>0.40783275045482609</v>
      </c>
      <c r="I20" s="57">
        <f t="shared" si="5"/>
        <v>2.1430630558654554E-12</v>
      </c>
      <c r="J20" s="58">
        <f t="shared" si="6"/>
        <v>0.99999999999999989</v>
      </c>
      <c r="L20" s="63">
        <f t="shared" si="7"/>
        <v>44531</v>
      </c>
      <c r="M20" s="61">
        <f t="shared" si="0"/>
        <v>0.40783275045696915</v>
      </c>
      <c r="N20" s="61">
        <f t="shared" si="1"/>
        <v>0.59216724954303079</v>
      </c>
    </row>
    <row r="21" spans="1:14">
      <c r="A21" s="53">
        <v>44621</v>
      </c>
      <c r="B21" s="41">
        <v>8983230787.3899994</v>
      </c>
      <c r="C21" s="41">
        <v>5710726672.8400011</v>
      </c>
      <c r="D21" s="41">
        <v>0</v>
      </c>
      <c r="E21" s="41">
        <f t="shared" si="2"/>
        <v>14693957460.23</v>
      </c>
      <c r="G21" s="56">
        <f t="shared" si="3"/>
        <v>0.61135543720632135</v>
      </c>
      <c r="H21" s="56">
        <f t="shared" si="4"/>
        <v>0.38864456279367865</v>
      </c>
      <c r="I21" s="57">
        <f t="shared" si="5"/>
        <v>0</v>
      </c>
      <c r="J21" s="58">
        <f t="shared" si="6"/>
        <v>1</v>
      </c>
      <c r="L21" s="63">
        <f t="shared" si="7"/>
        <v>44621</v>
      </c>
      <c r="M21" s="61">
        <f t="shared" si="0"/>
        <v>0.38864456279367865</v>
      </c>
      <c r="N21" s="61">
        <f t="shared" si="1"/>
        <v>0.61135543720632135</v>
      </c>
    </row>
    <row r="22" spans="1:14">
      <c r="A22" s="53">
        <v>44713</v>
      </c>
      <c r="B22" s="41">
        <v>9268170654.5499992</v>
      </c>
      <c r="C22" s="41">
        <v>5711500545.2799988</v>
      </c>
      <c r="D22" s="41">
        <v>0</v>
      </c>
      <c r="E22" s="41">
        <f t="shared" si="2"/>
        <v>14979671199.829998</v>
      </c>
      <c r="G22" s="56">
        <f t="shared" si="3"/>
        <v>0.6187165613258041</v>
      </c>
      <c r="H22" s="56">
        <f t="shared" si="4"/>
        <v>0.38128343867419584</v>
      </c>
      <c r="I22" s="57">
        <f t="shared" si="5"/>
        <v>0</v>
      </c>
      <c r="J22" s="58">
        <f t="shared" si="6"/>
        <v>1</v>
      </c>
      <c r="L22" s="63">
        <f t="shared" si="7"/>
        <v>44713</v>
      </c>
      <c r="M22" s="61">
        <f t="shared" si="0"/>
        <v>0.38128343867419584</v>
      </c>
      <c r="N22" s="61">
        <f t="shared" si="1"/>
        <v>0.6187165613258041</v>
      </c>
    </row>
    <row r="23" spans="1:14">
      <c r="A23" s="52">
        <v>44805</v>
      </c>
      <c r="B23" s="41">
        <v>9419091002.6499977</v>
      </c>
      <c r="C23" s="41">
        <v>5712192205.3999996</v>
      </c>
      <c r="D23" s="41">
        <v>184967427.78999999</v>
      </c>
      <c r="E23" s="41">
        <f t="shared" si="2"/>
        <v>15316250635.839998</v>
      </c>
      <c r="G23" s="56">
        <f t="shared" si="3"/>
        <v>0.61497367904187605</v>
      </c>
      <c r="H23" s="56">
        <f t="shared" si="4"/>
        <v>0.37294977349309499</v>
      </c>
      <c r="I23" s="57">
        <f t="shared" si="5"/>
        <v>1.2076547465028847E-2</v>
      </c>
      <c r="J23" s="58">
        <f t="shared" si="6"/>
        <v>0.99999999999999989</v>
      </c>
      <c r="L23" s="63">
        <f t="shared" si="7"/>
        <v>44805</v>
      </c>
      <c r="M23" s="61">
        <f t="shared" si="0"/>
        <v>0.38502632095812384</v>
      </c>
      <c r="N23" s="61">
        <f t="shared" si="1"/>
        <v>0.61497367904187616</v>
      </c>
    </row>
    <row r="24" spans="1:14">
      <c r="A24" s="53">
        <v>44896</v>
      </c>
      <c r="B24" s="41">
        <v>9836274450.9499989</v>
      </c>
      <c r="C24" s="41">
        <v>6502559638.6100016</v>
      </c>
      <c r="D24" s="41">
        <v>0</v>
      </c>
      <c r="E24" s="41">
        <f t="shared" si="2"/>
        <v>16338834089.560001</v>
      </c>
      <c r="G24" s="56">
        <f t="shared" si="3"/>
        <v>0.60201813648594837</v>
      </c>
      <c r="H24" s="56">
        <f t="shared" si="4"/>
        <v>0.39798186351405157</v>
      </c>
      <c r="I24" s="57">
        <f t="shared" si="5"/>
        <v>0</v>
      </c>
      <c r="J24" s="58">
        <f t="shared" si="6"/>
        <v>1</v>
      </c>
      <c r="L24" s="63">
        <f t="shared" si="7"/>
        <v>44896</v>
      </c>
      <c r="M24" s="61">
        <f t="shared" si="0"/>
        <v>0.39798186351405157</v>
      </c>
      <c r="N24" s="61">
        <f t="shared" si="1"/>
        <v>0.60201813648594849</v>
      </c>
    </row>
    <row r="25" spans="1:14">
      <c r="A25" s="53">
        <v>44986</v>
      </c>
      <c r="B25" s="41">
        <v>10205205761.560001</v>
      </c>
      <c r="C25" s="41">
        <v>6503475573.5599995</v>
      </c>
      <c r="D25" s="41">
        <v>0</v>
      </c>
      <c r="E25" s="41">
        <f t="shared" si="2"/>
        <v>16708681335.120001</v>
      </c>
      <c r="G25" s="56">
        <f t="shared" si="3"/>
        <v>0.61077266104235672</v>
      </c>
      <c r="H25" s="56">
        <f t="shared" si="4"/>
        <v>0.38922733895764322</v>
      </c>
      <c r="I25" s="57">
        <f t="shared" si="5"/>
        <v>0</v>
      </c>
      <c r="J25" s="58">
        <f t="shared" si="6"/>
        <v>1</v>
      </c>
      <c r="L25" s="63">
        <f t="shared" si="7"/>
        <v>44986</v>
      </c>
      <c r="M25" s="61">
        <f t="shared" si="0"/>
        <v>0.38922733895764322</v>
      </c>
      <c r="N25" s="61">
        <f t="shared" si="1"/>
        <v>0.61077266104235672</v>
      </c>
    </row>
    <row r="26" spans="1:14">
      <c r="A26" s="52">
        <v>45078</v>
      </c>
      <c r="B26" s="41">
        <v>10602381315.51</v>
      </c>
      <c r="C26" s="41">
        <v>6504391508.5100012</v>
      </c>
      <c r="D26" s="41">
        <v>0</v>
      </c>
      <c r="E26" s="41">
        <f t="shared" si="2"/>
        <v>17106772824.02</v>
      </c>
      <c r="G26" s="56">
        <f t="shared" si="3"/>
        <v>0.61977682316695992</v>
      </c>
      <c r="H26" s="56">
        <f t="shared" si="4"/>
        <v>0.38022317683304008</v>
      </c>
      <c r="I26" s="57">
        <f t="shared" si="5"/>
        <v>0</v>
      </c>
      <c r="J26" s="58">
        <f t="shared" si="6"/>
        <v>1</v>
      </c>
      <c r="L26" s="63">
        <f t="shared" si="7"/>
        <v>45078</v>
      </c>
      <c r="M26" s="61">
        <f t="shared" si="0"/>
        <v>0.38022317683304008</v>
      </c>
      <c r="N26" s="61">
        <f t="shared" si="1"/>
        <v>0.61977682316695992</v>
      </c>
    </row>
    <row r="27" spans="1:14">
      <c r="A27" s="53">
        <v>45170</v>
      </c>
      <c r="B27" s="41">
        <v>10870063642.759998</v>
      </c>
      <c r="C27" s="41">
        <v>6505307443.4600019</v>
      </c>
      <c r="D27" s="41">
        <v>241933133.09999996</v>
      </c>
      <c r="E27" s="41">
        <f t="shared" si="2"/>
        <v>17617304219.32</v>
      </c>
      <c r="G27" s="56">
        <f t="shared" si="3"/>
        <v>0.61701061112626721</v>
      </c>
      <c r="H27" s="56">
        <f t="shared" si="4"/>
        <v>0.36925669004035039</v>
      </c>
      <c r="I27" s="57">
        <f t="shared" si="5"/>
        <v>1.3732698833382477E-2</v>
      </c>
      <c r="J27" s="58">
        <f t="shared" si="6"/>
        <v>1.0000000000000002</v>
      </c>
      <c r="L27" s="63">
        <f t="shared" si="7"/>
        <v>45170</v>
      </c>
      <c r="M27" s="61">
        <f t="shared" si="0"/>
        <v>0.38298938887373285</v>
      </c>
      <c r="N27" s="61">
        <f t="shared" si="1"/>
        <v>0.61701061112626721</v>
      </c>
    </row>
    <row r="28" spans="1:14">
      <c r="A28" s="53">
        <v>45261</v>
      </c>
      <c r="B28" s="41">
        <v>11273208144.949999</v>
      </c>
      <c r="C28" s="41">
        <v>7395703987.4800005</v>
      </c>
      <c r="D28" s="41">
        <v>0.04</v>
      </c>
      <c r="E28" s="41">
        <f t="shared" si="2"/>
        <v>18668912132.470001</v>
      </c>
      <c r="G28" s="56">
        <f t="shared" si="3"/>
        <v>0.60384922618726211</v>
      </c>
      <c r="H28" s="56">
        <f t="shared" si="4"/>
        <v>0.39615077381059521</v>
      </c>
      <c r="I28" s="57">
        <f t="shared" si="5"/>
        <v>2.142599403552272E-12</v>
      </c>
      <c r="J28" s="58">
        <f t="shared" si="6"/>
        <v>0.99999999999999989</v>
      </c>
      <c r="L28" s="63">
        <f t="shared" si="7"/>
        <v>45261</v>
      </c>
      <c r="M28" s="61">
        <f t="shared" si="0"/>
        <v>0.39615077381273783</v>
      </c>
      <c r="N28" s="61">
        <f t="shared" si="1"/>
        <v>0.60384922618726211</v>
      </c>
    </row>
    <row r="29" spans="1:14">
      <c r="A29" s="52">
        <v>45352</v>
      </c>
      <c r="B29" s="41">
        <v>11618639176.859999</v>
      </c>
      <c r="C29" s="41">
        <v>7396775416.4700003</v>
      </c>
      <c r="D29" s="41">
        <v>0</v>
      </c>
      <c r="E29" s="41">
        <f t="shared" si="2"/>
        <v>19015414593.329998</v>
      </c>
      <c r="G29" s="56">
        <f t="shared" si="3"/>
        <v>0.6110116148051512</v>
      </c>
      <c r="H29" s="56">
        <f t="shared" si="4"/>
        <v>0.38898838519484891</v>
      </c>
      <c r="I29" s="57">
        <f t="shared" si="5"/>
        <v>0</v>
      </c>
      <c r="J29" s="58">
        <f t="shared" si="6"/>
        <v>1</v>
      </c>
      <c r="L29" s="63">
        <f t="shared" si="7"/>
        <v>45352</v>
      </c>
      <c r="M29" s="61">
        <f t="shared" si="0"/>
        <v>0.38898838519484891</v>
      </c>
      <c r="N29" s="61">
        <f t="shared" si="1"/>
        <v>0.61101161480515109</v>
      </c>
    </row>
    <row r="30" spans="1:14">
      <c r="A30" s="53">
        <v>45444</v>
      </c>
      <c r="B30" s="41">
        <v>12183077097.279999</v>
      </c>
      <c r="C30" s="41">
        <v>7737548981.7400007</v>
      </c>
      <c r="D30" s="41">
        <v>0</v>
      </c>
      <c r="E30" s="41">
        <f t="shared" si="2"/>
        <v>19920626079.02</v>
      </c>
      <c r="G30" s="56">
        <f t="shared" si="3"/>
        <v>0.61158103409766662</v>
      </c>
      <c r="H30" s="56">
        <f t="shared" si="4"/>
        <v>0.38841896590233327</v>
      </c>
      <c r="I30" s="57">
        <f t="shared" si="5"/>
        <v>0</v>
      </c>
      <c r="J30" s="58">
        <f t="shared" si="6"/>
        <v>0.99999999999999989</v>
      </c>
      <c r="L30" s="63">
        <f t="shared" si="7"/>
        <v>45444</v>
      </c>
      <c r="M30" s="61">
        <f t="shared" si="0"/>
        <v>0.38841896590233327</v>
      </c>
      <c r="N30" s="61">
        <f t="shared" si="1"/>
        <v>0.61158103409766673</v>
      </c>
    </row>
    <row r="33" spans="1:2">
      <c r="A33" s="55" t="s">
        <v>144</v>
      </c>
      <c r="B33" t="s">
        <v>148</v>
      </c>
    </row>
  </sheetData>
  <mergeCells count="2">
    <mergeCell ref="B6:E6"/>
    <mergeCell ref="G6:J6"/>
  </mergeCells>
  <pageMargins left="0.7" right="0.7" top="0.75" bottom="0.75" header="0.3" footer="0.3"/>
  <pageSetup scale="74" orientation="landscape" r:id="rId1"/>
  <headerFooter>
    <oddHeader>&amp;R&amp;"Arial,Bold"&amp;12&amp;A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75"/>
  <sheetViews>
    <sheetView tabSelected="1" zoomScale="90" zoomScaleNormal="90" workbookViewId="0">
      <selection activeCell="H40" sqref="H40"/>
    </sheetView>
  </sheetViews>
  <sheetFormatPr defaultRowHeight="12.75"/>
  <cols>
    <col min="1" max="1" width="46" customWidth="1"/>
    <col min="2" max="3" width="16.140625" bestFit="1" customWidth="1"/>
    <col min="4" max="5" width="15.5703125" customWidth="1"/>
    <col min="6" max="24" width="16.140625" bestFit="1" customWidth="1"/>
    <col min="25" max="25" width="5.7109375" customWidth="1"/>
    <col min="26" max="26" width="10.5703125" bestFit="1" customWidth="1"/>
    <col min="28" max="28" width="12.5703125" customWidth="1"/>
    <col min="29" max="29" width="13" customWidth="1"/>
  </cols>
  <sheetData>
    <row r="1" spans="1:2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Z1" s="27" t="s">
        <v>4</v>
      </c>
      <c r="AA1" s="27" t="s">
        <v>5</v>
      </c>
      <c r="AB1" s="28" t="s">
        <v>1</v>
      </c>
      <c r="AC1" s="29" t="s">
        <v>3</v>
      </c>
    </row>
    <row r="2" spans="1:29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9" ht="39" customHeight="1">
      <c r="A3" s="16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AA3" s="10"/>
      <c r="AB3" s="17"/>
    </row>
    <row r="4" spans="1:29" ht="15.7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2"/>
      <c r="AA4" s="10"/>
      <c r="AB4" s="17"/>
    </row>
    <row r="5" spans="1:29" s="5" customFormat="1" ht="23.25">
      <c r="A5" s="18" t="s">
        <v>0</v>
      </c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9" s="8" customFormat="1" ht="15.75">
      <c r="A6" s="19"/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9" s="32" customFormat="1" ht="23.25">
      <c r="A7" s="33" t="s">
        <v>14</v>
      </c>
      <c r="B7" s="30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</row>
    <row r="8" spans="1:29" ht="14.2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9" s="36" customFormat="1">
      <c r="A9" s="34"/>
      <c r="B9" s="35" t="s">
        <v>20</v>
      </c>
      <c r="C9" s="35" t="s">
        <v>20</v>
      </c>
      <c r="D9" s="35" t="s">
        <v>20</v>
      </c>
      <c r="E9" s="35" t="s">
        <v>20</v>
      </c>
      <c r="F9" s="35" t="s">
        <v>21</v>
      </c>
      <c r="G9" s="35" t="s">
        <v>21</v>
      </c>
      <c r="H9" s="35" t="s">
        <v>21</v>
      </c>
      <c r="I9" s="35" t="s">
        <v>21</v>
      </c>
      <c r="J9" s="35" t="s">
        <v>22</v>
      </c>
      <c r="K9" s="35" t="s">
        <v>22</v>
      </c>
      <c r="L9" s="35" t="s">
        <v>22</v>
      </c>
      <c r="M9" s="35" t="s">
        <v>22</v>
      </c>
      <c r="N9" s="35" t="s">
        <v>23</v>
      </c>
      <c r="O9" s="35" t="s">
        <v>23</v>
      </c>
      <c r="P9" s="35" t="s">
        <v>23</v>
      </c>
      <c r="Q9" s="35" t="s">
        <v>23</v>
      </c>
      <c r="R9" s="35" t="s">
        <v>18</v>
      </c>
      <c r="S9" s="35" t="s">
        <v>18</v>
      </c>
      <c r="T9" s="35" t="s">
        <v>18</v>
      </c>
      <c r="U9" s="35" t="s">
        <v>18</v>
      </c>
      <c r="V9" s="35" t="s">
        <v>19</v>
      </c>
      <c r="W9" s="35" t="s">
        <v>19</v>
      </c>
      <c r="X9" s="35" t="s">
        <v>19</v>
      </c>
    </row>
    <row r="10" spans="1:29" s="36" customFormat="1">
      <c r="A10" s="34"/>
      <c r="B10" s="37" t="s">
        <v>24</v>
      </c>
      <c r="C10" s="37" t="s">
        <v>25</v>
      </c>
      <c r="D10" s="37" t="s">
        <v>26</v>
      </c>
      <c r="E10" s="37" t="s">
        <v>6</v>
      </c>
      <c r="F10" s="37" t="s">
        <v>24</v>
      </c>
      <c r="G10" s="37" t="s">
        <v>25</v>
      </c>
      <c r="H10" s="37" t="s">
        <v>26</v>
      </c>
      <c r="I10" s="37" t="s">
        <v>6</v>
      </c>
      <c r="J10" s="37" t="s">
        <v>24</v>
      </c>
      <c r="K10" s="37" t="s">
        <v>25</v>
      </c>
      <c r="L10" s="37" t="s">
        <v>26</v>
      </c>
      <c r="M10" s="37" t="s">
        <v>6</v>
      </c>
      <c r="N10" s="37" t="s">
        <v>24</v>
      </c>
      <c r="O10" s="37" t="s">
        <v>25</v>
      </c>
      <c r="P10" s="37" t="s">
        <v>26</v>
      </c>
      <c r="Q10" s="37" t="s">
        <v>6</v>
      </c>
      <c r="R10" s="37" t="s">
        <v>24</v>
      </c>
      <c r="S10" s="37" t="s">
        <v>25</v>
      </c>
      <c r="T10" s="37" t="s">
        <v>26</v>
      </c>
      <c r="U10" s="37" t="s">
        <v>6</v>
      </c>
      <c r="V10" s="37" t="s">
        <v>24</v>
      </c>
      <c r="W10" s="37" t="s">
        <v>25</v>
      </c>
      <c r="X10" s="37" t="s">
        <v>26</v>
      </c>
    </row>
    <row r="11" spans="1:29" ht="12.75" customHeight="1">
      <c r="A11" s="20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29" ht="12.75" customHeight="1">
      <c r="A12" s="21" t="s">
        <v>8</v>
      </c>
      <c r="B12" s="22">
        <v>584464.94999999995</v>
      </c>
      <c r="C12" s="22">
        <v>584914.67000000004</v>
      </c>
      <c r="D12" s="22">
        <v>590980.73</v>
      </c>
      <c r="E12" s="22">
        <v>596694.80000000005</v>
      </c>
      <c r="F12" s="22">
        <v>611312.19999999995</v>
      </c>
      <c r="G12" s="22">
        <v>611543.81999999995</v>
      </c>
      <c r="H12" s="22">
        <v>616756.54</v>
      </c>
      <c r="I12" s="22">
        <v>629412.6</v>
      </c>
      <c r="J12" s="22">
        <v>640765.03</v>
      </c>
      <c r="K12" s="22">
        <v>653335.78</v>
      </c>
      <c r="L12" s="22">
        <v>653935.43999999994</v>
      </c>
      <c r="M12" s="22">
        <v>662099.02</v>
      </c>
      <c r="N12" s="22">
        <v>677125.67</v>
      </c>
      <c r="O12" s="22">
        <v>695060.42</v>
      </c>
      <c r="P12" s="22">
        <v>699444.07</v>
      </c>
      <c r="Q12" s="22">
        <v>704483.29</v>
      </c>
      <c r="R12" s="22">
        <v>715779.11</v>
      </c>
      <c r="S12" s="22">
        <v>722423.56</v>
      </c>
      <c r="T12" s="22">
        <v>736523.01</v>
      </c>
      <c r="U12" s="22">
        <v>742464.24</v>
      </c>
      <c r="V12" s="22">
        <v>754172.32</v>
      </c>
      <c r="W12" s="22">
        <v>754373.1</v>
      </c>
      <c r="X12" s="22">
        <v>776145.46</v>
      </c>
    </row>
    <row r="13" spans="1:29" ht="12.75" customHeight="1">
      <c r="A13" s="21" t="s">
        <v>9</v>
      </c>
      <c r="B13" s="22">
        <v>3476475521.1499996</v>
      </c>
      <c r="C13" s="22">
        <v>3485794406.6599998</v>
      </c>
      <c r="D13" s="22">
        <v>3599723539.4099998</v>
      </c>
      <c r="E13" s="22">
        <v>3712193557.4499998</v>
      </c>
      <c r="F13" s="22">
        <v>3979564157.5799999</v>
      </c>
      <c r="G13" s="22">
        <v>3986187254.9099998</v>
      </c>
      <c r="H13" s="22">
        <v>4100129849.0599995</v>
      </c>
      <c r="I13" s="22">
        <v>4377149136.7699995</v>
      </c>
      <c r="J13" s="22">
        <v>4600313975.6099987</v>
      </c>
      <c r="K13" s="22">
        <v>4853702808.46</v>
      </c>
      <c r="L13" s="22">
        <v>4865268072.0699997</v>
      </c>
      <c r="M13" s="22">
        <v>5023750508.7999992</v>
      </c>
      <c r="N13" s="22">
        <v>5293540923.8499994</v>
      </c>
      <c r="O13" s="22">
        <v>5634019732.6299992</v>
      </c>
      <c r="P13" s="22">
        <v>5726089521.9499998</v>
      </c>
      <c r="Q13" s="22">
        <v>5838117853.8199997</v>
      </c>
      <c r="R13" s="22">
        <v>6065763386.749999</v>
      </c>
      <c r="S13" s="22">
        <v>6213523467.1999998</v>
      </c>
      <c r="T13" s="22">
        <v>6537820495.7399998</v>
      </c>
      <c r="U13" s="22">
        <v>6684119501.5499992</v>
      </c>
      <c r="V13" s="22">
        <v>6945794645.7199993</v>
      </c>
      <c r="W13" s="22">
        <v>6953761023.749999</v>
      </c>
      <c r="X13" s="22">
        <v>7463334180.6300001</v>
      </c>
    </row>
    <row r="14" spans="1:29" ht="12.75" customHeight="1">
      <c r="A14" s="21" t="s">
        <v>10</v>
      </c>
      <c r="B14" s="22">
        <v>1886326003.8399997</v>
      </c>
      <c r="C14" s="22">
        <v>1886326003.8399997</v>
      </c>
      <c r="D14" s="22">
        <v>1886326003.8399997</v>
      </c>
      <c r="E14" s="22">
        <v>1886326003.8399999</v>
      </c>
      <c r="F14" s="22">
        <v>2152014772.3899999</v>
      </c>
      <c r="G14" s="22">
        <v>2152014772.3899999</v>
      </c>
      <c r="H14" s="22">
        <v>2152014772.3899999</v>
      </c>
      <c r="I14" s="22">
        <v>2152014772.3899999</v>
      </c>
      <c r="J14" s="22">
        <v>2471014255.6499991</v>
      </c>
      <c r="K14" s="22">
        <v>2471014255.6499991</v>
      </c>
      <c r="L14" s="22">
        <v>2471014255.6499996</v>
      </c>
      <c r="M14" s="22">
        <v>2471014255.6499996</v>
      </c>
      <c r="N14" s="22">
        <v>2812672859.0100007</v>
      </c>
      <c r="O14" s="22">
        <v>2812672859.0100002</v>
      </c>
      <c r="P14" s="22">
        <v>2812672859.0100002</v>
      </c>
      <c r="Q14" s="22">
        <v>2812672859.3299999</v>
      </c>
      <c r="R14" s="22">
        <v>3211156670.5600004</v>
      </c>
      <c r="S14" s="22">
        <v>3211156670.5600009</v>
      </c>
      <c r="T14" s="22">
        <v>3211156670.5600004</v>
      </c>
      <c r="U14" s="22">
        <v>3211156670.5599995</v>
      </c>
      <c r="V14" s="22">
        <v>3666673702.750001</v>
      </c>
      <c r="W14" s="22">
        <v>3666673702.7500005</v>
      </c>
      <c r="X14" s="22">
        <v>3666673702.750001</v>
      </c>
      <c r="Y14" s="14"/>
    </row>
    <row r="15" spans="1:29" s="1" customFormat="1" ht="12.75" customHeight="1">
      <c r="A15" s="21" t="s">
        <v>11</v>
      </c>
      <c r="B15" s="22">
        <v>-114114979.23</v>
      </c>
      <c r="C15" s="22">
        <v>-116810100.38000001</v>
      </c>
      <c r="D15" s="22">
        <v>-115663033.39000002</v>
      </c>
      <c r="E15" s="22">
        <v>-114582998.34999999</v>
      </c>
      <c r="F15" s="22">
        <v>-113530625.86000001</v>
      </c>
      <c r="G15" s="22">
        <v>-112641051.61</v>
      </c>
      <c r="H15" s="22">
        <v>-116727459</v>
      </c>
      <c r="I15" s="22">
        <v>-57589348.410000004</v>
      </c>
      <c r="J15" s="22">
        <v>2532040.3600000031</v>
      </c>
      <c r="K15" s="22">
        <v>140470936.50999999</v>
      </c>
      <c r="L15" s="22">
        <v>61238629.940000013</v>
      </c>
      <c r="M15" s="22">
        <v>69803370.209999993</v>
      </c>
      <c r="N15" s="22">
        <v>23856188.159999996</v>
      </c>
      <c r="O15" s="22">
        <v>145579290.03</v>
      </c>
      <c r="P15" s="22">
        <v>305210129.09000003</v>
      </c>
      <c r="Q15" s="22">
        <v>369111994.67000002</v>
      </c>
      <c r="R15" s="22">
        <v>391329841.12000006</v>
      </c>
      <c r="S15" s="22">
        <v>360996801.86000001</v>
      </c>
      <c r="T15" s="22">
        <v>404403027.59000003</v>
      </c>
      <c r="U15" s="22">
        <v>518527974.18000001</v>
      </c>
      <c r="V15" s="22">
        <v>468591710.63999999</v>
      </c>
      <c r="W15" s="22">
        <v>495700019.27999997</v>
      </c>
      <c r="X15" s="22">
        <v>510132364.39999998</v>
      </c>
    </row>
    <row r="16" spans="1:29" ht="12.75" customHeight="1">
      <c r="A16" s="21" t="s">
        <v>12</v>
      </c>
      <c r="B16" s="22">
        <v>157646350.4499999</v>
      </c>
      <c r="C16" s="22">
        <v>372534065.43000007</v>
      </c>
      <c r="D16" s="22">
        <v>452999770.81999981</v>
      </c>
      <c r="E16" s="22">
        <v>511405410.11999983</v>
      </c>
      <c r="F16" s="22">
        <v>178673205.09999982</v>
      </c>
      <c r="G16" s="22">
        <v>418319447.23999995</v>
      </c>
      <c r="H16" s="22">
        <v>536110378.31999928</v>
      </c>
      <c r="I16" s="22">
        <v>601443618.00999987</v>
      </c>
      <c r="J16" s="22">
        <v>217678153.89999995</v>
      </c>
      <c r="K16" s="22">
        <v>514432278.73999977</v>
      </c>
      <c r="L16" s="22">
        <v>616843484.3700006</v>
      </c>
      <c r="M16" s="22">
        <v>665563472.99999845</v>
      </c>
      <c r="N16" s="22">
        <v>249209460.72000009</v>
      </c>
      <c r="O16" s="22">
        <v>574207581.23000002</v>
      </c>
      <c r="P16" s="22">
        <v>702754814.99999988</v>
      </c>
      <c r="Q16" s="22">
        <v>774398472.90999913</v>
      </c>
      <c r="R16" s="22">
        <v>271859579.83999938</v>
      </c>
      <c r="S16" s="22">
        <v>629530780.42000055</v>
      </c>
      <c r="T16" s="22">
        <v>767338062.43999958</v>
      </c>
      <c r="U16" s="22">
        <v>885861998.16000056</v>
      </c>
      <c r="V16" s="22">
        <v>311292021.87999988</v>
      </c>
      <c r="W16" s="22">
        <v>743315484.00999844</v>
      </c>
      <c r="X16" s="22">
        <v>908879262.41000032</v>
      </c>
    </row>
    <row r="17" spans="1:24" s="1" customFormat="1" ht="12.75" customHeight="1">
      <c r="A17" s="21" t="s">
        <v>13</v>
      </c>
      <c r="B17" s="23">
        <v>-58722600.710000001</v>
      </c>
      <c r="C17" s="23">
        <v>-120327622.42</v>
      </c>
      <c r="D17" s="23">
        <v>-181981570.20000002</v>
      </c>
      <c r="E17" s="23">
        <v>-245716642.38</v>
      </c>
      <c r="F17" s="23">
        <v>-69556533.020000011</v>
      </c>
      <c r="G17" s="23">
        <v>-140077393.86000001</v>
      </c>
      <c r="H17" s="23">
        <v>-210674188.28999999</v>
      </c>
      <c r="I17" s="23">
        <v>-282444135.27999997</v>
      </c>
      <c r="J17" s="23">
        <v>-79023526.180000007</v>
      </c>
      <c r="K17" s="23">
        <v>-159348271.5</v>
      </c>
      <c r="L17" s="23">
        <v>-241260789.91999999</v>
      </c>
      <c r="M17" s="23">
        <v>-323904869.31999999</v>
      </c>
      <c r="N17" s="23">
        <v>-90411628.870000005</v>
      </c>
      <c r="O17" s="23">
        <v>-183943735.93000001</v>
      </c>
      <c r="P17" s="23">
        <v>-279256114.56999999</v>
      </c>
      <c r="Q17" s="23">
        <v>-375914661.36999995</v>
      </c>
      <c r="R17" s="23">
        <v>-104550806.43000001</v>
      </c>
      <c r="S17" s="23">
        <v>-210724382.03999999</v>
      </c>
      <c r="T17" s="23">
        <v>-319073463.82999998</v>
      </c>
      <c r="U17" s="23">
        <v>-430344965.92999995</v>
      </c>
      <c r="V17" s="23">
        <v>-119898108.36000001</v>
      </c>
      <c r="W17" s="23">
        <v>-241565426.03</v>
      </c>
      <c r="X17" s="23">
        <v>-366718558.36999995</v>
      </c>
    </row>
    <row r="18" spans="1:24" s="1" customFormat="1" ht="12.75" customHeight="1">
      <c r="A18" s="20" t="s">
        <v>15</v>
      </c>
      <c r="B18" s="24">
        <v>5348194760.4499998</v>
      </c>
      <c r="C18" s="24">
        <v>5508101667.7999992</v>
      </c>
      <c r="D18" s="24">
        <v>5641995691.2099991</v>
      </c>
      <c r="E18" s="24">
        <v>5750222025.4799995</v>
      </c>
      <c r="F18" s="24">
        <v>6127776288.3899994</v>
      </c>
      <c r="G18" s="24">
        <v>6304414572.8899994</v>
      </c>
      <c r="H18" s="24">
        <v>6461470109.0199995</v>
      </c>
      <c r="I18" s="24">
        <v>6791203456.079999</v>
      </c>
      <c r="J18" s="24">
        <v>7213155664.369998</v>
      </c>
      <c r="K18" s="24">
        <v>7820925343.6399994</v>
      </c>
      <c r="L18" s="24">
        <v>7773757587.5499992</v>
      </c>
      <c r="M18" s="24">
        <v>7906888837.3599977</v>
      </c>
      <c r="N18" s="24">
        <v>8289544928.54</v>
      </c>
      <c r="O18" s="24">
        <v>8983230787.3899994</v>
      </c>
      <c r="P18" s="24">
        <v>9268170654.5499992</v>
      </c>
      <c r="Q18" s="24">
        <v>9419091002.6499977</v>
      </c>
      <c r="R18" s="24">
        <v>9836274450.9499989</v>
      </c>
      <c r="S18" s="24">
        <v>10205205761.560001</v>
      </c>
      <c r="T18" s="24">
        <v>10602381315.51</v>
      </c>
      <c r="U18" s="24">
        <v>10870063642.759998</v>
      </c>
      <c r="V18" s="24">
        <v>11273208144.949999</v>
      </c>
      <c r="W18" s="24">
        <v>11618639176.859999</v>
      </c>
      <c r="X18" s="24">
        <v>12183077097.279999</v>
      </c>
    </row>
    <row r="19" spans="1:24" s="1" customFormat="1" ht="12.7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</row>
    <row r="20" spans="1:24" s="1" customFormat="1" ht="12.75" customHeight="1">
      <c r="A20" s="21" t="s">
        <v>16</v>
      </c>
      <c r="B20" s="22">
        <v>3659778859.71</v>
      </c>
      <c r="C20" s="22">
        <v>3653712710.7899995</v>
      </c>
      <c r="D20" s="22">
        <v>3654135189.5599999</v>
      </c>
      <c r="E20" s="22">
        <v>3529452246.4100008</v>
      </c>
      <c r="F20" s="22">
        <v>4324334968.8499985</v>
      </c>
      <c r="G20" s="22">
        <v>4328996996.3000011</v>
      </c>
      <c r="H20" s="22">
        <v>4531497968.4199991</v>
      </c>
      <c r="I20" s="22">
        <v>4531944234.25</v>
      </c>
      <c r="J20" s="22">
        <v>5125033149.8800011</v>
      </c>
      <c r="K20" s="22">
        <v>7316580609.4000006</v>
      </c>
      <c r="L20" s="22">
        <v>7328947453.8400002</v>
      </c>
      <c r="M20" s="22">
        <v>7330656877.3300009</v>
      </c>
      <c r="N20" s="22">
        <v>7956553897.7399998</v>
      </c>
      <c r="O20" s="22">
        <v>7958998111.8700008</v>
      </c>
      <c r="P20" s="22">
        <v>7960594523.4599991</v>
      </c>
      <c r="Q20" s="22">
        <v>7962103703.5899992</v>
      </c>
      <c r="R20" s="22">
        <v>8753279159.2400017</v>
      </c>
      <c r="S20" s="22">
        <v>6554608520.5499992</v>
      </c>
      <c r="T20" s="22">
        <v>6650157221.9400015</v>
      </c>
      <c r="U20" s="22">
        <v>6650700616.6000023</v>
      </c>
      <c r="V20" s="22">
        <v>7540756170.3900003</v>
      </c>
      <c r="W20" s="22">
        <v>7535707076.0700006</v>
      </c>
      <c r="X20" s="22">
        <v>7876077854.7000008</v>
      </c>
    </row>
    <row r="21" spans="1:24" s="1" customFormat="1" ht="12.75" customHeight="1">
      <c r="A21" s="25" t="s">
        <v>146</v>
      </c>
      <c r="B21" s="22">
        <f>'GL Detail'!B73+'GL Detail'!B74+'GL Detail'!B96+'GL Detail'!B97+'GL Detail'!B118</f>
        <v>0</v>
      </c>
      <c r="C21" s="22">
        <f>'GL Detail'!C73+'GL Detail'!C74+'GL Detail'!C96+'GL Detail'!C97+'GL Detail'!C118</f>
        <v>0</v>
      </c>
      <c r="D21" s="22">
        <f>'GL Detail'!D73+'GL Detail'!D74+'GL Detail'!D96+'GL Detail'!D97+'GL Detail'!D118</f>
        <v>0</v>
      </c>
      <c r="E21" s="22">
        <f>'GL Detail'!E73+'GL Detail'!E74+'GL Detail'!E96+'GL Detail'!E97+'GL Detail'!E118</f>
        <v>0</v>
      </c>
      <c r="F21" s="22">
        <f>'GL Detail'!F73+'GL Detail'!F74+'GL Detail'!F96+'GL Detail'!F97+'GL Detail'!F118</f>
        <v>0</v>
      </c>
      <c r="G21" s="22">
        <f>'GL Detail'!G73+'GL Detail'!G74+'GL Detail'!G96+'GL Detail'!G97+'GL Detail'!G118</f>
        <v>0</v>
      </c>
      <c r="H21" s="22">
        <f>'GL Detail'!H73+'GL Detail'!H74+'GL Detail'!H96+'GL Detail'!H97+'GL Detail'!H118</f>
        <v>0</v>
      </c>
      <c r="I21" s="22">
        <f>'GL Detail'!I73+'GL Detail'!I74+'GL Detail'!I96+'GL Detail'!I97+'GL Detail'!I118</f>
        <v>0</v>
      </c>
      <c r="J21" s="22">
        <f>'GL Detail'!J73+'GL Detail'!J74+'GL Detail'!J96+'GL Detail'!J97+'GL Detail'!J118</f>
        <v>0</v>
      </c>
      <c r="K21" s="22">
        <f>'GL Detail'!K73+'GL Detail'!K74+'GL Detail'!K96+'GL Detail'!K97+'GL Detail'!K118</f>
        <v>2190827161.46</v>
      </c>
      <c r="L21" s="22">
        <f>'GL Detail'!L73+'GL Detail'!L74+'GL Detail'!L96+'GL Detail'!L97+'GL Detail'!L118</f>
        <v>2192245282.02</v>
      </c>
      <c r="M21" s="22">
        <f>'GL Detail'!M73+'GL Detail'!M74+'GL Detail'!M96+'GL Detail'!M97+'GL Detail'!M118</f>
        <v>2193408489.6900001</v>
      </c>
      <c r="N21" s="22">
        <f>'GL Detail'!N73+'GL Detail'!N74+'GL Detail'!N96+'GL Detail'!N97+'GL Detail'!N118</f>
        <v>2194571697.3600006</v>
      </c>
      <c r="O21" s="22">
        <f>'GL Detail'!O73+'GL Detail'!O74+'GL Detail'!O96+'GL Detail'!O97+'GL Detail'!O118</f>
        <v>2195734905.0299997</v>
      </c>
      <c r="P21" s="22">
        <f>'GL Detail'!P73+'GL Detail'!P74+'GL Detail'!P96+'GL Detail'!P97+'GL Detail'!P118</f>
        <v>2196898112.7000003</v>
      </c>
      <c r="Q21" s="22">
        <f>'GL Detail'!Q73+'GL Detail'!Q74+'GL Detail'!Q96+'GL Detail'!Q97+'GL Detail'!Q118</f>
        <v>2198061320.3700004</v>
      </c>
      <c r="R21" s="22">
        <f>'GL Detail'!R73+'GL Detail'!R74+'GL Detail'!R96+'GL Detail'!R97+'GL Detail'!R118</f>
        <v>2199224528.04</v>
      </c>
      <c r="S21" s="22">
        <f>'GL Detail'!S73+'GL Detail'!S74+'GL Detail'!S96+'GL Detail'!S97+'GL Detail'!S118</f>
        <v>0</v>
      </c>
      <c r="T21" s="22">
        <f>'GL Detail'!T73+'GL Detail'!T74+'GL Detail'!T96+'GL Detail'!T97+'GL Detail'!T118</f>
        <v>0</v>
      </c>
      <c r="U21" s="22">
        <f>'GL Detail'!U73+'GL Detail'!U74+'GL Detail'!U96+'GL Detail'!U97+'GL Detail'!U118</f>
        <v>0</v>
      </c>
      <c r="V21" s="22">
        <f>'GL Detail'!V73+'GL Detail'!V74+'GL Detail'!V96+'GL Detail'!V97+'GL Detail'!V118</f>
        <v>0</v>
      </c>
      <c r="W21" s="22">
        <f>'GL Detail'!W73+'GL Detail'!W74+'GL Detail'!W96+'GL Detail'!W97+'GL Detail'!W118</f>
        <v>0</v>
      </c>
      <c r="X21" s="22">
        <f>'GL Detail'!X73+'GL Detail'!X74+'GL Detail'!X96+'GL Detail'!X97+'GL Detail'!X118</f>
        <v>-15350</v>
      </c>
    </row>
    <row r="22" spans="1:24" s="1" customFormat="1" ht="12.75" customHeight="1">
      <c r="A22" s="25" t="s">
        <v>147</v>
      </c>
      <c r="B22" s="22">
        <f>'GL Detail'!B78</f>
        <v>0</v>
      </c>
      <c r="C22" s="22">
        <f>'GL Detail'!C78</f>
        <v>0</v>
      </c>
      <c r="D22" s="22">
        <f>'GL Detail'!D78</f>
        <v>0</v>
      </c>
      <c r="E22" s="22">
        <f>'GL Detail'!E78</f>
        <v>0</v>
      </c>
      <c r="F22" s="22">
        <f>'GL Detail'!F78</f>
        <v>0</v>
      </c>
      <c r="G22" s="22">
        <f>'GL Detail'!G78</f>
        <v>0</v>
      </c>
      <c r="H22" s="22">
        <f>'GL Detail'!H78</f>
        <v>0</v>
      </c>
      <c r="I22" s="22">
        <f>'GL Detail'!I78</f>
        <v>0</v>
      </c>
      <c r="J22" s="22">
        <f>'GL Detail'!J78</f>
        <v>0</v>
      </c>
      <c r="K22" s="22">
        <f>'GL Detail'!K78</f>
        <v>0</v>
      </c>
      <c r="L22" s="22">
        <f>'GL Detail'!L78</f>
        <v>0</v>
      </c>
      <c r="M22" s="22">
        <f>'GL Detail'!M78</f>
        <v>0</v>
      </c>
      <c r="N22" s="22">
        <f>'GL Detail'!N78</f>
        <v>0</v>
      </c>
      <c r="O22" s="22">
        <f>'GL Detail'!O78</f>
        <v>0</v>
      </c>
      <c r="P22" s="22">
        <f>'GL Detail'!P78</f>
        <v>0</v>
      </c>
      <c r="Q22" s="22">
        <f>'GL Detail'!Q78</f>
        <v>0</v>
      </c>
      <c r="R22" s="22">
        <f>'GL Detail'!R78</f>
        <v>0</v>
      </c>
      <c r="S22" s="22">
        <f>'GL Detail'!S78</f>
        <v>0</v>
      </c>
      <c r="T22" s="22">
        <f>'GL Detail'!T78</f>
        <v>95000000</v>
      </c>
      <c r="U22" s="22">
        <f>'GL Detail'!U78</f>
        <v>95000000</v>
      </c>
      <c r="V22" s="22">
        <f>'GL Detail'!V78</f>
        <v>95000000</v>
      </c>
      <c r="W22" s="22">
        <f>'GL Detail'!W78</f>
        <v>89261605.519999996</v>
      </c>
      <c r="X22" s="22">
        <f>'GL Detail'!X78</f>
        <v>89261605.519999996</v>
      </c>
    </row>
    <row r="23" spans="1:24" s="1" customFormat="1" ht="12.75" customHeight="1">
      <c r="A23" s="25" t="s">
        <v>133</v>
      </c>
      <c r="B23" s="23">
        <f>'GL Detail'!B81</f>
        <v>0</v>
      </c>
      <c r="C23" s="23">
        <f>'GL Detail'!C81</f>
        <v>0</v>
      </c>
      <c r="D23" s="23">
        <f>'GL Detail'!D81</f>
        <v>0</v>
      </c>
      <c r="E23" s="23">
        <f>'GL Detail'!E81</f>
        <v>0</v>
      </c>
      <c r="F23" s="23">
        <f>'GL Detail'!F81</f>
        <v>2534508.21</v>
      </c>
      <c r="G23" s="23">
        <f>'GL Detail'!G81</f>
        <v>6665965.2000000002</v>
      </c>
      <c r="H23" s="23">
        <f>'GL Detail'!H81</f>
        <v>8636366.8599999994</v>
      </c>
      <c r="I23" s="23">
        <f>'GL Detail'!I81</f>
        <v>8629942.2300000004</v>
      </c>
      <c r="J23" s="23">
        <f>'GL Detail'!J81</f>
        <v>8607657.5199999996</v>
      </c>
      <c r="K23" s="23">
        <f>'GL Detail'!K81</f>
        <v>8611502.8699999992</v>
      </c>
      <c r="L23" s="23">
        <f>'GL Detail'!L81</f>
        <v>18843774.039999999</v>
      </c>
      <c r="M23" s="23">
        <f>'GL Detail'!M81</f>
        <v>18738997.149999999</v>
      </c>
      <c r="N23" s="23">
        <f>'GL Detail'!N81</f>
        <v>52872298.009999998</v>
      </c>
      <c r="O23" s="23">
        <f>'GL Detail'!O81</f>
        <v>52536534</v>
      </c>
      <c r="P23" s="23">
        <f>'GL Detail'!P81</f>
        <v>52195865.479999997</v>
      </c>
      <c r="Q23" s="23">
        <f>'GL Detail'!Q81</f>
        <v>51850177.819999993</v>
      </c>
      <c r="R23" s="23">
        <f>'GL Detail'!R81</f>
        <v>51494992.590000004</v>
      </c>
      <c r="S23" s="23">
        <f>'GL Detail'!S81</f>
        <v>51132946.989999995</v>
      </c>
      <c r="T23" s="23">
        <f>'GL Detail'!T81</f>
        <v>50765713.43</v>
      </c>
      <c r="U23" s="23">
        <f>'GL Detail'!U81</f>
        <v>50393173.140000001</v>
      </c>
      <c r="V23" s="23">
        <f>'GL Detail'!V81</f>
        <v>50052182.910000004</v>
      </c>
      <c r="W23" s="23">
        <f>'GL Detail'!W81</f>
        <v>49670054.080000006</v>
      </c>
      <c r="X23" s="23">
        <f>'GL Detail'!X81</f>
        <v>49282617.439999998</v>
      </c>
    </row>
    <row r="24" spans="1:24" s="1" customFormat="1" ht="12.75" customHeight="1">
      <c r="A24" s="20" t="s">
        <v>134</v>
      </c>
      <c r="B24" s="24">
        <f>B20-B21-B22-B23</f>
        <v>3659778859.71</v>
      </c>
      <c r="C24" s="24">
        <f t="shared" ref="C24:X24" si="0">C20-C21-C22-C23</f>
        <v>3653712710.7899995</v>
      </c>
      <c r="D24" s="24">
        <f t="shared" si="0"/>
        <v>3654135189.5599999</v>
      </c>
      <c r="E24" s="24">
        <f t="shared" si="0"/>
        <v>3529452246.4100008</v>
      </c>
      <c r="F24" s="24">
        <f t="shared" si="0"/>
        <v>4321800460.6399984</v>
      </c>
      <c r="G24" s="24">
        <f t="shared" si="0"/>
        <v>4322331031.1000013</v>
      </c>
      <c r="H24" s="24">
        <f t="shared" si="0"/>
        <v>4522861601.5599995</v>
      </c>
      <c r="I24" s="24">
        <f t="shared" si="0"/>
        <v>4523314292.0200005</v>
      </c>
      <c r="J24" s="24">
        <f t="shared" si="0"/>
        <v>5116425492.3600006</v>
      </c>
      <c r="K24" s="24">
        <f t="shared" si="0"/>
        <v>5117141945.0700006</v>
      </c>
      <c r="L24" s="24">
        <f t="shared" si="0"/>
        <v>5117858397.7799997</v>
      </c>
      <c r="M24" s="24">
        <f t="shared" si="0"/>
        <v>5118509390.4900017</v>
      </c>
      <c r="N24" s="24">
        <f t="shared" si="0"/>
        <v>5709109902.3699989</v>
      </c>
      <c r="O24" s="24">
        <f t="shared" si="0"/>
        <v>5710726672.8400011</v>
      </c>
      <c r="P24" s="24">
        <f t="shared" si="0"/>
        <v>5711500545.2799988</v>
      </c>
      <c r="Q24" s="24">
        <f t="shared" si="0"/>
        <v>5712192205.3999996</v>
      </c>
      <c r="R24" s="24">
        <f t="shared" si="0"/>
        <v>6502559638.6100016</v>
      </c>
      <c r="S24" s="24">
        <f t="shared" si="0"/>
        <v>6503475573.5599995</v>
      </c>
      <c r="T24" s="24">
        <f t="shared" si="0"/>
        <v>6504391508.5100012</v>
      </c>
      <c r="U24" s="24">
        <f t="shared" si="0"/>
        <v>6505307443.4600019</v>
      </c>
      <c r="V24" s="24">
        <f t="shared" si="0"/>
        <v>7395703987.4800005</v>
      </c>
      <c r="W24" s="24">
        <f t="shared" si="0"/>
        <v>7396775416.4700003</v>
      </c>
      <c r="X24" s="24">
        <f t="shared" si="0"/>
        <v>7737548981.7400007</v>
      </c>
    </row>
    <row r="25" spans="1:24" s="1" customFormat="1" ht="12.75" customHeight="1"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</row>
    <row r="26" spans="1:24" ht="12.75" customHeight="1">
      <c r="A26" s="21" t="s">
        <v>17</v>
      </c>
      <c r="B26" s="22">
        <v>-0.1</v>
      </c>
      <c r="C26" s="22">
        <v>0</v>
      </c>
      <c r="D26" s="22">
        <v>74942097.829999998</v>
      </c>
      <c r="E26" s="22">
        <v>464914793.35000002</v>
      </c>
      <c r="F26" s="22">
        <v>0.02</v>
      </c>
      <c r="G26" s="22">
        <v>199923347.47999996</v>
      </c>
      <c r="H26" s="22">
        <v>0.03</v>
      </c>
      <c r="I26" s="22">
        <v>0.03</v>
      </c>
      <c r="J26" s="22">
        <v>0.03</v>
      </c>
      <c r="K26" s="22">
        <v>0.04</v>
      </c>
      <c r="L26" s="22">
        <v>0.03</v>
      </c>
      <c r="M26" s="22">
        <v>0.03</v>
      </c>
      <c r="N26" s="22">
        <v>0.03</v>
      </c>
      <c r="O26" s="22">
        <v>0</v>
      </c>
      <c r="P26" s="22">
        <v>0</v>
      </c>
      <c r="Q26" s="22">
        <v>184967427.78999999</v>
      </c>
      <c r="R26" s="22">
        <v>0</v>
      </c>
      <c r="S26" s="22">
        <v>0</v>
      </c>
      <c r="T26" s="22">
        <v>0</v>
      </c>
      <c r="U26" s="22">
        <v>241933133.09999996</v>
      </c>
      <c r="V26" s="22">
        <v>0.04</v>
      </c>
      <c r="W26" s="22">
        <v>0</v>
      </c>
      <c r="X26" s="22">
        <v>0</v>
      </c>
    </row>
    <row r="27" spans="1:24" s="1" customFormat="1" ht="12.75" customHeight="1">
      <c r="A27" s="9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</row>
    <row r="28" spans="1:24" s="1" customFormat="1" ht="12.75" customHeight="1" thickBot="1">
      <c r="A28" s="1" t="s">
        <v>132</v>
      </c>
      <c r="B28" s="26">
        <f>B18+B24+B26</f>
        <v>9007973620.0599995</v>
      </c>
      <c r="C28" s="26">
        <f t="shared" ref="C28:X28" si="1">C18+C24+C26</f>
        <v>9161814378.5899982</v>
      </c>
      <c r="D28" s="26">
        <f t="shared" si="1"/>
        <v>9371072978.5999985</v>
      </c>
      <c r="E28" s="26">
        <f t="shared" si="1"/>
        <v>9744589065.2399998</v>
      </c>
      <c r="F28" s="26">
        <f t="shared" si="1"/>
        <v>10449576749.049999</v>
      </c>
      <c r="G28" s="26">
        <f t="shared" si="1"/>
        <v>10826668951.470001</v>
      </c>
      <c r="H28" s="26">
        <f t="shared" si="1"/>
        <v>10984331710.609999</v>
      </c>
      <c r="I28" s="26">
        <f t="shared" si="1"/>
        <v>11314517748.129999</v>
      </c>
      <c r="J28" s="26">
        <f t="shared" si="1"/>
        <v>12329581156.76</v>
      </c>
      <c r="K28" s="26">
        <f t="shared" si="1"/>
        <v>12938067288.75</v>
      </c>
      <c r="L28" s="26">
        <f t="shared" si="1"/>
        <v>12891615985.359999</v>
      </c>
      <c r="M28" s="26">
        <f t="shared" si="1"/>
        <v>13025398227.879999</v>
      </c>
      <c r="N28" s="26">
        <f t="shared" si="1"/>
        <v>13998654830.940001</v>
      </c>
      <c r="O28" s="26">
        <f t="shared" si="1"/>
        <v>14693957460.23</v>
      </c>
      <c r="P28" s="26">
        <f t="shared" si="1"/>
        <v>14979671199.829998</v>
      </c>
      <c r="Q28" s="26">
        <f t="shared" si="1"/>
        <v>15316250635.839998</v>
      </c>
      <c r="R28" s="26">
        <f t="shared" si="1"/>
        <v>16338834089.560001</v>
      </c>
      <c r="S28" s="26">
        <f t="shared" si="1"/>
        <v>16708681335.120001</v>
      </c>
      <c r="T28" s="26">
        <f t="shared" si="1"/>
        <v>17106772824.02</v>
      </c>
      <c r="U28" s="26">
        <f t="shared" si="1"/>
        <v>17617304219.32</v>
      </c>
      <c r="V28" s="26">
        <f t="shared" si="1"/>
        <v>18668912132.470001</v>
      </c>
      <c r="W28" s="26">
        <f t="shared" si="1"/>
        <v>19015414593.329998</v>
      </c>
      <c r="X28" s="26">
        <f t="shared" si="1"/>
        <v>19920626079.02</v>
      </c>
    </row>
    <row r="29" spans="1:24" s="1" customFormat="1" ht="12.75" customHeight="1" thickTop="1">
      <c r="A29" s="9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</row>
    <row r="30" spans="1:24" ht="12.75" customHeight="1">
      <c r="A30" s="9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</row>
    <row r="31" spans="1:24" ht="12.75" customHeight="1">
      <c r="A31" s="48" t="s">
        <v>135</v>
      </c>
      <c r="B31" s="50">
        <f>B18/B28</f>
        <v>0.59371785331831128</v>
      </c>
      <c r="C31" s="50">
        <f t="shared" ref="C31:X31" si="2">C18/C28</f>
        <v>0.60120205891441503</v>
      </c>
      <c r="D31" s="50">
        <f t="shared" si="2"/>
        <v>0.60206506811911431</v>
      </c>
      <c r="E31" s="50">
        <f t="shared" si="2"/>
        <v>0.59009384459234526</v>
      </c>
      <c r="F31" s="50">
        <f t="shared" si="2"/>
        <v>0.58641382666021313</v>
      </c>
      <c r="G31" s="50">
        <f t="shared" si="2"/>
        <v>0.58230417879674912</v>
      </c>
      <c r="H31" s="50">
        <f t="shared" si="2"/>
        <v>0.58824426276008479</v>
      </c>
      <c r="I31" s="50">
        <f t="shared" si="2"/>
        <v>0.6002203193505451</v>
      </c>
      <c r="J31" s="50">
        <f t="shared" si="2"/>
        <v>0.58502844278819688</v>
      </c>
      <c r="K31" s="50">
        <f t="shared" si="2"/>
        <v>0.60448946269127124</v>
      </c>
      <c r="L31" s="50">
        <f t="shared" si="2"/>
        <v>0.60300877689639909</v>
      </c>
      <c r="M31" s="50">
        <f t="shared" si="2"/>
        <v>0.6070362455741144</v>
      </c>
      <c r="N31" s="50">
        <f t="shared" si="2"/>
        <v>0.59216724954303068</v>
      </c>
      <c r="O31" s="50">
        <f t="shared" si="2"/>
        <v>0.61135543720632135</v>
      </c>
      <c r="P31" s="50">
        <f t="shared" si="2"/>
        <v>0.6187165613258041</v>
      </c>
      <c r="Q31" s="50">
        <f t="shared" si="2"/>
        <v>0.61497367904187605</v>
      </c>
      <c r="R31" s="50">
        <f t="shared" si="2"/>
        <v>0.60201813648594837</v>
      </c>
      <c r="S31" s="50">
        <f t="shared" si="2"/>
        <v>0.61077266104235672</v>
      </c>
      <c r="T31" s="50">
        <f t="shared" si="2"/>
        <v>0.61977682316695992</v>
      </c>
      <c r="U31" s="50">
        <f t="shared" si="2"/>
        <v>0.61701061112626721</v>
      </c>
      <c r="V31" s="50">
        <f t="shared" si="2"/>
        <v>0.60384922618726211</v>
      </c>
      <c r="W31" s="50">
        <f t="shared" si="2"/>
        <v>0.6110116148051512</v>
      </c>
      <c r="X31" s="50">
        <f t="shared" si="2"/>
        <v>0.61158103409766662</v>
      </c>
    </row>
    <row r="32" spans="1:24" ht="12.75" customHeight="1">
      <c r="A32" s="48" t="s">
        <v>136</v>
      </c>
      <c r="B32" s="50">
        <f>B24/B28</f>
        <v>0.40628214669279006</v>
      </c>
      <c r="C32" s="50">
        <f t="shared" ref="C32:X32" si="3">C24/C28</f>
        <v>0.39879794108558497</v>
      </c>
      <c r="D32" s="50">
        <f t="shared" si="3"/>
        <v>0.38993775823800203</v>
      </c>
      <c r="E32" s="50">
        <f t="shared" si="3"/>
        <v>0.36219610932593738</v>
      </c>
      <c r="F32" s="50">
        <f t="shared" si="3"/>
        <v>0.41358617333787279</v>
      </c>
      <c r="G32" s="50">
        <f t="shared" si="3"/>
        <v>0.39922999867037889</v>
      </c>
      <c r="H32" s="50">
        <f t="shared" si="3"/>
        <v>0.41175573723718412</v>
      </c>
      <c r="I32" s="50">
        <f t="shared" si="3"/>
        <v>0.39977968064680341</v>
      </c>
      <c r="J32" s="50">
        <f t="shared" si="3"/>
        <v>0.41497155720936985</v>
      </c>
      <c r="K32" s="50">
        <f t="shared" si="3"/>
        <v>0.39551053730563718</v>
      </c>
      <c r="L32" s="50">
        <f t="shared" si="3"/>
        <v>0.39699122310127388</v>
      </c>
      <c r="M32" s="50">
        <f t="shared" si="3"/>
        <v>0.39296375442358245</v>
      </c>
      <c r="N32" s="50">
        <f t="shared" si="3"/>
        <v>0.40783275045482609</v>
      </c>
      <c r="O32" s="50">
        <f t="shared" si="3"/>
        <v>0.38864456279367865</v>
      </c>
      <c r="P32" s="50">
        <f t="shared" si="3"/>
        <v>0.38128343867419584</v>
      </c>
      <c r="Q32" s="50">
        <f t="shared" si="3"/>
        <v>0.37294977349309499</v>
      </c>
      <c r="R32" s="50">
        <f t="shared" si="3"/>
        <v>0.39798186351405157</v>
      </c>
      <c r="S32" s="50">
        <f t="shared" si="3"/>
        <v>0.38922733895764322</v>
      </c>
      <c r="T32" s="50">
        <f t="shared" si="3"/>
        <v>0.38022317683304008</v>
      </c>
      <c r="U32" s="50">
        <f t="shared" si="3"/>
        <v>0.36925669004035039</v>
      </c>
      <c r="V32" s="50">
        <f t="shared" si="3"/>
        <v>0.39615077381059521</v>
      </c>
      <c r="W32" s="50">
        <f t="shared" si="3"/>
        <v>0.38898838519484891</v>
      </c>
      <c r="X32" s="50">
        <f t="shared" si="3"/>
        <v>0.38841896590233327</v>
      </c>
    </row>
    <row r="33" spans="1:24" ht="12.75" customHeight="1">
      <c r="A33" s="49" t="s">
        <v>137</v>
      </c>
      <c r="B33" s="51">
        <f>B26/B28</f>
        <v>-1.1101275849355111E-11</v>
      </c>
      <c r="C33" s="51">
        <f t="shared" ref="C33:X33" si="4">C26/C28</f>
        <v>0</v>
      </c>
      <c r="D33" s="51">
        <f t="shared" si="4"/>
        <v>7.9971736428837478E-3</v>
      </c>
      <c r="E33" s="51">
        <f t="shared" si="4"/>
        <v>4.7710046081717417E-2</v>
      </c>
      <c r="F33" s="51">
        <f t="shared" si="4"/>
        <v>1.9139531179402321E-12</v>
      </c>
      <c r="G33" s="51">
        <f t="shared" si="4"/>
        <v>1.8465822532871958E-2</v>
      </c>
      <c r="H33" s="51">
        <f t="shared" si="4"/>
        <v>2.7311629683417485E-12</v>
      </c>
      <c r="I33" s="51">
        <f t="shared" si="4"/>
        <v>2.6514607752467605E-12</v>
      </c>
      <c r="J33" s="51">
        <f t="shared" si="4"/>
        <v>2.4331726778530309E-12</v>
      </c>
      <c r="K33" s="51">
        <f t="shared" si="4"/>
        <v>3.0916518756075015E-12</v>
      </c>
      <c r="L33" s="51">
        <f t="shared" si="4"/>
        <v>2.3270938285835271E-12</v>
      </c>
      <c r="M33" s="51">
        <f t="shared" si="4"/>
        <v>2.3031925377749292E-12</v>
      </c>
      <c r="N33" s="51">
        <f t="shared" si="4"/>
        <v>2.1430630558654554E-12</v>
      </c>
      <c r="O33" s="51">
        <f t="shared" si="4"/>
        <v>0</v>
      </c>
      <c r="P33" s="51">
        <f t="shared" si="4"/>
        <v>0</v>
      </c>
      <c r="Q33" s="51">
        <f t="shared" si="4"/>
        <v>1.2076547465028847E-2</v>
      </c>
      <c r="R33" s="51">
        <f t="shared" si="4"/>
        <v>0</v>
      </c>
      <c r="S33" s="51">
        <f t="shared" si="4"/>
        <v>0</v>
      </c>
      <c r="T33" s="51">
        <f t="shared" si="4"/>
        <v>0</v>
      </c>
      <c r="U33" s="51">
        <f t="shared" si="4"/>
        <v>1.3732698833382477E-2</v>
      </c>
      <c r="V33" s="51">
        <f t="shared" si="4"/>
        <v>2.142599403552272E-12</v>
      </c>
      <c r="W33" s="51">
        <f t="shared" si="4"/>
        <v>0</v>
      </c>
      <c r="X33" s="51">
        <f t="shared" si="4"/>
        <v>0</v>
      </c>
    </row>
    <row r="34" spans="1:24" ht="12.75" customHeight="1">
      <c r="A34" s="9"/>
      <c r="B34" s="50">
        <f>SUM(B31:B33)</f>
        <v>1</v>
      </c>
      <c r="C34" s="50">
        <f t="shared" ref="C34:X34" si="5">SUM(C31:C33)</f>
        <v>1</v>
      </c>
      <c r="D34" s="50">
        <f t="shared" si="5"/>
        <v>1</v>
      </c>
      <c r="E34" s="50">
        <f t="shared" si="5"/>
        <v>1</v>
      </c>
      <c r="F34" s="50">
        <f t="shared" si="5"/>
        <v>0.99999999999999989</v>
      </c>
      <c r="G34" s="50">
        <f t="shared" si="5"/>
        <v>1</v>
      </c>
      <c r="H34" s="50">
        <f t="shared" si="5"/>
        <v>1</v>
      </c>
      <c r="I34" s="50">
        <f t="shared" si="5"/>
        <v>1</v>
      </c>
      <c r="J34" s="50">
        <f t="shared" si="5"/>
        <v>0.99999999999999989</v>
      </c>
      <c r="K34" s="50">
        <f t="shared" si="5"/>
        <v>1.0000000000000002</v>
      </c>
      <c r="L34" s="50">
        <f t="shared" si="5"/>
        <v>1</v>
      </c>
      <c r="M34" s="50">
        <f t="shared" si="5"/>
        <v>1</v>
      </c>
      <c r="N34" s="50">
        <f t="shared" si="5"/>
        <v>0.99999999999999989</v>
      </c>
      <c r="O34" s="50">
        <f t="shared" si="5"/>
        <v>1</v>
      </c>
      <c r="P34" s="50">
        <f t="shared" si="5"/>
        <v>1</v>
      </c>
      <c r="Q34" s="50">
        <f t="shared" si="5"/>
        <v>0.99999999999999989</v>
      </c>
      <c r="R34" s="50">
        <f t="shared" si="5"/>
        <v>1</v>
      </c>
      <c r="S34" s="50">
        <f t="shared" si="5"/>
        <v>1</v>
      </c>
      <c r="T34" s="50">
        <f t="shared" si="5"/>
        <v>1</v>
      </c>
      <c r="U34" s="50">
        <f t="shared" si="5"/>
        <v>1.0000000000000002</v>
      </c>
      <c r="V34" s="50">
        <f t="shared" si="5"/>
        <v>0.99999999999999989</v>
      </c>
      <c r="W34" s="50">
        <f t="shared" si="5"/>
        <v>1</v>
      </c>
      <c r="X34" s="50">
        <f t="shared" si="5"/>
        <v>0.99999999999999989</v>
      </c>
    </row>
    <row r="35" spans="1:24" s="1" customFormat="1" ht="12.75" customHeight="1">
      <c r="A35" s="9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spans="1:24" s="1" customFormat="1" ht="12.75" customHeight="1">
      <c r="A36" s="9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pans="1:24" s="1" customFormat="1" ht="12.75" customHeight="1">
      <c r="A37" s="9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</row>
    <row r="38" spans="1:24" ht="12.75" customHeight="1">
      <c r="A38" s="9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</row>
    <row r="39" spans="1:24" ht="12.75" customHeight="1">
      <c r="A39" s="9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1:24" s="1" customFormat="1" ht="12.75" customHeight="1">
      <c r="A40" s="9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spans="1:24" ht="12.75" customHeight="1">
      <c r="A41" s="9"/>
    </row>
    <row r="42" spans="1:24" ht="12.75" customHeight="1">
      <c r="A42" s="9"/>
    </row>
    <row r="43" spans="1:24" ht="12.75" customHeight="1">
      <c r="A43" s="9"/>
    </row>
    <row r="44" spans="1:24" ht="12.75" customHeight="1">
      <c r="A44" s="9"/>
    </row>
    <row r="45" spans="1:24" ht="12.75" customHeight="1">
      <c r="A45" s="9"/>
    </row>
    <row r="46" spans="1:24" ht="12.75" customHeight="1">
      <c r="A46" s="9"/>
    </row>
    <row r="47" spans="1:24" ht="12.75" customHeight="1">
      <c r="A47" s="9"/>
    </row>
    <row r="48" spans="1:24" ht="12.75" customHeight="1">
      <c r="A48" s="9"/>
    </row>
    <row r="49" spans="1:1" ht="12.75" customHeight="1">
      <c r="A49" s="9"/>
    </row>
    <row r="50" spans="1:1" ht="12.75" customHeight="1">
      <c r="A50" s="9"/>
    </row>
    <row r="51" spans="1:1" ht="12.75" customHeight="1">
      <c r="A51" s="9"/>
    </row>
    <row r="52" spans="1:1" ht="12.75" customHeight="1">
      <c r="A52" s="9"/>
    </row>
    <row r="53" spans="1:1" ht="12.75" customHeight="1">
      <c r="A53" s="9"/>
    </row>
    <row r="54" spans="1:1" ht="12.75" customHeight="1">
      <c r="A54" s="9"/>
    </row>
    <row r="55" spans="1:1" ht="12.75" customHeight="1">
      <c r="A55" s="9"/>
    </row>
    <row r="56" spans="1:1" ht="12.75" customHeight="1">
      <c r="A56" s="9"/>
    </row>
    <row r="57" spans="1:1" ht="12.75" customHeight="1">
      <c r="A57" s="9"/>
    </row>
    <row r="58" spans="1:1" ht="12.75" customHeight="1">
      <c r="A58" s="9"/>
    </row>
    <row r="59" spans="1:1" ht="12.75" customHeight="1">
      <c r="A59" s="9"/>
    </row>
    <row r="60" spans="1:1" ht="12.75" customHeight="1">
      <c r="A60" s="9"/>
    </row>
    <row r="61" spans="1:1" ht="12.75" customHeight="1">
      <c r="A61" s="9"/>
    </row>
    <row r="62" spans="1:1" ht="12.75" customHeight="1">
      <c r="A62" s="9"/>
    </row>
    <row r="63" spans="1:1" ht="12.75" customHeight="1">
      <c r="A63" s="9"/>
    </row>
    <row r="64" spans="1:1" ht="12.75" customHeight="1">
      <c r="A64" s="9"/>
    </row>
    <row r="65" spans="1:1" ht="12.75" customHeight="1">
      <c r="A65" s="9"/>
    </row>
    <row r="66" spans="1:1" ht="12.75" customHeight="1">
      <c r="A66" s="9"/>
    </row>
    <row r="67" spans="1:1" ht="12.75" customHeight="1">
      <c r="A67" s="9"/>
    </row>
    <row r="68" spans="1:1" ht="12.75" customHeight="1">
      <c r="A68" s="9"/>
    </row>
    <row r="69" spans="1:1" ht="12.75" customHeight="1">
      <c r="A69" s="9"/>
    </row>
    <row r="70" spans="1:1" ht="12.75" customHeight="1">
      <c r="A70" s="9"/>
    </row>
    <row r="71" spans="1:1" ht="12.75" customHeight="1">
      <c r="A71" s="9"/>
    </row>
    <row r="72" spans="1:1" ht="12.75" customHeight="1"/>
    <row r="73" spans="1:1" ht="12.75" customHeight="1"/>
    <row r="74" spans="1:1" ht="12.75" customHeight="1"/>
    <row r="75" spans="1:1" ht="12.75" customHeight="1"/>
  </sheetData>
  <dataValidations disablePrompts="1" count="1">
    <dataValidation type="list" allowBlank="1" showInputMessage="1" sqref="Z1:AC1" xr:uid="{00000000-0002-0000-0100-000000000000}">
      <formula1>"..."</formula1>
    </dataValidation>
  </dataValidations>
  <pageMargins left="0.7" right="0.7" top="0.75" bottom="0.75" header="0.3" footer="0.3"/>
  <pageSetup scale="29" orientation="landscape" r:id="rId1"/>
  <headerFooter>
    <oddHeader>&amp;R&amp;"Arial,Bold"&amp;12&amp;A</oddHeader>
  </headerFooter>
  <customProperties>
    <customPr name="SheetOptions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>
    <pageSetUpPr fitToPage="1"/>
  </sheetPr>
  <dimension ref="A1:AC183"/>
  <sheetViews>
    <sheetView showGridLines="0" tabSelected="1" zoomScale="90" zoomScaleNormal="90" workbookViewId="0">
      <selection activeCell="H40" sqref="H40"/>
    </sheetView>
  </sheetViews>
  <sheetFormatPr defaultRowHeight="12.75"/>
  <cols>
    <col min="1" max="1" width="76" bestFit="1" customWidth="1"/>
    <col min="2" max="3" width="16.140625" bestFit="1" customWidth="1"/>
    <col min="4" max="18" width="15.5703125" customWidth="1"/>
    <col min="19" max="24" width="16.140625" bestFit="1" customWidth="1"/>
    <col min="25" max="25" width="3.85546875" customWidth="1"/>
    <col min="26" max="26" width="10.42578125" customWidth="1"/>
    <col min="28" max="28" width="12.5703125" customWidth="1"/>
    <col min="29" max="29" width="11.42578125" bestFit="1" customWidth="1"/>
  </cols>
  <sheetData>
    <row r="1" spans="1:2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Z1" s="27" t="s">
        <v>4</v>
      </c>
      <c r="AA1" s="27" t="s">
        <v>5</v>
      </c>
      <c r="AB1" s="28" t="s">
        <v>1</v>
      </c>
      <c r="AC1" s="29" t="s">
        <v>3</v>
      </c>
    </row>
    <row r="2" spans="1:29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9" ht="39" customHeight="1">
      <c r="A3" s="16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AA3" s="10"/>
      <c r="AB3" s="17"/>
    </row>
    <row r="4" spans="1:29" ht="15.7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2"/>
      <c r="AA4" s="10"/>
      <c r="AB4" s="17"/>
    </row>
    <row r="5" spans="1:29" s="5" customFormat="1" ht="23.25">
      <c r="A5" s="18" t="s">
        <v>0</v>
      </c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9" s="8" customFormat="1" ht="15.75">
      <c r="A6" s="19" t="str">
        <f>"For the Month Ended "&amp;B10&amp;", 2024"</f>
        <v>For the Month Ended December, 2024</v>
      </c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9" s="40" customFormat="1" ht="23.25">
      <c r="A7" s="33" t="s">
        <v>14</v>
      </c>
      <c r="B7" s="38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</row>
    <row r="8" spans="1:29" ht="14.2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9" s="36" customFormat="1">
      <c r="A9" s="34"/>
      <c r="B9" s="35" t="s">
        <v>20</v>
      </c>
      <c r="C9" s="35" t="s">
        <v>20</v>
      </c>
      <c r="D9" s="35" t="s">
        <v>20</v>
      </c>
      <c r="E9" s="35" t="s">
        <v>20</v>
      </c>
      <c r="F9" s="35" t="s">
        <v>21</v>
      </c>
      <c r="G9" s="35" t="s">
        <v>21</v>
      </c>
      <c r="H9" s="35" t="s">
        <v>21</v>
      </c>
      <c r="I9" s="35" t="s">
        <v>21</v>
      </c>
      <c r="J9" s="35" t="s">
        <v>22</v>
      </c>
      <c r="K9" s="35" t="s">
        <v>22</v>
      </c>
      <c r="L9" s="35" t="s">
        <v>22</v>
      </c>
      <c r="M9" s="35" t="s">
        <v>22</v>
      </c>
      <c r="N9" s="35" t="s">
        <v>23</v>
      </c>
      <c r="O9" s="35" t="s">
        <v>23</v>
      </c>
      <c r="P9" s="35" t="s">
        <v>23</v>
      </c>
      <c r="Q9" s="35" t="s">
        <v>23</v>
      </c>
      <c r="R9" s="35" t="s">
        <v>18</v>
      </c>
      <c r="S9" s="35" t="s">
        <v>18</v>
      </c>
      <c r="T9" s="35" t="s">
        <v>18</v>
      </c>
      <c r="U9" s="35" t="s">
        <v>18</v>
      </c>
      <c r="V9" s="35" t="s">
        <v>19</v>
      </c>
      <c r="W9" s="35" t="s">
        <v>19</v>
      </c>
      <c r="X9" s="35" t="s">
        <v>19</v>
      </c>
    </row>
    <row r="10" spans="1:29" s="36" customFormat="1">
      <c r="A10" s="34"/>
      <c r="B10" s="37" t="s">
        <v>24</v>
      </c>
      <c r="C10" s="37" t="s">
        <v>25</v>
      </c>
      <c r="D10" s="37" t="s">
        <v>26</v>
      </c>
      <c r="E10" s="37" t="s">
        <v>6</v>
      </c>
      <c r="F10" s="37" t="s">
        <v>24</v>
      </c>
      <c r="G10" s="37" t="s">
        <v>25</v>
      </c>
      <c r="H10" s="37" t="s">
        <v>26</v>
      </c>
      <c r="I10" s="37" t="s">
        <v>6</v>
      </c>
      <c r="J10" s="37" t="s">
        <v>24</v>
      </c>
      <c r="K10" s="37" t="s">
        <v>25</v>
      </c>
      <c r="L10" s="37" t="s">
        <v>26</v>
      </c>
      <c r="M10" s="37" t="s">
        <v>6</v>
      </c>
      <c r="N10" s="37" t="s">
        <v>24</v>
      </c>
      <c r="O10" s="37" t="s">
        <v>25</v>
      </c>
      <c r="P10" s="37" t="s">
        <v>26</v>
      </c>
      <c r="Q10" s="37" t="s">
        <v>6</v>
      </c>
      <c r="R10" s="37" t="s">
        <v>24</v>
      </c>
      <c r="S10" s="37" t="s">
        <v>25</v>
      </c>
      <c r="T10" s="37" t="s">
        <v>26</v>
      </c>
      <c r="U10" s="37" t="s">
        <v>6</v>
      </c>
      <c r="V10" s="37" t="s">
        <v>24</v>
      </c>
      <c r="W10" s="37" t="s">
        <v>25</v>
      </c>
      <c r="X10" s="37" t="s">
        <v>26</v>
      </c>
    </row>
    <row r="11" spans="1:29" ht="12.75" customHeight="1">
      <c r="A11" s="20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29" ht="12.75" customHeight="1">
      <c r="A12" s="20" t="s">
        <v>7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9" ht="12.75" customHeight="1">
      <c r="A13" s="15" t="s">
        <v>27</v>
      </c>
      <c r="B13" s="42">
        <v>584464.94999999995</v>
      </c>
      <c r="C13" s="42">
        <v>584914.67000000004</v>
      </c>
      <c r="D13" s="42">
        <v>590980.73</v>
      </c>
      <c r="E13" s="42">
        <v>596694.80000000005</v>
      </c>
      <c r="F13" s="42">
        <v>611312.19999999995</v>
      </c>
      <c r="G13" s="42">
        <v>611543.81999999995</v>
      </c>
      <c r="H13" s="42">
        <v>616756.54</v>
      </c>
      <c r="I13" s="42">
        <v>629412.6</v>
      </c>
      <c r="J13" s="42">
        <v>640765.03</v>
      </c>
      <c r="K13" s="42">
        <v>653335.78</v>
      </c>
      <c r="L13" s="42">
        <v>653935.43999999994</v>
      </c>
      <c r="M13" s="42">
        <v>662099.02</v>
      </c>
      <c r="N13" s="42">
        <v>677125.67</v>
      </c>
      <c r="O13" s="42">
        <v>695060.42</v>
      </c>
      <c r="P13" s="42">
        <v>699444.07</v>
      </c>
      <c r="Q13" s="42">
        <v>704483.29</v>
      </c>
      <c r="R13" s="42">
        <v>715779.11</v>
      </c>
      <c r="S13" s="42">
        <v>722423.56</v>
      </c>
      <c r="T13" s="42">
        <v>736523.01</v>
      </c>
      <c r="U13" s="42">
        <v>742464.24</v>
      </c>
      <c r="V13" s="42">
        <v>754172.32</v>
      </c>
      <c r="W13" s="42">
        <v>754373.1</v>
      </c>
      <c r="X13" s="42">
        <v>776145.46</v>
      </c>
    </row>
    <row r="14" spans="1:29" s="1" customFormat="1" ht="12.75" customHeight="1">
      <c r="A14" s="20" t="s">
        <v>8</v>
      </c>
      <c r="B14" s="24">
        <v>584464.94999999995</v>
      </c>
      <c r="C14" s="24">
        <v>584914.67000000004</v>
      </c>
      <c r="D14" s="24">
        <v>590980.73</v>
      </c>
      <c r="E14" s="24">
        <v>596694.80000000005</v>
      </c>
      <c r="F14" s="24">
        <v>611312.19999999995</v>
      </c>
      <c r="G14" s="24">
        <v>611543.81999999995</v>
      </c>
      <c r="H14" s="24">
        <v>616756.54</v>
      </c>
      <c r="I14" s="24">
        <v>629412.6</v>
      </c>
      <c r="J14" s="24">
        <v>640765.03</v>
      </c>
      <c r="K14" s="24">
        <v>653335.78</v>
      </c>
      <c r="L14" s="24">
        <v>653935.43999999994</v>
      </c>
      <c r="M14" s="24">
        <v>662099.02</v>
      </c>
      <c r="N14" s="24">
        <v>677125.67</v>
      </c>
      <c r="O14" s="24">
        <v>695060.42</v>
      </c>
      <c r="P14" s="24">
        <v>699444.07</v>
      </c>
      <c r="Q14" s="24">
        <v>704483.29</v>
      </c>
      <c r="R14" s="24">
        <v>715779.11</v>
      </c>
      <c r="S14" s="24">
        <v>722423.56</v>
      </c>
      <c r="T14" s="24">
        <v>736523.01</v>
      </c>
      <c r="U14" s="24">
        <v>742464.24</v>
      </c>
      <c r="V14" s="24">
        <v>754172.32</v>
      </c>
      <c r="W14" s="24">
        <v>754373.1</v>
      </c>
      <c r="X14" s="24">
        <v>776145.46</v>
      </c>
    </row>
    <row r="15" spans="1:29" ht="12.75" customHeight="1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</row>
    <row r="16" spans="1:29" ht="12.75" customHeight="1">
      <c r="A16" s="15" t="s">
        <v>28</v>
      </c>
      <c r="B16" s="41">
        <v>-100</v>
      </c>
      <c r="C16" s="41">
        <v>-100</v>
      </c>
      <c r="D16" s="41">
        <v>-100</v>
      </c>
      <c r="E16" s="41">
        <v>-100</v>
      </c>
      <c r="F16" s="41">
        <v>-100</v>
      </c>
      <c r="G16" s="41">
        <v>-100</v>
      </c>
      <c r="H16" s="41">
        <v>-100</v>
      </c>
      <c r="I16" s="41">
        <v>-100</v>
      </c>
      <c r="J16" s="41">
        <v>-100</v>
      </c>
      <c r="K16" s="41">
        <v>-100</v>
      </c>
      <c r="L16" s="41">
        <v>-100</v>
      </c>
      <c r="M16" s="41">
        <v>-100</v>
      </c>
      <c r="N16" s="41">
        <v>-100</v>
      </c>
      <c r="O16" s="41">
        <v>-100</v>
      </c>
      <c r="P16" s="41">
        <v>-100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</row>
    <row r="17" spans="1:25" ht="12.75" customHeight="1">
      <c r="A17" s="15" t="s">
        <v>29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4.5474735088646412E-12</v>
      </c>
      <c r="V17" s="41">
        <v>4.5474735088646412E-12</v>
      </c>
      <c r="W17" s="41">
        <v>4.5474735088646412E-12</v>
      </c>
      <c r="X17" s="41">
        <v>4.5474735088646412E-12</v>
      </c>
    </row>
    <row r="18" spans="1:25" ht="12.75" customHeight="1">
      <c r="A18" s="15" t="s">
        <v>30</v>
      </c>
      <c r="B18" s="41">
        <v>-16237773.380000001</v>
      </c>
      <c r="C18" s="41">
        <v>-16062914.310000001</v>
      </c>
      <c r="D18" s="41">
        <v>-26400128.27</v>
      </c>
      <c r="E18" s="41">
        <v>-17576059.199999999</v>
      </c>
      <c r="F18" s="41">
        <v>-19591761.120000001</v>
      </c>
      <c r="G18" s="41">
        <v>-17822198.329999998</v>
      </c>
      <c r="H18" s="41">
        <v>-24723168.170000002</v>
      </c>
      <c r="I18" s="41">
        <v>-16572574.02</v>
      </c>
      <c r="J18" s="41">
        <v>-15903402.02</v>
      </c>
      <c r="K18" s="41">
        <v>-16734267.859999999</v>
      </c>
      <c r="L18" s="41">
        <v>-24482703.710000001</v>
      </c>
      <c r="M18" s="41">
        <v>-16369010.039999999</v>
      </c>
      <c r="N18" s="41">
        <v>-19859519.949999999</v>
      </c>
      <c r="O18" s="41">
        <v>-19836879.460000001</v>
      </c>
      <c r="P18" s="41">
        <v>-26010580.41</v>
      </c>
      <c r="Q18" s="41">
        <v>-19004176.190000001</v>
      </c>
      <c r="R18" s="41">
        <v>-21373745.969999999</v>
      </c>
      <c r="S18" s="41">
        <v>-21206826.120000001</v>
      </c>
      <c r="T18" s="41">
        <v>-28417687.93</v>
      </c>
      <c r="U18" s="41">
        <v>-17029689.84</v>
      </c>
      <c r="V18" s="41">
        <v>-19403923.43</v>
      </c>
      <c r="W18" s="41">
        <v>-19148452.440000001</v>
      </c>
      <c r="X18" s="41">
        <v>-35746250.590000004</v>
      </c>
    </row>
    <row r="19" spans="1:25" ht="12.75" customHeight="1">
      <c r="A19" s="15" t="s">
        <v>31</v>
      </c>
      <c r="B19" s="41">
        <v>9504934.8900000006</v>
      </c>
      <c r="C19" s="41">
        <v>10662331.310000001</v>
      </c>
      <c r="D19" s="41">
        <v>15401726.65</v>
      </c>
      <c r="E19" s="41">
        <v>8733213.7599999998</v>
      </c>
      <c r="F19" s="41">
        <v>11399478.050000001</v>
      </c>
      <c r="G19" s="41">
        <v>12315254.689999999</v>
      </c>
      <c r="H19" s="41">
        <v>15227747.5</v>
      </c>
      <c r="I19" s="41">
        <v>8383550.8300000001</v>
      </c>
      <c r="J19" s="41">
        <v>10255094.01</v>
      </c>
      <c r="K19" s="41">
        <v>11891603.84</v>
      </c>
      <c r="L19" s="41">
        <v>14913909.93</v>
      </c>
      <c r="M19" s="41">
        <v>8100156.8899999997</v>
      </c>
      <c r="N19" s="41">
        <v>11096104.880000001</v>
      </c>
      <c r="O19" s="41">
        <v>12631149.939999999</v>
      </c>
      <c r="P19" s="41">
        <v>15682929.52</v>
      </c>
      <c r="Q19" s="41">
        <v>10226918.76</v>
      </c>
      <c r="R19" s="41">
        <v>13033033.199999999</v>
      </c>
      <c r="S19" s="41">
        <v>14634881.26</v>
      </c>
      <c r="T19" s="41">
        <v>18033492.73</v>
      </c>
      <c r="U19" s="41">
        <v>8561036.7799999993</v>
      </c>
      <c r="V19" s="41">
        <v>11158359.800000001</v>
      </c>
      <c r="W19" s="41">
        <v>12603182.98</v>
      </c>
      <c r="X19" s="41">
        <v>19296486.07</v>
      </c>
    </row>
    <row r="20" spans="1:25" ht="12.75" customHeight="1">
      <c r="A20" s="15" t="s">
        <v>32</v>
      </c>
      <c r="B20" s="41">
        <v>-20225829.100000001</v>
      </c>
      <c r="C20" s="41">
        <v>-20191056.399999999</v>
      </c>
      <c r="D20" s="41">
        <v>-22093513.699999999</v>
      </c>
      <c r="E20" s="41">
        <v>-22060177.600000001</v>
      </c>
      <c r="F20" s="41">
        <v>-22026304.699999999</v>
      </c>
      <c r="G20" s="41">
        <v>-21992431.800000001</v>
      </c>
      <c r="H20" s="41">
        <v>-22826934.199999999</v>
      </c>
      <c r="I20" s="41">
        <v>-22351789.949999999</v>
      </c>
      <c r="J20" s="41">
        <v>-22274921.699999999</v>
      </c>
      <c r="K20" s="41">
        <v>-22058829.550000001</v>
      </c>
      <c r="L20" s="41">
        <v>-22428024.449999999</v>
      </c>
      <c r="M20" s="41">
        <v>-22472299.550000001</v>
      </c>
      <c r="N20" s="41">
        <v>-21508957.25</v>
      </c>
      <c r="O20" s="41">
        <v>-21508957.25</v>
      </c>
      <c r="P20" s="41">
        <v>-20191486.699999999</v>
      </c>
      <c r="Q20" s="41">
        <v>-20266727.5</v>
      </c>
      <c r="R20" s="41">
        <v>-20176168.399999999</v>
      </c>
      <c r="S20" s="41">
        <v>-20085587.300000001</v>
      </c>
      <c r="T20" s="41">
        <v>-21099263.850000001</v>
      </c>
      <c r="U20" s="41">
        <v>-20937961.199999999</v>
      </c>
      <c r="V20" s="41">
        <v>-20937961.199999999</v>
      </c>
      <c r="W20" s="41">
        <v>-20937961.199999999</v>
      </c>
      <c r="X20" s="41">
        <v>-18152247.850000001</v>
      </c>
    </row>
    <row r="21" spans="1:25" ht="12.75" customHeight="1">
      <c r="A21" s="15" t="s">
        <v>33</v>
      </c>
      <c r="B21" s="41">
        <v>16572165.220000001</v>
      </c>
      <c r="C21" s="41">
        <v>17148107.399999999</v>
      </c>
      <c r="D21" s="41">
        <v>16320105.73</v>
      </c>
      <c r="E21" s="41">
        <v>17334611.27</v>
      </c>
      <c r="F21" s="41">
        <v>18012243.579999998</v>
      </c>
      <c r="G21" s="41">
        <v>18674851</v>
      </c>
      <c r="H21" s="41">
        <v>17457006.390000001</v>
      </c>
      <c r="I21" s="41">
        <v>17753038.18</v>
      </c>
      <c r="J21" s="41">
        <v>18408020.390000001</v>
      </c>
      <c r="K21" s="41">
        <v>18934238.780000001</v>
      </c>
      <c r="L21" s="41">
        <v>16331060.43</v>
      </c>
      <c r="M21" s="41">
        <v>17187497.079999998</v>
      </c>
      <c r="N21" s="41">
        <v>17442221.32</v>
      </c>
      <c r="O21" s="41">
        <v>18100785.079999998</v>
      </c>
      <c r="P21" s="41">
        <v>14510272.15</v>
      </c>
      <c r="Q21" s="41">
        <v>15252024.890000001</v>
      </c>
      <c r="R21" s="41">
        <v>15981771.4</v>
      </c>
      <c r="S21" s="41">
        <v>16636000.48</v>
      </c>
      <c r="T21" s="41">
        <v>14976192.74</v>
      </c>
      <c r="U21" s="41">
        <v>15744795.869999999</v>
      </c>
      <c r="V21" s="41">
        <v>16530590.84</v>
      </c>
      <c r="W21" s="41">
        <v>17302217.449999999</v>
      </c>
      <c r="X21" s="41">
        <v>13545709.75</v>
      </c>
    </row>
    <row r="22" spans="1:25" ht="12.75" customHeight="1">
      <c r="A22" s="15" t="s">
        <v>34</v>
      </c>
      <c r="B22" s="41">
        <v>-11956613.65</v>
      </c>
      <c r="C22" s="41">
        <v>-11944464.43</v>
      </c>
      <c r="D22" s="41">
        <v>-11944464.43</v>
      </c>
      <c r="E22" s="41">
        <v>-14826050.52</v>
      </c>
      <c r="F22" s="41">
        <v>-11911477.68</v>
      </c>
      <c r="G22" s="41">
        <v>-11911477.68</v>
      </c>
      <c r="H22" s="41">
        <v>-11911477.68</v>
      </c>
      <c r="I22" s="41">
        <v>-14725562.890000001</v>
      </c>
      <c r="J22" s="41">
        <v>-11026453.189999999</v>
      </c>
      <c r="K22" s="41">
        <v>-11026453.189999999</v>
      </c>
      <c r="L22" s="41">
        <v>-11026453.189999999</v>
      </c>
      <c r="M22" s="41">
        <v>-14341215.84</v>
      </c>
      <c r="N22" s="41">
        <v>-11068738.810000001</v>
      </c>
      <c r="O22" s="41">
        <v>-11068738.810000001</v>
      </c>
      <c r="P22" s="41">
        <v>-11068738.810000001</v>
      </c>
      <c r="Q22" s="41">
        <v>-14145497.98</v>
      </c>
      <c r="R22" s="41">
        <v>-11082931.92</v>
      </c>
      <c r="S22" s="41">
        <v>-11082931.92</v>
      </c>
      <c r="T22" s="41">
        <v>-11082931.92</v>
      </c>
      <c r="U22" s="41">
        <v>-13233015.890000001</v>
      </c>
      <c r="V22" s="41">
        <v>-10427671.25</v>
      </c>
      <c r="W22" s="41">
        <v>-10427671.25</v>
      </c>
      <c r="X22" s="41">
        <v>-10427671.25</v>
      </c>
    </row>
    <row r="23" spans="1:25" ht="12.75" customHeight="1">
      <c r="A23" s="15" t="s">
        <v>35</v>
      </c>
      <c r="B23" s="41">
        <v>11625582.699999999</v>
      </c>
      <c r="C23" s="41">
        <v>11684196.390000001</v>
      </c>
      <c r="D23" s="41">
        <v>11721783.85</v>
      </c>
      <c r="E23" s="41">
        <v>14665944.93</v>
      </c>
      <c r="F23" s="41">
        <v>11606861.210000001</v>
      </c>
      <c r="G23" s="41">
        <v>11652251.82</v>
      </c>
      <c r="H23" s="41">
        <v>11689765.4</v>
      </c>
      <c r="I23" s="41">
        <v>14541776.49</v>
      </c>
      <c r="J23" s="41">
        <v>10669322.08</v>
      </c>
      <c r="K23" s="41">
        <v>10711681.25</v>
      </c>
      <c r="L23" s="41">
        <v>10754743.539999999</v>
      </c>
      <c r="M23" s="41">
        <v>14134044.09</v>
      </c>
      <c r="N23" s="41">
        <v>10655761.810000001</v>
      </c>
      <c r="O23" s="41">
        <v>10704759.550000001</v>
      </c>
      <c r="P23" s="41">
        <v>10754301.710000001</v>
      </c>
      <c r="Q23" s="41">
        <v>13881147.449999999</v>
      </c>
      <c r="R23" s="41">
        <v>10682884.189999999</v>
      </c>
      <c r="S23" s="41">
        <v>10732570.74</v>
      </c>
      <c r="T23" s="41">
        <v>10786220.15</v>
      </c>
      <c r="U23" s="41">
        <v>13012472.35</v>
      </c>
      <c r="V23" s="41">
        <v>10077707.789999999</v>
      </c>
      <c r="W23" s="41">
        <v>10127233.039999999</v>
      </c>
      <c r="X23" s="41">
        <v>10172808.800000001</v>
      </c>
    </row>
    <row r="24" spans="1:25" ht="12.75" customHeight="1">
      <c r="A24" s="15" t="s">
        <v>36</v>
      </c>
      <c r="B24" s="42">
        <v>3487193154.4699998</v>
      </c>
      <c r="C24" s="42">
        <v>3494498306.6999998</v>
      </c>
      <c r="D24" s="42">
        <v>3616718129.5799999</v>
      </c>
      <c r="E24" s="42">
        <v>3725922174.8099999</v>
      </c>
      <c r="F24" s="42">
        <v>3992075218.2399998</v>
      </c>
      <c r="G24" s="42">
        <v>3995271105.21</v>
      </c>
      <c r="H24" s="42">
        <v>4115217009.8199997</v>
      </c>
      <c r="I24" s="42">
        <v>4390120798.1299992</v>
      </c>
      <c r="J24" s="42">
        <v>4610186416.039999</v>
      </c>
      <c r="K24" s="42">
        <v>4861984935.1899996</v>
      </c>
      <c r="L24" s="42">
        <v>4881205639.5199995</v>
      </c>
      <c r="M24" s="42">
        <v>5037511436.1699991</v>
      </c>
      <c r="N24" s="42">
        <v>5306784151.8499994</v>
      </c>
      <c r="O24" s="42">
        <v>5644997713.579999</v>
      </c>
      <c r="P24" s="42">
        <v>5742412924.4899998</v>
      </c>
      <c r="Q24" s="42">
        <v>5852174164.3899994</v>
      </c>
      <c r="R24" s="42">
        <v>6078698544.249999</v>
      </c>
      <c r="S24" s="42">
        <v>6223895360.0599995</v>
      </c>
      <c r="T24" s="42">
        <v>6554624473.8199997</v>
      </c>
      <c r="U24" s="42">
        <v>6698001863.4799995</v>
      </c>
      <c r="V24" s="42">
        <v>6958797543.1699991</v>
      </c>
      <c r="W24" s="42">
        <v>6964242475.1699991</v>
      </c>
      <c r="X24" s="42">
        <v>7484645345.6999998</v>
      </c>
    </row>
    <row r="25" spans="1:25" s="1" customFormat="1" ht="12.75" customHeight="1">
      <c r="A25" s="20" t="s">
        <v>9</v>
      </c>
      <c r="B25" s="24">
        <v>3476475521.1499996</v>
      </c>
      <c r="C25" s="24">
        <v>3485794406.6599998</v>
      </c>
      <c r="D25" s="24">
        <v>3599723539.4099998</v>
      </c>
      <c r="E25" s="24">
        <v>3712193557.4499998</v>
      </c>
      <c r="F25" s="24">
        <v>3979564157.5799999</v>
      </c>
      <c r="G25" s="24">
        <v>3986187254.9099998</v>
      </c>
      <c r="H25" s="24">
        <v>4100129849.0599995</v>
      </c>
      <c r="I25" s="24">
        <v>4377149136.7699995</v>
      </c>
      <c r="J25" s="24">
        <v>4600313975.6099987</v>
      </c>
      <c r="K25" s="24">
        <v>4853702808.46</v>
      </c>
      <c r="L25" s="24">
        <v>4865268072.0699997</v>
      </c>
      <c r="M25" s="24">
        <v>5023750508.7999992</v>
      </c>
      <c r="N25" s="24">
        <v>5293540923.8499994</v>
      </c>
      <c r="O25" s="24">
        <v>5634019732.6299992</v>
      </c>
      <c r="P25" s="24">
        <v>5726089521.9499998</v>
      </c>
      <c r="Q25" s="24">
        <v>5838117853.8199997</v>
      </c>
      <c r="R25" s="24">
        <v>6065763386.749999</v>
      </c>
      <c r="S25" s="24">
        <v>6213523467.1999998</v>
      </c>
      <c r="T25" s="24">
        <v>6537820495.7399998</v>
      </c>
      <c r="U25" s="24">
        <v>6684119501.5499992</v>
      </c>
      <c r="V25" s="24">
        <v>6945794645.7199993</v>
      </c>
      <c r="W25" s="24">
        <v>6953761023.749999</v>
      </c>
      <c r="X25" s="24">
        <v>7463334180.6300001</v>
      </c>
    </row>
    <row r="26" spans="1:25" ht="12.75" customHeight="1">
      <c r="A26" s="21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</row>
    <row r="27" spans="1:25" ht="12.75" customHeight="1">
      <c r="A27" s="15" t="s">
        <v>37</v>
      </c>
      <c r="B27" s="42">
        <v>1886326003.8399997</v>
      </c>
      <c r="C27" s="42">
        <v>1886326003.8399997</v>
      </c>
      <c r="D27" s="42">
        <v>1886326003.8399997</v>
      </c>
      <c r="E27" s="42">
        <v>1886326003.8399999</v>
      </c>
      <c r="F27" s="42">
        <v>2152014772.3899999</v>
      </c>
      <c r="G27" s="42">
        <v>2152014772.3899999</v>
      </c>
      <c r="H27" s="42">
        <v>2152014772.3899999</v>
      </c>
      <c r="I27" s="42">
        <v>2152014772.3899999</v>
      </c>
      <c r="J27" s="42">
        <v>2471014255.6499996</v>
      </c>
      <c r="K27" s="42">
        <v>2471014255.6499996</v>
      </c>
      <c r="L27" s="42">
        <v>2471014255.6499991</v>
      </c>
      <c r="M27" s="42">
        <v>2471014255.6499996</v>
      </c>
      <c r="N27" s="42">
        <v>2812672859.0100002</v>
      </c>
      <c r="O27" s="42">
        <v>2812672859.0100002</v>
      </c>
      <c r="P27" s="42">
        <v>2812672859.0100002</v>
      </c>
      <c r="Q27" s="42">
        <v>2812672859.3299999</v>
      </c>
      <c r="R27" s="42">
        <v>3211156670.5600004</v>
      </c>
      <c r="S27" s="42">
        <v>3211156670.5600004</v>
      </c>
      <c r="T27" s="42">
        <v>3211156670.5600004</v>
      </c>
      <c r="U27" s="42">
        <v>3211156670.5599995</v>
      </c>
      <c r="V27" s="42">
        <v>3666673702.750001</v>
      </c>
      <c r="W27" s="42">
        <v>3666673702.7500005</v>
      </c>
      <c r="X27" s="42">
        <v>3666673702.750001</v>
      </c>
    </row>
    <row r="28" spans="1:25" s="1" customFormat="1" ht="12.75" customHeight="1">
      <c r="A28" s="20" t="s">
        <v>10</v>
      </c>
      <c r="B28" s="24">
        <v>1886326003.8399997</v>
      </c>
      <c r="C28" s="24">
        <v>1886326003.8399997</v>
      </c>
      <c r="D28" s="24">
        <v>1886326003.8399997</v>
      </c>
      <c r="E28" s="24">
        <v>1886326003.8399999</v>
      </c>
      <c r="F28" s="24">
        <v>2152014772.3899999</v>
      </c>
      <c r="G28" s="24">
        <v>2152014772.3899999</v>
      </c>
      <c r="H28" s="24">
        <v>2152014772.3899999</v>
      </c>
      <c r="I28" s="24">
        <v>2152014772.3899999</v>
      </c>
      <c r="J28" s="24">
        <v>2471014255.6499996</v>
      </c>
      <c r="K28" s="24">
        <v>2471014255.6499996</v>
      </c>
      <c r="L28" s="24">
        <v>2471014255.6499991</v>
      </c>
      <c r="M28" s="24">
        <v>2471014255.6499996</v>
      </c>
      <c r="N28" s="24">
        <v>2812672859.0100002</v>
      </c>
      <c r="O28" s="24">
        <v>2812672859.0100002</v>
      </c>
      <c r="P28" s="24">
        <v>2812672859.0100002</v>
      </c>
      <c r="Q28" s="24">
        <v>2812672859.3299999</v>
      </c>
      <c r="R28" s="24">
        <v>3211156670.5600004</v>
      </c>
      <c r="S28" s="24">
        <v>3211156670.5600004</v>
      </c>
      <c r="T28" s="24">
        <v>3211156670.5600004</v>
      </c>
      <c r="U28" s="24">
        <v>3211156670.5599995</v>
      </c>
      <c r="V28" s="24">
        <v>3666673702.750001</v>
      </c>
      <c r="W28" s="24">
        <v>3666673702.7500005</v>
      </c>
      <c r="X28" s="24">
        <v>3666673702.750001</v>
      </c>
      <c r="Y28" s="43"/>
    </row>
    <row r="29" spans="1:25" ht="12.75" customHeight="1">
      <c r="A29" s="21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14"/>
    </row>
    <row r="30" spans="1:25" ht="12.75" customHeight="1">
      <c r="A30" s="15" t="s">
        <v>38</v>
      </c>
      <c r="B30" s="41">
        <v>86119.64</v>
      </c>
      <c r="C30" s="41">
        <v>84759.83</v>
      </c>
      <c r="D30" s="41">
        <v>83400.02</v>
      </c>
      <c r="E30" s="41">
        <v>82040.210000000006</v>
      </c>
      <c r="F30" s="41">
        <v>80680.399999999994</v>
      </c>
      <c r="G30" s="41">
        <v>79320.59</v>
      </c>
      <c r="H30" s="41">
        <v>78232.320000000007</v>
      </c>
      <c r="I30" s="41">
        <v>76865.55</v>
      </c>
      <c r="J30" s="41">
        <v>75626.460000000006</v>
      </c>
      <c r="K30" s="41">
        <v>74259.69</v>
      </c>
      <c r="L30" s="41">
        <v>72892.92</v>
      </c>
      <c r="M30" s="41">
        <v>71526.149999999994</v>
      </c>
      <c r="N30" s="41">
        <v>70159.38</v>
      </c>
      <c r="O30" s="41">
        <v>68792.61</v>
      </c>
      <c r="P30" s="41">
        <v>67425.84</v>
      </c>
      <c r="Q30" s="41">
        <v>66059.070000000007</v>
      </c>
      <c r="R30" s="41">
        <v>64692.3</v>
      </c>
      <c r="S30" s="41">
        <v>63325.53</v>
      </c>
      <c r="T30" s="41">
        <v>61958.76</v>
      </c>
      <c r="U30" s="41">
        <v>60591.99</v>
      </c>
      <c r="V30" s="41">
        <v>59225.22</v>
      </c>
      <c r="W30" s="41">
        <v>57858.45</v>
      </c>
      <c r="X30" s="41">
        <v>56491.68</v>
      </c>
    </row>
    <row r="31" spans="1:25" ht="12.75" customHeight="1">
      <c r="A31" s="15" t="s">
        <v>39</v>
      </c>
      <c r="B31" s="41">
        <v>-26987241.100000001</v>
      </c>
      <c r="C31" s="41">
        <v>-26726074.27</v>
      </c>
      <c r="D31" s="41">
        <v>-26464907.440000001</v>
      </c>
      <c r="E31" s="41">
        <v>-26203740.609999999</v>
      </c>
      <c r="F31" s="41">
        <v>-25942573.780000001</v>
      </c>
      <c r="G31" s="41">
        <v>-25681406.949999999</v>
      </c>
      <c r="H31" s="41">
        <v>-25550333.329999998</v>
      </c>
      <c r="I31" s="41">
        <v>-25287829.91</v>
      </c>
      <c r="J31" s="41">
        <v>-25025326.489999998</v>
      </c>
      <c r="K31" s="41">
        <v>-24762823.07</v>
      </c>
      <c r="L31" s="41">
        <v>-24500319.649999999</v>
      </c>
      <c r="M31" s="41">
        <v>-24237816.23</v>
      </c>
      <c r="N31" s="41">
        <v>-23975312.809999999</v>
      </c>
      <c r="O31" s="41">
        <v>-23712809.390000001</v>
      </c>
      <c r="P31" s="41">
        <v>-23450305.969999999</v>
      </c>
      <c r="Q31" s="41">
        <v>-23187802.550000001</v>
      </c>
      <c r="R31" s="41">
        <v>-22925299.129999999</v>
      </c>
      <c r="S31" s="41">
        <v>-22662795.710000001</v>
      </c>
      <c r="T31" s="41">
        <v>-22400292.289999999</v>
      </c>
      <c r="U31" s="41">
        <v>-22137788.870000001</v>
      </c>
      <c r="V31" s="41">
        <v>-21875285.449999999</v>
      </c>
      <c r="W31" s="41">
        <v>-21612782.030000001</v>
      </c>
      <c r="X31" s="41">
        <v>-21350278.609999999</v>
      </c>
    </row>
    <row r="32" spans="1:25" ht="12.75" customHeight="1">
      <c r="A32" s="15" t="s">
        <v>40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-4064895.58</v>
      </c>
      <c r="I32" s="41">
        <v>-3433648.05</v>
      </c>
      <c r="J32" s="41">
        <v>-3350575.92</v>
      </c>
      <c r="K32" s="41">
        <v>-3267503.79</v>
      </c>
      <c r="L32" s="41">
        <v>-3184431.66</v>
      </c>
      <c r="M32" s="41">
        <v>-3101359.53</v>
      </c>
      <c r="N32" s="41">
        <v>-3018287.4</v>
      </c>
      <c r="O32" s="41">
        <v>-2935215.27</v>
      </c>
      <c r="P32" s="41">
        <v>-2852143.14</v>
      </c>
      <c r="Q32" s="41">
        <v>-2769071.01</v>
      </c>
      <c r="R32" s="41">
        <v>-2685998.88</v>
      </c>
      <c r="S32" s="41">
        <v>-2602926.75</v>
      </c>
      <c r="T32" s="41">
        <v>-2519854.62</v>
      </c>
      <c r="U32" s="41">
        <v>-2436782.4900000002</v>
      </c>
      <c r="V32" s="41">
        <v>-2353710.36</v>
      </c>
      <c r="W32" s="41">
        <v>-2270638.23</v>
      </c>
      <c r="X32" s="41">
        <v>-2187566.1</v>
      </c>
    </row>
    <row r="33" spans="1:24" ht="12.75" customHeight="1">
      <c r="A33" s="15" t="s">
        <v>41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-867842.59</v>
      </c>
      <c r="I33" s="41">
        <v>18550838.920000002</v>
      </c>
      <c r="J33" s="41">
        <v>43819161.789999999</v>
      </c>
      <c r="K33" s="41">
        <v>102246149.26000001</v>
      </c>
      <c r="L33" s="41">
        <v>66994168.450000003</v>
      </c>
      <c r="M33" s="41">
        <v>48222008.859999999</v>
      </c>
      <c r="N33" s="41">
        <v>47824574.710000001</v>
      </c>
      <c r="O33" s="41">
        <v>47427140.560000002</v>
      </c>
      <c r="P33" s="41">
        <v>47029706.409999996</v>
      </c>
      <c r="Q33" s="41">
        <v>46632272.259999998</v>
      </c>
      <c r="R33" s="41">
        <v>46234838.109999999</v>
      </c>
      <c r="S33" s="41">
        <v>45837403.960000001</v>
      </c>
      <c r="T33" s="41">
        <v>45439969.810000002</v>
      </c>
      <c r="U33" s="41">
        <v>45042535.659999996</v>
      </c>
      <c r="V33" s="41">
        <v>44645101.509999998</v>
      </c>
      <c r="W33" s="41">
        <v>44247667.359999999</v>
      </c>
      <c r="X33" s="41">
        <v>43850233.210000001</v>
      </c>
    </row>
    <row r="34" spans="1:24" ht="12.75" customHeight="1">
      <c r="A34" s="15" t="s">
        <v>42</v>
      </c>
      <c r="B34" s="41">
        <v>-86095.63</v>
      </c>
      <c r="C34" s="41">
        <v>10913.33</v>
      </c>
      <c r="D34" s="41">
        <v>104965.49</v>
      </c>
      <c r="E34" s="41">
        <v>131987.71</v>
      </c>
      <c r="F34" s="41">
        <v>131344.38</v>
      </c>
      <c r="G34" s="41">
        <v>-32096.19</v>
      </c>
      <c r="H34" s="41">
        <v>332269.71999999997</v>
      </c>
      <c r="I34" s="41">
        <v>238054.39</v>
      </c>
      <c r="J34" s="41">
        <v>175398.89</v>
      </c>
      <c r="K34" s="41">
        <v>108801.31</v>
      </c>
      <c r="L34" s="41">
        <v>73165.5</v>
      </c>
      <c r="M34" s="41">
        <v>47348.73</v>
      </c>
      <c r="N34" s="41">
        <v>-21903.65</v>
      </c>
      <c r="O34" s="41">
        <v>-182934.03</v>
      </c>
      <c r="P34" s="41">
        <v>-289137.71000000002</v>
      </c>
      <c r="Q34" s="41">
        <v>-495275.78</v>
      </c>
      <c r="R34" s="41">
        <v>-408302.73</v>
      </c>
      <c r="S34" s="41">
        <v>-273813.93</v>
      </c>
      <c r="T34" s="41">
        <v>-395553.12</v>
      </c>
      <c r="U34" s="41">
        <v>-368749.78</v>
      </c>
      <c r="V34" s="41">
        <v>-72529.37</v>
      </c>
      <c r="W34" s="41">
        <v>-123359.52</v>
      </c>
      <c r="X34" s="41">
        <v>-126534.2</v>
      </c>
    </row>
    <row r="35" spans="1:24" ht="12.75" customHeight="1">
      <c r="A35" s="15" t="s">
        <v>43</v>
      </c>
      <c r="B35" s="41">
        <v>-41281817.380000003</v>
      </c>
      <c r="C35" s="41">
        <v>-40853286.399999999</v>
      </c>
      <c r="D35" s="41">
        <v>-40424755.420000002</v>
      </c>
      <c r="E35" s="41">
        <v>-39996224.439999998</v>
      </c>
      <c r="F35" s="41">
        <v>-39567693.460000001</v>
      </c>
      <c r="G35" s="41">
        <v>-39139162.479999997</v>
      </c>
      <c r="H35" s="41">
        <v>-38908767.079999998</v>
      </c>
      <c r="I35" s="41">
        <v>-38478043.009999998</v>
      </c>
      <c r="J35" s="41">
        <v>-38047293.060000002</v>
      </c>
      <c r="K35" s="41">
        <v>-37616568.990000002</v>
      </c>
      <c r="L35" s="41">
        <v>-37185844.920000002</v>
      </c>
      <c r="M35" s="41">
        <v>-36755120.850000001</v>
      </c>
      <c r="N35" s="41">
        <v>-36324396.780000001</v>
      </c>
      <c r="O35" s="41">
        <v>-35893672.710000001</v>
      </c>
      <c r="P35" s="41">
        <v>-35462948.640000001</v>
      </c>
      <c r="Q35" s="41">
        <v>-35032224.57</v>
      </c>
      <c r="R35" s="41">
        <v>-34601500.5</v>
      </c>
      <c r="S35" s="41">
        <v>-34170776.43</v>
      </c>
      <c r="T35" s="41">
        <v>-33740052.359999999</v>
      </c>
      <c r="U35" s="41">
        <v>-33309328.289999999</v>
      </c>
      <c r="V35" s="41">
        <v>-32878604.219999999</v>
      </c>
      <c r="W35" s="41">
        <v>-32447880.149999999</v>
      </c>
      <c r="X35" s="41">
        <v>-32017156.079999998</v>
      </c>
    </row>
    <row r="36" spans="1:24" ht="12.75" customHeight="1">
      <c r="A36" s="15" t="s">
        <v>44</v>
      </c>
      <c r="B36" s="41">
        <v>8882366.5299999993</v>
      </c>
      <c r="C36" s="41">
        <v>8796408.1600000001</v>
      </c>
      <c r="D36" s="41">
        <v>8710449.7899999991</v>
      </c>
      <c r="E36" s="41">
        <v>8624491.4199999999</v>
      </c>
      <c r="F36" s="41">
        <v>8538533.0500000007</v>
      </c>
      <c r="G36" s="41">
        <v>8452574.6799999997</v>
      </c>
      <c r="H36" s="41">
        <v>8409434.0800000001</v>
      </c>
      <c r="I36" s="41">
        <v>8323035.8200000003</v>
      </c>
      <c r="J36" s="41">
        <v>8236637.5599999996</v>
      </c>
      <c r="K36" s="41">
        <v>8150239.2999999998</v>
      </c>
      <c r="L36" s="41">
        <v>8063841.04</v>
      </c>
      <c r="M36" s="41">
        <v>7977442.7800000003</v>
      </c>
      <c r="N36" s="41">
        <v>7891044.5199999996</v>
      </c>
      <c r="O36" s="41">
        <v>7804646.2599999998</v>
      </c>
      <c r="P36" s="41">
        <v>7718248</v>
      </c>
      <c r="Q36" s="41">
        <v>7631849.7400000002</v>
      </c>
      <c r="R36" s="41">
        <v>7545451.4800000004</v>
      </c>
      <c r="S36" s="41">
        <v>7459053.2199999997</v>
      </c>
      <c r="T36" s="41">
        <v>7372654.96</v>
      </c>
      <c r="U36" s="41">
        <v>7286256.7000000002</v>
      </c>
      <c r="V36" s="41">
        <v>7199858.4400000004</v>
      </c>
      <c r="W36" s="41">
        <v>7113460.1799999997</v>
      </c>
      <c r="X36" s="41">
        <v>7027061.9199999999</v>
      </c>
    </row>
    <row r="37" spans="1:24" ht="12.75" customHeight="1">
      <c r="A37" s="15" t="s">
        <v>45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19875388.190000001</v>
      </c>
      <c r="J37" s="41">
        <v>36925065.32</v>
      </c>
      <c r="K37" s="41">
        <v>75335349.920000002</v>
      </c>
      <c r="L37" s="41">
        <v>52879101.920000002</v>
      </c>
      <c r="M37" s="41">
        <v>58774735.899999999</v>
      </c>
      <c r="N37" s="41">
        <v>40530375.530000001</v>
      </c>
      <c r="O37" s="41">
        <v>76386249.870000005</v>
      </c>
      <c r="P37" s="41">
        <v>129289189.95999999</v>
      </c>
      <c r="Q37" s="41">
        <v>146039662.59999999</v>
      </c>
      <c r="R37" s="41">
        <v>157846045.08000001</v>
      </c>
      <c r="S37" s="41">
        <v>144931696.69999999</v>
      </c>
      <c r="T37" s="41">
        <v>160307968.94</v>
      </c>
      <c r="U37" s="41">
        <v>211927042.00999999</v>
      </c>
      <c r="V37" s="41">
        <v>180737409.11000001</v>
      </c>
      <c r="W37" s="41">
        <v>200633606.81999999</v>
      </c>
      <c r="X37" s="41">
        <v>212215529.77000001</v>
      </c>
    </row>
    <row r="38" spans="1:24" ht="12.75" customHeight="1">
      <c r="A38" s="15" t="s">
        <v>46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28482.17</v>
      </c>
      <c r="M38" s="41">
        <v>12685639.9</v>
      </c>
      <c r="N38" s="41">
        <v>4707146.78</v>
      </c>
      <c r="O38" s="41">
        <v>30992783.370000001</v>
      </c>
      <c r="P38" s="41">
        <v>62066182.700000003</v>
      </c>
      <c r="Q38" s="41">
        <v>79469945.890000001</v>
      </c>
      <c r="R38" s="41">
        <v>83655861.599999994</v>
      </c>
      <c r="S38" s="41">
        <v>74058580.930000007</v>
      </c>
      <c r="T38" s="41">
        <v>95976703.359999999</v>
      </c>
      <c r="U38" s="41">
        <v>132770667.95</v>
      </c>
      <c r="V38" s="41">
        <v>130809529.45999999</v>
      </c>
      <c r="W38" s="41">
        <v>128848390.97</v>
      </c>
      <c r="X38" s="41">
        <v>126887252.48</v>
      </c>
    </row>
    <row r="39" spans="1:24" ht="12.75" customHeight="1">
      <c r="A39" s="15" t="s">
        <v>47</v>
      </c>
      <c r="B39" s="41">
        <v>0</v>
      </c>
      <c r="C39" s="41">
        <v>-2</v>
      </c>
      <c r="D39" s="41">
        <v>-2</v>
      </c>
      <c r="E39" s="41">
        <v>-4</v>
      </c>
      <c r="F39" s="41">
        <v>-3</v>
      </c>
      <c r="G39" s="41">
        <v>-3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</row>
    <row r="40" spans="1:24" ht="12.75" customHeight="1">
      <c r="A40" s="15" t="s">
        <v>48</v>
      </c>
      <c r="B40" s="41">
        <v>11580159.210000001</v>
      </c>
      <c r="C40" s="41">
        <v>11451012.449999999</v>
      </c>
      <c r="D40" s="41">
        <v>11321865.689999999</v>
      </c>
      <c r="E40" s="41">
        <v>11192718.93</v>
      </c>
      <c r="F40" s="41">
        <v>11063572.17</v>
      </c>
      <c r="G40" s="41">
        <v>10934425.41</v>
      </c>
      <c r="H40" s="41">
        <v>10860587.91</v>
      </c>
      <c r="I40" s="41">
        <v>10730780.220000001</v>
      </c>
      <c r="J40" s="41">
        <v>10600961.539999999</v>
      </c>
      <c r="K40" s="41">
        <v>10471153.85</v>
      </c>
      <c r="L40" s="41">
        <v>10341346.16</v>
      </c>
      <c r="M40" s="41">
        <v>10211538.470000001</v>
      </c>
      <c r="N40" s="41">
        <v>10081730.779999999</v>
      </c>
      <c r="O40" s="41">
        <v>9951923.0899999999</v>
      </c>
      <c r="P40" s="41">
        <v>9822115.4000000004</v>
      </c>
      <c r="Q40" s="41">
        <v>9692307.7100000009</v>
      </c>
      <c r="R40" s="41">
        <v>9562500.0199999996</v>
      </c>
      <c r="S40" s="41">
        <v>9432692.3300000001</v>
      </c>
      <c r="T40" s="41">
        <v>9302884.6400000006</v>
      </c>
      <c r="U40" s="41">
        <v>9173076.9499999993</v>
      </c>
      <c r="V40" s="41">
        <v>9043269.2599999998</v>
      </c>
      <c r="W40" s="41">
        <v>8913461.5700000003</v>
      </c>
      <c r="X40" s="41">
        <v>8783653.8800000008</v>
      </c>
    </row>
    <row r="41" spans="1:24" ht="12.75" customHeight="1">
      <c r="A41" s="15" t="s">
        <v>49</v>
      </c>
      <c r="B41" s="41">
        <v>-66323469.770000003</v>
      </c>
      <c r="C41" s="41">
        <v>-69573831.469999999</v>
      </c>
      <c r="D41" s="41">
        <v>-68994049.519999996</v>
      </c>
      <c r="E41" s="41">
        <v>-68414267.569999993</v>
      </c>
      <c r="F41" s="41">
        <v>-67834485.620000005</v>
      </c>
      <c r="G41" s="41">
        <v>-67254703.670000002</v>
      </c>
      <c r="H41" s="41">
        <v>-67016144.450000003</v>
      </c>
      <c r="I41" s="41">
        <v>-66433395.350000001</v>
      </c>
      <c r="J41" s="41">
        <v>-65850646.25</v>
      </c>
      <c r="K41" s="41">
        <v>-65267897.149999999</v>
      </c>
      <c r="L41" s="41">
        <v>-64685148.049999997</v>
      </c>
      <c r="M41" s="41">
        <v>-64102398.950000003</v>
      </c>
      <c r="N41" s="41">
        <v>-63519649.850000001</v>
      </c>
      <c r="O41" s="41">
        <v>-62936900.75</v>
      </c>
      <c r="P41" s="41">
        <v>-62354151.649999999</v>
      </c>
      <c r="Q41" s="41">
        <v>-61771402.549999997</v>
      </c>
      <c r="R41" s="41">
        <v>-61188653.450000003</v>
      </c>
      <c r="S41" s="41">
        <v>-60605904.350000001</v>
      </c>
      <c r="T41" s="41">
        <v>-60023155.25</v>
      </c>
      <c r="U41" s="41">
        <v>-59440406.149999999</v>
      </c>
      <c r="V41" s="41">
        <v>-58857657.049999997</v>
      </c>
      <c r="W41" s="41">
        <v>-58274907.950000003</v>
      </c>
      <c r="X41" s="41">
        <v>-57692158.850000001</v>
      </c>
    </row>
    <row r="42" spans="1:24" ht="12.75" customHeight="1">
      <c r="A42" s="15" t="s">
        <v>50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18248604.82</v>
      </c>
      <c r="J42" s="41">
        <v>34973030.520000003</v>
      </c>
      <c r="K42" s="41">
        <v>74999776.180000007</v>
      </c>
      <c r="L42" s="41">
        <v>52198648.990000002</v>
      </c>
      <c r="M42" s="41">
        <v>55875776.369999997</v>
      </c>
      <c r="N42" s="41">
        <v>45326691.229999997</v>
      </c>
      <c r="O42" s="41">
        <v>85248190.390000001</v>
      </c>
      <c r="P42" s="41">
        <v>131353330.3</v>
      </c>
      <c r="Q42" s="41">
        <v>152885042.91</v>
      </c>
      <c r="R42" s="41">
        <v>151611000.87</v>
      </c>
      <c r="S42" s="41">
        <v>150336958.83000001</v>
      </c>
      <c r="T42" s="41">
        <v>149062916.78999999</v>
      </c>
      <c r="U42" s="41">
        <v>147788874.75</v>
      </c>
      <c r="V42" s="41">
        <v>146514832.71000001</v>
      </c>
      <c r="W42" s="41">
        <v>145240790.66999999</v>
      </c>
      <c r="X42" s="41">
        <v>143966748.63</v>
      </c>
    </row>
    <row r="43" spans="1:24" ht="12.75" customHeight="1">
      <c r="A43" s="15" t="s">
        <v>51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142727.07</v>
      </c>
      <c r="M43" s="41">
        <v>4134048.61</v>
      </c>
      <c r="N43" s="41">
        <v>-5715984.2800000003</v>
      </c>
      <c r="O43" s="41">
        <v>13361096.029999999</v>
      </c>
      <c r="P43" s="41">
        <v>42272617.590000004</v>
      </c>
      <c r="Q43" s="41">
        <v>49950630.950000003</v>
      </c>
      <c r="R43" s="41">
        <v>56619206.350000001</v>
      </c>
      <c r="S43" s="41">
        <v>49193307.530000001</v>
      </c>
      <c r="T43" s="41">
        <v>55956877.969999999</v>
      </c>
      <c r="U43" s="41">
        <v>82171983.75</v>
      </c>
      <c r="V43" s="41">
        <v>65620271.380000003</v>
      </c>
      <c r="W43" s="41">
        <v>75374351.140000001</v>
      </c>
      <c r="X43" s="41">
        <v>80719086.670000002</v>
      </c>
    </row>
    <row r="44" spans="1:24" ht="12.75" customHeight="1">
      <c r="A44" s="15" t="s">
        <v>52</v>
      </c>
      <c r="B44" s="42">
        <v>14999.27</v>
      </c>
      <c r="C44" s="42">
        <v>-0.01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</row>
    <row r="45" spans="1:24" s="1" customFormat="1" ht="12.75" customHeight="1">
      <c r="A45" s="20" t="s">
        <v>11</v>
      </c>
      <c r="B45" s="24">
        <v>-114114979.23</v>
      </c>
      <c r="C45" s="24">
        <v>-116810100.38000001</v>
      </c>
      <c r="D45" s="24">
        <v>-115663033.39000002</v>
      </c>
      <c r="E45" s="24">
        <v>-114582998.34999999</v>
      </c>
      <c r="F45" s="24">
        <v>-113530625.86000001</v>
      </c>
      <c r="G45" s="24">
        <v>-112641051.61</v>
      </c>
      <c r="H45" s="24">
        <v>-116727459</v>
      </c>
      <c r="I45" s="24">
        <v>-57589348.410000004</v>
      </c>
      <c r="J45" s="24">
        <v>2532040.3600000031</v>
      </c>
      <c r="K45" s="24">
        <v>140470936.50999999</v>
      </c>
      <c r="L45" s="24">
        <v>61238629.940000013</v>
      </c>
      <c r="M45" s="24">
        <v>69803370.209999993</v>
      </c>
      <c r="N45" s="24">
        <v>23856188.159999996</v>
      </c>
      <c r="O45" s="24">
        <v>145579290.03</v>
      </c>
      <c r="P45" s="24">
        <v>305210129.09000003</v>
      </c>
      <c r="Q45" s="24">
        <v>369111994.67000002</v>
      </c>
      <c r="R45" s="24">
        <v>391329841.12000006</v>
      </c>
      <c r="S45" s="24">
        <v>360996801.86000001</v>
      </c>
      <c r="T45" s="24">
        <v>404403027.59000003</v>
      </c>
      <c r="U45" s="24">
        <v>518527974.18000001</v>
      </c>
      <c r="V45" s="24">
        <v>468591710.63999999</v>
      </c>
      <c r="W45" s="24">
        <v>495700019.27999997</v>
      </c>
      <c r="X45" s="24">
        <v>510132364.39999998</v>
      </c>
    </row>
    <row r="46" spans="1:24" s="1" customFormat="1" ht="12.75" customHeight="1">
      <c r="A46" s="21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</row>
    <row r="47" spans="1:24" ht="12.75" customHeight="1">
      <c r="A47" t="s">
        <v>53</v>
      </c>
      <c r="B47" s="42">
        <v>157646350.4499999</v>
      </c>
      <c r="C47" s="42">
        <v>372534065.43000007</v>
      </c>
      <c r="D47" s="42">
        <v>452999770.81999981</v>
      </c>
      <c r="E47" s="42">
        <v>511405410.11999983</v>
      </c>
      <c r="F47" s="42">
        <v>178673205.09999982</v>
      </c>
      <c r="G47" s="42">
        <v>418319447.23999995</v>
      </c>
      <c r="H47" s="42">
        <v>536110378.31999928</v>
      </c>
      <c r="I47" s="42">
        <v>601443618.00999987</v>
      </c>
      <c r="J47" s="42">
        <v>217678153.89999995</v>
      </c>
      <c r="K47" s="42">
        <v>514432278.73999977</v>
      </c>
      <c r="L47" s="42">
        <v>616843484.3700006</v>
      </c>
      <c r="M47" s="42">
        <v>665563472.99999845</v>
      </c>
      <c r="N47" s="42">
        <v>249209460.72000009</v>
      </c>
      <c r="O47" s="42">
        <v>574207581.23000002</v>
      </c>
      <c r="P47" s="42">
        <v>702754814.99999988</v>
      </c>
      <c r="Q47" s="42">
        <v>774398472.90999913</v>
      </c>
      <c r="R47" s="42">
        <v>271859579.83999938</v>
      </c>
      <c r="S47" s="42">
        <v>629530780.42000055</v>
      </c>
      <c r="T47" s="42">
        <v>767338062.43999958</v>
      </c>
      <c r="U47" s="42">
        <v>885861998.16000056</v>
      </c>
      <c r="V47" s="42">
        <v>311292021.87999988</v>
      </c>
      <c r="W47" s="42">
        <v>743315484.00999844</v>
      </c>
      <c r="X47" s="42">
        <v>908879262.41000032</v>
      </c>
    </row>
    <row r="48" spans="1:24" s="1" customFormat="1" ht="12.75" customHeight="1">
      <c r="A48" s="20" t="s">
        <v>12</v>
      </c>
      <c r="B48" s="24">
        <v>157646350.4499999</v>
      </c>
      <c r="C48" s="24">
        <v>372534065.43000007</v>
      </c>
      <c r="D48" s="24">
        <v>452999770.81999981</v>
      </c>
      <c r="E48" s="24">
        <v>511405410.11999983</v>
      </c>
      <c r="F48" s="24">
        <v>178673205.09999982</v>
      </c>
      <c r="G48" s="24">
        <v>418319447.23999995</v>
      </c>
      <c r="H48" s="24">
        <v>536110378.31999928</v>
      </c>
      <c r="I48" s="24">
        <v>601443618.00999987</v>
      </c>
      <c r="J48" s="24">
        <v>217678153.89999995</v>
      </c>
      <c r="K48" s="24">
        <v>514432278.73999977</v>
      </c>
      <c r="L48" s="24">
        <v>616843484.3700006</v>
      </c>
      <c r="M48" s="24">
        <v>665563472.99999845</v>
      </c>
      <c r="N48" s="24">
        <v>249209460.72000009</v>
      </c>
      <c r="O48" s="24">
        <v>574207581.23000002</v>
      </c>
      <c r="P48" s="24">
        <v>702754814.99999988</v>
      </c>
      <c r="Q48" s="24">
        <v>774398472.90999913</v>
      </c>
      <c r="R48" s="24">
        <v>271859579.83999938</v>
      </c>
      <c r="S48" s="24">
        <v>629530780.42000055</v>
      </c>
      <c r="T48" s="24">
        <v>767338062.43999958</v>
      </c>
      <c r="U48" s="24">
        <v>885861998.16000056</v>
      </c>
      <c r="V48" s="24">
        <v>311292021.87999988</v>
      </c>
      <c r="W48" s="24">
        <v>743315484.00999844</v>
      </c>
      <c r="X48" s="24">
        <v>908879262.41000032</v>
      </c>
    </row>
    <row r="49" spans="1:24" ht="12.75" customHeight="1">
      <c r="A49" s="21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</row>
    <row r="50" spans="1:24" ht="12.75" customHeight="1">
      <c r="A50" s="15" t="s">
        <v>54</v>
      </c>
      <c r="B50" s="41">
        <v>-205812.1</v>
      </c>
      <c r="C50" s="41">
        <v>-411328.1</v>
      </c>
      <c r="D50" s="41">
        <v>-614053.52</v>
      </c>
      <c r="E50" s="41">
        <v>-815625.51</v>
      </c>
      <c r="F50" s="41">
        <v>-212265.04</v>
      </c>
      <c r="G50" s="41">
        <v>-424093.08</v>
      </c>
      <c r="H50" s="41">
        <v>-631648.89</v>
      </c>
      <c r="I50" s="41">
        <v>-836050.83</v>
      </c>
      <c r="J50" s="41">
        <v>-212677.89</v>
      </c>
      <c r="K50" s="41">
        <v>-424996.4</v>
      </c>
      <c r="L50" s="41">
        <v>-629700.99</v>
      </c>
      <c r="M50" s="41">
        <v>-835286.87</v>
      </c>
      <c r="N50" s="41">
        <v>-217506.84</v>
      </c>
      <c r="O50" s="41">
        <v>-434785.88</v>
      </c>
      <c r="P50" s="41">
        <v>-639131.31999999995</v>
      </c>
      <c r="Q50" s="41">
        <v>-843738.56</v>
      </c>
      <c r="R50" s="41">
        <v>-224074.22</v>
      </c>
      <c r="S50" s="41">
        <v>-447278.94</v>
      </c>
      <c r="T50" s="41">
        <v>-671497.46</v>
      </c>
      <c r="U50" s="41">
        <v>-894261.88</v>
      </c>
      <c r="V50" s="41">
        <v>-236061.94</v>
      </c>
      <c r="W50" s="41">
        <v>-472123.88</v>
      </c>
      <c r="X50" s="41">
        <v>-682437.5</v>
      </c>
    </row>
    <row r="51" spans="1:24" ht="12.75" customHeight="1">
      <c r="A51" s="15" t="s">
        <v>55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-5069.93</v>
      </c>
      <c r="I51" s="41">
        <v>-9813.7099999999991</v>
      </c>
      <c r="J51" s="41">
        <v>0</v>
      </c>
      <c r="K51" s="41">
        <v>-5518.78</v>
      </c>
      <c r="L51" s="41">
        <v>-9197.9699999999993</v>
      </c>
      <c r="M51" s="41">
        <v>-12551.01</v>
      </c>
      <c r="N51" s="41">
        <v>0</v>
      </c>
      <c r="O51" s="41">
        <v>-3696.57</v>
      </c>
      <c r="P51" s="41">
        <v>-6615.93</v>
      </c>
      <c r="Q51" s="41">
        <v>-9535.2900000000009</v>
      </c>
      <c r="R51" s="41">
        <v>-3176.97</v>
      </c>
      <c r="S51" s="41">
        <v>-6630.63</v>
      </c>
      <c r="T51" s="41">
        <v>-10927.33</v>
      </c>
      <c r="U51" s="41">
        <v>-15224.03</v>
      </c>
      <c r="V51" s="41">
        <v>-4674.13</v>
      </c>
      <c r="W51" s="41">
        <v>-9402.4500000000007</v>
      </c>
      <c r="X51" s="41">
        <v>-13909.41</v>
      </c>
    </row>
    <row r="52" spans="1:24" ht="12.75" customHeight="1">
      <c r="A52" s="15" t="s">
        <v>56</v>
      </c>
      <c r="B52" s="41">
        <v>3056.45</v>
      </c>
      <c r="C52" s="41">
        <v>3056.45</v>
      </c>
      <c r="D52" s="41">
        <v>1850.93</v>
      </c>
      <c r="E52" s="41">
        <v>-893420.47</v>
      </c>
      <c r="F52" s="41">
        <v>43681</v>
      </c>
      <c r="G52" s="41">
        <v>43681</v>
      </c>
      <c r="H52" s="41">
        <v>43681</v>
      </c>
      <c r="I52" s="41">
        <v>-573801.96</v>
      </c>
      <c r="J52" s="41">
        <v>-38414.54</v>
      </c>
      <c r="K52" s="41">
        <v>-38414.54</v>
      </c>
      <c r="L52" s="41">
        <v>-38414.54</v>
      </c>
      <c r="M52" s="41">
        <v>-727934.24</v>
      </c>
      <c r="N52" s="41">
        <v>-41456.74</v>
      </c>
      <c r="O52" s="41">
        <v>-41456.74</v>
      </c>
      <c r="P52" s="41">
        <v>-41456.74</v>
      </c>
      <c r="Q52" s="41">
        <v>-701486.74</v>
      </c>
      <c r="R52" s="41">
        <v>27728.03</v>
      </c>
      <c r="S52" s="41">
        <v>27728.03</v>
      </c>
      <c r="T52" s="41">
        <v>27728.03</v>
      </c>
      <c r="U52" s="41">
        <v>-1151911.97</v>
      </c>
      <c r="V52" s="41">
        <v>15013.6</v>
      </c>
      <c r="W52" s="41">
        <v>15013.6</v>
      </c>
      <c r="X52" s="41">
        <v>15013.6</v>
      </c>
    </row>
    <row r="53" spans="1:24" ht="12.75" customHeight="1">
      <c r="A53" s="15" t="s">
        <v>57</v>
      </c>
      <c r="B53" s="42">
        <v>-58519845.060000002</v>
      </c>
      <c r="C53" s="42">
        <v>-119919350.77</v>
      </c>
      <c r="D53" s="42">
        <v>-181369367.61000001</v>
      </c>
      <c r="E53" s="42">
        <v>-244007596.40000001</v>
      </c>
      <c r="F53" s="42">
        <v>-69387948.980000004</v>
      </c>
      <c r="G53" s="42">
        <v>-139696981.78</v>
      </c>
      <c r="H53" s="42">
        <v>-210081150.47</v>
      </c>
      <c r="I53" s="42">
        <v>-281024468.77999997</v>
      </c>
      <c r="J53" s="42">
        <v>-78772433.75</v>
      </c>
      <c r="K53" s="42">
        <v>-158879341.78</v>
      </c>
      <c r="L53" s="42">
        <v>-240583476.41999999</v>
      </c>
      <c r="M53" s="42">
        <v>-322329097.19999999</v>
      </c>
      <c r="N53" s="42">
        <v>-90152665.290000021</v>
      </c>
      <c r="O53" s="42">
        <v>-183463796.74000001</v>
      </c>
      <c r="P53" s="42">
        <v>-278568910.57999998</v>
      </c>
      <c r="Q53" s="42">
        <v>-374359900.77999997</v>
      </c>
      <c r="R53" s="42">
        <v>-104351283.27</v>
      </c>
      <c r="S53" s="42">
        <v>-210298200.5</v>
      </c>
      <c r="T53" s="42">
        <v>-318418767.06999999</v>
      </c>
      <c r="U53" s="42">
        <v>-428283568.04999995</v>
      </c>
      <c r="V53" s="42">
        <v>-119672385.89000002</v>
      </c>
      <c r="W53" s="42">
        <v>-241098913.30000001</v>
      </c>
      <c r="X53" s="42">
        <v>-366037225.05999994</v>
      </c>
    </row>
    <row r="54" spans="1:24" s="1" customFormat="1" ht="12.75" customHeight="1">
      <c r="A54" s="20" t="s">
        <v>13</v>
      </c>
      <c r="B54" s="24">
        <v>-58722600.710000001</v>
      </c>
      <c r="C54" s="24">
        <v>-120327622.42</v>
      </c>
      <c r="D54" s="24">
        <v>-181981570.20000002</v>
      </c>
      <c r="E54" s="24">
        <v>-245716642.38</v>
      </c>
      <c r="F54" s="24">
        <v>-69556533.020000011</v>
      </c>
      <c r="G54" s="24">
        <v>-140077393.86000001</v>
      </c>
      <c r="H54" s="24">
        <v>-210674188.28999999</v>
      </c>
      <c r="I54" s="24">
        <v>-282444135.27999997</v>
      </c>
      <c r="J54" s="24">
        <v>-79023526.180000007</v>
      </c>
      <c r="K54" s="24">
        <v>-159348271.5</v>
      </c>
      <c r="L54" s="24">
        <v>-241260789.91999999</v>
      </c>
      <c r="M54" s="24">
        <v>-323904869.31999999</v>
      </c>
      <c r="N54" s="24">
        <v>-90411628.87000002</v>
      </c>
      <c r="O54" s="24">
        <v>-183943735.93000001</v>
      </c>
      <c r="P54" s="24">
        <v>-279256114.56999999</v>
      </c>
      <c r="Q54" s="24">
        <v>-375914661.36999995</v>
      </c>
      <c r="R54" s="24">
        <v>-104550806.42999999</v>
      </c>
      <c r="S54" s="24">
        <v>-210724382.03999999</v>
      </c>
      <c r="T54" s="24">
        <v>-319073463.82999998</v>
      </c>
      <c r="U54" s="24">
        <v>-430344965.92999995</v>
      </c>
      <c r="V54" s="24">
        <v>-119898108.36000001</v>
      </c>
      <c r="W54" s="24">
        <v>-241565426.03</v>
      </c>
      <c r="X54" s="24">
        <v>-366718558.36999995</v>
      </c>
    </row>
    <row r="55" spans="1:24" s="1" customFormat="1" ht="12.75" customHeight="1">
      <c r="A55" s="21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</row>
    <row r="56" spans="1:24" s="1" customFormat="1" ht="12.75" customHeight="1">
      <c r="A56" s="20" t="s">
        <v>15</v>
      </c>
      <c r="B56" s="24">
        <v>5348194760.4499998</v>
      </c>
      <c r="C56" s="24">
        <v>5508101667.7999992</v>
      </c>
      <c r="D56" s="24">
        <v>5641995691.2099991</v>
      </c>
      <c r="E56" s="24">
        <v>5750222025.4799995</v>
      </c>
      <c r="F56" s="24">
        <v>6127776288.3899994</v>
      </c>
      <c r="G56" s="24">
        <v>6304414572.8899994</v>
      </c>
      <c r="H56" s="24">
        <v>6461470109.0199995</v>
      </c>
      <c r="I56" s="24">
        <v>6791203456.079999</v>
      </c>
      <c r="J56" s="24">
        <v>7213155664.369998</v>
      </c>
      <c r="K56" s="24">
        <v>7820925343.6399994</v>
      </c>
      <c r="L56" s="24">
        <v>7773757587.5499983</v>
      </c>
      <c r="M56" s="24">
        <v>7906888837.3599977</v>
      </c>
      <c r="N56" s="24">
        <v>8289544928.54</v>
      </c>
      <c r="O56" s="24">
        <v>8983230787.3899994</v>
      </c>
      <c r="P56" s="24">
        <v>9268170654.5499992</v>
      </c>
      <c r="Q56" s="24">
        <v>9419091002.6499977</v>
      </c>
      <c r="R56" s="24">
        <v>9836274450.9499989</v>
      </c>
      <c r="S56" s="24">
        <v>10205205761.560001</v>
      </c>
      <c r="T56" s="24">
        <v>10602381315.51</v>
      </c>
      <c r="U56" s="24">
        <v>10870063642.759998</v>
      </c>
      <c r="V56" s="24">
        <v>11273208144.949999</v>
      </c>
      <c r="W56" s="24">
        <v>11618639176.859999</v>
      </c>
      <c r="X56" s="24">
        <v>12183077097.279999</v>
      </c>
    </row>
    <row r="57" spans="1:24" s="1" customFormat="1" ht="12.75" customHeight="1"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</row>
    <row r="58" spans="1:24" ht="12.75" customHeight="1">
      <c r="A58" s="15" t="s">
        <v>58</v>
      </c>
      <c r="B58" s="41">
        <v>10000000</v>
      </c>
      <c r="C58" s="41">
        <v>10000000</v>
      </c>
      <c r="D58" s="41">
        <v>10000000</v>
      </c>
      <c r="E58" s="41">
        <v>10000000</v>
      </c>
      <c r="F58" s="41">
        <v>10000000</v>
      </c>
      <c r="G58" s="41">
        <v>10000000</v>
      </c>
      <c r="H58" s="41">
        <v>10000000</v>
      </c>
      <c r="I58" s="41">
        <v>10000000</v>
      </c>
      <c r="J58" s="41">
        <v>10000000</v>
      </c>
      <c r="K58" s="41">
        <v>10000000</v>
      </c>
      <c r="L58" s="41">
        <v>10000000</v>
      </c>
      <c r="M58" s="41">
        <v>10000000</v>
      </c>
      <c r="N58" s="41">
        <v>10000000</v>
      </c>
      <c r="O58" s="41">
        <v>10000000</v>
      </c>
      <c r="P58" s="41">
        <v>10000000</v>
      </c>
      <c r="Q58" s="41">
        <v>10000000</v>
      </c>
      <c r="R58" s="41">
        <v>10000000</v>
      </c>
      <c r="S58" s="41">
        <v>10000000</v>
      </c>
      <c r="T58" s="41">
        <v>10000000</v>
      </c>
      <c r="U58" s="41">
        <v>10000000</v>
      </c>
      <c r="V58" s="41">
        <v>10000000</v>
      </c>
      <c r="W58" s="41">
        <v>10000000</v>
      </c>
      <c r="X58" s="41">
        <v>10000000</v>
      </c>
    </row>
    <row r="59" spans="1:24" ht="12.75" customHeight="1">
      <c r="A59" s="15" t="s">
        <v>59</v>
      </c>
      <c r="B59" s="41">
        <v>150000000</v>
      </c>
      <c r="C59" s="41">
        <v>150000000</v>
      </c>
      <c r="D59" s="41">
        <v>150000000</v>
      </c>
      <c r="E59" s="41">
        <v>150000000</v>
      </c>
      <c r="F59" s="41">
        <v>150000000</v>
      </c>
      <c r="G59" s="41">
        <v>150000000</v>
      </c>
      <c r="H59" s="41">
        <v>150000000</v>
      </c>
      <c r="I59" s="41">
        <v>150000000</v>
      </c>
      <c r="J59" s="41">
        <v>150000000</v>
      </c>
      <c r="K59" s="41">
        <v>150000000</v>
      </c>
      <c r="L59" s="41">
        <v>150000000</v>
      </c>
      <c r="M59" s="41">
        <v>150000000</v>
      </c>
      <c r="N59" s="41">
        <v>150000000</v>
      </c>
      <c r="O59" s="41">
        <v>150000000</v>
      </c>
      <c r="P59" s="41">
        <v>150000000</v>
      </c>
      <c r="Q59" s="41">
        <v>150000000</v>
      </c>
      <c r="R59" s="41">
        <v>150000000</v>
      </c>
      <c r="S59" s="41">
        <v>150000000</v>
      </c>
      <c r="T59" s="41">
        <v>150000000</v>
      </c>
      <c r="U59" s="41">
        <v>150000000</v>
      </c>
      <c r="V59" s="41">
        <v>150000000</v>
      </c>
      <c r="W59" s="41">
        <v>150000000</v>
      </c>
      <c r="X59" s="41">
        <v>150000000</v>
      </c>
    </row>
    <row r="60" spans="1:24" ht="12.75" customHeight="1">
      <c r="A60" s="15" t="s">
        <v>60</v>
      </c>
      <c r="B60" s="41">
        <v>200000000</v>
      </c>
      <c r="C60" s="41">
        <v>200000000</v>
      </c>
      <c r="D60" s="41">
        <v>200000000</v>
      </c>
      <c r="E60" s="41">
        <v>200000000</v>
      </c>
      <c r="F60" s="41">
        <v>200000000</v>
      </c>
      <c r="G60" s="41">
        <v>200000000</v>
      </c>
      <c r="H60" s="41">
        <v>200000000</v>
      </c>
      <c r="I60" s="41">
        <v>200000000</v>
      </c>
      <c r="J60" s="41">
        <v>200000000</v>
      </c>
      <c r="K60" s="41">
        <v>200000000</v>
      </c>
      <c r="L60" s="41">
        <v>200000000</v>
      </c>
      <c r="M60" s="41">
        <v>200000000</v>
      </c>
      <c r="N60" s="41">
        <v>200000000</v>
      </c>
      <c r="O60" s="41">
        <v>200000000</v>
      </c>
      <c r="P60" s="41">
        <v>200000000</v>
      </c>
      <c r="Q60" s="41">
        <v>200000000</v>
      </c>
      <c r="R60" s="41">
        <v>200000000</v>
      </c>
      <c r="S60" s="41">
        <v>200000000</v>
      </c>
      <c r="T60" s="41">
        <v>200000000</v>
      </c>
      <c r="U60" s="41">
        <v>200000000</v>
      </c>
      <c r="V60" s="41">
        <v>200000000</v>
      </c>
      <c r="W60" s="41">
        <v>200000000</v>
      </c>
      <c r="X60" s="41">
        <v>200000000</v>
      </c>
    </row>
    <row r="61" spans="1:24" ht="12.75" customHeight="1">
      <c r="A61" s="15" t="s">
        <v>61</v>
      </c>
      <c r="B61" s="41">
        <v>450000000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</row>
    <row r="62" spans="1:24" ht="12.75" customHeight="1">
      <c r="A62" s="15" t="s">
        <v>62</v>
      </c>
      <c r="B62" s="41">
        <v>400000000</v>
      </c>
      <c r="C62" s="41">
        <v>400000000</v>
      </c>
      <c r="D62" s="41">
        <v>400000000</v>
      </c>
      <c r="E62" s="41">
        <v>400000000</v>
      </c>
      <c r="F62" s="41">
        <v>400000000</v>
      </c>
      <c r="G62" s="41">
        <v>400000000</v>
      </c>
      <c r="H62" s="41">
        <v>400000000</v>
      </c>
      <c r="I62" s="41">
        <v>400000000</v>
      </c>
      <c r="J62" s="41">
        <v>400000000</v>
      </c>
      <c r="K62" s="41">
        <v>400000000</v>
      </c>
      <c r="L62" s="41">
        <v>400000000</v>
      </c>
      <c r="M62" s="41">
        <v>400000000</v>
      </c>
      <c r="N62" s="41">
        <v>400000000</v>
      </c>
      <c r="O62" s="41">
        <v>400000000</v>
      </c>
      <c r="P62" s="41">
        <v>400000000</v>
      </c>
      <c r="Q62" s="41">
        <v>400000000</v>
      </c>
      <c r="R62" s="41">
        <v>400000000</v>
      </c>
      <c r="S62" s="41">
        <v>400000000</v>
      </c>
      <c r="T62" s="41">
        <v>400000000</v>
      </c>
      <c r="U62" s="41">
        <v>400000000</v>
      </c>
      <c r="V62" s="41">
        <v>400000000</v>
      </c>
      <c r="W62" s="41">
        <v>400000000</v>
      </c>
      <c r="X62" s="41">
        <v>400000000</v>
      </c>
    </row>
    <row r="63" spans="1:24" ht="12.75" customHeight="1">
      <c r="A63" s="15" t="s">
        <v>63</v>
      </c>
      <c r="B63" s="41">
        <v>500000000</v>
      </c>
      <c r="C63" s="41">
        <v>500000000</v>
      </c>
      <c r="D63" s="41">
        <v>500000000</v>
      </c>
      <c r="E63" s="41">
        <v>500000000</v>
      </c>
      <c r="F63" s="41">
        <v>500000000</v>
      </c>
      <c r="G63" s="41">
        <v>500000000</v>
      </c>
      <c r="H63" s="41">
        <v>500000000</v>
      </c>
      <c r="I63" s="41">
        <v>500000000</v>
      </c>
      <c r="J63" s="41">
        <v>500000000</v>
      </c>
      <c r="K63" s="41">
        <v>500000000</v>
      </c>
      <c r="L63" s="41">
        <v>500000000</v>
      </c>
      <c r="M63" s="41">
        <v>500000000</v>
      </c>
      <c r="N63" s="41">
        <v>500000000</v>
      </c>
      <c r="O63" s="41">
        <v>500000000</v>
      </c>
      <c r="P63" s="41">
        <v>500000000</v>
      </c>
      <c r="Q63" s="41">
        <v>500000000</v>
      </c>
      <c r="R63" s="41">
        <v>500000000</v>
      </c>
      <c r="S63" s="41">
        <v>500000000</v>
      </c>
      <c r="T63" s="41">
        <v>500000000</v>
      </c>
      <c r="U63" s="41">
        <v>500000000</v>
      </c>
      <c r="V63" s="41">
        <v>500000000</v>
      </c>
      <c r="W63" s="41">
        <v>500000000</v>
      </c>
      <c r="X63" s="41">
        <v>500000000</v>
      </c>
    </row>
    <row r="64" spans="1:24" ht="12.75" customHeight="1">
      <c r="A64" s="15" t="s">
        <v>64</v>
      </c>
      <c r="B64" s="41">
        <v>750000000</v>
      </c>
      <c r="C64" s="41">
        <v>750000000</v>
      </c>
      <c r="D64" s="41">
        <v>750000000</v>
      </c>
      <c r="E64" s="41">
        <v>750000000</v>
      </c>
      <c r="F64" s="41">
        <v>750000000</v>
      </c>
      <c r="G64" s="41">
        <v>750000000</v>
      </c>
      <c r="H64" s="41">
        <v>750000000</v>
      </c>
      <c r="I64" s="41">
        <v>750000000</v>
      </c>
      <c r="J64" s="41">
        <v>750000000</v>
      </c>
      <c r="K64" s="41">
        <v>750000000</v>
      </c>
      <c r="L64" s="41">
        <v>750000000</v>
      </c>
      <c r="M64" s="41">
        <v>750000000</v>
      </c>
      <c r="N64" s="41">
        <v>750000000</v>
      </c>
      <c r="O64" s="41">
        <v>750000000</v>
      </c>
      <c r="P64" s="41">
        <v>750000000</v>
      </c>
      <c r="Q64" s="41">
        <v>750000000</v>
      </c>
      <c r="R64" s="41">
        <v>750000000</v>
      </c>
      <c r="S64" s="41">
        <v>750000000</v>
      </c>
      <c r="T64" s="41">
        <v>750000000</v>
      </c>
      <c r="U64" s="41">
        <v>750000000</v>
      </c>
      <c r="V64" s="41">
        <v>750000000</v>
      </c>
      <c r="W64" s="41">
        <v>750000000</v>
      </c>
      <c r="X64" s="41">
        <v>750000000</v>
      </c>
    </row>
    <row r="65" spans="1:24" ht="12.75" customHeight="1">
      <c r="A65" s="15" t="s">
        <v>65</v>
      </c>
      <c r="B65" s="41">
        <v>125000000</v>
      </c>
      <c r="C65" s="41">
        <v>125000000</v>
      </c>
      <c r="D65" s="41">
        <v>125000000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</row>
    <row r="66" spans="1:24" ht="12.75" customHeight="1">
      <c r="A66" s="15" t="s">
        <v>66</v>
      </c>
      <c r="B66" s="41">
        <v>500000000</v>
      </c>
      <c r="C66" s="41">
        <v>500000000</v>
      </c>
      <c r="D66" s="41">
        <v>500000000</v>
      </c>
      <c r="E66" s="41">
        <v>500000000</v>
      </c>
      <c r="F66" s="41">
        <v>500000000</v>
      </c>
      <c r="G66" s="41">
        <v>500000000</v>
      </c>
      <c r="H66" s="41">
        <v>500000000</v>
      </c>
      <c r="I66" s="41">
        <v>500000000</v>
      </c>
      <c r="J66" s="41">
        <v>500000000</v>
      </c>
      <c r="K66" s="41">
        <v>500000000</v>
      </c>
      <c r="L66" s="41">
        <v>500000000</v>
      </c>
      <c r="M66" s="41">
        <v>500000000</v>
      </c>
      <c r="N66" s="41">
        <v>500000000</v>
      </c>
      <c r="O66" s="41">
        <v>500000000</v>
      </c>
      <c r="P66" s="41">
        <v>500000000</v>
      </c>
      <c r="Q66" s="41">
        <v>500000000</v>
      </c>
      <c r="R66" s="41">
        <v>500000000</v>
      </c>
      <c r="S66" s="41">
        <v>500000000</v>
      </c>
      <c r="T66" s="41">
        <v>500000000</v>
      </c>
      <c r="U66" s="41">
        <v>500000000</v>
      </c>
      <c r="V66" s="41">
        <v>500000000</v>
      </c>
      <c r="W66" s="41">
        <v>500000000</v>
      </c>
      <c r="X66" s="41">
        <v>500000000</v>
      </c>
    </row>
    <row r="67" spans="1:24" ht="12.75" customHeight="1">
      <c r="A67" s="15" t="s">
        <v>67</v>
      </c>
      <c r="B67" s="41">
        <v>600000000</v>
      </c>
      <c r="C67" s="41">
        <v>600000000</v>
      </c>
      <c r="D67" s="41">
        <v>600000000</v>
      </c>
      <c r="E67" s="41">
        <v>600000000</v>
      </c>
      <c r="F67" s="41">
        <v>600000000</v>
      </c>
      <c r="G67" s="41">
        <v>600000000</v>
      </c>
      <c r="H67" s="41">
        <v>600000000</v>
      </c>
      <c r="I67" s="41">
        <v>600000000</v>
      </c>
      <c r="J67" s="41">
        <v>600000000</v>
      </c>
      <c r="K67" s="41">
        <v>600000000</v>
      </c>
      <c r="L67" s="41">
        <v>600000000</v>
      </c>
      <c r="M67" s="41">
        <v>600000000</v>
      </c>
      <c r="N67" s="41">
        <v>600000000</v>
      </c>
      <c r="O67" s="41">
        <v>600000000</v>
      </c>
      <c r="P67" s="41">
        <v>600000000</v>
      </c>
      <c r="Q67" s="41">
        <v>600000000</v>
      </c>
      <c r="R67" s="41">
        <v>600000000</v>
      </c>
      <c r="S67" s="41">
        <v>600000000</v>
      </c>
      <c r="T67" s="41">
        <v>600000000</v>
      </c>
      <c r="U67" s="41">
        <v>600000000</v>
      </c>
      <c r="V67" s="41">
        <v>600000000</v>
      </c>
      <c r="W67" s="41">
        <v>600000000</v>
      </c>
      <c r="X67" s="41">
        <v>600000000</v>
      </c>
    </row>
    <row r="68" spans="1:24" ht="12.75" customHeight="1">
      <c r="A68" s="15" t="s">
        <v>68</v>
      </c>
      <c r="B68" s="41">
        <v>0</v>
      </c>
      <c r="C68" s="41">
        <v>450000000</v>
      </c>
      <c r="D68" s="41">
        <v>450000000</v>
      </c>
      <c r="E68" s="41">
        <v>450000000</v>
      </c>
      <c r="F68" s="41">
        <v>450000000</v>
      </c>
      <c r="G68" s="41">
        <v>450000000</v>
      </c>
      <c r="H68" s="41">
        <v>450000000</v>
      </c>
      <c r="I68" s="41">
        <v>450000000</v>
      </c>
      <c r="J68" s="41">
        <v>450000000</v>
      </c>
      <c r="K68" s="41">
        <v>450000000</v>
      </c>
      <c r="L68" s="41">
        <v>450000000</v>
      </c>
      <c r="M68" s="41">
        <v>450000000</v>
      </c>
      <c r="N68" s="41">
        <v>450000000</v>
      </c>
      <c r="O68" s="41">
        <v>450000000</v>
      </c>
      <c r="P68" s="41">
        <v>450000000</v>
      </c>
      <c r="Q68" s="41">
        <v>450000000</v>
      </c>
      <c r="R68" s="41">
        <v>450000000</v>
      </c>
      <c r="S68" s="41">
        <v>450000000</v>
      </c>
      <c r="T68" s="41">
        <v>450000000</v>
      </c>
      <c r="U68" s="41">
        <v>450000000</v>
      </c>
      <c r="V68" s="41">
        <v>450000000</v>
      </c>
      <c r="W68" s="41">
        <v>450000000</v>
      </c>
      <c r="X68" s="41">
        <v>450000000</v>
      </c>
    </row>
    <row r="69" spans="1:24" ht="12.75" customHeight="1">
      <c r="A69" s="15" t="s">
        <v>69</v>
      </c>
      <c r="B69" s="41">
        <v>0</v>
      </c>
      <c r="C69" s="41">
        <v>0</v>
      </c>
      <c r="D69" s="41">
        <v>0</v>
      </c>
      <c r="E69" s="41">
        <v>0</v>
      </c>
      <c r="F69" s="41">
        <v>300000000</v>
      </c>
      <c r="G69" s="41">
        <v>300000000</v>
      </c>
      <c r="H69" s="41">
        <v>300000000</v>
      </c>
      <c r="I69" s="41">
        <v>300000000</v>
      </c>
      <c r="J69" s="41">
        <v>300000000</v>
      </c>
      <c r="K69" s="41">
        <v>300000000</v>
      </c>
      <c r="L69" s="41">
        <v>300000000</v>
      </c>
      <c r="M69" s="41">
        <v>300000000</v>
      </c>
      <c r="N69" s="41">
        <v>300000000</v>
      </c>
      <c r="O69" s="41">
        <v>500000000</v>
      </c>
      <c r="P69" s="41">
        <v>500000000</v>
      </c>
      <c r="Q69" s="41">
        <v>500000000</v>
      </c>
      <c r="R69" s="41">
        <v>500000000</v>
      </c>
      <c r="S69" s="41">
        <v>500000000</v>
      </c>
      <c r="T69" s="41">
        <v>500000000</v>
      </c>
      <c r="U69" s="41">
        <v>500000000</v>
      </c>
      <c r="V69" s="41">
        <v>500000000</v>
      </c>
      <c r="W69" s="41">
        <v>500000000</v>
      </c>
      <c r="X69" s="41">
        <v>500000000</v>
      </c>
    </row>
    <row r="70" spans="1:24" ht="12.75" customHeight="1">
      <c r="A70" s="15" t="s">
        <v>70</v>
      </c>
      <c r="B70" s="41">
        <v>0</v>
      </c>
      <c r="C70" s="41">
        <v>0</v>
      </c>
      <c r="D70" s="41">
        <v>0</v>
      </c>
      <c r="E70" s="41">
        <v>0</v>
      </c>
      <c r="F70" s="41">
        <v>500000000</v>
      </c>
      <c r="G70" s="41">
        <v>500000000</v>
      </c>
      <c r="H70" s="41">
        <v>500000000</v>
      </c>
      <c r="I70" s="41">
        <v>500000000</v>
      </c>
      <c r="J70" s="41">
        <v>500000000</v>
      </c>
      <c r="K70" s="41">
        <v>500000000</v>
      </c>
      <c r="L70" s="41">
        <v>500000000</v>
      </c>
      <c r="M70" s="41">
        <v>500000000</v>
      </c>
      <c r="N70" s="41">
        <v>500000000</v>
      </c>
      <c r="O70" s="41">
        <v>500000000</v>
      </c>
      <c r="P70" s="41">
        <v>500000000</v>
      </c>
      <c r="Q70" s="41">
        <v>500000000</v>
      </c>
      <c r="R70" s="41">
        <v>500000000</v>
      </c>
      <c r="S70" s="41">
        <v>500000000</v>
      </c>
      <c r="T70" s="41">
        <v>500000000</v>
      </c>
      <c r="U70" s="41">
        <v>500000000</v>
      </c>
      <c r="V70" s="41">
        <v>500000000</v>
      </c>
      <c r="W70" s="41">
        <v>500000000</v>
      </c>
      <c r="X70" s="41">
        <v>500000000</v>
      </c>
    </row>
    <row r="71" spans="1:24" ht="12.75" customHeight="1">
      <c r="A71" s="15" t="s">
        <v>71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200000000</v>
      </c>
      <c r="I71" s="41">
        <v>200000000</v>
      </c>
      <c r="J71" s="41">
        <v>200000000</v>
      </c>
      <c r="K71" s="41">
        <v>200000000</v>
      </c>
      <c r="L71" s="41">
        <v>200000000</v>
      </c>
      <c r="M71" s="41">
        <v>200000000</v>
      </c>
      <c r="N71" s="41">
        <v>200000000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</row>
    <row r="72" spans="1:24" ht="12.75" customHeight="1">
      <c r="A72" s="15" t="s">
        <v>72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600000000</v>
      </c>
      <c r="K72" s="41">
        <v>600000000</v>
      </c>
      <c r="L72" s="41">
        <v>600000000</v>
      </c>
      <c r="M72" s="41">
        <v>600000000</v>
      </c>
      <c r="N72" s="41">
        <v>600000000</v>
      </c>
      <c r="O72" s="41">
        <v>600000000</v>
      </c>
      <c r="P72" s="41">
        <v>600000000</v>
      </c>
      <c r="Q72" s="41">
        <v>600000000</v>
      </c>
      <c r="R72" s="41">
        <v>600000000</v>
      </c>
      <c r="S72" s="41">
        <v>600000000</v>
      </c>
      <c r="T72" s="41">
        <v>600000000</v>
      </c>
      <c r="U72" s="41">
        <v>600000000</v>
      </c>
      <c r="V72" s="41">
        <v>600000000</v>
      </c>
      <c r="W72" s="41">
        <v>600000000</v>
      </c>
      <c r="X72" s="41">
        <v>600000000</v>
      </c>
    </row>
    <row r="73" spans="1:24" ht="12.75" customHeight="1">
      <c r="A73" s="44" t="s">
        <v>73</v>
      </c>
      <c r="B73" s="45">
        <v>0</v>
      </c>
      <c r="C73" s="45">
        <v>0</v>
      </c>
      <c r="D73" s="45">
        <v>0</v>
      </c>
      <c r="E73" s="45">
        <v>0</v>
      </c>
      <c r="F73" s="45">
        <v>0</v>
      </c>
      <c r="G73" s="45">
        <v>0</v>
      </c>
      <c r="H73" s="45">
        <v>0</v>
      </c>
      <c r="I73" s="45">
        <v>0</v>
      </c>
      <c r="J73" s="45">
        <v>0</v>
      </c>
      <c r="K73" s="45">
        <v>1100000000</v>
      </c>
      <c r="L73" s="45">
        <v>1100000000</v>
      </c>
      <c r="M73" s="45">
        <v>1100000000</v>
      </c>
      <c r="N73" s="45">
        <v>1100000000</v>
      </c>
      <c r="O73" s="45">
        <v>1100000000</v>
      </c>
      <c r="P73" s="45">
        <v>1100000000</v>
      </c>
      <c r="Q73" s="45">
        <v>1100000000</v>
      </c>
      <c r="R73" s="45">
        <v>1100000000</v>
      </c>
      <c r="S73" s="45">
        <v>0</v>
      </c>
      <c r="T73" s="45">
        <v>0</v>
      </c>
      <c r="U73" s="45">
        <v>0</v>
      </c>
      <c r="V73" s="45">
        <v>0</v>
      </c>
      <c r="W73" s="45">
        <v>0</v>
      </c>
      <c r="X73" s="45">
        <v>0</v>
      </c>
    </row>
    <row r="74" spans="1:24" ht="12.75" customHeight="1">
      <c r="A74" s="44" t="s">
        <v>74</v>
      </c>
      <c r="B74" s="45">
        <v>0</v>
      </c>
      <c r="C74" s="45">
        <v>0</v>
      </c>
      <c r="D74" s="45">
        <v>0</v>
      </c>
      <c r="E74" s="45">
        <v>0</v>
      </c>
      <c r="F74" s="45">
        <v>0</v>
      </c>
      <c r="G74" s="45">
        <v>0</v>
      </c>
      <c r="H74" s="45">
        <v>0</v>
      </c>
      <c r="I74" s="45">
        <v>0</v>
      </c>
      <c r="J74" s="45">
        <v>0</v>
      </c>
      <c r="K74" s="45">
        <v>1100000000</v>
      </c>
      <c r="L74" s="45">
        <v>1100000000</v>
      </c>
      <c r="M74" s="45">
        <v>1100000000</v>
      </c>
      <c r="N74" s="45">
        <v>1100000000</v>
      </c>
      <c r="O74" s="45">
        <v>1100000000</v>
      </c>
      <c r="P74" s="45">
        <v>1100000000</v>
      </c>
      <c r="Q74" s="45">
        <v>1100000000</v>
      </c>
      <c r="R74" s="45">
        <v>1100000000</v>
      </c>
      <c r="S74" s="45">
        <v>0</v>
      </c>
      <c r="T74" s="45">
        <v>0</v>
      </c>
      <c r="U74" s="45">
        <v>0</v>
      </c>
      <c r="V74" s="45">
        <v>0</v>
      </c>
      <c r="W74" s="45">
        <v>0</v>
      </c>
      <c r="X74" s="45">
        <v>0</v>
      </c>
    </row>
    <row r="75" spans="1:24" ht="12.75" customHeight="1">
      <c r="A75" s="15" t="s">
        <v>75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600000000</v>
      </c>
      <c r="O75" s="41">
        <v>600000000</v>
      </c>
      <c r="P75" s="41">
        <v>600000000</v>
      </c>
      <c r="Q75" s="41">
        <v>600000000</v>
      </c>
      <c r="R75" s="41">
        <v>600000000</v>
      </c>
      <c r="S75" s="41">
        <v>600000000</v>
      </c>
      <c r="T75" s="41">
        <v>600000000</v>
      </c>
      <c r="U75" s="41">
        <v>600000000</v>
      </c>
      <c r="V75" s="41">
        <v>600000000</v>
      </c>
      <c r="W75" s="41">
        <v>600000000</v>
      </c>
      <c r="X75" s="41">
        <v>600000000</v>
      </c>
    </row>
    <row r="76" spans="1:24" ht="12.75" customHeight="1">
      <c r="A76" s="15" t="s">
        <v>76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500000000</v>
      </c>
      <c r="S76" s="41">
        <v>500000000</v>
      </c>
      <c r="T76" s="41">
        <v>500000000</v>
      </c>
      <c r="U76" s="41">
        <v>500000000</v>
      </c>
      <c r="V76" s="41">
        <v>500000000</v>
      </c>
      <c r="W76" s="41">
        <v>500000000</v>
      </c>
      <c r="X76" s="41">
        <v>500000000</v>
      </c>
    </row>
    <row r="77" spans="1:24" ht="12.75" customHeight="1">
      <c r="A77" s="15" t="s">
        <v>77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300000000</v>
      </c>
      <c r="S77" s="41">
        <v>300000000</v>
      </c>
      <c r="T77" s="41">
        <v>300000000</v>
      </c>
      <c r="U77" s="41">
        <v>300000000</v>
      </c>
      <c r="V77" s="41">
        <v>300000000</v>
      </c>
      <c r="W77" s="41">
        <v>300000000</v>
      </c>
      <c r="X77" s="41">
        <v>300000000</v>
      </c>
    </row>
    <row r="78" spans="1:24" ht="12.75" customHeight="1">
      <c r="A78" s="59" t="s">
        <v>78</v>
      </c>
      <c r="B78" s="60">
        <v>0</v>
      </c>
      <c r="C78" s="60">
        <v>0</v>
      </c>
      <c r="D78" s="60">
        <v>0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0</v>
      </c>
      <c r="S78" s="60">
        <v>0</v>
      </c>
      <c r="T78" s="60">
        <v>95000000</v>
      </c>
      <c r="U78" s="60">
        <v>95000000</v>
      </c>
      <c r="V78" s="60">
        <v>95000000</v>
      </c>
      <c r="W78" s="60">
        <v>89261605.519999996</v>
      </c>
      <c r="X78" s="60">
        <v>89261605.519999996</v>
      </c>
    </row>
    <row r="79" spans="1:24" ht="12.75" customHeight="1">
      <c r="A79" s="15" t="s">
        <v>79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500000000</v>
      </c>
      <c r="W79" s="41">
        <v>500000000</v>
      </c>
      <c r="X79" s="41">
        <v>500000000</v>
      </c>
    </row>
    <row r="80" spans="1:24" ht="12.75" customHeight="1">
      <c r="A80" s="15" t="s">
        <v>80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400000000</v>
      </c>
      <c r="W80" s="41">
        <v>400000000</v>
      </c>
      <c r="X80" s="41">
        <v>725000000</v>
      </c>
    </row>
    <row r="81" spans="1:24" ht="12.75" customHeight="1">
      <c r="A81" s="46" t="s">
        <v>81</v>
      </c>
      <c r="B81" s="47">
        <v>0</v>
      </c>
      <c r="C81" s="47">
        <v>0</v>
      </c>
      <c r="D81" s="47">
        <v>0</v>
      </c>
      <c r="E81" s="47">
        <v>0</v>
      </c>
      <c r="F81" s="47">
        <v>2534508.21</v>
      </c>
      <c r="G81" s="47">
        <v>6665965.2000000002</v>
      </c>
      <c r="H81" s="47">
        <v>8636366.8599999994</v>
      </c>
      <c r="I81" s="47">
        <v>8629942.2300000004</v>
      </c>
      <c r="J81" s="47">
        <v>8607657.5199999996</v>
      </c>
      <c r="K81" s="47">
        <v>8611502.8699999992</v>
      </c>
      <c r="L81" s="47">
        <v>18843774.039999999</v>
      </c>
      <c r="M81" s="47">
        <v>18738997.149999999</v>
      </c>
      <c r="N81" s="47">
        <v>52872298.009999998</v>
      </c>
      <c r="O81" s="47">
        <v>52536534</v>
      </c>
      <c r="P81" s="47">
        <v>52195865.479999997</v>
      </c>
      <c r="Q81" s="47">
        <v>51850177.819999993</v>
      </c>
      <c r="R81" s="47">
        <v>51494992.590000004</v>
      </c>
      <c r="S81" s="47">
        <v>51132946.989999995</v>
      </c>
      <c r="T81" s="47">
        <v>50765713.43</v>
      </c>
      <c r="U81" s="47">
        <v>50393173.140000001</v>
      </c>
      <c r="V81" s="47">
        <v>50052182.910000004</v>
      </c>
      <c r="W81" s="47">
        <v>49670054.080000006</v>
      </c>
      <c r="X81" s="47">
        <v>49282617.439999998</v>
      </c>
    </row>
    <row r="82" spans="1:24" ht="12.75" customHeight="1">
      <c r="A82" s="15" t="s">
        <v>82</v>
      </c>
      <c r="B82" s="41">
        <v>-54114.400000000001</v>
      </c>
      <c r="C82" s="41">
        <v>-52170.16</v>
      </c>
      <c r="D82" s="41">
        <v>-50225.919999999998</v>
      </c>
      <c r="E82" s="41">
        <v>-48281.68</v>
      </c>
      <c r="F82" s="41">
        <v>-46337.440000000002</v>
      </c>
      <c r="G82" s="41">
        <v>-44393.2</v>
      </c>
      <c r="H82" s="41">
        <v>-42448.959999999999</v>
      </c>
      <c r="I82" s="41">
        <v>-40504.720000000001</v>
      </c>
      <c r="J82" s="41">
        <v>-38560.480000000003</v>
      </c>
      <c r="K82" s="41">
        <v>-36616.239999999998</v>
      </c>
      <c r="L82" s="41">
        <v>-34672</v>
      </c>
      <c r="M82" s="41">
        <v>-32727.759999999998</v>
      </c>
      <c r="N82" s="41">
        <v>-30783.52</v>
      </c>
      <c r="O82" s="41">
        <v>-28839.279999999999</v>
      </c>
      <c r="P82" s="41">
        <v>-26895.040000000001</v>
      </c>
      <c r="Q82" s="41">
        <v>-24950.99</v>
      </c>
      <c r="R82" s="41">
        <v>-23006.75</v>
      </c>
      <c r="S82" s="41">
        <v>-21062.51</v>
      </c>
      <c r="T82" s="41">
        <v>-19118.27</v>
      </c>
      <c r="U82" s="41">
        <v>-17174.03</v>
      </c>
      <c r="V82" s="41">
        <v>-15229.79</v>
      </c>
      <c r="W82" s="41">
        <v>-13285.59</v>
      </c>
      <c r="X82" s="41">
        <v>-11341.35</v>
      </c>
    </row>
    <row r="83" spans="1:24" ht="12.75" customHeight="1">
      <c r="A83" s="15" t="s">
        <v>83</v>
      </c>
      <c r="B83" s="41">
        <v>-533679.09</v>
      </c>
      <c r="C83" s="41">
        <v>-519757.05</v>
      </c>
      <c r="D83" s="41">
        <v>-505835.01</v>
      </c>
      <c r="E83" s="41">
        <v>-491912.97</v>
      </c>
      <c r="F83" s="41">
        <v>-477990.93</v>
      </c>
      <c r="G83" s="41">
        <v>-464068.89</v>
      </c>
      <c r="H83" s="41">
        <v>-450146.85</v>
      </c>
      <c r="I83" s="41">
        <v>-436224.81</v>
      </c>
      <c r="J83" s="41">
        <v>-422302.77</v>
      </c>
      <c r="K83" s="41">
        <v>-408380.73</v>
      </c>
      <c r="L83" s="41">
        <v>-394458.69</v>
      </c>
      <c r="M83" s="41">
        <v>-380536.65</v>
      </c>
      <c r="N83" s="41">
        <v>-366614.61</v>
      </c>
      <c r="O83" s="41">
        <v>-352692.57</v>
      </c>
      <c r="P83" s="41">
        <v>-338770.53</v>
      </c>
      <c r="Q83" s="41">
        <v>-324848.49</v>
      </c>
      <c r="R83" s="41">
        <v>-310926.45</v>
      </c>
      <c r="S83" s="41">
        <v>-297004.40999999997</v>
      </c>
      <c r="T83" s="41">
        <v>-283082.37</v>
      </c>
      <c r="U83" s="41">
        <v>-269160.33</v>
      </c>
      <c r="V83" s="41">
        <v>-255238.29</v>
      </c>
      <c r="W83" s="41">
        <v>-241316.25</v>
      </c>
      <c r="X83" s="41">
        <v>-227394.21</v>
      </c>
    </row>
    <row r="84" spans="1:24" ht="12.75" customHeight="1">
      <c r="A84" s="15" t="s">
        <v>84</v>
      </c>
      <c r="B84" s="41">
        <v>-1190512.8400000001</v>
      </c>
      <c r="C84" s="41">
        <v>-1171715.29</v>
      </c>
      <c r="D84" s="41">
        <v>-1152917.74</v>
      </c>
      <c r="E84" s="41">
        <v>-1134120.19</v>
      </c>
      <c r="F84" s="41">
        <v>-1115322.6399999999</v>
      </c>
      <c r="G84" s="41">
        <v>-1096525.0900000001</v>
      </c>
      <c r="H84" s="41">
        <v>-1077727.54</v>
      </c>
      <c r="I84" s="41">
        <v>-1058929.99</v>
      </c>
      <c r="J84" s="41">
        <v>-1040132.44</v>
      </c>
      <c r="K84" s="41">
        <v>-1021334.89</v>
      </c>
      <c r="L84" s="41">
        <v>-1002537.34</v>
      </c>
      <c r="M84" s="41">
        <v>-983739.79</v>
      </c>
      <c r="N84" s="41">
        <v>-964942.24</v>
      </c>
      <c r="O84" s="41">
        <v>-946144.69</v>
      </c>
      <c r="P84" s="41">
        <v>-927347.14</v>
      </c>
      <c r="Q84" s="41">
        <v>-908549.59</v>
      </c>
      <c r="R84" s="41">
        <v>-889752.04</v>
      </c>
      <c r="S84" s="41">
        <v>-870954.49</v>
      </c>
      <c r="T84" s="41">
        <v>-852156.94</v>
      </c>
      <c r="U84" s="41">
        <v>-833359.39</v>
      </c>
      <c r="V84" s="41">
        <v>-814561.84</v>
      </c>
      <c r="W84" s="41">
        <v>-795764.29</v>
      </c>
      <c r="X84" s="41">
        <v>-776966.74</v>
      </c>
    </row>
    <row r="85" spans="1:24" ht="12.75" customHeight="1">
      <c r="A85" s="15" t="s">
        <v>85</v>
      </c>
      <c r="B85" s="41">
        <v>-92606.44</v>
      </c>
      <c r="C85" s="41">
        <v>-0.01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</row>
    <row r="86" spans="1:24" ht="12.75" customHeight="1">
      <c r="A86" s="15" t="s">
        <v>86</v>
      </c>
      <c r="B86" s="41">
        <v>-3226346.96</v>
      </c>
      <c r="C86" s="41">
        <v>-3190365.41</v>
      </c>
      <c r="D86" s="41">
        <v>-3154383.86</v>
      </c>
      <c r="E86" s="41">
        <v>-3118402.31</v>
      </c>
      <c r="F86" s="41">
        <v>-3082420.76</v>
      </c>
      <c r="G86" s="41">
        <v>-3046439.21</v>
      </c>
      <c r="H86" s="41">
        <v>-3010457.66</v>
      </c>
      <c r="I86" s="41">
        <v>-2974476.11</v>
      </c>
      <c r="J86" s="41">
        <v>-2938494.56</v>
      </c>
      <c r="K86" s="41">
        <v>-2902513.01</v>
      </c>
      <c r="L86" s="41">
        <v>-2866531.46</v>
      </c>
      <c r="M86" s="41">
        <v>-2830549.91</v>
      </c>
      <c r="N86" s="41">
        <v>-2794568.36</v>
      </c>
      <c r="O86" s="41">
        <v>-2758586.81</v>
      </c>
      <c r="P86" s="41">
        <v>-2722605.26</v>
      </c>
      <c r="Q86" s="41">
        <v>-2686623.71</v>
      </c>
      <c r="R86" s="41">
        <v>-2650642.16</v>
      </c>
      <c r="S86" s="41">
        <v>-2614660.61</v>
      </c>
      <c r="T86" s="41">
        <v>-2578679.06</v>
      </c>
      <c r="U86" s="41">
        <v>-2542697.5099999998</v>
      </c>
      <c r="V86" s="41">
        <v>-2506715.96</v>
      </c>
      <c r="W86" s="41">
        <v>-2470734.41</v>
      </c>
      <c r="X86" s="41">
        <v>-2434752.86</v>
      </c>
    </row>
    <row r="87" spans="1:24" ht="12.75" customHeight="1">
      <c r="A87" s="15" t="s">
        <v>87</v>
      </c>
      <c r="B87" s="41">
        <v>-4300735.1500000004</v>
      </c>
      <c r="C87" s="41">
        <v>-4256013.46</v>
      </c>
      <c r="D87" s="41">
        <v>-4211291.7699999996</v>
      </c>
      <c r="E87" s="41">
        <v>-4166570.08</v>
      </c>
      <c r="F87" s="41">
        <v>-4121848.39</v>
      </c>
      <c r="G87" s="41">
        <v>-4077126.7</v>
      </c>
      <c r="H87" s="41">
        <v>-4032405.01</v>
      </c>
      <c r="I87" s="41">
        <v>-3987683.32</v>
      </c>
      <c r="J87" s="41">
        <v>-3942961.63</v>
      </c>
      <c r="K87" s="41">
        <v>-3898239.94</v>
      </c>
      <c r="L87" s="41">
        <v>-3853518.25</v>
      </c>
      <c r="M87" s="41">
        <v>-3808796.56</v>
      </c>
      <c r="N87" s="41">
        <v>-3764074.87</v>
      </c>
      <c r="O87" s="41">
        <v>-3719353.18</v>
      </c>
      <c r="P87" s="41">
        <v>-3674631.49</v>
      </c>
      <c r="Q87" s="41">
        <v>-3629909.8</v>
      </c>
      <c r="R87" s="41">
        <v>-3585188.11</v>
      </c>
      <c r="S87" s="41">
        <v>-3540466.42</v>
      </c>
      <c r="T87" s="41">
        <v>-3495744.73</v>
      </c>
      <c r="U87" s="41">
        <v>-3451023.04</v>
      </c>
      <c r="V87" s="41">
        <v>-3406301.35</v>
      </c>
      <c r="W87" s="41">
        <v>-3361579.66</v>
      </c>
      <c r="X87" s="41">
        <v>-3316857.97</v>
      </c>
    </row>
    <row r="88" spans="1:24" ht="12.75" customHeight="1">
      <c r="A88" s="15" t="s">
        <v>88</v>
      </c>
      <c r="B88" s="41">
        <v>-7285092.1900000004</v>
      </c>
      <c r="C88" s="41">
        <v>-7214477.4100000001</v>
      </c>
      <c r="D88" s="41">
        <v>-7143862.6299999999</v>
      </c>
      <c r="E88" s="41">
        <v>-7073247.8499999996</v>
      </c>
      <c r="F88" s="41">
        <v>-7002633.0700000003</v>
      </c>
      <c r="G88" s="41">
        <v>-6932018.29</v>
      </c>
      <c r="H88" s="41">
        <v>-6861403.5099999998</v>
      </c>
      <c r="I88" s="41">
        <v>-6790788.7300000004</v>
      </c>
      <c r="J88" s="41">
        <v>-6720173.9500000002</v>
      </c>
      <c r="K88" s="41">
        <v>-6649559.1699999999</v>
      </c>
      <c r="L88" s="41">
        <v>-6578944.3899999997</v>
      </c>
      <c r="M88" s="41">
        <v>-6508329.6100000003</v>
      </c>
      <c r="N88" s="41">
        <v>-6437714.8300000001</v>
      </c>
      <c r="O88" s="41">
        <v>-6367100.0499999998</v>
      </c>
      <c r="P88" s="41">
        <v>-6296485.2699999996</v>
      </c>
      <c r="Q88" s="41">
        <v>-6225870.4900000002</v>
      </c>
      <c r="R88" s="41">
        <v>-6155255.71</v>
      </c>
      <c r="S88" s="41">
        <v>-6084640.9299999997</v>
      </c>
      <c r="T88" s="41">
        <v>-6014026.1500000004</v>
      </c>
      <c r="U88" s="41">
        <v>-5943411.3700000001</v>
      </c>
      <c r="V88" s="41">
        <v>-5872796.5899999999</v>
      </c>
      <c r="W88" s="41">
        <v>-5802181.8099999996</v>
      </c>
      <c r="X88" s="41">
        <v>-5731567.0300000003</v>
      </c>
    </row>
    <row r="89" spans="1:24" ht="12.75" customHeight="1">
      <c r="A89" s="15" t="s">
        <v>89</v>
      </c>
      <c r="B89" s="41">
        <v>-3531963.24</v>
      </c>
      <c r="C89" s="41">
        <v>-3427570.23</v>
      </c>
      <c r="D89" s="41">
        <v>-3323177.22</v>
      </c>
      <c r="E89" s="41">
        <v>-3218784.21</v>
      </c>
      <c r="F89" s="41">
        <v>-3114391.2</v>
      </c>
      <c r="G89" s="41">
        <v>-3009998.19</v>
      </c>
      <c r="H89" s="41">
        <v>-2905605.18</v>
      </c>
      <c r="I89" s="41">
        <v>-2801212.17</v>
      </c>
      <c r="J89" s="41">
        <v>-2696819.16</v>
      </c>
      <c r="K89" s="41">
        <v>-2592426.15</v>
      </c>
      <c r="L89" s="41">
        <v>-2488033.14</v>
      </c>
      <c r="M89" s="41">
        <v>-2383640.13</v>
      </c>
      <c r="N89" s="41">
        <v>-2279247.12</v>
      </c>
      <c r="O89" s="41">
        <v>-2174854.11</v>
      </c>
      <c r="P89" s="41">
        <v>-2070461.1</v>
      </c>
      <c r="Q89" s="41">
        <v>-1966068.09</v>
      </c>
      <c r="R89" s="41">
        <v>-1861675.08</v>
      </c>
      <c r="S89" s="41">
        <v>-1757282.07</v>
      </c>
      <c r="T89" s="41">
        <v>-1652889.06</v>
      </c>
      <c r="U89" s="41">
        <v>-1548496.05</v>
      </c>
      <c r="V89" s="41">
        <v>-1444103.04</v>
      </c>
      <c r="W89" s="41">
        <v>-1339710.03</v>
      </c>
      <c r="X89" s="41">
        <v>-1235317.02</v>
      </c>
    </row>
    <row r="90" spans="1:24" ht="12.75" customHeight="1">
      <c r="A90" s="15" t="s">
        <v>90</v>
      </c>
      <c r="B90" s="41">
        <v>-76608.31</v>
      </c>
      <c r="C90" s="41">
        <v>-50191.63</v>
      </c>
      <c r="D90" s="41">
        <v>-23774.95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</row>
    <row r="91" spans="1:24" ht="12.75" customHeight="1">
      <c r="A91" s="15" t="s">
        <v>91</v>
      </c>
      <c r="B91" s="41">
        <v>-6401031.9699999997</v>
      </c>
      <c r="C91" s="41">
        <v>-6347241.79</v>
      </c>
      <c r="D91" s="41">
        <v>-6293451.6100000003</v>
      </c>
      <c r="E91" s="41">
        <v>-6239661.4299999997</v>
      </c>
      <c r="F91" s="41">
        <v>-6185871.25</v>
      </c>
      <c r="G91" s="41">
        <v>-6132081.0700000003</v>
      </c>
      <c r="H91" s="41">
        <v>-6078290.8899999997</v>
      </c>
      <c r="I91" s="41">
        <v>-6024500.71</v>
      </c>
      <c r="J91" s="41">
        <v>-5970710.5300000003</v>
      </c>
      <c r="K91" s="41">
        <v>-5916920.3499999996</v>
      </c>
      <c r="L91" s="41">
        <v>-5863130.1699999999</v>
      </c>
      <c r="M91" s="41">
        <v>-5809339.9900000002</v>
      </c>
      <c r="N91" s="41">
        <v>-5755549.8099999996</v>
      </c>
      <c r="O91" s="41">
        <v>-5701759.6299999999</v>
      </c>
      <c r="P91" s="41">
        <v>-5647969.4500000002</v>
      </c>
      <c r="Q91" s="41">
        <v>-5594179.2699999996</v>
      </c>
      <c r="R91" s="41">
        <v>-5540389.0899999999</v>
      </c>
      <c r="S91" s="41">
        <v>-5486598.9100000001</v>
      </c>
      <c r="T91" s="41">
        <v>-5432808.7300000004</v>
      </c>
      <c r="U91" s="41">
        <v>-5379018.5499999998</v>
      </c>
      <c r="V91" s="41">
        <v>-5325228.37</v>
      </c>
      <c r="W91" s="41">
        <v>-5271438.1900000004</v>
      </c>
      <c r="X91" s="41">
        <v>-5217648.01</v>
      </c>
    </row>
    <row r="92" spans="1:24" ht="12.75" customHeight="1">
      <c r="A92" s="15" t="s">
        <v>92</v>
      </c>
      <c r="B92" s="41">
        <v>0</v>
      </c>
      <c r="C92" s="41">
        <v>-4795058.5199999996</v>
      </c>
      <c r="D92" s="41">
        <v>-4780545.43</v>
      </c>
      <c r="E92" s="41">
        <v>-4740131.5199999996</v>
      </c>
      <c r="F92" s="41">
        <v>-4699847.13</v>
      </c>
      <c r="G92" s="41">
        <v>-4659562.74</v>
      </c>
      <c r="H92" s="41">
        <v>-4619278.3499999996</v>
      </c>
      <c r="I92" s="41">
        <v>-4578993.96</v>
      </c>
      <c r="J92" s="41">
        <v>-4538709.57</v>
      </c>
      <c r="K92" s="41">
        <v>-4498425.18</v>
      </c>
      <c r="L92" s="41">
        <v>-4458140.79</v>
      </c>
      <c r="M92" s="41">
        <v>-4417856.4000000004</v>
      </c>
      <c r="N92" s="41">
        <v>-4377572.01</v>
      </c>
      <c r="O92" s="41">
        <v>-4337287.62</v>
      </c>
      <c r="P92" s="41">
        <v>-4297003.2300000004</v>
      </c>
      <c r="Q92" s="41">
        <v>-4256718.84</v>
      </c>
      <c r="R92" s="41">
        <v>-4216434.45</v>
      </c>
      <c r="S92" s="41">
        <v>-4176150.06</v>
      </c>
      <c r="T92" s="41">
        <v>-4135865.67</v>
      </c>
      <c r="U92" s="41">
        <v>-4095581.28</v>
      </c>
      <c r="V92" s="41">
        <v>-4055296.89</v>
      </c>
      <c r="W92" s="41">
        <v>-4015012.5</v>
      </c>
      <c r="X92" s="41">
        <v>-3974728.11</v>
      </c>
    </row>
    <row r="93" spans="1:24" ht="12.75" customHeight="1">
      <c r="A93" s="15" t="s">
        <v>93</v>
      </c>
      <c r="B93" s="41">
        <v>0</v>
      </c>
      <c r="C93" s="41">
        <v>0</v>
      </c>
      <c r="D93" s="41">
        <v>0</v>
      </c>
      <c r="E93" s="41">
        <v>-123756</v>
      </c>
      <c r="F93" s="41">
        <v>-2424500.41</v>
      </c>
      <c r="G93" s="41">
        <v>-2362333.7200000002</v>
      </c>
      <c r="H93" s="41">
        <v>-2300167.0299999998</v>
      </c>
      <c r="I93" s="41">
        <v>-2238000.34</v>
      </c>
      <c r="J93" s="41">
        <v>-2175833.65</v>
      </c>
      <c r="K93" s="41">
        <v>-2113666.96</v>
      </c>
      <c r="L93" s="41">
        <v>-2051500.27</v>
      </c>
      <c r="M93" s="41">
        <v>-1989333.58</v>
      </c>
      <c r="N93" s="41">
        <v>-1927166.89</v>
      </c>
      <c r="O93" s="41">
        <v>-3623485.98</v>
      </c>
      <c r="P93" s="41">
        <v>-3502703.1</v>
      </c>
      <c r="Q93" s="41">
        <v>-3381920.35</v>
      </c>
      <c r="R93" s="41">
        <v>-3261137.47</v>
      </c>
      <c r="S93" s="41">
        <v>-3140354.59</v>
      </c>
      <c r="T93" s="41">
        <v>-3019571.71</v>
      </c>
      <c r="U93" s="41">
        <v>-2898788.83</v>
      </c>
      <c r="V93" s="41">
        <v>-2778005.95</v>
      </c>
      <c r="W93" s="41">
        <v>-2657223.0699999998</v>
      </c>
      <c r="X93" s="41">
        <v>-2538080.19</v>
      </c>
    </row>
    <row r="94" spans="1:24" ht="12.75" customHeight="1">
      <c r="A94" s="15" t="s">
        <v>94</v>
      </c>
      <c r="B94" s="41">
        <v>0</v>
      </c>
      <c r="C94" s="41">
        <v>0</v>
      </c>
      <c r="D94" s="41">
        <v>0</v>
      </c>
      <c r="E94" s="41">
        <v>0</v>
      </c>
      <c r="F94" s="41">
        <v>-5225533.08</v>
      </c>
      <c r="G94" s="41">
        <v>-5181621.03</v>
      </c>
      <c r="H94" s="41">
        <v>-5137708.9800000004</v>
      </c>
      <c r="I94" s="41">
        <v>-5093796.93</v>
      </c>
      <c r="J94" s="41">
        <v>-5049884.88</v>
      </c>
      <c r="K94" s="41">
        <v>-5005972.83</v>
      </c>
      <c r="L94" s="41">
        <v>-4962060.78</v>
      </c>
      <c r="M94" s="41">
        <v>-4918148.7300000004</v>
      </c>
      <c r="N94" s="41">
        <v>-4874236.68</v>
      </c>
      <c r="O94" s="41">
        <v>-4830324.63</v>
      </c>
      <c r="P94" s="41">
        <v>-4786412.58</v>
      </c>
      <c r="Q94" s="41">
        <v>-4742500.53</v>
      </c>
      <c r="R94" s="41">
        <v>-4698588.4800000004</v>
      </c>
      <c r="S94" s="41">
        <v>-4654676.43</v>
      </c>
      <c r="T94" s="41">
        <v>-4610764.38</v>
      </c>
      <c r="U94" s="41">
        <v>-4566852.33</v>
      </c>
      <c r="V94" s="41">
        <v>-4522940.28</v>
      </c>
      <c r="W94" s="41">
        <v>-4479028.2300000004</v>
      </c>
      <c r="X94" s="41">
        <v>-4435116.18</v>
      </c>
    </row>
    <row r="95" spans="1:24" ht="12.75" customHeight="1">
      <c r="A95" s="15" t="s">
        <v>95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-77880</v>
      </c>
      <c r="J95" s="41">
        <v>-4950395.29</v>
      </c>
      <c r="K95" s="41">
        <v>-4827658.21</v>
      </c>
      <c r="L95" s="41">
        <v>-4704921.13</v>
      </c>
      <c r="M95" s="41">
        <v>-4582184.05</v>
      </c>
      <c r="N95" s="41">
        <v>-4459446.97</v>
      </c>
      <c r="O95" s="41">
        <v>-4336709.8899999997</v>
      </c>
      <c r="P95" s="41">
        <v>-4213972.8099999996</v>
      </c>
      <c r="Q95" s="41">
        <v>-4091235.73</v>
      </c>
      <c r="R95" s="41">
        <v>-3968498.65</v>
      </c>
      <c r="S95" s="41">
        <v>-3845761.57</v>
      </c>
      <c r="T95" s="41">
        <v>-3723024.49</v>
      </c>
      <c r="U95" s="41">
        <v>-3600287.41</v>
      </c>
      <c r="V95" s="41">
        <v>-3477550.33</v>
      </c>
      <c r="W95" s="41">
        <v>-3354813.25</v>
      </c>
      <c r="X95" s="41">
        <v>-3232076.17</v>
      </c>
    </row>
    <row r="96" spans="1:24" ht="12.75" customHeight="1">
      <c r="A96" s="44" t="s">
        <v>96</v>
      </c>
      <c r="B96" s="45">
        <v>0</v>
      </c>
      <c r="C96" s="45">
        <v>0</v>
      </c>
      <c r="D96" s="45">
        <v>0</v>
      </c>
      <c r="E96" s="45">
        <v>0</v>
      </c>
      <c r="F96" s="45">
        <v>0</v>
      </c>
      <c r="G96" s="45">
        <v>0</v>
      </c>
      <c r="H96" s="45">
        <v>0</v>
      </c>
      <c r="I96" s="45">
        <v>0</v>
      </c>
      <c r="J96" s="45">
        <v>0</v>
      </c>
      <c r="K96" s="45">
        <v>-4564419.2699999996</v>
      </c>
      <c r="L96" s="45">
        <v>-3859025.65</v>
      </c>
      <c r="M96" s="45">
        <v>-3280171.81</v>
      </c>
      <c r="N96" s="45">
        <v>-2701317.97</v>
      </c>
      <c r="O96" s="45">
        <v>-2122464.13</v>
      </c>
      <c r="P96" s="45">
        <v>-1543610.29</v>
      </c>
      <c r="Q96" s="45">
        <v>-964756.45</v>
      </c>
      <c r="R96" s="45">
        <v>-385902.61</v>
      </c>
      <c r="S96" s="45">
        <v>0</v>
      </c>
      <c r="T96" s="45">
        <v>0</v>
      </c>
      <c r="U96" s="45">
        <v>0</v>
      </c>
      <c r="V96" s="45">
        <v>0</v>
      </c>
      <c r="W96" s="45">
        <v>0</v>
      </c>
      <c r="X96" s="45">
        <v>-7675</v>
      </c>
    </row>
    <row r="97" spans="1:24" ht="12.75" customHeight="1">
      <c r="A97" s="44" t="s">
        <v>97</v>
      </c>
      <c r="B97" s="45">
        <v>0</v>
      </c>
      <c r="C97" s="45">
        <v>0</v>
      </c>
      <c r="D97" s="45">
        <v>0</v>
      </c>
      <c r="E97" s="45">
        <v>0</v>
      </c>
      <c r="F97" s="45">
        <v>0</v>
      </c>
      <c r="G97" s="45">
        <v>0</v>
      </c>
      <c r="H97" s="45">
        <v>0</v>
      </c>
      <c r="I97" s="45">
        <v>0</v>
      </c>
      <c r="J97" s="45">
        <v>0</v>
      </c>
      <c r="K97" s="45">
        <v>-4564419.2699999996</v>
      </c>
      <c r="L97" s="45">
        <v>-3859025.65</v>
      </c>
      <c r="M97" s="45">
        <v>-3280171.81</v>
      </c>
      <c r="N97" s="45">
        <v>-2701317.97</v>
      </c>
      <c r="O97" s="45">
        <v>-2122464.13</v>
      </c>
      <c r="P97" s="45">
        <v>-1543610.29</v>
      </c>
      <c r="Q97" s="45">
        <v>-964756.45</v>
      </c>
      <c r="R97" s="45">
        <v>-385902.61</v>
      </c>
      <c r="S97" s="45">
        <v>0</v>
      </c>
      <c r="T97" s="45">
        <v>0</v>
      </c>
      <c r="U97" s="45">
        <v>0</v>
      </c>
      <c r="V97" s="45">
        <v>0</v>
      </c>
      <c r="W97" s="45">
        <v>0</v>
      </c>
      <c r="X97" s="45">
        <v>-7675</v>
      </c>
    </row>
    <row r="98" spans="1:24" ht="12.75" customHeight="1">
      <c r="A98" s="15" t="s">
        <v>98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-65460</v>
      </c>
      <c r="N98" s="41">
        <v>-6355197.5300000003</v>
      </c>
      <c r="O98" s="41">
        <v>-6302384.2400000002</v>
      </c>
      <c r="P98" s="41">
        <v>-6249570.9500000002</v>
      </c>
      <c r="Q98" s="41">
        <v>-6196757.6600000001</v>
      </c>
      <c r="R98" s="41">
        <v>-6143944.3700000001</v>
      </c>
      <c r="S98" s="41">
        <v>-6091131.0800000001</v>
      </c>
      <c r="T98" s="41">
        <v>-6038317.79</v>
      </c>
      <c r="U98" s="41">
        <v>-5985504.5</v>
      </c>
      <c r="V98" s="41">
        <v>-5932691.21</v>
      </c>
      <c r="W98" s="41">
        <v>-5879877.9199999999</v>
      </c>
      <c r="X98" s="41">
        <v>-5827064.6299999999</v>
      </c>
    </row>
    <row r="99" spans="1:24" ht="12.75" customHeight="1">
      <c r="A99" s="15" t="s">
        <v>99</v>
      </c>
      <c r="B99" s="41">
        <v>0</v>
      </c>
      <c r="C99" s="41">
        <v>0</v>
      </c>
      <c r="D99" s="41">
        <v>0</v>
      </c>
      <c r="E99" s="41">
        <v>0</v>
      </c>
      <c r="F99" s="41">
        <v>0</v>
      </c>
      <c r="G99" s="41">
        <v>0</v>
      </c>
      <c r="H99" s="41">
        <v>0</v>
      </c>
      <c r="I99" s="41">
        <v>0</v>
      </c>
      <c r="J99" s="41">
        <v>0</v>
      </c>
      <c r="K99" s="41">
        <v>0</v>
      </c>
      <c r="L99" s="41">
        <v>0</v>
      </c>
      <c r="M99" s="41">
        <v>0</v>
      </c>
      <c r="N99" s="41">
        <v>0</v>
      </c>
      <c r="O99" s="41">
        <v>0</v>
      </c>
      <c r="P99" s="41">
        <v>0</v>
      </c>
      <c r="Q99" s="41">
        <v>-82212</v>
      </c>
      <c r="R99" s="41">
        <v>-5307718.41</v>
      </c>
      <c r="S99" s="41">
        <v>-5263115.7300000004</v>
      </c>
      <c r="T99" s="41">
        <v>-5218513.05</v>
      </c>
      <c r="U99" s="41">
        <v>-5173910.37</v>
      </c>
      <c r="V99" s="41">
        <v>-5129307.6900000004</v>
      </c>
      <c r="W99" s="41">
        <v>-5084705.01</v>
      </c>
      <c r="X99" s="41">
        <v>-5040102.33</v>
      </c>
    </row>
    <row r="100" spans="1:24" ht="12.75" customHeight="1">
      <c r="A100" s="15" t="s">
        <v>100</v>
      </c>
      <c r="B100" s="41">
        <v>0</v>
      </c>
      <c r="C100" s="41">
        <v>0</v>
      </c>
      <c r="D100" s="41">
        <v>0</v>
      </c>
      <c r="E100" s="41">
        <v>0</v>
      </c>
      <c r="F100" s="41">
        <v>0</v>
      </c>
      <c r="G100" s="41">
        <v>0</v>
      </c>
      <c r="H100" s="41">
        <v>0</v>
      </c>
      <c r="I100" s="41">
        <v>0</v>
      </c>
      <c r="J100" s="41">
        <v>0</v>
      </c>
      <c r="K100" s="41">
        <v>0</v>
      </c>
      <c r="L100" s="41">
        <v>0</v>
      </c>
      <c r="M100" s="41">
        <v>0</v>
      </c>
      <c r="N100" s="41">
        <v>0</v>
      </c>
      <c r="O100" s="41">
        <v>0</v>
      </c>
      <c r="P100" s="41">
        <v>0</v>
      </c>
      <c r="Q100" s="41">
        <v>0</v>
      </c>
      <c r="R100" s="41">
        <v>-2472982.8199999998</v>
      </c>
      <c r="S100" s="41">
        <v>-2409572.9900000002</v>
      </c>
      <c r="T100" s="41">
        <v>-2346163.16</v>
      </c>
      <c r="U100" s="41">
        <v>-2282753.33</v>
      </c>
      <c r="V100" s="41">
        <v>-2219343.5</v>
      </c>
      <c r="W100" s="41">
        <v>-2155933.67</v>
      </c>
      <c r="X100" s="41">
        <v>-2092523.84</v>
      </c>
    </row>
    <row r="101" spans="1:24" ht="12.75" customHeight="1">
      <c r="A101" s="15" t="s">
        <v>101</v>
      </c>
      <c r="B101" s="41">
        <v>0</v>
      </c>
      <c r="C101" s="41">
        <v>0</v>
      </c>
      <c r="D101" s="41">
        <v>0</v>
      </c>
      <c r="E101" s="41">
        <v>0</v>
      </c>
      <c r="F101" s="41">
        <v>0</v>
      </c>
      <c r="G101" s="41">
        <v>0</v>
      </c>
      <c r="H101" s="41">
        <v>0</v>
      </c>
      <c r="I101" s="41">
        <v>0</v>
      </c>
      <c r="J101" s="41">
        <v>0</v>
      </c>
      <c r="K101" s="41">
        <v>0</v>
      </c>
      <c r="L101" s="41">
        <v>0</v>
      </c>
      <c r="M101" s="41">
        <v>0</v>
      </c>
      <c r="N101" s="41">
        <v>0</v>
      </c>
      <c r="O101" s="41">
        <v>0</v>
      </c>
      <c r="P101" s="41">
        <v>0</v>
      </c>
      <c r="Q101" s="41">
        <v>0</v>
      </c>
      <c r="R101" s="41">
        <v>0</v>
      </c>
      <c r="S101" s="41">
        <v>0</v>
      </c>
      <c r="T101" s="41">
        <v>0</v>
      </c>
      <c r="U101" s="41">
        <v>0</v>
      </c>
      <c r="V101" s="41">
        <v>-5432035.5999999996</v>
      </c>
      <c r="W101" s="41">
        <v>-5386388.2300000004</v>
      </c>
      <c r="X101" s="41">
        <v>-5340740.8600000003</v>
      </c>
    </row>
    <row r="102" spans="1:24" ht="12.75" customHeight="1">
      <c r="A102" s="15" t="s">
        <v>102</v>
      </c>
      <c r="B102" s="41">
        <v>0</v>
      </c>
      <c r="C102" s="41">
        <v>0</v>
      </c>
      <c r="D102" s="41">
        <v>0</v>
      </c>
      <c r="E102" s="41">
        <v>0</v>
      </c>
      <c r="F102" s="41">
        <v>0</v>
      </c>
      <c r="G102" s="41">
        <v>0</v>
      </c>
      <c r="H102" s="41">
        <v>0</v>
      </c>
      <c r="I102" s="41">
        <v>0</v>
      </c>
      <c r="J102" s="41">
        <v>0</v>
      </c>
      <c r="K102" s="41">
        <v>0</v>
      </c>
      <c r="L102" s="41">
        <v>0</v>
      </c>
      <c r="M102" s="41">
        <v>0</v>
      </c>
      <c r="N102" s="41">
        <v>0</v>
      </c>
      <c r="O102" s="41">
        <v>0</v>
      </c>
      <c r="P102" s="41">
        <v>0</v>
      </c>
      <c r="Q102" s="41">
        <v>0</v>
      </c>
      <c r="R102" s="41">
        <v>0</v>
      </c>
      <c r="S102" s="41">
        <v>0</v>
      </c>
      <c r="T102" s="41">
        <v>0</v>
      </c>
      <c r="U102" s="41">
        <v>0</v>
      </c>
      <c r="V102" s="41">
        <v>-3385396.98</v>
      </c>
      <c r="W102" s="41">
        <v>-3298591.92</v>
      </c>
      <c r="X102" s="41">
        <v>-5437260.6200000001</v>
      </c>
    </row>
    <row r="103" spans="1:24" ht="12.75" customHeight="1">
      <c r="A103" s="15" t="s">
        <v>103</v>
      </c>
      <c r="B103" s="41">
        <v>9216589.1899999995</v>
      </c>
      <c r="C103" s="41">
        <v>9127252.3100000005</v>
      </c>
      <c r="D103" s="41">
        <v>9037915.4299999997</v>
      </c>
      <c r="E103" s="41">
        <v>8948578.5500000007</v>
      </c>
      <c r="F103" s="41">
        <v>8859241.6699999999</v>
      </c>
      <c r="G103" s="41">
        <v>8769904.7899999991</v>
      </c>
      <c r="H103" s="41">
        <v>8680567.9100000001</v>
      </c>
      <c r="I103" s="41">
        <v>8591231.0299999993</v>
      </c>
      <c r="J103" s="41">
        <v>8501894.1500000004</v>
      </c>
      <c r="K103" s="41">
        <v>8412557.2699999996</v>
      </c>
      <c r="L103" s="41">
        <v>8323220.3899999997</v>
      </c>
      <c r="M103" s="41">
        <v>8233883.5099999998</v>
      </c>
      <c r="N103" s="41">
        <v>8144546.6299999999</v>
      </c>
      <c r="O103" s="41">
        <v>8055209.75</v>
      </c>
      <c r="P103" s="41">
        <v>7965872.8700000001</v>
      </c>
      <c r="Q103" s="41">
        <v>7876535.9900000002</v>
      </c>
      <c r="R103" s="41">
        <v>7787199.1100000003</v>
      </c>
      <c r="S103" s="41">
        <v>7697862.2300000004</v>
      </c>
      <c r="T103" s="41">
        <v>7608525.3499999996</v>
      </c>
      <c r="U103" s="41">
        <v>7519188.4699999997</v>
      </c>
      <c r="V103" s="41">
        <v>7429851.5899999999</v>
      </c>
      <c r="W103" s="41">
        <v>7340514.71</v>
      </c>
      <c r="X103" s="41">
        <v>7251177.8300000001</v>
      </c>
    </row>
    <row r="104" spans="1:24" ht="12.75" customHeight="1">
      <c r="A104" s="15" t="s">
        <v>104</v>
      </c>
      <c r="B104" s="41">
        <v>0</v>
      </c>
      <c r="C104" s="41">
        <v>0</v>
      </c>
      <c r="D104" s="41">
        <v>0</v>
      </c>
      <c r="E104" s="41">
        <v>0</v>
      </c>
      <c r="F104" s="41">
        <v>0</v>
      </c>
      <c r="G104" s="41">
        <v>0</v>
      </c>
      <c r="H104" s="41">
        <v>0</v>
      </c>
      <c r="I104" s="41">
        <v>0</v>
      </c>
      <c r="J104" s="41">
        <v>0</v>
      </c>
      <c r="K104" s="41">
        <v>0</v>
      </c>
      <c r="L104" s="41">
        <v>0</v>
      </c>
      <c r="M104" s="41">
        <v>0</v>
      </c>
      <c r="N104" s="41">
        <v>0</v>
      </c>
      <c r="O104" s="41">
        <v>2574193.5499999998</v>
      </c>
      <c r="P104" s="41">
        <v>2488387.1</v>
      </c>
      <c r="Q104" s="41">
        <v>2402580.65</v>
      </c>
      <c r="R104" s="41">
        <v>2316774.2000000002</v>
      </c>
      <c r="S104" s="41">
        <v>2230967.75</v>
      </c>
      <c r="T104" s="41">
        <v>2145161.2999999998</v>
      </c>
      <c r="U104" s="41">
        <v>2059354.85</v>
      </c>
      <c r="V104" s="41">
        <v>1973548.4</v>
      </c>
      <c r="W104" s="41">
        <v>1887741.95</v>
      </c>
      <c r="X104" s="41">
        <v>1801935.5</v>
      </c>
    </row>
    <row r="105" spans="1:24" ht="12.75" customHeight="1">
      <c r="A105" s="15" t="s">
        <v>105</v>
      </c>
      <c r="B105" s="41">
        <v>0</v>
      </c>
      <c r="C105" s="41">
        <v>0</v>
      </c>
      <c r="D105" s="41">
        <v>0</v>
      </c>
      <c r="E105" s="41">
        <v>0</v>
      </c>
      <c r="F105" s="41">
        <v>0</v>
      </c>
      <c r="G105" s="41">
        <v>0</v>
      </c>
      <c r="H105" s="41">
        <v>0</v>
      </c>
      <c r="I105" s="41">
        <v>0</v>
      </c>
      <c r="J105" s="41">
        <v>0</v>
      </c>
      <c r="K105" s="41">
        <v>0</v>
      </c>
      <c r="L105" s="41">
        <v>0</v>
      </c>
      <c r="M105" s="41">
        <v>0</v>
      </c>
      <c r="N105" s="41">
        <v>0</v>
      </c>
      <c r="O105" s="41">
        <v>0</v>
      </c>
      <c r="P105" s="41">
        <v>0</v>
      </c>
      <c r="Q105" s="41">
        <v>0</v>
      </c>
      <c r="R105" s="41">
        <v>0</v>
      </c>
      <c r="S105" s="41">
        <v>0</v>
      </c>
      <c r="T105" s="41">
        <v>0</v>
      </c>
      <c r="U105" s="41">
        <v>0</v>
      </c>
      <c r="V105" s="41">
        <v>0</v>
      </c>
      <c r="W105" s="41">
        <v>0</v>
      </c>
      <c r="X105" s="41">
        <v>16929250</v>
      </c>
    </row>
    <row r="106" spans="1:24" ht="12.75" customHeight="1">
      <c r="A106" s="15" t="s">
        <v>106</v>
      </c>
      <c r="B106" s="41">
        <v>-420375</v>
      </c>
      <c r="C106" s="41">
        <v>-409312.5</v>
      </c>
      <c r="D106" s="41">
        <v>-398250</v>
      </c>
      <c r="E106" s="41">
        <v>-387187.5</v>
      </c>
      <c r="F106" s="41">
        <v>-376125</v>
      </c>
      <c r="G106" s="41">
        <v>-365062.5</v>
      </c>
      <c r="H106" s="41">
        <v>-354000</v>
      </c>
      <c r="I106" s="41">
        <v>-342937.5</v>
      </c>
      <c r="J106" s="41">
        <v>-331875</v>
      </c>
      <c r="K106" s="41">
        <v>-320812.5</v>
      </c>
      <c r="L106" s="41">
        <v>-309750</v>
      </c>
      <c r="M106" s="41">
        <v>-298687.5</v>
      </c>
      <c r="N106" s="41">
        <v>-287625</v>
      </c>
      <c r="O106" s="41">
        <v>-276562.5</v>
      </c>
      <c r="P106" s="41">
        <v>-265500</v>
      </c>
      <c r="Q106" s="41">
        <v>-254437.5</v>
      </c>
      <c r="R106" s="41">
        <v>-243375</v>
      </c>
      <c r="S106" s="41">
        <v>-232312.5</v>
      </c>
      <c r="T106" s="41">
        <v>-221250</v>
      </c>
      <c r="U106" s="41">
        <v>-210187.5</v>
      </c>
      <c r="V106" s="41">
        <v>-199125</v>
      </c>
      <c r="W106" s="41">
        <v>-188062.5</v>
      </c>
      <c r="X106" s="41">
        <v>-177000</v>
      </c>
    </row>
    <row r="107" spans="1:24" ht="12.75" customHeight="1">
      <c r="A107" s="15" t="s">
        <v>107</v>
      </c>
      <c r="B107" s="41">
        <v>-638399.99</v>
      </c>
      <c r="C107" s="41">
        <v>-628266.65</v>
      </c>
      <c r="D107" s="41">
        <v>-618133.31000000006</v>
      </c>
      <c r="E107" s="41">
        <v>-607999.97</v>
      </c>
      <c r="F107" s="41">
        <v>-597866.63</v>
      </c>
      <c r="G107" s="41">
        <v>-587733.29</v>
      </c>
      <c r="H107" s="41">
        <v>-577599.94999999995</v>
      </c>
      <c r="I107" s="41">
        <v>-567466.61</v>
      </c>
      <c r="J107" s="41">
        <v>-557333.27</v>
      </c>
      <c r="K107" s="41">
        <v>-547199.93000000005</v>
      </c>
      <c r="L107" s="41">
        <v>-537066.59</v>
      </c>
      <c r="M107" s="41">
        <v>-526933.25</v>
      </c>
      <c r="N107" s="41">
        <v>-516799.91</v>
      </c>
      <c r="O107" s="41">
        <v>-506666.57</v>
      </c>
      <c r="P107" s="41">
        <v>-496533.23</v>
      </c>
      <c r="Q107" s="41">
        <v>-486399.89</v>
      </c>
      <c r="R107" s="41">
        <v>-476266.55</v>
      </c>
      <c r="S107" s="41">
        <v>-466133.21</v>
      </c>
      <c r="T107" s="41">
        <v>-455999.87</v>
      </c>
      <c r="U107" s="41">
        <v>-445866.53</v>
      </c>
      <c r="V107" s="41">
        <v>-435733.19</v>
      </c>
      <c r="W107" s="41">
        <v>-425599.85</v>
      </c>
      <c r="X107" s="41">
        <v>-415466.51</v>
      </c>
    </row>
    <row r="108" spans="1:24" ht="12.75" customHeight="1">
      <c r="A108" s="15" t="s">
        <v>108</v>
      </c>
      <c r="B108" s="41">
        <v>-21037.5</v>
      </c>
      <c r="C108" s="41">
        <v>0</v>
      </c>
      <c r="D108" s="41">
        <v>0</v>
      </c>
      <c r="E108" s="41">
        <v>0</v>
      </c>
      <c r="F108" s="41">
        <v>0</v>
      </c>
      <c r="G108" s="41">
        <v>0</v>
      </c>
      <c r="H108" s="41">
        <v>0</v>
      </c>
      <c r="I108" s="41">
        <v>0</v>
      </c>
      <c r="J108" s="41">
        <v>0</v>
      </c>
      <c r="K108" s="41">
        <v>0</v>
      </c>
      <c r="L108" s="41">
        <v>0</v>
      </c>
      <c r="M108" s="41">
        <v>0</v>
      </c>
      <c r="N108" s="41">
        <v>0</v>
      </c>
      <c r="O108" s="41">
        <v>0</v>
      </c>
      <c r="P108" s="41">
        <v>0</v>
      </c>
      <c r="Q108" s="41">
        <v>0</v>
      </c>
      <c r="R108" s="41">
        <v>0</v>
      </c>
      <c r="S108" s="41">
        <v>0</v>
      </c>
      <c r="T108" s="41">
        <v>0</v>
      </c>
      <c r="U108" s="41">
        <v>0</v>
      </c>
      <c r="V108" s="41">
        <v>0</v>
      </c>
      <c r="W108" s="41">
        <v>0</v>
      </c>
      <c r="X108" s="41">
        <v>0</v>
      </c>
    </row>
    <row r="109" spans="1:24" ht="12.75" customHeight="1">
      <c r="A109" s="15" t="s">
        <v>109</v>
      </c>
      <c r="B109" s="41">
        <v>-962422.21</v>
      </c>
      <c r="C109" s="41">
        <v>-951688.87</v>
      </c>
      <c r="D109" s="41">
        <v>-940955.53</v>
      </c>
      <c r="E109" s="41">
        <v>-930222.19</v>
      </c>
      <c r="F109" s="41">
        <v>-919488.85</v>
      </c>
      <c r="G109" s="41">
        <v>-908755.51</v>
      </c>
      <c r="H109" s="41">
        <v>-898022.17</v>
      </c>
      <c r="I109" s="41">
        <v>-887288.83</v>
      </c>
      <c r="J109" s="41">
        <v>-876555.49</v>
      </c>
      <c r="K109" s="41">
        <v>-865822.15</v>
      </c>
      <c r="L109" s="41">
        <v>-855088.81</v>
      </c>
      <c r="M109" s="41">
        <v>-844355.47</v>
      </c>
      <c r="N109" s="41">
        <v>-833622.13</v>
      </c>
      <c r="O109" s="41">
        <v>-822888.79</v>
      </c>
      <c r="P109" s="41">
        <v>-812155.45</v>
      </c>
      <c r="Q109" s="41">
        <v>-801422.11</v>
      </c>
      <c r="R109" s="41">
        <v>-790688.77</v>
      </c>
      <c r="S109" s="41">
        <v>-779955.43</v>
      </c>
      <c r="T109" s="41">
        <v>-769222.09</v>
      </c>
      <c r="U109" s="41">
        <v>-758488.75</v>
      </c>
      <c r="V109" s="41">
        <v>-747755.41</v>
      </c>
      <c r="W109" s="41">
        <v>-737022.07</v>
      </c>
      <c r="X109" s="41">
        <v>-726288.73</v>
      </c>
    </row>
    <row r="110" spans="1:24" ht="12.75" customHeight="1">
      <c r="A110" s="15" t="s">
        <v>110</v>
      </c>
      <c r="B110" s="41">
        <v>-752000</v>
      </c>
      <c r="C110" s="41">
        <v>-744166.67</v>
      </c>
      <c r="D110" s="41">
        <v>-736333.34</v>
      </c>
      <c r="E110" s="41">
        <v>-728500.01</v>
      </c>
      <c r="F110" s="41">
        <v>-720666.68</v>
      </c>
      <c r="G110" s="41">
        <v>-712833.35</v>
      </c>
      <c r="H110" s="41">
        <v>-705000.02</v>
      </c>
      <c r="I110" s="41">
        <v>-697166.69</v>
      </c>
      <c r="J110" s="41">
        <v>-689333.36</v>
      </c>
      <c r="K110" s="41">
        <v>-681500.03</v>
      </c>
      <c r="L110" s="41">
        <v>-673666.7</v>
      </c>
      <c r="M110" s="41">
        <v>-665833.37</v>
      </c>
      <c r="N110" s="41">
        <v>-658000.04</v>
      </c>
      <c r="O110" s="41">
        <v>-650166.71</v>
      </c>
      <c r="P110" s="41">
        <v>-642333.38</v>
      </c>
      <c r="Q110" s="41">
        <v>-634500.05000000005</v>
      </c>
      <c r="R110" s="41">
        <v>-626666.72</v>
      </c>
      <c r="S110" s="41">
        <v>-618833.39</v>
      </c>
      <c r="T110" s="41">
        <v>-611000.06000000006</v>
      </c>
      <c r="U110" s="41">
        <v>-603166.73</v>
      </c>
      <c r="V110" s="41">
        <v>-595333.4</v>
      </c>
      <c r="W110" s="41">
        <v>-587500.06999999995</v>
      </c>
      <c r="X110" s="41">
        <v>-579666.74</v>
      </c>
    </row>
    <row r="111" spans="1:24" ht="12.75" customHeight="1">
      <c r="A111" s="15" t="s">
        <v>111</v>
      </c>
      <c r="B111" s="41">
        <v>-806833.34</v>
      </c>
      <c r="C111" s="41">
        <v>-799000.01</v>
      </c>
      <c r="D111" s="41">
        <v>-791166.68</v>
      </c>
      <c r="E111" s="41">
        <v>-783333.35</v>
      </c>
      <c r="F111" s="41">
        <v>-775500.02</v>
      </c>
      <c r="G111" s="41">
        <v>-767666.69</v>
      </c>
      <c r="H111" s="41">
        <v>-759833.36</v>
      </c>
      <c r="I111" s="41">
        <v>-752000.03</v>
      </c>
      <c r="J111" s="41">
        <v>-744166.7</v>
      </c>
      <c r="K111" s="41">
        <v>-736333.37</v>
      </c>
      <c r="L111" s="41">
        <v>-728500.04</v>
      </c>
      <c r="M111" s="41">
        <v>-720666.71</v>
      </c>
      <c r="N111" s="41">
        <v>-712833.38</v>
      </c>
      <c r="O111" s="41">
        <v>-705000.05</v>
      </c>
      <c r="P111" s="41">
        <v>-697166.72</v>
      </c>
      <c r="Q111" s="41">
        <v>-689333.39</v>
      </c>
      <c r="R111" s="41">
        <v>-681500.06</v>
      </c>
      <c r="S111" s="41">
        <v>-673666.73</v>
      </c>
      <c r="T111" s="41">
        <v>-665833.4</v>
      </c>
      <c r="U111" s="41">
        <v>-658000.06999999995</v>
      </c>
      <c r="V111" s="41">
        <v>-650166.74</v>
      </c>
      <c r="W111" s="41">
        <v>-642333.41</v>
      </c>
      <c r="X111" s="41">
        <v>-634500.07999999996</v>
      </c>
    </row>
    <row r="112" spans="1:24" ht="12.75" customHeight="1">
      <c r="A112" s="15" t="s">
        <v>112</v>
      </c>
      <c r="B112" s="41">
        <v>-1163020.8500000001</v>
      </c>
      <c r="C112" s="41">
        <v>-1128645.8600000001</v>
      </c>
      <c r="D112" s="41">
        <v>-1094270.8700000001</v>
      </c>
      <c r="E112" s="41">
        <v>-1059895.8799999999</v>
      </c>
      <c r="F112" s="41">
        <v>-1025520.89</v>
      </c>
      <c r="G112" s="41">
        <v>-991145.9</v>
      </c>
      <c r="H112" s="41">
        <v>-956770.91</v>
      </c>
      <c r="I112" s="41">
        <v>-922395.92</v>
      </c>
      <c r="J112" s="41">
        <v>-888020.93</v>
      </c>
      <c r="K112" s="41">
        <v>-853645.94</v>
      </c>
      <c r="L112" s="41">
        <v>-819270.95</v>
      </c>
      <c r="M112" s="41">
        <v>-784895.96</v>
      </c>
      <c r="N112" s="41">
        <v>-750520.97</v>
      </c>
      <c r="O112" s="41">
        <v>-716145.98</v>
      </c>
      <c r="P112" s="41">
        <v>-681770.99</v>
      </c>
      <c r="Q112" s="41">
        <v>-647396</v>
      </c>
      <c r="R112" s="41">
        <v>-613021.01</v>
      </c>
      <c r="S112" s="41">
        <v>-578646.02</v>
      </c>
      <c r="T112" s="41">
        <v>-544271.03</v>
      </c>
      <c r="U112" s="41">
        <v>-509896.04</v>
      </c>
      <c r="V112" s="41">
        <v>-475521.05</v>
      </c>
      <c r="W112" s="41">
        <v>-441146.06</v>
      </c>
      <c r="X112" s="41">
        <v>-406771.07</v>
      </c>
    </row>
    <row r="113" spans="1:24" ht="12.75" customHeight="1">
      <c r="A113" s="15" t="s">
        <v>113</v>
      </c>
      <c r="B113" s="41">
        <v>-2980950</v>
      </c>
      <c r="C113" s="41">
        <v>-2955900</v>
      </c>
      <c r="D113" s="41">
        <v>-2930850</v>
      </c>
      <c r="E113" s="41">
        <v>-2905800</v>
      </c>
      <c r="F113" s="41">
        <v>-2880750</v>
      </c>
      <c r="G113" s="41">
        <v>-2855700</v>
      </c>
      <c r="H113" s="41">
        <v>-2830650</v>
      </c>
      <c r="I113" s="41">
        <v>-2805600</v>
      </c>
      <c r="J113" s="41">
        <v>-2780550</v>
      </c>
      <c r="K113" s="41">
        <v>-2755500</v>
      </c>
      <c r="L113" s="41">
        <v>-2730450</v>
      </c>
      <c r="M113" s="41">
        <v>-2705400</v>
      </c>
      <c r="N113" s="41">
        <v>-2680350</v>
      </c>
      <c r="O113" s="41">
        <v>-2655300</v>
      </c>
      <c r="P113" s="41">
        <v>-2630250</v>
      </c>
      <c r="Q113" s="41">
        <v>-2605200</v>
      </c>
      <c r="R113" s="41">
        <v>-2580150</v>
      </c>
      <c r="S113" s="41">
        <v>-2555100</v>
      </c>
      <c r="T113" s="41">
        <v>-2530050</v>
      </c>
      <c r="U113" s="41">
        <v>-2505000</v>
      </c>
      <c r="V113" s="41">
        <v>-2479950</v>
      </c>
      <c r="W113" s="41">
        <v>-2454900</v>
      </c>
      <c r="X113" s="41">
        <v>-2429850</v>
      </c>
    </row>
    <row r="114" spans="1:24" ht="12.75" customHeight="1">
      <c r="A114" s="15" t="s">
        <v>114</v>
      </c>
      <c r="B114" s="41">
        <v>0</v>
      </c>
      <c r="C114" s="41">
        <v>-1773000</v>
      </c>
      <c r="D114" s="41">
        <v>-1753300</v>
      </c>
      <c r="E114" s="41">
        <v>-1738525</v>
      </c>
      <c r="F114" s="41">
        <v>-1723750</v>
      </c>
      <c r="G114" s="41">
        <v>-1708975</v>
      </c>
      <c r="H114" s="41">
        <v>-1694200</v>
      </c>
      <c r="I114" s="41">
        <v>-1679425</v>
      </c>
      <c r="J114" s="41">
        <v>-1664650</v>
      </c>
      <c r="K114" s="41">
        <v>-1649875</v>
      </c>
      <c r="L114" s="41">
        <v>-1635100</v>
      </c>
      <c r="M114" s="41">
        <v>-1620325</v>
      </c>
      <c r="N114" s="41">
        <v>-1605550</v>
      </c>
      <c r="O114" s="41">
        <v>-1590775</v>
      </c>
      <c r="P114" s="41">
        <v>-1576000</v>
      </c>
      <c r="Q114" s="41">
        <v>-1561225</v>
      </c>
      <c r="R114" s="41">
        <v>-1546450</v>
      </c>
      <c r="S114" s="41">
        <v>-1531675</v>
      </c>
      <c r="T114" s="41">
        <v>-1516900</v>
      </c>
      <c r="U114" s="41">
        <v>-1502125</v>
      </c>
      <c r="V114" s="41">
        <v>-1487350</v>
      </c>
      <c r="W114" s="41">
        <v>-1472575</v>
      </c>
      <c r="X114" s="41">
        <v>-1457800</v>
      </c>
    </row>
    <row r="115" spans="1:24" ht="12.75" customHeight="1">
      <c r="A115" s="15" t="s">
        <v>115</v>
      </c>
      <c r="B115" s="41">
        <v>0</v>
      </c>
      <c r="C115" s="41">
        <v>0</v>
      </c>
      <c r="D115" s="41">
        <v>0</v>
      </c>
      <c r="E115" s="41">
        <v>0</v>
      </c>
      <c r="F115" s="41">
        <v>-175500</v>
      </c>
      <c r="G115" s="41">
        <v>-171000</v>
      </c>
      <c r="H115" s="41">
        <v>-166500</v>
      </c>
      <c r="I115" s="41">
        <v>-162000</v>
      </c>
      <c r="J115" s="41">
        <v>-157500</v>
      </c>
      <c r="K115" s="41">
        <v>-153000</v>
      </c>
      <c r="L115" s="41">
        <v>-148500</v>
      </c>
      <c r="M115" s="41">
        <v>-144000</v>
      </c>
      <c r="N115" s="41">
        <v>-139500</v>
      </c>
      <c r="O115" s="41">
        <v>-135000</v>
      </c>
      <c r="P115" s="41">
        <v>-130500</v>
      </c>
      <c r="Q115" s="41">
        <v>-126000</v>
      </c>
      <c r="R115" s="41">
        <v>-121500</v>
      </c>
      <c r="S115" s="41">
        <v>-117000</v>
      </c>
      <c r="T115" s="41">
        <v>-112500</v>
      </c>
      <c r="U115" s="41">
        <v>-108000</v>
      </c>
      <c r="V115" s="41">
        <v>-103500</v>
      </c>
      <c r="W115" s="41">
        <v>-99000</v>
      </c>
      <c r="X115" s="41">
        <v>-94500</v>
      </c>
    </row>
    <row r="116" spans="1:24" ht="12.75" customHeight="1">
      <c r="A116" s="15" t="s">
        <v>116</v>
      </c>
      <c r="B116" s="41">
        <v>0</v>
      </c>
      <c r="C116" s="41">
        <v>0</v>
      </c>
      <c r="D116" s="41">
        <v>0</v>
      </c>
      <c r="E116" s="41">
        <v>0</v>
      </c>
      <c r="F116" s="41">
        <v>-366916.66</v>
      </c>
      <c r="G116" s="41">
        <v>-363833.32</v>
      </c>
      <c r="H116" s="41">
        <v>-360749.98</v>
      </c>
      <c r="I116" s="41">
        <v>-357666.64</v>
      </c>
      <c r="J116" s="41">
        <v>-354583.3</v>
      </c>
      <c r="K116" s="41">
        <v>-351499.96</v>
      </c>
      <c r="L116" s="41">
        <v>-348416.62</v>
      </c>
      <c r="M116" s="41">
        <v>-345333.28</v>
      </c>
      <c r="N116" s="41">
        <v>-342249.94</v>
      </c>
      <c r="O116" s="41">
        <v>-339166.6</v>
      </c>
      <c r="P116" s="41">
        <v>-336083.26</v>
      </c>
      <c r="Q116" s="41">
        <v>-332999.92</v>
      </c>
      <c r="R116" s="41">
        <v>-329916.58</v>
      </c>
      <c r="S116" s="41">
        <v>-326833.24</v>
      </c>
      <c r="T116" s="41">
        <v>-323749.90000000002</v>
      </c>
      <c r="U116" s="41">
        <v>-320666.56</v>
      </c>
      <c r="V116" s="41">
        <v>-317583.21999999997</v>
      </c>
      <c r="W116" s="41">
        <v>-314499.88</v>
      </c>
      <c r="X116" s="41">
        <v>-311416.53999999998</v>
      </c>
    </row>
    <row r="117" spans="1:24" ht="12.75" customHeight="1">
      <c r="A117" s="15" t="s">
        <v>117</v>
      </c>
      <c r="B117" s="41">
        <v>0</v>
      </c>
      <c r="C117" s="41">
        <v>0</v>
      </c>
      <c r="D117" s="41">
        <v>0</v>
      </c>
      <c r="E117" s="41">
        <v>0</v>
      </c>
      <c r="F117" s="41">
        <v>0</v>
      </c>
      <c r="G117" s="41">
        <v>0</v>
      </c>
      <c r="H117" s="41">
        <v>0</v>
      </c>
      <c r="I117" s="41">
        <v>0</v>
      </c>
      <c r="J117" s="41">
        <v>-2546854.83</v>
      </c>
      <c r="K117" s="41">
        <v>-2483709.66</v>
      </c>
      <c r="L117" s="41">
        <v>-2420564.4900000002</v>
      </c>
      <c r="M117" s="41">
        <v>-2357419.3199999998</v>
      </c>
      <c r="N117" s="41">
        <v>-2294274.15</v>
      </c>
      <c r="O117" s="41">
        <v>-2231128.98</v>
      </c>
      <c r="P117" s="41">
        <v>-2167983.81</v>
      </c>
      <c r="Q117" s="41">
        <v>-2104838.64</v>
      </c>
      <c r="R117" s="41">
        <v>-2041693.47</v>
      </c>
      <c r="S117" s="41">
        <v>-1978548.3</v>
      </c>
      <c r="T117" s="41">
        <v>-1915403.13</v>
      </c>
      <c r="U117" s="41">
        <v>-1852257.96</v>
      </c>
      <c r="V117" s="41">
        <v>-1789112.79</v>
      </c>
      <c r="W117" s="41">
        <v>-1725967.62</v>
      </c>
      <c r="X117" s="41">
        <v>-1662822.45</v>
      </c>
    </row>
    <row r="118" spans="1:24" ht="12.75" customHeight="1">
      <c r="A118" s="44" t="s">
        <v>118</v>
      </c>
      <c r="B118" s="45">
        <v>0</v>
      </c>
      <c r="C118" s="45">
        <v>0</v>
      </c>
      <c r="D118" s="45">
        <v>0</v>
      </c>
      <c r="E118" s="45">
        <v>0</v>
      </c>
      <c r="F118" s="45">
        <v>0</v>
      </c>
      <c r="G118" s="45">
        <v>0</v>
      </c>
      <c r="H118" s="45">
        <v>0</v>
      </c>
      <c r="I118" s="45">
        <v>0</v>
      </c>
      <c r="J118" s="45">
        <v>0</v>
      </c>
      <c r="K118" s="45">
        <v>-44000</v>
      </c>
      <c r="L118" s="45">
        <v>-36666.68</v>
      </c>
      <c r="M118" s="45">
        <v>-31166.69</v>
      </c>
      <c r="N118" s="45">
        <v>-25666.7</v>
      </c>
      <c r="O118" s="45">
        <v>-20166.71</v>
      </c>
      <c r="P118" s="45">
        <v>-14666.72</v>
      </c>
      <c r="Q118" s="45">
        <v>-9166.73</v>
      </c>
      <c r="R118" s="45">
        <v>-3666.74</v>
      </c>
      <c r="S118" s="45">
        <v>0</v>
      </c>
      <c r="T118" s="45">
        <v>0</v>
      </c>
      <c r="U118" s="45">
        <v>0</v>
      </c>
      <c r="V118" s="45">
        <v>0</v>
      </c>
      <c r="W118" s="45">
        <v>0</v>
      </c>
      <c r="X118" s="45">
        <v>0</v>
      </c>
    </row>
    <row r="119" spans="1:24" ht="12.75" customHeight="1">
      <c r="A119" s="15" t="s">
        <v>119</v>
      </c>
      <c r="B119" s="41">
        <v>0</v>
      </c>
      <c r="C119" s="41">
        <v>0</v>
      </c>
      <c r="D119" s="41">
        <v>0</v>
      </c>
      <c r="E119" s="41">
        <v>0</v>
      </c>
      <c r="F119" s="41">
        <v>0</v>
      </c>
      <c r="G119" s="41">
        <v>0</v>
      </c>
      <c r="H119" s="41">
        <v>0</v>
      </c>
      <c r="I119" s="41">
        <v>0</v>
      </c>
      <c r="J119" s="41">
        <v>0</v>
      </c>
      <c r="K119" s="41">
        <v>0</v>
      </c>
      <c r="L119" s="41">
        <v>0</v>
      </c>
      <c r="M119" s="41">
        <v>0</v>
      </c>
      <c r="N119" s="41">
        <v>-3826203.3</v>
      </c>
      <c r="O119" s="41">
        <v>-3794406.6</v>
      </c>
      <c r="P119" s="41">
        <v>-3762609.9</v>
      </c>
      <c r="Q119" s="41">
        <v>-3730813.2</v>
      </c>
      <c r="R119" s="41">
        <v>-3699016.5</v>
      </c>
      <c r="S119" s="41">
        <v>-3667219.8</v>
      </c>
      <c r="T119" s="41">
        <v>-3635423.1</v>
      </c>
      <c r="U119" s="41">
        <v>-3603626.4</v>
      </c>
      <c r="V119" s="41">
        <v>-3571829.7</v>
      </c>
      <c r="W119" s="41">
        <v>-3540033</v>
      </c>
      <c r="X119" s="41">
        <v>-3508236.3</v>
      </c>
    </row>
    <row r="120" spans="1:24" ht="12.75" customHeight="1">
      <c r="A120" s="15" t="s">
        <v>120</v>
      </c>
      <c r="B120" s="41">
        <v>0</v>
      </c>
      <c r="C120" s="41">
        <v>0</v>
      </c>
      <c r="D120" s="41">
        <v>0</v>
      </c>
      <c r="E120" s="41">
        <v>0</v>
      </c>
      <c r="F120" s="41">
        <v>0</v>
      </c>
      <c r="G120" s="41">
        <v>0</v>
      </c>
      <c r="H120" s="41">
        <v>0</v>
      </c>
      <c r="I120" s="41">
        <v>0</v>
      </c>
      <c r="J120" s="41">
        <v>0</v>
      </c>
      <c r="K120" s="41">
        <v>0</v>
      </c>
      <c r="L120" s="41">
        <v>0</v>
      </c>
      <c r="M120" s="41">
        <v>0</v>
      </c>
      <c r="N120" s="41">
        <v>0</v>
      </c>
      <c r="O120" s="41">
        <v>0</v>
      </c>
      <c r="P120" s="41">
        <v>0</v>
      </c>
      <c r="Q120" s="41">
        <v>0</v>
      </c>
      <c r="R120" s="41">
        <v>-2052750</v>
      </c>
      <c r="S120" s="41">
        <v>-2035500</v>
      </c>
      <c r="T120" s="41">
        <v>-2018250</v>
      </c>
      <c r="U120" s="41">
        <v>-2001000</v>
      </c>
      <c r="V120" s="41">
        <v>-1983750</v>
      </c>
      <c r="W120" s="41">
        <v>-1966500</v>
      </c>
      <c r="X120" s="41">
        <v>-1949250</v>
      </c>
    </row>
    <row r="121" spans="1:24" ht="12.75" customHeight="1">
      <c r="A121" s="15" t="s">
        <v>121</v>
      </c>
      <c r="B121" s="41">
        <v>0</v>
      </c>
      <c r="C121" s="41">
        <v>0</v>
      </c>
      <c r="D121" s="41">
        <v>0</v>
      </c>
      <c r="E121" s="41">
        <v>0</v>
      </c>
      <c r="F121" s="41">
        <v>0</v>
      </c>
      <c r="G121" s="41">
        <v>0</v>
      </c>
      <c r="H121" s="41">
        <v>0</v>
      </c>
      <c r="I121" s="41">
        <v>0</v>
      </c>
      <c r="J121" s="41">
        <v>0</v>
      </c>
      <c r="K121" s="41">
        <v>0</v>
      </c>
      <c r="L121" s="41">
        <v>0</v>
      </c>
      <c r="M121" s="41">
        <v>0</v>
      </c>
      <c r="N121" s="41">
        <v>0</v>
      </c>
      <c r="O121" s="41">
        <v>0</v>
      </c>
      <c r="P121" s="41">
        <v>0</v>
      </c>
      <c r="Q121" s="41">
        <v>0</v>
      </c>
      <c r="R121" s="41">
        <v>-655200</v>
      </c>
      <c r="S121" s="41">
        <v>-638400</v>
      </c>
      <c r="T121" s="41">
        <v>-621600</v>
      </c>
      <c r="U121" s="41">
        <v>-604800</v>
      </c>
      <c r="V121" s="41">
        <v>-588000</v>
      </c>
      <c r="W121" s="41">
        <v>-571200</v>
      </c>
      <c r="X121" s="41">
        <v>-554400</v>
      </c>
    </row>
    <row r="122" spans="1:24" ht="12.75" customHeight="1">
      <c r="A122" s="15" t="s">
        <v>122</v>
      </c>
      <c r="B122" s="41">
        <v>0</v>
      </c>
      <c r="C122" s="41">
        <v>0</v>
      </c>
      <c r="D122" s="41">
        <v>0</v>
      </c>
      <c r="E122" s="41">
        <v>0</v>
      </c>
      <c r="F122" s="41">
        <v>0</v>
      </c>
      <c r="G122" s="41">
        <v>0</v>
      </c>
      <c r="H122" s="41">
        <v>0</v>
      </c>
      <c r="I122" s="41">
        <v>0</v>
      </c>
      <c r="J122" s="41">
        <v>0</v>
      </c>
      <c r="K122" s="41">
        <v>0</v>
      </c>
      <c r="L122" s="41">
        <v>0</v>
      </c>
      <c r="M122" s="41">
        <v>0</v>
      </c>
      <c r="N122" s="41">
        <v>0</v>
      </c>
      <c r="O122" s="41">
        <v>0</v>
      </c>
      <c r="P122" s="41">
        <v>0</v>
      </c>
      <c r="Q122" s="41">
        <v>0</v>
      </c>
      <c r="R122" s="41">
        <v>0</v>
      </c>
      <c r="S122" s="41">
        <v>0</v>
      </c>
      <c r="T122" s="41">
        <v>0</v>
      </c>
      <c r="U122" s="41">
        <v>0</v>
      </c>
      <c r="V122" s="41">
        <v>-1194958.3400000001</v>
      </c>
      <c r="W122" s="41">
        <v>-1184916.68</v>
      </c>
      <c r="X122" s="41">
        <v>-1174875.02</v>
      </c>
    </row>
    <row r="123" spans="1:24" ht="12.75" customHeight="1">
      <c r="A123" s="15" t="s">
        <v>123</v>
      </c>
      <c r="B123" s="42">
        <v>0</v>
      </c>
      <c r="C123" s="42">
        <v>0</v>
      </c>
      <c r="D123" s="42">
        <v>0</v>
      </c>
      <c r="E123" s="42">
        <v>0</v>
      </c>
      <c r="F123" s="42">
        <v>0</v>
      </c>
      <c r="G123" s="42">
        <v>0</v>
      </c>
      <c r="H123" s="42">
        <v>0</v>
      </c>
      <c r="I123" s="42">
        <v>0</v>
      </c>
      <c r="J123" s="42">
        <v>0</v>
      </c>
      <c r="K123" s="42">
        <v>0</v>
      </c>
      <c r="L123" s="42">
        <v>0</v>
      </c>
      <c r="M123" s="42">
        <v>0</v>
      </c>
      <c r="N123" s="42">
        <v>0</v>
      </c>
      <c r="O123" s="42">
        <v>0</v>
      </c>
      <c r="P123" s="42">
        <v>0</v>
      </c>
      <c r="Q123" s="42">
        <v>0</v>
      </c>
      <c r="R123" s="42">
        <v>0</v>
      </c>
      <c r="S123" s="42">
        <v>0</v>
      </c>
      <c r="T123" s="42">
        <v>0</v>
      </c>
      <c r="U123" s="42">
        <v>0</v>
      </c>
      <c r="V123" s="42">
        <v>-507000.01</v>
      </c>
      <c r="W123" s="42">
        <v>-494000.02</v>
      </c>
      <c r="X123" s="42">
        <v>-481000.03</v>
      </c>
    </row>
    <row r="124" spans="1:24" s="1" customFormat="1" ht="12.75" customHeight="1">
      <c r="A124" s="20" t="s">
        <v>16</v>
      </c>
      <c r="B124" s="24">
        <v>3659778859.71</v>
      </c>
      <c r="C124" s="24">
        <v>3653712710.7899995</v>
      </c>
      <c r="D124" s="24">
        <v>3654135189.5599999</v>
      </c>
      <c r="E124" s="24">
        <v>3529452246.4100008</v>
      </c>
      <c r="F124" s="24">
        <v>4324334968.8499985</v>
      </c>
      <c r="G124" s="24">
        <v>4328996996.3000011</v>
      </c>
      <c r="H124" s="24">
        <v>4531497968.4199991</v>
      </c>
      <c r="I124" s="24">
        <v>4531944234.25</v>
      </c>
      <c r="J124" s="24">
        <v>5125033149.8800011</v>
      </c>
      <c r="K124" s="24">
        <v>7316580609.4000006</v>
      </c>
      <c r="L124" s="24">
        <v>7328947453.8400002</v>
      </c>
      <c r="M124" s="24">
        <v>7330656877.3300009</v>
      </c>
      <c r="N124" s="24">
        <v>7956553897.7399998</v>
      </c>
      <c r="O124" s="24">
        <v>7958998111.8700008</v>
      </c>
      <c r="P124" s="24">
        <v>7960594523.4599991</v>
      </c>
      <c r="Q124" s="24">
        <v>7962103703.5899992</v>
      </c>
      <c r="R124" s="24">
        <v>8753279159.2400017</v>
      </c>
      <c r="S124" s="24">
        <v>6554608520.5499992</v>
      </c>
      <c r="T124" s="24">
        <v>6650157221.9400015</v>
      </c>
      <c r="U124" s="24">
        <v>6650700616.6000023</v>
      </c>
      <c r="V124" s="24">
        <v>7540756170.3900003</v>
      </c>
      <c r="W124" s="24">
        <v>7535707076.0700006</v>
      </c>
      <c r="X124" s="24">
        <v>7876077854.7000008</v>
      </c>
    </row>
    <row r="125" spans="1:24" s="1" customFormat="1" ht="12.75" customHeight="1"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</row>
    <row r="126" spans="1:24" ht="12.75" customHeight="1">
      <c r="A126" s="15" t="s">
        <v>124</v>
      </c>
      <c r="B126" s="41">
        <v>0</v>
      </c>
      <c r="C126" s="41">
        <v>0</v>
      </c>
      <c r="D126" s="41">
        <v>15000000</v>
      </c>
      <c r="E126" s="41">
        <v>60000000</v>
      </c>
      <c r="F126" s="41">
        <v>0</v>
      </c>
      <c r="G126" s="41">
        <v>50000000</v>
      </c>
      <c r="H126" s="41">
        <v>0</v>
      </c>
      <c r="I126" s="41">
        <v>0</v>
      </c>
      <c r="J126" s="41">
        <v>0</v>
      </c>
      <c r="K126" s="41">
        <v>0</v>
      </c>
      <c r="L126" s="41">
        <v>0</v>
      </c>
      <c r="M126" s="41">
        <v>0</v>
      </c>
      <c r="N126" s="41">
        <v>0</v>
      </c>
      <c r="O126" s="41">
        <v>0</v>
      </c>
      <c r="P126" s="41">
        <v>0</v>
      </c>
      <c r="Q126" s="41">
        <v>25000000</v>
      </c>
      <c r="R126" s="41">
        <v>0</v>
      </c>
      <c r="S126" s="41">
        <v>0</v>
      </c>
      <c r="T126" s="41">
        <v>0</v>
      </c>
      <c r="U126" s="41">
        <v>37000000</v>
      </c>
      <c r="V126" s="41">
        <v>0</v>
      </c>
      <c r="W126" s="41">
        <v>0</v>
      </c>
      <c r="X126" s="41">
        <v>0</v>
      </c>
    </row>
    <row r="127" spans="1:24" ht="12.75" customHeight="1">
      <c r="A127" s="15" t="s">
        <v>125</v>
      </c>
      <c r="B127" s="41">
        <v>-7.0000000000000007E-2</v>
      </c>
      <c r="C127" s="41">
        <v>0</v>
      </c>
      <c r="D127" s="41">
        <v>-14175</v>
      </c>
      <c r="E127" s="41">
        <v>-25447.63</v>
      </c>
      <c r="F127" s="41">
        <v>0.02</v>
      </c>
      <c r="G127" s="41">
        <v>-10105.31</v>
      </c>
      <c r="H127" s="41">
        <v>0.03</v>
      </c>
      <c r="I127" s="41">
        <v>0.03</v>
      </c>
      <c r="J127" s="41">
        <v>0.03</v>
      </c>
      <c r="K127" s="41">
        <v>0.03</v>
      </c>
      <c r="L127" s="41">
        <v>0.03</v>
      </c>
      <c r="M127" s="41">
        <v>0.03</v>
      </c>
      <c r="N127" s="41">
        <v>0.03</v>
      </c>
      <c r="O127" s="41">
        <v>0</v>
      </c>
      <c r="P127" s="41">
        <v>0</v>
      </c>
      <c r="Q127" s="41">
        <v>-4166.67</v>
      </c>
      <c r="R127" s="41">
        <v>0</v>
      </c>
      <c r="S127" s="41">
        <v>0</v>
      </c>
      <c r="T127" s="41">
        <v>0</v>
      </c>
      <c r="U127" s="41">
        <v>-13779.44</v>
      </c>
      <c r="V127" s="41">
        <v>0</v>
      </c>
      <c r="W127" s="41">
        <v>0</v>
      </c>
      <c r="X127" s="41">
        <v>0</v>
      </c>
    </row>
    <row r="128" spans="1:24" ht="12.75" customHeight="1">
      <c r="A128" s="15" t="s">
        <v>126</v>
      </c>
      <c r="B128" s="41">
        <v>0</v>
      </c>
      <c r="C128" s="41">
        <v>0</v>
      </c>
      <c r="D128" s="41">
        <v>20000000</v>
      </c>
      <c r="E128" s="41">
        <v>120000000</v>
      </c>
      <c r="F128" s="41">
        <v>0</v>
      </c>
      <c r="G128" s="41">
        <v>50000000</v>
      </c>
      <c r="H128" s="41">
        <v>0</v>
      </c>
      <c r="I128" s="41">
        <v>0</v>
      </c>
      <c r="J128" s="41">
        <v>0</v>
      </c>
      <c r="K128" s="41">
        <v>0</v>
      </c>
      <c r="L128" s="41">
        <v>0</v>
      </c>
      <c r="M128" s="41">
        <v>0</v>
      </c>
      <c r="N128" s="41">
        <v>0</v>
      </c>
      <c r="O128" s="41">
        <v>0</v>
      </c>
      <c r="P128" s="41">
        <v>0</v>
      </c>
      <c r="Q128" s="41">
        <v>0</v>
      </c>
      <c r="R128" s="41">
        <v>0</v>
      </c>
      <c r="S128" s="41">
        <v>0</v>
      </c>
      <c r="T128" s="41">
        <v>0</v>
      </c>
      <c r="U128" s="41">
        <v>130000000</v>
      </c>
      <c r="V128" s="41">
        <v>0</v>
      </c>
      <c r="W128" s="41">
        <v>0</v>
      </c>
      <c r="X128" s="41">
        <v>0</v>
      </c>
    </row>
    <row r="129" spans="1:24" ht="12.75" customHeight="1">
      <c r="A129" s="15" t="s">
        <v>127</v>
      </c>
      <c r="B129" s="41">
        <v>0.04</v>
      </c>
      <c r="C129" s="41">
        <v>0</v>
      </c>
      <c r="D129" s="41">
        <v>-13095</v>
      </c>
      <c r="E129" s="41">
        <v>-5419.44</v>
      </c>
      <c r="F129" s="41">
        <v>0</v>
      </c>
      <c r="G129" s="41">
        <v>-25555.55</v>
      </c>
      <c r="H129" s="41">
        <v>0</v>
      </c>
      <c r="I129" s="41">
        <v>0</v>
      </c>
      <c r="J129" s="41">
        <v>0</v>
      </c>
      <c r="K129" s="41">
        <v>0.01</v>
      </c>
      <c r="L129" s="41">
        <v>0</v>
      </c>
      <c r="M129" s="41">
        <v>0</v>
      </c>
      <c r="N129" s="41">
        <v>0</v>
      </c>
      <c r="O129" s="41">
        <v>0</v>
      </c>
      <c r="P129" s="41">
        <v>0</v>
      </c>
      <c r="Q129" s="41">
        <v>0</v>
      </c>
      <c r="R129" s="41">
        <v>0</v>
      </c>
      <c r="S129" s="41">
        <v>0</v>
      </c>
      <c r="T129" s="41">
        <v>0</v>
      </c>
      <c r="U129" s="41">
        <v>-32573.58</v>
      </c>
      <c r="V129" s="41">
        <v>0.04</v>
      </c>
      <c r="W129" s="41">
        <v>0</v>
      </c>
      <c r="X129" s="41">
        <v>0</v>
      </c>
    </row>
    <row r="130" spans="1:24" ht="12.75" customHeight="1">
      <c r="A130" s="15" t="s">
        <v>128</v>
      </c>
      <c r="B130" s="41">
        <v>0</v>
      </c>
      <c r="C130" s="41">
        <v>0</v>
      </c>
      <c r="D130" s="41">
        <v>15000000</v>
      </c>
      <c r="E130" s="41">
        <v>135000000</v>
      </c>
      <c r="F130" s="41">
        <v>0</v>
      </c>
      <c r="G130" s="41">
        <v>50000000</v>
      </c>
      <c r="H130" s="41">
        <v>0</v>
      </c>
      <c r="I130" s="41">
        <v>0</v>
      </c>
      <c r="J130" s="41">
        <v>0</v>
      </c>
      <c r="K130" s="41">
        <v>0</v>
      </c>
      <c r="L130" s="41">
        <v>0</v>
      </c>
      <c r="M130" s="41">
        <v>0</v>
      </c>
      <c r="N130" s="41">
        <v>0</v>
      </c>
      <c r="O130" s="41">
        <v>0</v>
      </c>
      <c r="P130" s="41">
        <v>0</v>
      </c>
      <c r="Q130" s="41">
        <v>60000000</v>
      </c>
      <c r="R130" s="41">
        <v>0</v>
      </c>
      <c r="S130" s="41">
        <v>0</v>
      </c>
      <c r="T130" s="41">
        <v>0</v>
      </c>
      <c r="U130" s="41">
        <v>20000000</v>
      </c>
      <c r="V130" s="41">
        <v>0</v>
      </c>
      <c r="W130" s="41">
        <v>0</v>
      </c>
      <c r="X130" s="41">
        <v>0</v>
      </c>
    </row>
    <row r="131" spans="1:24" ht="12.75" customHeight="1">
      <c r="A131" s="15" t="s">
        <v>129</v>
      </c>
      <c r="B131" s="41">
        <v>0</v>
      </c>
      <c r="C131" s="41">
        <v>0</v>
      </c>
      <c r="D131" s="41">
        <v>-17212.5</v>
      </c>
      <c r="E131" s="41">
        <v>-28606.25</v>
      </c>
      <c r="F131" s="41">
        <v>0</v>
      </c>
      <c r="G131" s="41">
        <v>-2658.33</v>
      </c>
      <c r="H131" s="41">
        <v>0</v>
      </c>
      <c r="I131" s="41">
        <v>0</v>
      </c>
      <c r="J131" s="41">
        <v>0</v>
      </c>
      <c r="K131" s="41">
        <v>0</v>
      </c>
      <c r="L131" s="41">
        <v>0</v>
      </c>
      <c r="M131" s="41">
        <v>0</v>
      </c>
      <c r="N131" s="41">
        <v>0</v>
      </c>
      <c r="O131" s="41">
        <v>0</v>
      </c>
      <c r="P131" s="41">
        <v>0</v>
      </c>
      <c r="Q131" s="41">
        <v>-10777.77</v>
      </c>
      <c r="R131" s="41">
        <v>0</v>
      </c>
      <c r="S131" s="41">
        <v>0</v>
      </c>
      <c r="T131" s="41">
        <v>0</v>
      </c>
      <c r="U131" s="41">
        <v>-6111.11</v>
      </c>
      <c r="V131" s="41">
        <v>0</v>
      </c>
      <c r="W131" s="41">
        <v>0</v>
      </c>
      <c r="X131" s="41">
        <v>0</v>
      </c>
    </row>
    <row r="132" spans="1:24" ht="12.75" customHeight="1">
      <c r="A132" s="15" t="s">
        <v>130</v>
      </c>
      <c r="B132" s="41">
        <v>0</v>
      </c>
      <c r="C132" s="41">
        <v>0</v>
      </c>
      <c r="D132" s="41">
        <v>25000000</v>
      </c>
      <c r="E132" s="41">
        <v>150000000</v>
      </c>
      <c r="F132" s="41">
        <v>0</v>
      </c>
      <c r="G132" s="41">
        <v>50000000</v>
      </c>
      <c r="H132" s="41">
        <v>0</v>
      </c>
      <c r="I132" s="41">
        <v>0</v>
      </c>
      <c r="J132" s="41">
        <v>0</v>
      </c>
      <c r="K132" s="41">
        <v>0</v>
      </c>
      <c r="L132" s="41">
        <v>0</v>
      </c>
      <c r="M132" s="41">
        <v>0</v>
      </c>
      <c r="N132" s="41">
        <v>0</v>
      </c>
      <c r="O132" s="41">
        <v>0</v>
      </c>
      <c r="P132" s="41">
        <v>0</v>
      </c>
      <c r="Q132" s="41">
        <v>100000000</v>
      </c>
      <c r="R132" s="41">
        <v>0</v>
      </c>
      <c r="S132" s="41">
        <v>0</v>
      </c>
      <c r="T132" s="41">
        <v>0</v>
      </c>
      <c r="U132" s="41">
        <v>55000000</v>
      </c>
      <c r="V132" s="41">
        <v>0</v>
      </c>
      <c r="W132" s="41">
        <v>0</v>
      </c>
      <c r="X132" s="41">
        <v>0</v>
      </c>
    </row>
    <row r="133" spans="1:24" ht="12.75" customHeight="1">
      <c r="A133" s="15" t="s">
        <v>131</v>
      </c>
      <c r="B133" s="42">
        <v>-7.0000000000000007E-2</v>
      </c>
      <c r="C133" s="42">
        <v>0</v>
      </c>
      <c r="D133" s="42">
        <v>-13419.67</v>
      </c>
      <c r="E133" s="42">
        <v>-25733.33</v>
      </c>
      <c r="F133" s="42">
        <v>0</v>
      </c>
      <c r="G133" s="42">
        <v>-38333.33</v>
      </c>
      <c r="H133" s="42">
        <v>0</v>
      </c>
      <c r="I133" s="42">
        <v>0</v>
      </c>
      <c r="J133" s="42">
        <v>0</v>
      </c>
      <c r="K133" s="42">
        <v>0</v>
      </c>
      <c r="L133" s="42">
        <v>0</v>
      </c>
      <c r="M133" s="42">
        <v>0</v>
      </c>
      <c r="N133" s="42">
        <v>0</v>
      </c>
      <c r="O133" s="42">
        <v>0</v>
      </c>
      <c r="P133" s="42">
        <v>0</v>
      </c>
      <c r="Q133" s="42">
        <v>-17627.77</v>
      </c>
      <c r="R133" s="42">
        <v>0</v>
      </c>
      <c r="S133" s="42">
        <v>0</v>
      </c>
      <c r="T133" s="42">
        <v>0</v>
      </c>
      <c r="U133" s="42">
        <v>-14402.77</v>
      </c>
      <c r="V133" s="42">
        <v>0</v>
      </c>
      <c r="W133" s="42">
        <v>0</v>
      </c>
      <c r="X133" s="42">
        <v>0</v>
      </c>
    </row>
    <row r="134" spans="1:24" s="1" customFormat="1" ht="12.75" customHeight="1">
      <c r="A134" s="20" t="s">
        <v>17</v>
      </c>
      <c r="B134" s="24">
        <v>-0.1</v>
      </c>
      <c r="C134" s="24">
        <v>0</v>
      </c>
      <c r="D134" s="24">
        <v>74942097.829999998</v>
      </c>
      <c r="E134" s="24">
        <v>464914793.35000002</v>
      </c>
      <c r="F134" s="24">
        <v>0.02</v>
      </c>
      <c r="G134" s="24">
        <v>199923347.47999996</v>
      </c>
      <c r="H134" s="24">
        <v>0.03</v>
      </c>
      <c r="I134" s="24">
        <v>0.03</v>
      </c>
      <c r="J134" s="24">
        <v>0.03</v>
      </c>
      <c r="K134" s="24">
        <v>0.04</v>
      </c>
      <c r="L134" s="24">
        <v>0.03</v>
      </c>
      <c r="M134" s="24">
        <v>0.03</v>
      </c>
      <c r="N134" s="24">
        <v>0.03</v>
      </c>
      <c r="O134" s="24">
        <v>0</v>
      </c>
      <c r="P134" s="24">
        <v>0</v>
      </c>
      <c r="Q134" s="24">
        <v>184967427.78999999</v>
      </c>
      <c r="R134" s="24">
        <v>0</v>
      </c>
      <c r="S134" s="24">
        <v>0</v>
      </c>
      <c r="T134" s="24">
        <v>0</v>
      </c>
      <c r="U134" s="24">
        <v>241933133.09999996</v>
      </c>
      <c r="V134" s="24">
        <v>0.04</v>
      </c>
      <c r="W134" s="24">
        <v>0</v>
      </c>
      <c r="X134" s="24">
        <v>0</v>
      </c>
    </row>
    <row r="135" spans="1:24" s="1" customFormat="1" ht="12.75" customHeight="1">
      <c r="A135" s="9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</row>
    <row r="136" spans="1:24" s="1" customFormat="1" ht="12.75" customHeight="1">
      <c r="A136" s="9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</row>
    <row r="137" spans="1:24" s="1" customFormat="1" ht="12.75" customHeight="1">
      <c r="A137" s="9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</row>
    <row r="138" spans="1:24" ht="12.75" customHeight="1">
      <c r="A138" s="9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</row>
    <row r="139" spans="1:24" ht="12.75" customHeight="1">
      <c r="A139" s="9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</row>
    <row r="140" spans="1:24" ht="12.75" customHeight="1">
      <c r="A140" s="9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</row>
    <row r="141" spans="1:24" ht="12.75" customHeight="1">
      <c r="A141" s="9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</row>
    <row r="142" spans="1:24" ht="12.75" customHeight="1">
      <c r="A142" s="9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</row>
    <row r="143" spans="1:24" s="1" customFormat="1" ht="12.75" customHeight="1">
      <c r="A143" s="9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</row>
    <row r="144" spans="1:24" s="1" customFormat="1" ht="12.75" customHeight="1">
      <c r="A144" s="9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</row>
    <row r="145" spans="1:24" s="1" customFormat="1" ht="12.75" customHeight="1">
      <c r="A145" s="9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</row>
    <row r="146" spans="1:24" ht="12.75" customHeight="1">
      <c r="A146" s="9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</row>
    <row r="147" spans="1:24" ht="12.75" customHeight="1">
      <c r="A147" s="9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</row>
    <row r="148" spans="1:24" s="1" customFormat="1" ht="12.75" customHeight="1">
      <c r="A148" s="9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</row>
    <row r="149" spans="1:24" ht="12.75" customHeight="1">
      <c r="A149" s="9"/>
    </row>
    <row r="150" spans="1:24" ht="12.75" customHeight="1">
      <c r="A150" s="9"/>
    </row>
    <row r="151" spans="1:24" ht="12.75" customHeight="1">
      <c r="A151" s="9"/>
    </row>
    <row r="152" spans="1:24" ht="12.75" customHeight="1">
      <c r="A152" s="9"/>
    </row>
    <row r="153" spans="1:24" ht="12.75" customHeight="1">
      <c r="A153" s="9"/>
    </row>
    <row r="154" spans="1:24" ht="12.75" customHeight="1">
      <c r="A154" s="9"/>
    </row>
    <row r="155" spans="1:24" ht="12.75" customHeight="1">
      <c r="A155" s="9"/>
    </row>
    <row r="156" spans="1:24" ht="12.75" customHeight="1">
      <c r="A156" s="9"/>
    </row>
    <row r="157" spans="1:24" ht="12.75" customHeight="1">
      <c r="A157" s="9"/>
    </row>
    <row r="158" spans="1:24" ht="12.75" customHeight="1">
      <c r="A158" s="9"/>
    </row>
    <row r="159" spans="1:24" ht="12.75" customHeight="1">
      <c r="A159" s="9"/>
    </row>
    <row r="160" spans="1:24" ht="12.75" customHeight="1">
      <c r="A160" s="9"/>
    </row>
    <row r="161" spans="1:1" ht="12.75" customHeight="1">
      <c r="A161" s="9"/>
    </row>
    <row r="162" spans="1:1" ht="12.75" customHeight="1">
      <c r="A162" s="9"/>
    </row>
    <row r="163" spans="1:1" ht="12.75" customHeight="1">
      <c r="A163" s="9"/>
    </row>
    <row r="164" spans="1:1" ht="12.75" customHeight="1">
      <c r="A164" s="9"/>
    </row>
    <row r="165" spans="1:1" ht="12.75" customHeight="1">
      <c r="A165" s="9"/>
    </row>
    <row r="166" spans="1:1" ht="12.75" customHeight="1">
      <c r="A166" s="9"/>
    </row>
    <row r="167" spans="1:1" ht="12.75" customHeight="1">
      <c r="A167" s="9"/>
    </row>
    <row r="168" spans="1:1" ht="12.75" customHeight="1">
      <c r="A168" s="9"/>
    </row>
    <row r="169" spans="1:1" ht="12.75" customHeight="1">
      <c r="A169" s="9"/>
    </row>
    <row r="170" spans="1:1" ht="12.75" customHeight="1">
      <c r="A170" s="9"/>
    </row>
    <row r="171" spans="1:1" ht="12.75" customHeight="1">
      <c r="A171" s="9"/>
    </row>
    <row r="172" spans="1:1" ht="12.75" customHeight="1">
      <c r="A172" s="9"/>
    </row>
    <row r="173" spans="1:1" ht="12.75" customHeight="1">
      <c r="A173" s="9"/>
    </row>
    <row r="174" spans="1:1" ht="12.75" customHeight="1">
      <c r="A174" s="9"/>
    </row>
    <row r="175" spans="1:1" ht="12.75" customHeight="1">
      <c r="A175" s="9"/>
    </row>
    <row r="176" spans="1:1" ht="12.75" customHeight="1">
      <c r="A176" s="9"/>
    </row>
    <row r="177" spans="1:1" ht="12.75" customHeight="1">
      <c r="A177" s="9"/>
    </row>
    <row r="178" spans="1:1" ht="12.75" customHeight="1">
      <c r="A178" s="9"/>
    </row>
    <row r="179" spans="1:1" ht="12.75" customHeight="1">
      <c r="A179" s="9"/>
    </row>
    <row r="180" spans="1:1" ht="12.75" customHeight="1"/>
    <row r="181" spans="1:1" ht="12.75" customHeight="1"/>
    <row r="182" spans="1:1" ht="12.75" customHeight="1"/>
    <row r="183" spans="1:1" ht="12.75" customHeight="1"/>
  </sheetData>
  <phoneticPr fontId="0" type="noConversion"/>
  <dataValidations count="1">
    <dataValidation type="list" allowBlank="1" showInputMessage="1" sqref="Z1:AC1" xr:uid="{00000000-0002-0000-0000-000000000000}">
      <formula1>"..."</formula1>
    </dataValidation>
  </dataValidations>
  <pageMargins left="0.7" right="0.7" top="0.75" bottom="0.75" header="0.3" footer="0.3"/>
  <pageSetup scale="29" orientation="landscape" r:id="rId1"/>
  <headerFooter>
    <oddHeader>&amp;R&amp;"Arial,Bold"&amp;12&amp;A</oddHeader>
  </headerFooter>
  <customProperties>
    <customPr name="_pios_id" r:id="rId2"/>
    <customPr name="CellIDs" r:id="rId3"/>
    <customPr name="ConnName" r:id="rId4"/>
    <customPr name="ConnPOV" r:id="rId5"/>
    <customPr name="HyperionPOVXML" r:id="rId6"/>
    <customPr name="HyperionXML" r:id="rId7"/>
    <customPr name="NameConnectionMap" r:id="rId8"/>
    <customPr name="POVPosition" r:id="rId9"/>
    <customPr name="SheetHasParityContent" r:id="rId10"/>
    <customPr name="SheetOptions" r:id="rId11"/>
    <customPr name="ShowPOV" r:id="rId12"/>
  </customProperties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Exhibit JTC-1 </vt:lpstr>
      <vt:lpstr>Quarterly Summary</vt:lpstr>
      <vt:lpstr>By Line Item</vt:lpstr>
      <vt:lpstr>GL Detail</vt:lpstr>
      <vt:lpstr>'By Line Item'!Print_Area</vt:lpstr>
      <vt:lpstr>'Exhibit JTC-1 '!Print_Area</vt:lpstr>
      <vt:lpstr>'GL Detail'!Print_Area</vt:lpstr>
      <vt:lpstr>'Quarterly Summary'!Print_Area</vt:lpstr>
    </vt:vector>
  </TitlesOfParts>
  <Company>Navigator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Wilen, Eric</cp:lastModifiedBy>
  <cp:lastPrinted>2024-10-25T03:19:14Z</cp:lastPrinted>
  <dcterms:created xsi:type="dcterms:W3CDTF">2003-04-16T16:23:14Z</dcterms:created>
  <dcterms:modified xsi:type="dcterms:W3CDTF">2024-10-25T03:19:19Z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