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Staff_1-54 - Witness Workpapers\"/>
    </mc:Choice>
  </mc:AlternateContent>
  <xr:revisionPtr revIDLastSave="0" documentId="13_ncr:1_{3DC74C28-6578-4F4D-A523-30CEDBC5E411}" xr6:coauthVersionLast="47" xr6:coauthVersionMax="47" xr10:uidLastSave="{00000000-0000-0000-0000-000000000000}"/>
  <bookViews>
    <workbookView xWindow="-120" yWindow="-120" windowWidth="29040" windowHeight="15720" xr2:uid="{46F5EE57-22DB-48F3-AB91-23A21F54576F}"/>
  </bookViews>
  <sheets>
    <sheet name="Summary" sheetId="4" r:id="rId1"/>
    <sheet name="Pass-Through Franchise Fee Pmts" sheetId="1" r:id="rId2"/>
    <sheet name="SalesUse Tax Pmts" sheetId="2" r:id="rId3"/>
    <sheet name="School Tax Pmt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9" i="4" l="1"/>
  <c r="F224" i="4"/>
  <c r="F223" i="4"/>
  <c r="F222" i="4"/>
  <c r="F221" i="4"/>
  <c r="F217" i="4"/>
  <c r="F216" i="4"/>
  <c r="F228" i="4" s="1"/>
  <c r="F215" i="4"/>
  <c r="F227" i="4" s="1"/>
  <c r="F214" i="4"/>
  <c r="F226" i="4" s="1"/>
  <c r="F213" i="4"/>
  <c r="F225" i="4" s="1"/>
  <c r="F212" i="4"/>
  <c r="F211" i="4"/>
  <c r="F210" i="4"/>
  <c r="F209" i="4"/>
  <c r="F208" i="4"/>
  <c r="F220" i="4" s="1"/>
  <c r="F207" i="4"/>
  <c r="F219" i="4" s="1"/>
  <c r="F206" i="4"/>
  <c r="F218" i="4" s="1"/>
  <c r="E220" i="4"/>
  <c r="E218" i="4"/>
  <c r="E208" i="4"/>
  <c r="E207" i="4"/>
  <c r="E219" i="4" s="1"/>
  <c r="B7" i="2"/>
  <c r="B8" i="2" s="1"/>
  <c r="B9" i="2" s="1"/>
  <c r="B10" i="2" s="1"/>
  <c r="B11" i="2" s="1"/>
  <c r="B12" i="2" s="1"/>
  <c r="D20" i="3"/>
  <c r="C219" i="4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B17" i="3"/>
  <c r="B16" i="3"/>
  <c r="B15" i="3"/>
  <c r="B14" i="3"/>
  <c r="B12" i="3"/>
  <c r="B11" i="3"/>
  <c r="B10" i="3"/>
  <c r="B9" i="3"/>
  <c r="B7" i="3"/>
  <c r="C218" i="4"/>
  <c r="E209" i="4" l="1"/>
  <c r="B13" i="2"/>
  <c r="B14" i="2" s="1"/>
  <c r="B15" i="2" s="1"/>
  <c r="B16" i="2" s="1"/>
  <c r="B17" i="2" s="1"/>
  <c r="E210" i="4" l="1"/>
  <c r="E221" i="4"/>
  <c r="E211" i="4" l="1"/>
  <c r="E222" i="4"/>
  <c r="E212" i="4" l="1"/>
  <c r="E223" i="4"/>
  <c r="E213" i="4" l="1"/>
  <c r="E224" i="4"/>
  <c r="E225" i="4" l="1"/>
  <c r="E214" i="4"/>
  <c r="E226" i="4" l="1"/>
  <c r="E215" i="4"/>
  <c r="E227" i="4" l="1"/>
  <c r="E216" i="4"/>
  <c r="E217" i="4" l="1"/>
  <c r="E228" i="4"/>
  <c r="E229" i="4" l="1"/>
  <c r="D229" i="4" l="1"/>
  <c r="D228" i="4"/>
  <c r="D227" i="4"/>
  <c r="D226" i="4"/>
  <c r="D225" i="4"/>
  <c r="D224" i="4"/>
  <c r="D223" i="4"/>
  <c r="D222" i="4"/>
  <c r="D221" i="4"/>
  <c r="D220" i="4"/>
  <c r="D219" i="4"/>
  <c r="D218" i="4"/>
  <c r="B8" i="3"/>
  <c r="B13" i="3" s="1"/>
  <c r="C217" i="4"/>
  <c r="C216" i="4"/>
  <c r="C215" i="4"/>
  <c r="C214" i="4"/>
  <c r="C213" i="4"/>
  <c r="C212" i="4"/>
  <c r="C211" i="4"/>
  <c r="C210" i="4"/>
  <c r="C209" i="4"/>
  <c r="C208" i="4"/>
  <c r="C207" i="4"/>
  <c r="C206" i="4"/>
  <c r="F156" i="4"/>
  <c r="E156" i="4"/>
  <c r="F56" i="4"/>
  <c r="E56" i="4"/>
  <c r="F6" i="4"/>
  <c r="E6" i="4"/>
  <c r="C156" i="4"/>
  <c r="C106" i="4"/>
  <c r="C56" i="4"/>
  <c r="C6" i="4"/>
  <c r="F205" i="4" l="1"/>
  <c r="E205" i="4"/>
  <c r="G205" i="4" s="1"/>
  <c r="C205" i="4"/>
  <c r="F204" i="4"/>
  <c r="E204" i="4"/>
  <c r="C204" i="4"/>
  <c r="F203" i="4"/>
  <c r="G203" i="4" s="1"/>
  <c r="H203" i="4" s="1"/>
  <c r="E203" i="4"/>
  <c r="C203" i="4"/>
  <c r="F202" i="4"/>
  <c r="E202" i="4"/>
  <c r="C202" i="4"/>
  <c r="F201" i="4"/>
  <c r="G201" i="4" s="1"/>
  <c r="E201" i="4"/>
  <c r="C201" i="4"/>
  <c r="F200" i="4"/>
  <c r="E200" i="4"/>
  <c r="C200" i="4"/>
  <c r="F199" i="4"/>
  <c r="E199" i="4"/>
  <c r="G199" i="4" s="1"/>
  <c r="C199" i="4"/>
  <c r="F198" i="4"/>
  <c r="E198" i="4"/>
  <c r="C198" i="4"/>
  <c r="F197" i="4"/>
  <c r="E197" i="4"/>
  <c r="G197" i="4" s="1"/>
  <c r="C197" i="4"/>
  <c r="F196" i="4"/>
  <c r="G196" i="4" s="1"/>
  <c r="E196" i="4"/>
  <c r="C196" i="4"/>
  <c r="F195" i="4"/>
  <c r="E195" i="4"/>
  <c r="C195" i="4"/>
  <c r="F194" i="4"/>
  <c r="E194" i="4"/>
  <c r="C194" i="4"/>
  <c r="F193" i="4"/>
  <c r="E193" i="4"/>
  <c r="C193" i="4"/>
  <c r="F192" i="4"/>
  <c r="G192" i="4" s="1"/>
  <c r="E192" i="4"/>
  <c r="C192" i="4"/>
  <c r="F191" i="4"/>
  <c r="E191" i="4"/>
  <c r="G191" i="4" s="1"/>
  <c r="C191" i="4"/>
  <c r="F190" i="4"/>
  <c r="E190" i="4"/>
  <c r="C190" i="4"/>
  <c r="F189" i="4"/>
  <c r="E189" i="4"/>
  <c r="G189" i="4" s="1"/>
  <c r="C189" i="4"/>
  <c r="F188" i="4"/>
  <c r="E188" i="4"/>
  <c r="C188" i="4"/>
  <c r="F187" i="4"/>
  <c r="E187" i="4"/>
  <c r="C187" i="4"/>
  <c r="F186" i="4"/>
  <c r="E186" i="4"/>
  <c r="C186" i="4"/>
  <c r="F185" i="4"/>
  <c r="E185" i="4"/>
  <c r="C185" i="4"/>
  <c r="F184" i="4"/>
  <c r="G184" i="4" s="1"/>
  <c r="E184" i="4"/>
  <c r="C184" i="4"/>
  <c r="F183" i="4"/>
  <c r="E183" i="4"/>
  <c r="G183" i="4" s="1"/>
  <c r="H183" i="4" s="1"/>
  <c r="C183" i="4"/>
  <c r="F182" i="4"/>
  <c r="E182" i="4"/>
  <c r="C182" i="4"/>
  <c r="F181" i="4"/>
  <c r="E181" i="4"/>
  <c r="G181" i="4" s="1"/>
  <c r="C181" i="4"/>
  <c r="F180" i="4"/>
  <c r="E180" i="4"/>
  <c r="C180" i="4"/>
  <c r="F179" i="4"/>
  <c r="E179" i="4"/>
  <c r="C179" i="4"/>
  <c r="F178" i="4"/>
  <c r="E178" i="4"/>
  <c r="C178" i="4"/>
  <c r="F177" i="4"/>
  <c r="E177" i="4"/>
  <c r="C177" i="4"/>
  <c r="F176" i="4"/>
  <c r="G176" i="4" s="1"/>
  <c r="E176" i="4"/>
  <c r="C176" i="4"/>
  <c r="F175" i="4"/>
  <c r="E175" i="4"/>
  <c r="G175" i="4" s="1"/>
  <c r="H175" i="4" s="1"/>
  <c r="C175" i="4"/>
  <c r="F174" i="4"/>
  <c r="E174" i="4"/>
  <c r="C174" i="4"/>
  <c r="F173" i="4"/>
  <c r="E173" i="4"/>
  <c r="G173" i="4" s="1"/>
  <c r="C173" i="4"/>
  <c r="F172" i="4"/>
  <c r="E172" i="4"/>
  <c r="C172" i="4"/>
  <c r="F171" i="4"/>
  <c r="E171" i="4"/>
  <c r="C171" i="4"/>
  <c r="F170" i="4"/>
  <c r="E170" i="4"/>
  <c r="C170" i="4"/>
  <c r="F169" i="4"/>
  <c r="E169" i="4"/>
  <c r="C169" i="4"/>
  <c r="F168" i="4"/>
  <c r="G168" i="4" s="1"/>
  <c r="E168" i="4"/>
  <c r="C168" i="4"/>
  <c r="F167" i="4"/>
  <c r="E167" i="4"/>
  <c r="G167" i="4" s="1"/>
  <c r="H167" i="4" s="1"/>
  <c r="C167" i="4"/>
  <c r="F166" i="4"/>
  <c r="E166" i="4"/>
  <c r="C166" i="4"/>
  <c r="F165" i="4"/>
  <c r="E165" i="4"/>
  <c r="G165" i="4" s="1"/>
  <c r="C165" i="4"/>
  <c r="F164" i="4"/>
  <c r="G164" i="4" s="1"/>
  <c r="H164" i="4" s="1"/>
  <c r="E164" i="4"/>
  <c r="C164" i="4"/>
  <c r="F163" i="4"/>
  <c r="E163" i="4"/>
  <c r="C163" i="4"/>
  <c r="F162" i="4"/>
  <c r="E162" i="4"/>
  <c r="C162" i="4"/>
  <c r="F161" i="4"/>
  <c r="E161" i="4"/>
  <c r="C161" i="4"/>
  <c r="F160" i="4"/>
  <c r="G160" i="4" s="1"/>
  <c r="E160" i="4"/>
  <c r="C160" i="4"/>
  <c r="F159" i="4"/>
  <c r="E159" i="4"/>
  <c r="G159" i="4" s="1"/>
  <c r="H159" i="4" s="1"/>
  <c r="C159" i="4"/>
  <c r="F158" i="4"/>
  <c r="E158" i="4"/>
  <c r="C158" i="4"/>
  <c r="F157" i="4"/>
  <c r="E157" i="4"/>
  <c r="C157" i="4"/>
  <c r="F155" i="4"/>
  <c r="E155" i="4"/>
  <c r="G155" i="4" s="1"/>
  <c r="C155" i="4"/>
  <c r="F154" i="4"/>
  <c r="E154" i="4"/>
  <c r="C154" i="4"/>
  <c r="F153" i="4"/>
  <c r="E153" i="4"/>
  <c r="C153" i="4"/>
  <c r="F152" i="4"/>
  <c r="E152" i="4"/>
  <c r="G152" i="4" s="1"/>
  <c r="C152" i="4"/>
  <c r="F151" i="4"/>
  <c r="E151" i="4"/>
  <c r="C151" i="4"/>
  <c r="F150" i="4"/>
  <c r="E150" i="4"/>
  <c r="C150" i="4"/>
  <c r="F149" i="4"/>
  <c r="G149" i="4" s="1"/>
  <c r="E149" i="4"/>
  <c r="C149" i="4"/>
  <c r="F148" i="4"/>
  <c r="G148" i="4" s="1"/>
  <c r="E148" i="4"/>
  <c r="C148" i="4"/>
  <c r="F147" i="4"/>
  <c r="E147" i="4"/>
  <c r="G147" i="4" s="1"/>
  <c r="C147" i="4"/>
  <c r="F146" i="4"/>
  <c r="E146" i="4"/>
  <c r="C146" i="4"/>
  <c r="F145" i="4"/>
  <c r="E145" i="4"/>
  <c r="C145" i="4"/>
  <c r="F144" i="4"/>
  <c r="E144" i="4"/>
  <c r="G144" i="4" s="1"/>
  <c r="C144" i="4"/>
  <c r="F143" i="4"/>
  <c r="E143" i="4"/>
  <c r="C143" i="4"/>
  <c r="F142" i="4"/>
  <c r="E142" i="4"/>
  <c r="C142" i="4"/>
  <c r="F141" i="4"/>
  <c r="G141" i="4" s="1"/>
  <c r="E141" i="4"/>
  <c r="C141" i="4"/>
  <c r="F140" i="4"/>
  <c r="G140" i="4" s="1"/>
  <c r="E140" i="4"/>
  <c r="C140" i="4"/>
  <c r="F139" i="4"/>
  <c r="E139" i="4"/>
  <c r="G139" i="4" s="1"/>
  <c r="C139" i="4"/>
  <c r="F138" i="4"/>
  <c r="E138" i="4"/>
  <c r="C138" i="4"/>
  <c r="F137" i="4"/>
  <c r="E137" i="4"/>
  <c r="C137" i="4"/>
  <c r="F136" i="4"/>
  <c r="E136" i="4"/>
  <c r="G136" i="4" s="1"/>
  <c r="C136" i="4"/>
  <c r="F135" i="4"/>
  <c r="E135" i="4"/>
  <c r="C135" i="4"/>
  <c r="F134" i="4"/>
  <c r="E134" i="4"/>
  <c r="C134" i="4"/>
  <c r="F133" i="4"/>
  <c r="G133" i="4" s="1"/>
  <c r="E133" i="4"/>
  <c r="C133" i="4"/>
  <c r="F132" i="4"/>
  <c r="G132" i="4" s="1"/>
  <c r="E132" i="4"/>
  <c r="C132" i="4"/>
  <c r="F131" i="4"/>
  <c r="E131" i="4"/>
  <c r="G131" i="4" s="1"/>
  <c r="C131" i="4"/>
  <c r="F130" i="4"/>
  <c r="E130" i="4"/>
  <c r="C130" i="4"/>
  <c r="F129" i="4"/>
  <c r="E129" i="4"/>
  <c r="C129" i="4"/>
  <c r="F128" i="4"/>
  <c r="E128" i="4"/>
  <c r="G128" i="4" s="1"/>
  <c r="C128" i="4"/>
  <c r="F127" i="4"/>
  <c r="E127" i="4"/>
  <c r="C127" i="4"/>
  <c r="F126" i="4"/>
  <c r="E126" i="4"/>
  <c r="C126" i="4"/>
  <c r="F125" i="4"/>
  <c r="G125" i="4" s="1"/>
  <c r="E125" i="4"/>
  <c r="C125" i="4"/>
  <c r="F124" i="4"/>
  <c r="G124" i="4" s="1"/>
  <c r="E124" i="4"/>
  <c r="C124" i="4"/>
  <c r="F123" i="4"/>
  <c r="E123" i="4"/>
  <c r="G123" i="4" s="1"/>
  <c r="C123" i="4"/>
  <c r="F122" i="4"/>
  <c r="E122" i="4"/>
  <c r="C122" i="4"/>
  <c r="F121" i="4"/>
  <c r="E121" i="4"/>
  <c r="C121" i="4"/>
  <c r="F120" i="4"/>
  <c r="E120" i="4"/>
  <c r="G120" i="4" s="1"/>
  <c r="H120" i="4" s="1"/>
  <c r="C120" i="4"/>
  <c r="F119" i="4"/>
  <c r="E119" i="4"/>
  <c r="C119" i="4"/>
  <c r="F118" i="4"/>
  <c r="E118" i="4"/>
  <c r="C118" i="4"/>
  <c r="F117" i="4"/>
  <c r="G117" i="4" s="1"/>
  <c r="H117" i="4" s="1"/>
  <c r="E117" i="4"/>
  <c r="C117" i="4"/>
  <c r="F116" i="4"/>
  <c r="G116" i="4" s="1"/>
  <c r="E116" i="4"/>
  <c r="C116" i="4"/>
  <c r="F115" i="4"/>
  <c r="E115" i="4"/>
  <c r="G115" i="4" s="1"/>
  <c r="C115" i="4"/>
  <c r="F114" i="4"/>
  <c r="E114" i="4"/>
  <c r="C114" i="4"/>
  <c r="F113" i="4"/>
  <c r="E113" i="4"/>
  <c r="C113" i="4"/>
  <c r="F112" i="4"/>
  <c r="E112" i="4"/>
  <c r="G112" i="4" s="1"/>
  <c r="H112" i="4" s="1"/>
  <c r="C112" i="4"/>
  <c r="F111" i="4"/>
  <c r="E111" i="4"/>
  <c r="C111" i="4"/>
  <c r="F110" i="4"/>
  <c r="E110" i="4"/>
  <c r="C110" i="4"/>
  <c r="F109" i="4"/>
  <c r="G109" i="4" s="1"/>
  <c r="H109" i="4" s="1"/>
  <c r="E109" i="4"/>
  <c r="C109" i="4"/>
  <c r="F108" i="4"/>
  <c r="G108" i="4" s="1"/>
  <c r="E108" i="4"/>
  <c r="C108" i="4"/>
  <c r="F107" i="4"/>
  <c r="E107" i="4"/>
  <c r="C107" i="4"/>
  <c r="F105" i="4"/>
  <c r="E105" i="4"/>
  <c r="G105" i="4" s="1"/>
  <c r="C105" i="4"/>
  <c r="F104" i="4"/>
  <c r="E104" i="4"/>
  <c r="C104" i="4"/>
  <c r="F103" i="4"/>
  <c r="E103" i="4"/>
  <c r="G103" i="4" s="1"/>
  <c r="C103" i="4"/>
  <c r="F102" i="4"/>
  <c r="E102" i="4"/>
  <c r="C102" i="4"/>
  <c r="F101" i="4"/>
  <c r="E101" i="4"/>
  <c r="G101" i="4" s="1"/>
  <c r="C101" i="4"/>
  <c r="F100" i="4"/>
  <c r="E100" i="4"/>
  <c r="C100" i="4"/>
  <c r="F99" i="4"/>
  <c r="G99" i="4" s="1"/>
  <c r="H99" i="4" s="1"/>
  <c r="E99" i="4"/>
  <c r="C99" i="4"/>
  <c r="F98" i="4"/>
  <c r="G98" i="4" s="1"/>
  <c r="E98" i="4"/>
  <c r="C98" i="4"/>
  <c r="F97" i="4"/>
  <c r="E97" i="4"/>
  <c r="G97" i="4" s="1"/>
  <c r="C97" i="4"/>
  <c r="F96" i="4"/>
  <c r="G96" i="4" s="1"/>
  <c r="E96" i="4"/>
  <c r="C96" i="4"/>
  <c r="F95" i="4"/>
  <c r="E95" i="4"/>
  <c r="G95" i="4" s="1"/>
  <c r="C95" i="4"/>
  <c r="F94" i="4"/>
  <c r="G94" i="4" s="1"/>
  <c r="E94" i="4"/>
  <c r="C94" i="4"/>
  <c r="F93" i="4"/>
  <c r="E93" i="4"/>
  <c r="G93" i="4" s="1"/>
  <c r="C93" i="4"/>
  <c r="F92" i="4"/>
  <c r="E92" i="4"/>
  <c r="C92" i="4"/>
  <c r="F91" i="4"/>
  <c r="E91" i="4"/>
  <c r="G91" i="4" s="1"/>
  <c r="H91" i="4" s="1"/>
  <c r="C91" i="4"/>
  <c r="F90" i="4"/>
  <c r="G90" i="4" s="1"/>
  <c r="E90" i="4"/>
  <c r="C90" i="4"/>
  <c r="F89" i="4"/>
  <c r="E89" i="4"/>
  <c r="G89" i="4" s="1"/>
  <c r="C89" i="4"/>
  <c r="F88" i="4"/>
  <c r="G88" i="4" s="1"/>
  <c r="E88" i="4"/>
  <c r="C88" i="4"/>
  <c r="F87" i="4"/>
  <c r="E87" i="4"/>
  <c r="G87" i="4" s="1"/>
  <c r="C87" i="4"/>
  <c r="F86" i="4"/>
  <c r="E86" i="4"/>
  <c r="C86" i="4"/>
  <c r="F85" i="4"/>
  <c r="E85" i="4"/>
  <c r="G85" i="4" s="1"/>
  <c r="C85" i="4"/>
  <c r="F84" i="4"/>
  <c r="E84" i="4"/>
  <c r="C84" i="4"/>
  <c r="F83" i="4"/>
  <c r="E83" i="4"/>
  <c r="C83" i="4"/>
  <c r="F82" i="4"/>
  <c r="G82" i="4" s="1"/>
  <c r="E82" i="4"/>
  <c r="C82" i="4"/>
  <c r="F81" i="4"/>
  <c r="E81" i="4"/>
  <c r="G81" i="4" s="1"/>
  <c r="C81" i="4"/>
  <c r="F80" i="4"/>
  <c r="G80" i="4" s="1"/>
  <c r="E80" i="4"/>
  <c r="C80" i="4"/>
  <c r="F79" i="4"/>
  <c r="E79" i="4"/>
  <c r="G79" i="4" s="1"/>
  <c r="C79" i="4"/>
  <c r="F78" i="4"/>
  <c r="G78" i="4" s="1"/>
  <c r="E78" i="4"/>
  <c r="C78" i="4"/>
  <c r="F77" i="4"/>
  <c r="E77" i="4"/>
  <c r="G77" i="4" s="1"/>
  <c r="C77" i="4"/>
  <c r="F76" i="4"/>
  <c r="E76" i="4"/>
  <c r="C76" i="4"/>
  <c r="F75" i="4"/>
  <c r="E75" i="4"/>
  <c r="G75" i="4" s="1"/>
  <c r="H75" i="4" s="1"/>
  <c r="C75" i="4"/>
  <c r="F74" i="4"/>
  <c r="G74" i="4" s="1"/>
  <c r="H74" i="4" s="1"/>
  <c r="E74" i="4"/>
  <c r="C74" i="4"/>
  <c r="F73" i="4"/>
  <c r="E73" i="4"/>
  <c r="G73" i="4" s="1"/>
  <c r="C73" i="4"/>
  <c r="F72" i="4"/>
  <c r="G72" i="4" s="1"/>
  <c r="E72" i="4"/>
  <c r="C72" i="4"/>
  <c r="F71" i="4"/>
  <c r="E71" i="4"/>
  <c r="G71" i="4" s="1"/>
  <c r="H71" i="4" s="1"/>
  <c r="C71" i="4"/>
  <c r="F70" i="4"/>
  <c r="G70" i="4" s="1"/>
  <c r="E70" i="4"/>
  <c r="C70" i="4"/>
  <c r="F69" i="4"/>
  <c r="E69" i="4"/>
  <c r="G69" i="4" s="1"/>
  <c r="C69" i="4"/>
  <c r="F68" i="4"/>
  <c r="E68" i="4"/>
  <c r="C68" i="4"/>
  <c r="F67" i="4"/>
  <c r="E67" i="4"/>
  <c r="C67" i="4"/>
  <c r="F66" i="4"/>
  <c r="G66" i="4" s="1"/>
  <c r="H66" i="4" s="1"/>
  <c r="E66" i="4"/>
  <c r="C66" i="4"/>
  <c r="F65" i="4"/>
  <c r="E65" i="4"/>
  <c r="G65" i="4" s="1"/>
  <c r="C65" i="4"/>
  <c r="F64" i="4"/>
  <c r="E64" i="4"/>
  <c r="C64" i="4"/>
  <c r="F63" i="4"/>
  <c r="E63" i="4"/>
  <c r="G63" i="4" s="1"/>
  <c r="H63" i="4" s="1"/>
  <c r="C63" i="4"/>
  <c r="F62" i="4"/>
  <c r="G62" i="4" s="1"/>
  <c r="E62" i="4"/>
  <c r="C62" i="4"/>
  <c r="F61" i="4"/>
  <c r="E61" i="4"/>
  <c r="G61" i="4" s="1"/>
  <c r="C61" i="4"/>
  <c r="F60" i="4"/>
  <c r="E60" i="4"/>
  <c r="C60" i="4"/>
  <c r="F59" i="4"/>
  <c r="E59" i="4"/>
  <c r="G59" i="4" s="1"/>
  <c r="H59" i="4" s="1"/>
  <c r="C59" i="4"/>
  <c r="F58" i="4"/>
  <c r="G58" i="4" s="1"/>
  <c r="H58" i="4" s="1"/>
  <c r="E58" i="4"/>
  <c r="C58" i="4"/>
  <c r="F57" i="4"/>
  <c r="E57" i="4"/>
  <c r="C57" i="4"/>
  <c r="F55" i="4"/>
  <c r="E55" i="4"/>
  <c r="C55" i="4"/>
  <c r="F54" i="4"/>
  <c r="E54" i="4"/>
  <c r="C54" i="4"/>
  <c r="F53" i="4"/>
  <c r="E53" i="4"/>
  <c r="C53" i="4"/>
  <c r="F52" i="4"/>
  <c r="E52" i="4"/>
  <c r="C52" i="4"/>
  <c r="F51" i="4"/>
  <c r="E51" i="4"/>
  <c r="C51" i="4"/>
  <c r="F50" i="4"/>
  <c r="E50" i="4"/>
  <c r="C50" i="4"/>
  <c r="F49" i="4"/>
  <c r="E49" i="4"/>
  <c r="C49" i="4"/>
  <c r="F48" i="4"/>
  <c r="E48" i="4"/>
  <c r="C48" i="4"/>
  <c r="F47" i="4"/>
  <c r="E47" i="4"/>
  <c r="C47" i="4"/>
  <c r="F46" i="4"/>
  <c r="E46" i="4"/>
  <c r="C46" i="4"/>
  <c r="F45" i="4"/>
  <c r="E45" i="4"/>
  <c r="C45" i="4"/>
  <c r="F44" i="4"/>
  <c r="E44" i="4"/>
  <c r="C44" i="4"/>
  <c r="F43" i="4"/>
  <c r="E43" i="4"/>
  <c r="C43" i="4"/>
  <c r="F42" i="4"/>
  <c r="E42" i="4"/>
  <c r="C42" i="4"/>
  <c r="F41" i="4"/>
  <c r="E41" i="4"/>
  <c r="C41" i="4"/>
  <c r="F40" i="4"/>
  <c r="E40" i="4"/>
  <c r="C40" i="4"/>
  <c r="F39" i="4"/>
  <c r="E39" i="4"/>
  <c r="C39" i="4"/>
  <c r="F38" i="4"/>
  <c r="E38" i="4"/>
  <c r="C38" i="4"/>
  <c r="F37" i="4"/>
  <c r="E37" i="4"/>
  <c r="C37" i="4"/>
  <c r="F36" i="4"/>
  <c r="E36" i="4"/>
  <c r="C36" i="4"/>
  <c r="F35" i="4"/>
  <c r="E35" i="4"/>
  <c r="C35" i="4"/>
  <c r="F34" i="4"/>
  <c r="E34" i="4"/>
  <c r="C34" i="4"/>
  <c r="F33" i="4"/>
  <c r="E33" i="4"/>
  <c r="C33" i="4"/>
  <c r="F32" i="4"/>
  <c r="E32" i="4"/>
  <c r="C32" i="4"/>
  <c r="F31" i="4"/>
  <c r="E31" i="4"/>
  <c r="C31" i="4"/>
  <c r="F30" i="4"/>
  <c r="E30" i="4"/>
  <c r="C30" i="4"/>
  <c r="F29" i="4"/>
  <c r="E29" i="4"/>
  <c r="C29" i="4"/>
  <c r="F28" i="4"/>
  <c r="E28" i="4"/>
  <c r="C28" i="4"/>
  <c r="F27" i="4"/>
  <c r="E27" i="4"/>
  <c r="C27" i="4"/>
  <c r="F26" i="4"/>
  <c r="E26" i="4"/>
  <c r="C26" i="4"/>
  <c r="F25" i="4"/>
  <c r="E25" i="4"/>
  <c r="C25" i="4"/>
  <c r="F24" i="4"/>
  <c r="E24" i="4"/>
  <c r="C24" i="4"/>
  <c r="F23" i="4"/>
  <c r="E23" i="4"/>
  <c r="C23" i="4"/>
  <c r="F22" i="4"/>
  <c r="E22" i="4"/>
  <c r="C22" i="4"/>
  <c r="F21" i="4"/>
  <c r="E21" i="4"/>
  <c r="C21" i="4"/>
  <c r="F20" i="4"/>
  <c r="E20" i="4"/>
  <c r="C20" i="4"/>
  <c r="F19" i="4"/>
  <c r="E19" i="4"/>
  <c r="C19" i="4"/>
  <c r="F18" i="4"/>
  <c r="E18" i="4"/>
  <c r="C18" i="4"/>
  <c r="F17" i="4"/>
  <c r="E17" i="4"/>
  <c r="C17" i="4"/>
  <c r="F16" i="4"/>
  <c r="E16" i="4"/>
  <c r="C16" i="4"/>
  <c r="F15" i="4"/>
  <c r="E15" i="4"/>
  <c r="C15" i="4"/>
  <c r="F14" i="4"/>
  <c r="E14" i="4"/>
  <c r="C14" i="4"/>
  <c r="F13" i="4"/>
  <c r="E13" i="4"/>
  <c r="C13" i="4"/>
  <c r="F12" i="4"/>
  <c r="E12" i="4"/>
  <c r="C12" i="4"/>
  <c r="F11" i="4"/>
  <c r="E11" i="4"/>
  <c r="C11" i="4"/>
  <c r="F10" i="4"/>
  <c r="E10" i="4"/>
  <c r="C10" i="4"/>
  <c r="F9" i="4"/>
  <c r="E9" i="4"/>
  <c r="C9" i="4"/>
  <c r="F8" i="4"/>
  <c r="E8" i="4"/>
  <c r="C8" i="4"/>
  <c r="F7" i="4"/>
  <c r="E7" i="4"/>
  <c r="C7" i="4"/>
  <c r="G229" i="4"/>
  <c r="G204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H206" i="4" s="1"/>
  <c r="G198" i="4"/>
  <c r="G190" i="4"/>
  <c r="G188" i="4"/>
  <c r="H188" i="4" s="1"/>
  <c r="I188" i="4" s="1"/>
  <c r="G182" i="4"/>
  <c r="G180" i="4"/>
  <c r="H180" i="4" s="1"/>
  <c r="G174" i="4"/>
  <c r="G172" i="4"/>
  <c r="H172" i="4" s="1"/>
  <c r="G166" i="4"/>
  <c r="G158" i="4"/>
  <c r="G156" i="4"/>
  <c r="H156" i="4" s="1"/>
  <c r="G154" i="4"/>
  <c r="G153" i="4"/>
  <c r="G151" i="4"/>
  <c r="H151" i="4" s="1"/>
  <c r="G150" i="4"/>
  <c r="H150" i="4" s="1"/>
  <c r="G146" i="4"/>
  <c r="G145" i="4"/>
  <c r="G143" i="4"/>
  <c r="G142" i="4"/>
  <c r="H142" i="4" s="1"/>
  <c r="G138" i="4"/>
  <c r="G137" i="4"/>
  <c r="G135" i="4"/>
  <c r="H135" i="4" s="1"/>
  <c r="G134" i="4"/>
  <c r="H134" i="4" s="1"/>
  <c r="G130" i="4"/>
  <c r="G129" i="4"/>
  <c r="G127" i="4"/>
  <c r="G126" i="4"/>
  <c r="H126" i="4" s="1"/>
  <c r="G122" i="4"/>
  <c r="G121" i="4"/>
  <c r="G119" i="4"/>
  <c r="H119" i="4" s="1"/>
  <c r="G118" i="4"/>
  <c r="H118" i="4" s="1"/>
  <c r="G114" i="4"/>
  <c r="G113" i="4"/>
  <c r="G111" i="4"/>
  <c r="G110" i="4"/>
  <c r="H110" i="4" s="1"/>
  <c r="G106" i="4"/>
  <c r="H106" i="4" s="1"/>
  <c r="G104" i="4"/>
  <c r="H104" i="4" s="1"/>
  <c r="G102" i="4"/>
  <c r="G100" i="4"/>
  <c r="G92" i="4"/>
  <c r="G86" i="4"/>
  <c r="G84" i="4"/>
  <c r="G83" i="4"/>
  <c r="H83" i="4" s="1"/>
  <c r="G76" i="4"/>
  <c r="H76" i="4" s="1"/>
  <c r="G68" i="4"/>
  <c r="G67" i="4"/>
  <c r="H67" i="4" s="1"/>
  <c r="G64" i="4"/>
  <c r="G60" i="4"/>
  <c r="G56" i="4"/>
  <c r="H56" i="4" s="1"/>
  <c r="G6" i="4"/>
  <c r="H6" i="4" s="1"/>
  <c r="G17" i="2"/>
  <c r="D217" i="4" s="1"/>
  <c r="G16" i="2"/>
  <c r="D216" i="4" s="1"/>
  <c r="G15" i="2"/>
  <c r="D215" i="4" s="1"/>
  <c r="G14" i="2"/>
  <c r="D214" i="4" s="1"/>
  <c r="G13" i="2"/>
  <c r="D213" i="4" s="1"/>
  <c r="G12" i="2"/>
  <c r="D212" i="4" s="1"/>
  <c r="G11" i="2"/>
  <c r="D211" i="4" s="1"/>
  <c r="G10" i="2"/>
  <c r="D210" i="4" s="1"/>
  <c r="G9" i="2"/>
  <c r="D209" i="4" s="1"/>
  <c r="G8" i="2"/>
  <c r="D208" i="4" s="1"/>
  <c r="G7" i="2"/>
  <c r="D207" i="4" s="1"/>
  <c r="G6" i="2"/>
  <c r="Q58" i="1"/>
  <c r="D205" i="4" s="1"/>
  <c r="M58" i="1"/>
  <c r="D155" i="4" s="1"/>
  <c r="I58" i="1"/>
  <c r="D105" i="4" s="1"/>
  <c r="E58" i="1"/>
  <c r="D55" i="4" s="1"/>
  <c r="Q57" i="1"/>
  <c r="D204" i="4" s="1"/>
  <c r="M57" i="1"/>
  <c r="D154" i="4" s="1"/>
  <c r="I57" i="1"/>
  <c r="D104" i="4" s="1"/>
  <c r="E57" i="1"/>
  <c r="D54" i="4" s="1"/>
  <c r="Q56" i="1"/>
  <c r="D203" i="4" s="1"/>
  <c r="M56" i="1"/>
  <c r="D153" i="4" s="1"/>
  <c r="I56" i="1"/>
  <c r="D103" i="4" s="1"/>
  <c r="E56" i="1"/>
  <c r="D53" i="4" s="1"/>
  <c r="Q55" i="1"/>
  <c r="D202" i="4" s="1"/>
  <c r="M55" i="1"/>
  <c r="D152" i="4" s="1"/>
  <c r="I55" i="1"/>
  <c r="D102" i="4" s="1"/>
  <c r="E55" i="1"/>
  <c r="D52" i="4" s="1"/>
  <c r="Q54" i="1"/>
  <c r="D201" i="4" s="1"/>
  <c r="M54" i="1"/>
  <c r="D151" i="4" s="1"/>
  <c r="I54" i="1"/>
  <c r="D101" i="4" s="1"/>
  <c r="E54" i="1"/>
  <c r="D51" i="4" s="1"/>
  <c r="Q53" i="1"/>
  <c r="D200" i="4" s="1"/>
  <c r="M53" i="1"/>
  <c r="D150" i="4" s="1"/>
  <c r="I53" i="1"/>
  <c r="D100" i="4" s="1"/>
  <c r="E53" i="1"/>
  <c r="D50" i="4" s="1"/>
  <c r="Q52" i="1"/>
  <c r="D199" i="4" s="1"/>
  <c r="M52" i="1"/>
  <c r="D149" i="4" s="1"/>
  <c r="I52" i="1"/>
  <c r="D99" i="4" s="1"/>
  <c r="E52" i="1"/>
  <c r="D49" i="4" s="1"/>
  <c r="Q51" i="1"/>
  <c r="D198" i="4" s="1"/>
  <c r="M51" i="1"/>
  <c r="D148" i="4" s="1"/>
  <c r="I51" i="1"/>
  <c r="D98" i="4" s="1"/>
  <c r="E51" i="1"/>
  <c r="D48" i="4" s="1"/>
  <c r="Q50" i="1"/>
  <c r="D197" i="4" s="1"/>
  <c r="M50" i="1"/>
  <c r="D147" i="4" s="1"/>
  <c r="I50" i="1"/>
  <c r="D97" i="4" s="1"/>
  <c r="E50" i="1"/>
  <c r="D47" i="4" s="1"/>
  <c r="Q49" i="1"/>
  <c r="D196" i="4" s="1"/>
  <c r="M49" i="1"/>
  <c r="D146" i="4" s="1"/>
  <c r="I49" i="1"/>
  <c r="D96" i="4" s="1"/>
  <c r="E49" i="1"/>
  <c r="D46" i="4" s="1"/>
  <c r="Q48" i="1"/>
  <c r="D195" i="4" s="1"/>
  <c r="M48" i="1"/>
  <c r="D145" i="4" s="1"/>
  <c r="I48" i="1"/>
  <c r="D95" i="4" s="1"/>
  <c r="E48" i="1"/>
  <c r="D45" i="4" s="1"/>
  <c r="Q47" i="1"/>
  <c r="D194" i="4" s="1"/>
  <c r="M47" i="1"/>
  <c r="D144" i="4" s="1"/>
  <c r="I47" i="1"/>
  <c r="D94" i="4" s="1"/>
  <c r="E47" i="1"/>
  <c r="D44" i="4" s="1"/>
  <c r="Q46" i="1"/>
  <c r="D193" i="4" s="1"/>
  <c r="M46" i="1"/>
  <c r="D143" i="4" s="1"/>
  <c r="I46" i="1"/>
  <c r="D93" i="4" s="1"/>
  <c r="E46" i="1"/>
  <c r="D43" i="4" s="1"/>
  <c r="Q45" i="1"/>
  <c r="D192" i="4" s="1"/>
  <c r="M45" i="1"/>
  <c r="D142" i="4" s="1"/>
  <c r="I45" i="1"/>
  <c r="D92" i="4" s="1"/>
  <c r="E45" i="1"/>
  <c r="D42" i="4" s="1"/>
  <c r="Q44" i="1"/>
  <c r="D191" i="4" s="1"/>
  <c r="M44" i="1"/>
  <c r="D141" i="4" s="1"/>
  <c r="I44" i="1"/>
  <c r="D91" i="4" s="1"/>
  <c r="E44" i="1"/>
  <c r="D41" i="4" s="1"/>
  <c r="Q43" i="1"/>
  <c r="D190" i="4" s="1"/>
  <c r="M43" i="1"/>
  <c r="D140" i="4" s="1"/>
  <c r="I43" i="1"/>
  <c r="D90" i="4" s="1"/>
  <c r="E43" i="1"/>
  <c r="D40" i="4" s="1"/>
  <c r="Q42" i="1"/>
  <c r="D189" i="4" s="1"/>
  <c r="M42" i="1"/>
  <c r="D139" i="4" s="1"/>
  <c r="I42" i="1"/>
  <c r="D89" i="4" s="1"/>
  <c r="E42" i="1"/>
  <c r="D39" i="4" s="1"/>
  <c r="Q41" i="1"/>
  <c r="D188" i="4" s="1"/>
  <c r="M41" i="1"/>
  <c r="D138" i="4" s="1"/>
  <c r="I41" i="1"/>
  <c r="D88" i="4" s="1"/>
  <c r="E41" i="1"/>
  <c r="D38" i="4" s="1"/>
  <c r="Q40" i="1"/>
  <c r="D187" i="4" s="1"/>
  <c r="M40" i="1"/>
  <c r="D137" i="4" s="1"/>
  <c r="I40" i="1"/>
  <c r="D87" i="4" s="1"/>
  <c r="E40" i="1"/>
  <c r="D37" i="4" s="1"/>
  <c r="Q39" i="1"/>
  <c r="D186" i="4" s="1"/>
  <c r="M39" i="1"/>
  <c r="D136" i="4" s="1"/>
  <c r="I39" i="1"/>
  <c r="D86" i="4" s="1"/>
  <c r="E39" i="1"/>
  <c r="D36" i="4" s="1"/>
  <c r="Q38" i="1"/>
  <c r="D185" i="4" s="1"/>
  <c r="M38" i="1"/>
  <c r="D135" i="4" s="1"/>
  <c r="I38" i="1"/>
  <c r="D85" i="4" s="1"/>
  <c r="E38" i="1"/>
  <c r="D35" i="4" s="1"/>
  <c r="Q37" i="1"/>
  <c r="D184" i="4" s="1"/>
  <c r="M37" i="1"/>
  <c r="D134" i="4" s="1"/>
  <c r="I37" i="1"/>
  <c r="D84" i="4" s="1"/>
  <c r="E37" i="1"/>
  <c r="D34" i="4" s="1"/>
  <c r="Q36" i="1"/>
  <c r="D183" i="4" s="1"/>
  <c r="M36" i="1"/>
  <c r="D133" i="4" s="1"/>
  <c r="I36" i="1"/>
  <c r="D83" i="4" s="1"/>
  <c r="E36" i="1"/>
  <c r="D33" i="4" s="1"/>
  <c r="Q35" i="1"/>
  <c r="D182" i="4" s="1"/>
  <c r="M35" i="1"/>
  <c r="D132" i="4" s="1"/>
  <c r="I35" i="1"/>
  <c r="D82" i="4" s="1"/>
  <c r="E35" i="1"/>
  <c r="D32" i="4" s="1"/>
  <c r="Q34" i="1"/>
  <c r="D181" i="4" s="1"/>
  <c r="M34" i="1"/>
  <c r="D131" i="4" s="1"/>
  <c r="I34" i="1"/>
  <c r="D81" i="4" s="1"/>
  <c r="E34" i="1"/>
  <c r="D31" i="4" s="1"/>
  <c r="Q33" i="1"/>
  <c r="D180" i="4" s="1"/>
  <c r="M33" i="1"/>
  <c r="D130" i="4" s="1"/>
  <c r="I33" i="1"/>
  <c r="D80" i="4" s="1"/>
  <c r="E33" i="1"/>
  <c r="D30" i="4" s="1"/>
  <c r="Q32" i="1"/>
  <c r="D179" i="4" s="1"/>
  <c r="M32" i="1"/>
  <c r="D129" i="4" s="1"/>
  <c r="I32" i="1"/>
  <c r="D79" i="4" s="1"/>
  <c r="E32" i="1"/>
  <c r="D29" i="4" s="1"/>
  <c r="Q31" i="1"/>
  <c r="D178" i="4" s="1"/>
  <c r="M31" i="1"/>
  <c r="D128" i="4" s="1"/>
  <c r="I31" i="1"/>
  <c r="D78" i="4" s="1"/>
  <c r="E31" i="1"/>
  <c r="D28" i="4" s="1"/>
  <c r="Q30" i="1"/>
  <c r="D177" i="4" s="1"/>
  <c r="M30" i="1"/>
  <c r="D127" i="4" s="1"/>
  <c r="I30" i="1"/>
  <c r="D77" i="4" s="1"/>
  <c r="E30" i="1"/>
  <c r="D27" i="4" s="1"/>
  <c r="Q29" i="1"/>
  <c r="D176" i="4" s="1"/>
  <c r="M29" i="1"/>
  <c r="D126" i="4" s="1"/>
  <c r="I29" i="1"/>
  <c r="D76" i="4" s="1"/>
  <c r="E29" i="1"/>
  <c r="D26" i="4" s="1"/>
  <c r="Q28" i="1"/>
  <c r="D175" i="4" s="1"/>
  <c r="M28" i="1"/>
  <c r="D125" i="4" s="1"/>
  <c r="I28" i="1"/>
  <c r="D75" i="4" s="1"/>
  <c r="E28" i="1"/>
  <c r="D25" i="4" s="1"/>
  <c r="Q27" i="1"/>
  <c r="D174" i="4" s="1"/>
  <c r="M27" i="1"/>
  <c r="D124" i="4" s="1"/>
  <c r="I27" i="1"/>
  <c r="D74" i="4" s="1"/>
  <c r="E27" i="1"/>
  <c r="D24" i="4" s="1"/>
  <c r="Q26" i="1"/>
  <c r="D173" i="4" s="1"/>
  <c r="M26" i="1"/>
  <c r="D123" i="4" s="1"/>
  <c r="I26" i="1"/>
  <c r="D73" i="4" s="1"/>
  <c r="E26" i="1"/>
  <c r="D23" i="4" s="1"/>
  <c r="Q25" i="1"/>
  <c r="D172" i="4" s="1"/>
  <c r="M25" i="1"/>
  <c r="D122" i="4" s="1"/>
  <c r="I25" i="1"/>
  <c r="D72" i="4" s="1"/>
  <c r="E25" i="1"/>
  <c r="D22" i="4" s="1"/>
  <c r="Q24" i="1"/>
  <c r="D171" i="4" s="1"/>
  <c r="M24" i="1"/>
  <c r="D121" i="4" s="1"/>
  <c r="I24" i="1"/>
  <c r="D71" i="4" s="1"/>
  <c r="E24" i="1"/>
  <c r="D21" i="4" s="1"/>
  <c r="Q23" i="1"/>
  <c r="D170" i="4" s="1"/>
  <c r="M23" i="1"/>
  <c r="D120" i="4" s="1"/>
  <c r="I23" i="1"/>
  <c r="D70" i="4" s="1"/>
  <c r="E23" i="1"/>
  <c r="D20" i="4" s="1"/>
  <c r="Q22" i="1"/>
  <c r="D169" i="4" s="1"/>
  <c r="M22" i="1"/>
  <c r="D119" i="4" s="1"/>
  <c r="I22" i="1"/>
  <c r="D69" i="4" s="1"/>
  <c r="E22" i="1"/>
  <c r="D19" i="4" s="1"/>
  <c r="Q21" i="1"/>
  <c r="D168" i="4" s="1"/>
  <c r="M21" i="1"/>
  <c r="D118" i="4" s="1"/>
  <c r="I21" i="1"/>
  <c r="D68" i="4" s="1"/>
  <c r="E21" i="1"/>
  <c r="D18" i="4" s="1"/>
  <c r="Q20" i="1"/>
  <c r="D167" i="4" s="1"/>
  <c r="M20" i="1"/>
  <c r="D117" i="4" s="1"/>
  <c r="I20" i="1"/>
  <c r="D67" i="4" s="1"/>
  <c r="E20" i="1"/>
  <c r="D17" i="4" s="1"/>
  <c r="Q19" i="1"/>
  <c r="D166" i="4" s="1"/>
  <c r="M19" i="1"/>
  <c r="D116" i="4" s="1"/>
  <c r="I19" i="1"/>
  <c r="D66" i="4" s="1"/>
  <c r="E19" i="1"/>
  <c r="D16" i="4" s="1"/>
  <c r="Q18" i="1"/>
  <c r="D165" i="4" s="1"/>
  <c r="M18" i="1"/>
  <c r="D115" i="4" s="1"/>
  <c r="I18" i="1"/>
  <c r="D65" i="4" s="1"/>
  <c r="E18" i="1"/>
  <c r="D15" i="4" s="1"/>
  <c r="Q17" i="1"/>
  <c r="D164" i="4" s="1"/>
  <c r="M17" i="1"/>
  <c r="D114" i="4" s="1"/>
  <c r="I17" i="1"/>
  <c r="D64" i="4" s="1"/>
  <c r="E17" i="1"/>
  <c r="D14" i="4" s="1"/>
  <c r="Q16" i="1"/>
  <c r="D163" i="4" s="1"/>
  <c r="M16" i="1"/>
  <c r="D113" i="4" s="1"/>
  <c r="I16" i="1"/>
  <c r="D63" i="4" s="1"/>
  <c r="E16" i="1"/>
  <c r="D13" i="4" s="1"/>
  <c r="Q15" i="1"/>
  <c r="D162" i="4" s="1"/>
  <c r="M15" i="1"/>
  <c r="D112" i="4" s="1"/>
  <c r="I15" i="1"/>
  <c r="D62" i="4" s="1"/>
  <c r="E15" i="1"/>
  <c r="D12" i="4" s="1"/>
  <c r="Q14" i="1"/>
  <c r="D161" i="4" s="1"/>
  <c r="M14" i="1"/>
  <c r="D111" i="4" s="1"/>
  <c r="I14" i="1"/>
  <c r="D61" i="4" s="1"/>
  <c r="E14" i="1"/>
  <c r="D11" i="4" s="1"/>
  <c r="Q13" i="1"/>
  <c r="D160" i="4" s="1"/>
  <c r="M13" i="1"/>
  <c r="D110" i="4" s="1"/>
  <c r="I13" i="1"/>
  <c r="D60" i="4" s="1"/>
  <c r="E13" i="1"/>
  <c r="D10" i="4" s="1"/>
  <c r="Q12" i="1"/>
  <c r="D159" i="4" s="1"/>
  <c r="M12" i="1"/>
  <c r="D109" i="4" s="1"/>
  <c r="I12" i="1"/>
  <c r="D59" i="4" s="1"/>
  <c r="E12" i="1"/>
  <c r="D9" i="4" s="1"/>
  <c r="Q11" i="1"/>
  <c r="D158" i="4" s="1"/>
  <c r="M11" i="1"/>
  <c r="D108" i="4" s="1"/>
  <c r="I11" i="1"/>
  <c r="D58" i="4" s="1"/>
  <c r="E11" i="1"/>
  <c r="D8" i="4" s="1"/>
  <c r="Q10" i="1"/>
  <c r="D157" i="4" s="1"/>
  <c r="M10" i="1"/>
  <c r="D107" i="4" s="1"/>
  <c r="I10" i="1"/>
  <c r="D57" i="4" s="1"/>
  <c r="E10" i="1"/>
  <c r="D7" i="4" s="1"/>
  <c r="Q9" i="1"/>
  <c r="D156" i="4" s="1"/>
  <c r="M9" i="1"/>
  <c r="D106" i="4" s="1"/>
  <c r="I9" i="1"/>
  <c r="D56" i="4" s="1"/>
  <c r="E9" i="1"/>
  <c r="D6" i="4" s="1"/>
  <c r="I156" i="4" l="1"/>
  <c r="I203" i="4"/>
  <c r="I172" i="4"/>
  <c r="I159" i="4"/>
  <c r="I164" i="4"/>
  <c r="I167" i="4"/>
  <c r="I175" i="4"/>
  <c r="I183" i="4"/>
  <c r="I180" i="4"/>
  <c r="I106" i="4"/>
  <c r="I110" i="4"/>
  <c r="I126" i="4"/>
  <c r="I142" i="4"/>
  <c r="I109" i="4"/>
  <c r="I112" i="4"/>
  <c r="I117" i="4"/>
  <c r="I120" i="4"/>
  <c r="I118" i="4"/>
  <c r="I134" i="4"/>
  <c r="I150" i="4"/>
  <c r="I135" i="4"/>
  <c r="I151" i="4"/>
  <c r="I119" i="4"/>
  <c r="H190" i="4"/>
  <c r="I190" i="4" s="1"/>
  <c r="H198" i="4"/>
  <c r="I198" i="4" s="1"/>
  <c r="H166" i="4"/>
  <c r="I166" i="4" s="1"/>
  <c r="H191" i="4"/>
  <c r="I191" i="4" s="1"/>
  <c r="H174" i="4"/>
  <c r="I174" i="4" s="1"/>
  <c r="H165" i="4"/>
  <c r="I165" i="4" s="1"/>
  <c r="H173" i="4"/>
  <c r="I173" i="4" s="1"/>
  <c r="H181" i="4"/>
  <c r="I181" i="4" s="1"/>
  <c r="H189" i="4"/>
  <c r="I189" i="4" s="1"/>
  <c r="H197" i="4"/>
  <c r="I197" i="4" s="1"/>
  <c r="H182" i="4"/>
  <c r="I182" i="4" s="1"/>
  <c r="H201" i="4"/>
  <c r="I201" i="4" s="1"/>
  <c r="H196" i="4"/>
  <c r="I196" i="4" s="1"/>
  <c r="H199" i="4"/>
  <c r="I199" i="4" s="1"/>
  <c r="H205" i="4"/>
  <c r="I205" i="4" s="1"/>
  <c r="H125" i="4"/>
  <c r="I125" i="4" s="1"/>
  <c r="H128" i="4"/>
  <c r="I128" i="4" s="1"/>
  <c r="H136" i="4"/>
  <c r="I136" i="4" s="1"/>
  <c r="H144" i="4"/>
  <c r="I144" i="4" s="1"/>
  <c r="H152" i="4"/>
  <c r="I152" i="4" s="1"/>
  <c r="H84" i="4"/>
  <c r="H79" i="4"/>
  <c r="I79" i="4" s="1"/>
  <c r="H87" i="4"/>
  <c r="I87" i="4" s="1"/>
  <c r="H95" i="4"/>
  <c r="I95" i="4" s="1"/>
  <c r="H60" i="4"/>
  <c r="H92" i="4"/>
  <c r="H61" i="4"/>
  <c r="H69" i="4"/>
  <c r="I69" i="4" s="1"/>
  <c r="H77" i="4"/>
  <c r="H82" i="4"/>
  <c r="H85" i="4"/>
  <c r="H90" i="4"/>
  <c r="H93" i="4"/>
  <c r="H98" i="4"/>
  <c r="I98" i="4" s="1"/>
  <c r="H101" i="4"/>
  <c r="I101" i="4" s="1"/>
  <c r="H100" i="4"/>
  <c r="I100" i="4" s="1"/>
  <c r="H72" i="4"/>
  <c r="H88" i="4"/>
  <c r="H68" i="4"/>
  <c r="I76" i="4"/>
  <c r="I83" i="4"/>
  <c r="I84" i="4"/>
  <c r="I63" i="4"/>
  <c r="I71" i="4"/>
  <c r="I56" i="4"/>
  <c r="I60" i="4"/>
  <c r="I92" i="4"/>
  <c r="I58" i="4"/>
  <c r="I61" i="4"/>
  <c r="I66" i="4"/>
  <c r="I74" i="4"/>
  <c r="I77" i="4"/>
  <c r="I82" i="4"/>
  <c r="I85" i="4"/>
  <c r="I90" i="4"/>
  <c r="I93" i="4"/>
  <c r="I67" i="4"/>
  <c r="I59" i="4"/>
  <c r="I72" i="4"/>
  <c r="I75" i="4"/>
  <c r="I88" i="4"/>
  <c r="I91" i="4"/>
  <c r="I68" i="4"/>
  <c r="I104" i="4"/>
  <c r="I99" i="4"/>
  <c r="I6" i="4"/>
  <c r="D206" i="4"/>
  <c r="G19" i="2"/>
  <c r="I206" i="4"/>
  <c r="D231" i="4"/>
  <c r="G162" i="4"/>
  <c r="H162" i="4" s="1"/>
  <c r="I162" i="4" s="1"/>
  <c r="G170" i="4"/>
  <c r="G178" i="4"/>
  <c r="G186" i="4"/>
  <c r="G194" i="4"/>
  <c r="G163" i="4"/>
  <c r="H163" i="4" s="1"/>
  <c r="I163" i="4" s="1"/>
  <c r="G171" i="4"/>
  <c r="H171" i="4" s="1"/>
  <c r="I171" i="4" s="1"/>
  <c r="G179" i="4"/>
  <c r="H179" i="4" s="1"/>
  <c r="I179" i="4" s="1"/>
  <c r="G187" i="4"/>
  <c r="H187" i="4" s="1"/>
  <c r="I187" i="4" s="1"/>
  <c r="G195" i="4"/>
  <c r="H195" i="4" s="1"/>
  <c r="I195" i="4" s="1"/>
  <c r="G161" i="4"/>
  <c r="H161" i="4" s="1"/>
  <c r="I161" i="4" s="1"/>
  <c r="G169" i="4"/>
  <c r="H169" i="4" s="1"/>
  <c r="I169" i="4" s="1"/>
  <c r="G177" i="4"/>
  <c r="H177" i="4" s="1"/>
  <c r="I177" i="4" s="1"/>
  <c r="G185" i="4"/>
  <c r="H185" i="4" s="1"/>
  <c r="I185" i="4" s="1"/>
  <c r="G193" i="4"/>
  <c r="H193" i="4" s="1"/>
  <c r="I193" i="4" s="1"/>
  <c r="G202" i="4"/>
  <c r="H202" i="4" s="1"/>
  <c r="I202" i="4" s="1"/>
  <c r="G157" i="4"/>
  <c r="H157" i="4" s="1"/>
  <c r="I157" i="4" s="1"/>
  <c r="G200" i="4"/>
  <c r="H170" i="4"/>
  <c r="I170" i="4" s="1"/>
  <c r="H186" i="4"/>
  <c r="I186" i="4" s="1"/>
  <c r="H160" i="4"/>
  <c r="I160" i="4" s="1"/>
  <c r="H168" i="4"/>
  <c r="I168" i="4" s="1"/>
  <c r="H176" i="4"/>
  <c r="I176" i="4" s="1"/>
  <c r="H184" i="4"/>
  <c r="I184" i="4" s="1"/>
  <c r="H192" i="4"/>
  <c r="I192" i="4" s="1"/>
  <c r="H200" i="4"/>
  <c r="I200" i="4" s="1"/>
  <c r="H158" i="4"/>
  <c r="I158" i="4" s="1"/>
  <c r="H178" i="4"/>
  <c r="I178" i="4" s="1"/>
  <c r="H194" i="4"/>
  <c r="I194" i="4" s="1"/>
  <c r="H108" i="4"/>
  <c r="I108" i="4" s="1"/>
  <c r="H116" i="4"/>
  <c r="I116" i="4" s="1"/>
  <c r="H124" i="4"/>
  <c r="I124" i="4" s="1"/>
  <c r="H132" i="4"/>
  <c r="I132" i="4" s="1"/>
  <c r="H140" i="4"/>
  <c r="I140" i="4" s="1"/>
  <c r="H148" i="4"/>
  <c r="I148" i="4" s="1"/>
  <c r="H111" i="4"/>
  <c r="I111" i="4" s="1"/>
  <c r="H127" i="4"/>
  <c r="I127" i="4" s="1"/>
  <c r="H143" i="4"/>
  <c r="I143" i="4" s="1"/>
  <c r="H133" i="4"/>
  <c r="I133" i="4" s="1"/>
  <c r="H141" i="4"/>
  <c r="I141" i="4" s="1"/>
  <c r="H149" i="4"/>
  <c r="I149" i="4" s="1"/>
  <c r="H115" i="4"/>
  <c r="I115" i="4" s="1"/>
  <c r="H123" i="4"/>
  <c r="I123" i="4" s="1"/>
  <c r="H131" i="4"/>
  <c r="I131" i="4" s="1"/>
  <c r="H139" i="4"/>
  <c r="I139" i="4" s="1"/>
  <c r="H147" i="4"/>
  <c r="I147" i="4" s="1"/>
  <c r="H155" i="4"/>
  <c r="I155" i="4" s="1"/>
  <c r="H70" i="4"/>
  <c r="I70" i="4" s="1"/>
  <c r="H86" i="4"/>
  <c r="I86" i="4" s="1"/>
  <c r="H102" i="4"/>
  <c r="I102" i="4" s="1"/>
  <c r="H65" i="4"/>
  <c r="I65" i="4" s="1"/>
  <c r="H73" i="4"/>
  <c r="I73" i="4" s="1"/>
  <c r="H81" i="4"/>
  <c r="I81" i="4" s="1"/>
  <c r="H89" i="4"/>
  <c r="I89" i="4" s="1"/>
  <c r="H97" i="4"/>
  <c r="I97" i="4" s="1"/>
  <c r="H105" i="4"/>
  <c r="I105" i="4" s="1"/>
  <c r="H62" i="4"/>
  <c r="I62" i="4" s="1"/>
  <c r="H78" i="4"/>
  <c r="I78" i="4" s="1"/>
  <c r="H94" i="4"/>
  <c r="I94" i="4" s="1"/>
  <c r="H64" i="4"/>
  <c r="I64" i="4" s="1"/>
  <c r="H80" i="4"/>
  <c r="I80" i="4" s="1"/>
  <c r="H96" i="4"/>
  <c r="I96" i="4" s="1"/>
  <c r="H103" i="4"/>
  <c r="I103" i="4" s="1"/>
  <c r="H207" i="4"/>
  <c r="I207" i="4" s="1"/>
  <c r="H208" i="4"/>
  <c r="I208" i="4" s="1"/>
  <c r="H204" i="4"/>
  <c r="I204" i="4" s="1"/>
  <c r="H121" i="4"/>
  <c r="I121" i="4" s="1"/>
  <c r="H129" i="4"/>
  <c r="I129" i="4" s="1"/>
  <c r="H137" i="4"/>
  <c r="I137" i="4" s="1"/>
  <c r="H145" i="4"/>
  <c r="I145" i="4" s="1"/>
  <c r="H153" i="4"/>
  <c r="I153" i="4" s="1"/>
  <c r="H114" i="4"/>
  <c r="I114" i="4" s="1"/>
  <c r="H122" i="4"/>
  <c r="I122" i="4" s="1"/>
  <c r="H130" i="4"/>
  <c r="I130" i="4" s="1"/>
  <c r="H138" i="4"/>
  <c r="I138" i="4" s="1"/>
  <c r="H146" i="4"/>
  <c r="I146" i="4" s="1"/>
  <c r="H154" i="4"/>
  <c r="I154" i="4" s="1"/>
  <c r="H113" i="4"/>
  <c r="I113" i="4" s="1"/>
  <c r="G107" i="4"/>
  <c r="H107" i="4" s="1"/>
  <c r="I107" i="4" s="1"/>
  <c r="G57" i="4"/>
  <c r="H57" i="4" s="1"/>
  <c r="I57" i="4" s="1"/>
  <c r="G9" i="4"/>
  <c r="H9" i="4" s="1"/>
  <c r="I9" i="4" s="1"/>
  <c r="G8" i="4"/>
  <c r="H8" i="4" s="1"/>
  <c r="I8" i="4" s="1"/>
  <c r="G7" i="4"/>
  <c r="H7" i="4" s="1"/>
  <c r="I7" i="4" s="1"/>
  <c r="H210" i="4" l="1"/>
  <c r="I210" i="4" s="1"/>
  <c r="H209" i="4"/>
  <c r="I209" i="4" s="1"/>
  <c r="H222" i="4"/>
  <c r="I222" i="4" s="1"/>
  <c r="H219" i="4"/>
  <c r="I219" i="4" s="1"/>
  <c r="H221" i="4"/>
  <c r="I221" i="4" s="1"/>
  <c r="H220" i="4"/>
  <c r="I220" i="4" s="1"/>
  <c r="H218" i="4"/>
  <c r="I218" i="4" s="1"/>
  <c r="G10" i="4"/>
  <c r="H10" i="4" s="1"/>
  <c r="I10" i="4" s="1"/>
  <c r="H223" i="4" l="1"/>
  <c r="I223" i="4" s="1"/>
  <c r="G11" i="4"/>
  <c r="H11" i="4" s="1"/>
  <c r="I11" i="4" s="1"/>
  <c r="H211" i="4" l="1"/>
  <c r="I211" i="4" s="1"/>
  <c r="H212" i="4"/>
  <c r="I212" i="4" s="1"/>
  <c r="H224" i="4"/>
  <c r="I224" i="4" s="1"/>
  <c r="G12" i="4"/>
  <c r="H12" i="4" s="1"/>
  <c r="I12" i="4" s="1"/>
  <c r="H213" i="4" l="1"/>
  <c r="I213" i="4" s="1"/>
  <c r="H225" i="4"/>
  <c r="I225" i="4" s="1"/>
  <c r="G13" i="4"/>
  <c r="H13" i="4" s="1"/>
  <c r="I13" i="4" s="1"/>
  <c r="H214" i="4" l="1"/>
  <c r="I214" i="4" s="1"/>
  <c r="H226" i="4"/>
  <c r="I226" i="4" s="1"/>
  <c r="G14" i="4"/>
  <c r="H14" i="4" s="1"/>
  <c r="I14" i="4" s="1"/>
  <c r="H215" i="4" l="1"/>
  <c r="I215" i="4" s="1"/>
  <c r="H227" i="4"/>
  <c r="I227" i="4" s="1"/>
  <c r="G15" i="4"/>
  <c r="H15" i="4" s="1"/>
  <c r="I15" i="4" s="1"/>
  <c r="H217" i="4" l="1"/>
  <c r="I217" i="4" s="1"/>
  <c r="H216" i="4"/>
  <c r="I216" i="4" s="1"/>
  <c r="H228" i="4"/>
  <c r="I228" i="4" s="1"/>
  <c r="G16" i="4"/>
  <c r="H16" i="4" s="1"/>
  <c r="I16" i="4" s="1"/>
  <c r="H229" i="4" l="1"/>
  <c r="I229" i="4" s="1"/>
  <c r="G17" i="4"/>
  <c r="H17" i="4" s="1"/>
  <c r="I17" i="4" s="1"/>
  <c r="G18" i="4" l="1"/>
  <c r="H18" i="4" s="1"/>
  <c r="I18" i="4" s="1"/>
  <c r="G19" i="4" l="1"/>
  <c r="H19" i="4" s="1"/>
  <c r="I19" i="4" s="1"/>
  <c r="G20" i="4" l="1"/>
  <c r="H20" i="4" s="1"/>
  <c r="I20" i="4" s="1"/>
  <c r="G21" i="4" l="1"/>
  <c r="H21" i="4" s="1"/>
  <c r="I21" i="4" s="1"/>
  <c r="G22" i="4" l="1"/>
  <c r="H22" i="4" s="1"/>
  <c r="I22" i="4" s="1"/>
  <c r="G23" i="4" l="1"/>
  <c r="H23" i="4" s="1"/>
  <c r="I23" i="4" s="1"/>
  <c r="G24" i="4" l="1"/>
  <c r="H24" i="4" s="1"/>
  <c r="I24" i="4" s="1"/>
  <c r="G25" i="4" l="1"/>
  <c r="H25" i="4" s="1"/>
  <c r="I25" i="4" s="1"/>
  <c r="G26" i="4" l="1"/>
  <c r="H26" i="4" s="1"/>
  <c r="I26" i="4" s="1"/>
  <c r="G27" i="4" l="1"/>
  <c r="H27" i="4" s="1"/>
  <c r="I27" i="4" s="1"/>
  <c r="G28" i="4" l="1"/>
  <c r="H28" i="4" s="1"/>
  <c r="I28" i="4" s="1"/>
  <c r="G29" i="4" l="1"/>
  <c r="H29" i="4" s="1"/>
  <c r="I29" i="4" s="1"/>
  <c r="G30" i="4" l="1"/>
  <c r="H30" i="4" s="1"/>
  <c r="I30" i="4" s="1"/>
  <c r="G31" i="4" l="1"/>
  <c r="H31" i="4" s="1"/>
  <c r="I31" i="4" s="1"/>
  <c r="G32" i="4" l="1"/>
  <c r="H32" i="4" s="1"/>
  <c r="I32" i="4" s="1"/>
  <c r="G33" i="4" l="1"/>
  <c r="H33" i="4" s="1"/>
  <c r="I33" i="4" s="1"/>
  <c r="G34" i="4" l="1"/>
  <c r="H34" i="4" s="1"/>
  <c r="I34" i="4" s="1"/>
  <c r="G35" i="4" l="1"/>
  <c r="H35" i="4" s="1"/>
  <c r="I35" i="4" s="1"/>
  <c r="G36" i="4" l="1"/>
  <c r="H36" i="4" s="1"/>
  <c r="I36" i="4" s="1"/>
  <c r="G37" i="4" l="1"/>
  <c r="H37" i="4" s="1"/>
  <c r="I37" i="4" s="1"/>
  <c r="G38" i="4" l="1"/>
  <c r="H38" i="4" s="1"/>
  <c r="I38" i="4" s="1"/>
  <c r="G39" i="4" l="1"/>
  <c r="H39" i="4" s="1"/>
  <c r="I39" i="4" s="1"/>
  <c r="G40" i="4" l="1"/>
  <c r="H40" i="4" s="1"/>
  <c r="I40" i="4" s="1"/>
  <c r="G41" i="4" l="1"/>
  <c r="H41" i="4" s="1"/>
  <c r="I41" i="4" s="1"/>
  <c r="G42" i="4" l="1"/>
  <c r="H42" i="4" s="1"/>
  <c r="I42" i="4" s="1"/>
  <c r="G43" i="4" l="1"/>
  <c r="H43" i="4" s="1"/>
  <c r="I43" i="4" s="1"/>
  <c r="G44" i="4" l="1"/>
  <c r="H44" i="4" s="1"/>
  <c r="I44" i="4" s="1"/>
  <c r="G45" i="4" l="1"/>
  <c r="H45" i="4" s="1"/>
  <c r="I45" i="4" s="1"/>
  <c r="G46" i="4" l="1"/>
  <c r="H46" i="4" s="1"/>
  <c r="I46" i="4" s="1"/>
  <c r="G47" i="4" l="1"/>
  <c r="H47" i="4" s="1"/>
  <c r="I47" i="4" s="1"/>
  <c r="G48" i="4" l="1"/>
  <c r="H48" i="4" s="1"/>
  <c r="I48" i="4" s="1"/>
  <c r="G49" i="4" l="1"/>
  <c r="H49" i="4" s="1"/>
  <c r="I49" i="4" s="1"/>
  <c r="G50" i="4" l="1"/>
  <c r="H50" i="4" s="1"/>
  <c r="I50" i="4" s="1"/>
  <c r="G51" i="4" l="1"/>
  <c r="H51" i="4" s="1"/>
  <c r="I51" i="4" s="1"/>
  <c r="G52" i="4" l="1"/>
  <c r="H52" i="4" s="1"/>
  <c r="I52" i="4" s="1"/>
  <c r="G53" i="4" l="1"/>
  <c r="H53" i="4" s="1"/>
  <c r="I53" i="4" s="1"/>
  <c r="G55" i="4" l="1"/>
  <c r="H55" i="4" s="1"/>
  <c r="I55" i="4" s="1"/>
  <c r="G54" i="4"/>
  <c r="H54" i="4" s="1"/>
  <c r="I54" i="4" s="1"/>
  <c r="I231" i="4" l="1"/>
  <c r="I233" i="4" s="1"/>
</calcChain>
</file>

<file path=xl/sharedStrings.xml><?xml version="1.0" encoding="utf-8"?>
<sst xmlns="http://schemas.openxmlformats.org/spreadsheetml/2006/main" count="587" uniqueCount="92">
  <si>
    <t>Franchise Fee Payments</t>
  </si>
  <si>
    <t>Payment Timing:  Quarterly, due 30 days after the end of the privilege period</t>
  </si>
  <si>
    <t>Payment Date</t>
  </si>
  <si>
    <t>Privilege Period</t>
  </si>
  <si>
    <t>Account</t>
  </si>
  <si>
    <t>2410-27209</t>
  </si>
  <si>
    <t>8700-09911</t>
  </si>
  <si>
    <t>Payee</t>
  </si>
  <si>
    <t xml:space="preserve">Pass Through Payment Amount </t>
  </si>
  <si>
    <t>Discount</t>
  </si>
  <si>
    <t>Total Payment</t>
  </si>
  <si>
    <t>ADAIRVILLE</t>
  </si>
  <si>
    <t>AUBURN</t>
  </si>
  <si>
    <t>BEAVER DAM</t>
  </si>
  <si>
    <t>BOWLING GREEN KY</t>
  </si>
  <si>
    <t>BURGIN</t>
  </si>
  <si>
    <t>CADIZ</t>
  </si>
  <si>
    <t>CALHOUN</t>
  </si>
  <si>
    <t>CAMPBELLSVILLE</t>
  </si>
  <si>
    <t>CAVE CITY</t>
  </si>
  <si>
    <t>CENTRAL CITY</t>
  </si>
  <si>
    <t>CLOVERPORT</t>
  </si>
  <si>
    <t>CROFTON</t>
  </si>
  <si>
    <t>DANVILLE KY</t>
  </si>
  <si>
    <t>DAWSON SPRINGS</t>
  </si>
  <si>
    <t>EARLINGTON</t>
  </si>
  <si>
    <t>EDDYVILLE</t>
  </si>
  <si>
    <t>ELKTON</t>
  </si>
  <si>
    <t xml:space="preserve"> FRANKLIN KENTUCKY </t>
  </si>
  <si>
    <t>FREDONIA KY</t>
  </si>
  <si>
    <t>GLASGOW</t>
  </si>
  <si>
    <t>GREENSBURG</t>
  </si>
  <si>
    <t>GREENVILLE KY</t>
  </si>
  <si>
    <t>HARDINSBURG</t>
  </si>
  <si>
    <t>HARRODSBURG</t>
  </si>
  <si>
    <t>HARTFORD</t>
  </si>
  <si>
    <t>HAWESVILLE</t>
  </si>
  <si>
    <t>HOPKINSVILLE</t>
  </si>
  <si>
    <t>HORSE CAVE</t>
  </si>
  <si>
    <t>HUSTONVILLE</t>
  </si>
  <si>
    <t>JUNCTION CITY</t>
  </si>
  <si>
    <t>LANCASTER KY</t>
  </si>
  <si>
    <t>LAWRENCEBURG</t>
  </si>
  <si>
    <t>LEBANON</t>
  </si>
  <si>
    <t>LIVERMORE</t>
  </si>
  <si>
    <t>MADISONVILLE KY</t>
  </si>
  <si>
    <t>MARION KY</t>
  </si>
  <si>
    <t>MAYFIELD</t>
  </si>
  <si>
    <t xml:space="preserve">NORTONVILLE </t>
  </si>
  <si>
    <t>OAKLAND</t>
  </si>
  <si>
    <t>OWENSBORO</t>
  </si>
  <si>
    <t xml:space="preserve">PARK CITY </t>
  </si>
  <si>
    <t xml:space="preserve">PERRYVILLE </t>
  </si>
  <si>
    <t>PRINCETON KY</t>
  </si>
  <si>
    <t>RUSSELLVILLE</t>
  </si>
  <si>
    <t>SACRAMENTO</t>
  </si>
  <si>
    <t>SEBREE</t>
  </si>
  <si>
    <t xml:space="preserve">SMITHS GROVE </t>
  </si>
  <si>
    <t>SPRINGFIELD KY</t>
  </si>
  <si>
    <t>STANFORD</t>
  </si>
  <si>
    <t>WHITESVILLE</t>
  </si>
  <si>
    <t>KY Sales Tax Payments (Acct 2410-27210 &amp; 2410-27212)</t>
  </si>
  <si>
    <t>Payment Timing:  Monthly, due on the 25th of the month following the end of the tax period</t>
  </si>
  <si>
    <t>Acct 9210-07592</t>
  </si>
  <si>
    <t>Total</t>
  </si>
  <si>
    <t>Tax Period</t>
  </si>
  <si>
    <t>Acct 2410-27210</t>
  </si>
  <si>
    <t>Acct 2410-27212</t>
  </si>
  <si>
    <t>Discounts</t>
  </si>
  <si>
    <t>Payment Amount</t>
  </si>
  <si>
    <t>KENTUCKY STATE TREASURER</t>
  </si>
  <si>
    <t>Refunds from State (to be refunded back to customers):</t>
  </si>
  <si>
    <t>Refund Date</t>
  </si>
  <si>
    <t>Amount</t>
  </si>
  <si>
    <t>Payment Timing:  Monthly, due on the 20th of the month following the end of the tax period</t>
  </si>
  <si>
    <t>KY School Tax Payments (Acct 2410-27215)</t>
  </si>
  <si>
    <t>Atmos Energy Corporation, Kentucky Division</t>
  </si>
  <si>
    <t>Franchise Fee and Other Pass Through Tax Payments</t>
  </si>
  <si>
    <t>Tax Type</t>
  </si>
  <si>
    <t>Privilege Start</t>
  </si>
  <si>
    <t>Privilege End</t>
  </si>
  <si>
    <t>Privilege Mid-Point</t>
  </si>
  <si>
    <t>Days Lag</t>
  </si>
  <si>
    <t>Weighted Lag</t>
  </si>
  <si>
    <t>Franchise Fees</t>
  </si>
  <si>
    <t>Sales Use Tax</t>
  </si>
  <si>
    <t>School Tax</t>
  </si>
  <si>
    <t>Total Payments</t>
  </si>
  <si>
    <t>Weighted Payments</t>
  </si>
  <si>
    <t>Cash Working Capital Test Year Ending June 30, 2024</t>
  </si>
  <si>
    <t>Link to CWC6, Line 21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</si>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</sst>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4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43" fontId="0" fillId="0" borderId="5" xfId="1" applyFont="1" applyBorder="1"/>
    <xf numFmtId="43" fontId="0" fillId="0" borderId="0" xfId="1" applyFont="1" applyFill="1"/>
    <xf numFmtId="43" fontId="0" fillId="0" borderId="0" xfId="1" applyFont="1" applyBorder="1"/>
    <xf numFmtId="43" fontId="0" fillId="0" borderId="0" xfId="0" applyNumberFormat="1"/>
    <xf numFmtId="43" fontId="0" fillId="0" borderId="8" xfId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7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43" fontId="0" fillId="0" borderId="0" xfId="1" applyFont="1" applyAlignment="1">
      <alignment horizontal="right"/>
    </xf>
    <xf numFmtId="43" fontId="0" fillId="0" borderId="9" xfId="1" applyFont="1" applyBorder="1"/>
    <xf numFmtId="43" fontId="0" fillId="0" borderId="10" xfId="0" applyNumberFormat="1" applyBorder="1"/>
    <xf numFmtId="14" fontId="0" fillId="2" borderId="0" xfId="0" applyNumberFormat="1" applyFill="1" applyAlignment="1">
      <alignment horizontal="left"/>
    </xf>
    <xf numFmtId="43" fontId="0" fillId="2" borderId="0" xfId="1" applyFont="1" applyFill="1"/>
    <xf numFmtId="43" fontId="0" fillId="2" borderId="0" xfId="0" applyNumberFormat="1" applyFill="1"/>
    <xf numFmtId="43" fontId="0" fillId="2" borderId="4" xfId="1" applyFont="1" applyFill="1" applyBorder="1"/>
    <xf numFmtId="43" fontId="0" fillId="2" borderId="0" xfId="1" applyFont="1" applyFill="1" applyBorder="1"/>
    <xf numFmtId="43" fontId="0" fillId="2" borderId="6" xfId="1" applyFont="1" applyFill="1" applyBorder="1"/>
    <xf numFmtId="43" fontId="0" fillId="2" borderId="7" xfId="1" applyFont="1" applyFill="1" applyBorder="1"/>
    <xf numFmtId="14" fontId="8" fillId="0" borderId="0" xfId="0" applyNumberFormat="1" applyFont="1"/>
    <xf numFmtId="14" fontId="8" fillId="0" borderId="0" xfId="0" applyNumberFormat="1" applyFont="1" applyAlignment="1">
      <alignment horizontal="left"/>
    </xf>
    <xf numFmtId="14" fontId="3" fillId="0" borderId="2" xfId="0" applyNumberFormat="1" applyFont="1" applyBorder="1"/>
    <xf numFmtId="14" fontId="3" fillId="0" borderId="3" xfId="0" applyNumberFormat="1" applyFont="1" applyBorder="1"/>
    <xf numFmtId="40" fontId="0" fillId="0" borderId="0" xfId="1" applyNumberFormat="1" applyFont="1"/>
    <xf numFmtId="0" fontId="3" fillId="0" borderId="5" xfId="0" applyFont="1" applyBorder="1"/>
    <xf numFmtId="14" fontId="9" fillId="0" borderId="1" xfId="0" applyNumberFormat="1" applyFont="1" applyBorder="1"/>
    <xf numFmtId="14" fontId="8" fillId="0" borderId="4" xfId="0" applyNumberFormat="1" applyFont="1" applyBorder="1"/>
    <xf numFmtId="14" fontId="10" fillId="0" borderId="0" xfId="0" applyNumberFormat="1" applyFont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11" fillId="0" borderId="0" xfId="0" applyFont="1"/>
    <xf numFmtId="43" fontId="0" fillId="0" borderId="9" xfId="0" applyNumberFormat="1" applyBorder="1"/>
    <xf numFmtId="44" fontId="0" fillId="2" borderId="0" xfId="0" applyNumberFormat="1" applyFill="1" applyAlignment="1">
      <alignment horizontal="left"/>
    </xf>
    <xf numFmtId="44" fontId="0" fillId="2" borderId="0" xfId="2" applyFont="1" applyFill="1" applyAlignment="1">
      <alignment horizontal="left"/>
    </xf>
    <xf numFmtId="14" fontId="12" fillId="0" borderId="0" xfId="0" applyNumberFormat="1" applyFont="1"/>
    <xf numFmtId="0" fontId="0" fillId="0" borderId="0" xfId="0" quotePrefix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DBCCE-7419-4C43-8128-FBE249613D3A}">
  <dimension ref="A1:K234"/>
  <sheetViews>
    <sheetView tabSelected="1" workbookViewId="0">
      <pane ySplit="5" topLeftCell="A208" activePane="bottomLeft" state="frozen"/>
      <selection pane="bottomLeft" activeCell="I2" sqref="I2"/>
    </sheetView>
  </sheetViews>
  <sheetFormatPr defaultRowHeight="15" x14ac:dyDescent="0.25"/>
  <cols>
    <col min="1" max="1" width="14.28515625" customWidth="1"/>
    <col min="2" max="2" width="26.7109375" customWidth="1"/>
    <col min="3" max="3" width="11.7109375" customWidth="1"/>
    <col min="4" max="4" width="15.5703125" style="14" customWidth="1"/>
    <col min="5" max="6" width="11.7109375" customWidth="1"/>
    <col min="7" max="7" width="17.28515625" customWidth="1"/>
    <col min="8" max="8" width="11.7109375" customWidth="1"/>
    <col min="9" max="9" width="19" customWidth="1"/>
    <col min="11" max="11" width="9.7109375" bestFit="1" customWidth="1"/>
  </cols>
  <sheetData>
    <row r="1" spans="1:11" x14ac:dyDescent="0.25">
      <c r="A1" t="s">
        <v>76</v>
      </c>
    </row>
    <row r="2" spans="1:11" ht="15.75" x14ac:dyDescent="0.25">
      <c r="A2" s="46" t="s">
        <v>89</v>
      </c>
    </row>
    <row r="3" spans="1:11" x14ac:dyDescent="0.25">
      <c r="A3" t="s">
        <v>77</v>
      </c>
    </row>
    <row r="5" spans="1:11" x14ac:dyDescent="0.25">
      <c r="A5" t="s">
        <v>78</v>
      </c>
      <c r="B5" t="s">
        <v>7</v>
      </c>
      <c r="C5" t="s">
        <v>2</v>
      </c>
      <c r="D5" s="26" t="s">
        <v>73</v>
      </c>
      <c r="E5" t="s">
        <v>79</v>
      </c>
      <c r="F5" t="s">
        <v>80</v>
      </c>
      <c r="G5" t="s">
        <v>81</v>
      </c>
      <c r="H5" s="4" t="s">
        <v>82</v>
      </c>
      <c r="I5" s="4" t="s">
        <v>83</v>
      </c>
    </row>
    <row r="6" spans="1:11" x14ac:dyDescent="0.25">
      <c r="A6" t="s">
        <v>84</v>
      </c>
      <c r="B6" s="13" t="s">
        <v>11</v>
      </c>
      <c r="C6" s="36">
        <f>'Pass-Through Franchise Fee Pmts'!C5</f>
        <v>45118</v>
      </c>
      <c r="D6" s="40">
        <f>'Pass-Through Franchise Fee Pmts'!E9</f>
        <v>374.65000000000003</v>
      </c>
      <c r="E6" s="36">
        <f>'Pass-Through Franchise Fee Pmts'!C6</f>
        <v>45017</v>
      </c>
      <c r="F6" s="36">
        <f>'Pass-Through Franchise Fee Pmts'!D6</f>
        <v>45107</v>
      </c>
      <c r="G6" s="3">
        <f>+(E6+F6)/2</f>
        <v>45062</v>
      </c>
      <c r="H6">
        <f>+C6-G6</f>
        <v>56</v>
      </c>
      <c r="I6" s="18">
        <f>+H6*D6</f>
        <v>20980.400000000001</v>
      </c>
      <c r="K6" s="3"/>
    </row>
    <row r="7" spans="1:11" x14ac:dyDescent="0.25">
      <c r="A7" t="s">
        <v>84</v>
      </c>
      <c r="B7" s="13" t="s">
        <v>12</v>
      </c>
      <c r="C7" s="3">
        <f>C$6</f>
        <v>45118</v>
      </c>
      <c r="D7" s="40">
        <f>'Pass-Through Franchise Fee Pmts'!E10</f>
        <v>1991.81</v>
      </c>
      <c r="E7" s="3">
        <f>E$6</f>
        <v>45017</v>
      </c>
      <c r="F7" s="3">
        <f>F$6</f>
        <v>45107</v>
      </c>
      <c r="G7" s="3">
        <f t="shared" ref="G7:G70" si="0">+(E7+F7)/2</f>
        <v>45062</v>
      </c>
      <c r="H7">
        <f t="shared" ref="H7:H70" si="1">+C7-G7</f>
        <v>56</v>
      </c>
      <c r="I7" s="18">
        <f t="shared" ref="I7:I70" si="2">+H7*D7</f>
        <v>111541.36</v>
      </c>
    </row>
    <row r="8" spans="1:11" x14ac:dyDescent="0.25">
      <c r="A8" t="s">
        <v>84</v>
      </c>
      <c r="B8" s="13" t="s">
        <v>13</v>
      </c>
      <c r="C8" s="3">
        <f>C$6</f>
        <v>45118</v>
      </c>
      <c r="D8" s="40">
        <f>'Pass-Through Franchise Fee Pmts'!E11</f>
        <v>2644.55</v>
      </c>
      <c r="E8" s="3">
        <f>E$6</f>
        <v>45017</v>
      </c>
      <c r="F8" s="3">
        <f>F$6</f>
        <v>45107</v>
      </c>
      <c r="G8" s="3">
        <f t="shared" si="0"/>
        <v>45062</v>
      </c>
      <c r="H8">
        <f t="shared" si="1"/>
        <v>56</v>
      </c>
      <c r="I8" s="18">
        <f t="shared" si="2"/>
        <v>148094.80000000002</v>
      </c>
    </row>
    <row r="9" spans="1:11" x14ac:dyDescent="0.25">
      <c r="A9" t="s">
        <v>84</v>
      </c>
      <c r="B9" s="13" t="s">
        <v>14</v>
      </c>
      <c r="C9" s="3">
        <f t="shared" ref="C9:C55" si="3">C$6</f>
        <v>45118</v>
      </c>
      <c r="D9" s="40">
        <f>'Pass-Through Franchise Fee Pmts'!E12</f>
        <v>54073</v>
      </c>
      <c r="E9" s="3">
        <f t="shared" ref="E9:F55" si="4">E$6</f>
        <v>45017</v>
      </c>
      <c r="F9" s="3">
        <f t="shared" si="4"/>
        <v>45107</v>
      </c>
      <c r="G9" s="3">
        <f t="shared" si="0"/>
        <v>45062</v>
      </c>
      <c r="H9">
        <f t="shared" si="1"/>
        <v>56</v>
      </c>
      <c r="I9" s="18">
        <f t="shared" si="2"/>
        <v>3028088</v>
      </c>
    </row>
    <row r="10" spans="1:11" x14ac:dyDescent="0.25">
      <c r="A10" t="s">
        <v>84</v>
      </c>
      <c r="B10" s="13" t="s">
        <v>15</v>
      </c>
      <c r="C10" s="3">
        <f t="shared" si="3"/>
        <v>45118</v>
      </c>
      <c r="D10" s="40">
        <f>'Pass-Through Franchise Fee Pmts'!E13</f>
        <v>497.62</v>
      </c>
      <c r="E10" s="3">
        <f t="shared" si="4"/>
        <v>45017</v>
      </c>
      <c r="F10" s="3">
        <f t="shared" si="4"/>
        <v>45107</v>
      </c>
      <c r="G10" s="3">
        <f t="shared" si="0"/>
        <v>45062</v>
      </c>
      <c r="H10">
        <f t="shared" si="1"/>
        <v>56</v>
      </c>
      <c r="I10" s="18">
        <f t="shared" si="2"/>
        <v>27866.720000000001</v>
      </c>
    </row>
    <row r="11" spans="1:11" x14ac:dyDescent="0.25">
      <c r="A11" t="s">
        <v>84</v>
      </c>
      <c r="B11" s="13" t="s">
        <v>16</v>
      </c>
      <c r="C11" s="3">
        <f t="shared" si="3"/>
        <v>45118</v>
      </c>
      <c r="D11" s="40">
        <f>'Pass-Through Franchise Fee Pmts'!E14</f>
        <v>1928.14</v>
      </c>
      <c r="E11" s="3">
        <f t="shared" si="4"/>
        <v>45017</v>
      </c>
      <c r="F11" s="3">
        <f t="shared" si="4"/>
        <v>45107</v>
      </c>
      <c r="G11" s="3">
        <f t="shared" si="0"/>
        <v>45062</v>
      </c>
      <c r="H11">
        <f t="shared" si="1"/>
        <v>56</v>
      </c>
      <c r="I11" s="18">
        <f t="shared" si="2"/>
        <v>107975.84000000001</v>
      </c>
    </row>
    <row r="12" spans="1:11" x14ac:dyDescent="0.25">
      <c r="A12" t="s">
        <v>84</v>
      </c>
      <c r="B12" s="13" t="s">
        <v>17</v>
      </c>
      <c r="C12" s="3">
        <f t="shared" si="3"/>
        <v>45118</v>
      </c>
      <c r="D12" s="40">
        <f>'Pass-Through Franchise Fee Pmts'!E15</f>
        <v>588.21</v>
      </c>
      <c r="E12" s="3">
        <f t="shared" si="4"/>
        <v>45017</v>
      </c>
      <c r="F12" s="3">
        <f t="shared" si="4"/>
        <v>45107</v>
      </c>
      <c r="G12" s="3">
        <f t="shared" si="0"/>
        <v>45062</v>
      </c>
      <c r="H12">
        <f t="shared" si="1"/>
        <v>56</v>
      </c>
      <c r="I12" s="18">
        <f t="shared" si="2"/>
        <v>32939.760000000002</v>
      </c>
    </row>
    <row r="13" spans="1:11" x14ac:dyDescent="0.25">
      <c r="A13" t="s">
        <v>84</v>
      </c>
      <c r="B13" s="13" t="s">
        <v>18</v>
      </c>
      <c r="C13" s="3">
        <f t="shared" si="3"/>
        <v>45118</v>
      </c>
      <c r="D13" s="40">
        <f>'Pass-Through Franchise Fee Pmts'!E16</f>
        <v>6425.19</v>
      </c>
      <c r="E13" s="3">
        <f t="shared" si="4"/>
        <v>45017</v>
      </c>
      <c r="F13" s="3">
        <f t="shared" si="4"/>
        <v>45107</v>
      </c>
      <c r="G13" s="3">
        <f t="shared" si="0"/>
        <v>45062</v>
      </c>
      <c r="H13">
        <f t="shared" si="1"/>
        <v>56</v>
      </c>
      <c r="I13" s="18">
        <f t="shared" si="2"/>
        <v>359810.63999999996</v>
      </c>
    </row>
    <row r="14" spans="1:11" x14ac:dyDescent="0.25">
      <c r="A14" t="s">
        <v>84</v>
      </c>
      <c r="B14" s="13" t="s">
        <v>19</v>
      </c>
      <c r="C14" s="3">
        <f t="shared" si="3"/>
        <v>45118</v>
      </c>
      <c r="D14" s="40">
        <f>'Pass-Through Franchise Fee Pmts'!E17</f>
        <v>1379.3799999999999</v>
      </c>
      <c r="E14" s="3">
        <f t="shared" si="4"/>
        <v>45017</v>
      </c>
      <c r="F14" s="3">
        <f t="shared" si="4"/>
        <v>45107</v>
      </c>
      <c r="G14" s="3">
        <f t="shared" si="0"/>
        <v>45062</v>
      </c>
      <c r="H14">
        <f t="shared" si="1"/>
        <v>56</v>
      </c>
      <c r="I14" s="18">
        <f t="shared" si="2"/>
        <v>77245.279999999999</v>
      </c>
    </row>
    <row r="15" spans="1:11" x14ac:dyDescent="0.25">
      <c r="A15" t="s">
        <v>84</v>
      </c>
      <c r="B15" s="13" t="s">
        <v>20</v>
      </c>
      <c r="C15" s="3">
        <f t="shared" si="3"/>
        <v>45118</v>
      </c>
      <c r="D15" s="40">
        <f>'Pass-Through Franchise Fee Pmts'!E18</f>
        <v>3523.78</v>
      </c>
      <c r="E15" s="3">
        <f t="shared" si="4"/>
        <v>45017</v>
      </c>
      <c r="F15" s="3">
        <f t="shared" si="4"/>
        <v>45107</v>
      </c>
      <c r="G15" s="3">
        <f t="shared" si="0"/>
        <v>45062</v>
      </c>
      <c r="H15">
        <f t="shared" si="1"/>
        <v>56</v>
      </c>
      <c r="I15" s="18">
        <f t="shared" si="2"/>
        <v>197331.68000000002</v>
      </c>
    </row>
    <row r="16" spans="1:11" x14ac:dyDescent="0.25">
      <c r="A16" t="s">
        <v>84</v>
      </c>
      <c r="B16" s="13" t="s">
        <v>21</v>
      </c>
      <c r="C16" s="3">
        <f t="shared" si="3"/>
        <v>45118</v>
      </c>
      <c r="D16" s="40">
        <f>'Pass-Through Franchise Fee Pmts'!E19</f>
        <v>571.22</v>
      </c>
      <c r="E16" s="3">
        <f t="shared" si="4"/>
        <v>45017</v>
      </c>
      <c r="F16" s="3">
        <f t="shared" si="4"/>
        <v>45107</v>
      </c>
      <c r="G16" s="3">
        <f t="shared" si="0"/>
        <v>45062</v>
      </c>
      <c r="H16">
        <f t="shared" si="1"/>
        <v>56</v>
      </c>
      <c r="I16" s="18">
        <f t="shared" si="2"/>
        <v>31988.32</v>
      </c>
    </row>
    <row r="17" spans="1:9" x14ac:dyDescent="0.25">
      <c r="A17" t="s">
        <v>84</v>
      </c>
      <c r="B17" s="13" t="s">
        <v>22</v>
      </c>
      <c r="C17" s="3">
        <f t="shared" si="3"/>
        <v>45118</v>
      </c>
      <c r="D17" s="40">
        <f>'Pass-Through Franchise Fee Pmts'!E20</f>
        <v>360.05</v>
      </c>
      <c r="E17" s="3">
        <f t="shared" si="4"/>
        <v>45017</v>
      </c>
      <c r="F17" s="3">
        <f t="shared" si="4"/>
        <v>45107</v>
      </c>
      <c r="G17" s="3">
        <f t="shared" si="0"/>
        <v>45062</v>
      </c>
      <c r="H17">
        <f t="shared" si="1"/>
        <v>56</v>
      </c>
      <c r="I17" s="18">
        <f t="shared" si="2"/>
        <v>20162.8</v>
      </c>
    </row>
    <row r="18" spans="1:9" x14ac:dyDescent="0.25">
      <c r="A18" t="s">
        <v>84</v>
      </c>
      <c r="B18" s="13" t="s">
        <v>23</v>
      </c>
      <c r="C18" s="3">
        <f t="shared" si="3"/>
        <v>45118</v>
      </c>
      <c r="D18" s="40">
        <f>'Pass-Through Franchise Fee Pmts'!E21</f>
        <v>30279.78</v>
      </c>
      <c r="E18" s="3">
        <f t="shared" si="4"/>
        <v>45017</v>
      </c>
      <c r="F18" s="3">
        <f t="shared" si="4"/>
        <v>45107</v>
      </c>
      <c r="G18" s="3">
        <f t="shared" si="0"/>
        <v>45062</v>
      </c>
      <c r="H18">
        <f t="shared" si="1"/>
        <v>56</v>
      </c>
      <c r="I18" s="18">
        <f t="shared" si="2"/>
        <v>1695667.68</v>
      </c>
    </row>
    <row r="19" spans="1:9" x14ac:dyDescent="0.25">
      <c r="A19" t="s">
        <v>84</v>
      </c>
      <c r="B19" s="13" t="s">
        <v>24</v>
      </c>
      <c r="C19" s="3">
        <f t="shared" si="3"/>
        <v>45118</v>
      </c>
      <c r="D19" s="40">
        <f>'Pass-Through Franchise Fee Pmts'!E22</f>
        <v>1214.6600000000001</v>
      </c>
      <c r="E19" s="3">
        <f t="shared" si="4"/>
        <v>45017</v>
      </c>
      <c r="F19" s="3">
        <f t="shared" si="4"/>
        <v>45107</v>
      </c>
      <c r="G19" s="3">
        <f t="shared" si="0"/>
        <v>45062</v>
      </c>
      <c r="H19">
        <f t="shared" si="1"/>
        <v>56</v>
      </c>
      <c r="I19" s="18">
        <f t="shared" si="2"/>
        <v>68020.960000000006</v>
      </c>
    </row>
    <row r="20" spans="1:9" x14ac:dyDescent="0.25">
      <c r="A20" t="s">
        <v>84</v>
      </c>
      <c r="B20" s="13" t="s">
        <v>25</v>
      </c>
      <c r="C20" s="3">
        <f t="shared" si="3"/>
        <v>45118</v>
      </c>
      <c r="D20" s="40">
        <f>'Pass-Through Franchise Fee Pmts'!E23</f>
        <v>749.87</v>
      </c>
      <c r="E20" s="3">
        <f t="shared" si="4"/>
        <v>45017</v>
      </c>
      <c r="F20" s="3">
        <f t="shared" si="4"/>
        <v>45107</v>
      </c>
      <c r="G20" s="3">
        <f t="shared" si="0"/>
        <v>45062</v>
      </c>
      <c r="H20">
        <f t="shared" si="1"/>
        <v>56</v>
      </c>
      <c r="I20" s="18">
        <f t="shared" si="2"/>
        <v>41992.72</v>
      </c>
    </row>
    <row r="21" spans="1:9" x14ac:dyDescent="0.25">
      <c r="A21" t="s">
        <v>84</v>
      </c>
      <c r="B21" s="13" t="s">
        <v>26</v>
      </c>
      <c r="C21" s="3">
        <f t="shared" si="3"/>
        <v>45118</v>
      </c>
      <c r="D21" s="40">
        <f>'Pass-Through Franchise Fee Pmts'!E24</f>
        <v>801.44</v>
      </c>
      <c r="E21" s="3">
        <f t="shared" si="4"/>
        <v>45017</v>
      </c>
      <c r="F21" s="3">
        <f t="shared" si="4"/>
        <v>45107</v>
      </c>
      <c r="G21" s="3">
        <f t="shared" si="0"/>
        <v>45062</v>
      </c>
      <c r="H21">
        <f t="shared" si="1"/>
        <v>56</v>
      </c>
      <c r="I21" s="18">
        <f t="shared" si="2"/>
        <v>44880.639999999999</v>
      </c>
    </row>
    <row r="22" spans="1:9" x14ac:dyDescent="0.25">
      <c r="A22" t="s">
        <v>84</v>
      </c>
      <c r="B22" s="13" t="s">
        <v>27</v>
      </c>
      <c r="C22" s="3">
        <f t="shared" si="3"/>
        <v>45118</v>
      </c>
      <c r="D22" s="40">
        <f>'Pass-Through Franchise Fee Pmts'!E25</f>
        <v>3587.07</v>
      </c>
      <c r="E22" s="3">
        <f t="shared" si="4"/>
        <v>45017</v>
      </c>
      <c r="F22" s="3">
        <f t="shared" si="4"/>
        <v>45107</v>
      </c>
      <c r="G22" s="3">
        <f t="shared" si="0"/>
        <v>45062</v>
      </c>
      <c r="H22">
        <f t="shared" si="1"/>
        <v>56</v>
      </c>
      <c r="I22" s="18">
        <f t="shared" si="2"/>
        <v>200875.92</v>
      </c>
    </row>
    <row r="23" spans="1:9" x14ac:dyDescent="0.25">
      <c r="A23" t="s">
        <v>84</v>
      </c>
      <c r="B23" s="13" t="s">
        <v>28</v>
      </c>
      <c r="C23" s="3">
        <f t="shared" si="3"/>
        <v>45118</v>
      </c>
      <c r="D23" s="40">
        <f>'Pass-Through Franchise Fee Pmts'!E26</f>
        <v>8035.01</v>
      </c>
      <c r="E23" s="3">
        <f t="shared" si="4"/>
        <v>45017</v>
      </c>
      <c r="F23" s="3">
        <f t="shared" si="4"/>
        <v>45107</v>
      </c>
      <c r="G23" s="3">
        <f t="shared" si="0"/>
        <v>45062</v>
      </c>
      <c r="H23">
        <f t="shared" si="1"/>
        <v>56</v>
      </c>
      <c r="I23" s="18">
        <f t="shared" si="2"/>
        <v>449960.56</v>
      </c>
    </row>
    <row r="24" spans="1:9" x14ac:dyDescent="0.25">
      <c r="A24" t="s">
        <v>84</v>
      </c>
      <c r="B24" s="13" t="s">
        <v>29</v>
      </c>
      <c r="C24" s="3">
        <f t="shared" si="3"/>
        <v>45118</v>
      </c>
      <c r="D24" s="40">
        <f>'Pass-Through Franchise Fee Pmts'!E27</f>
        <v>400.15999999999997</v>
      </c>
      <c r="E24" s="3">
        <f t="shared" si="4"/>
        <v>45017</v>
      </c>
      <c r="F24" s="3">
        <f t="shared" si="4"/>
        <v>45107</v>
      </c>
      <c r="G24" s="3">
        <f t="shared" si="0"/>
        <v>45062</v>
      </c>
      <c r="H24">
        <f t="shared" si="1"/>
        <v>56</v>
      </c>
      <c r="I24" s="18">
        <f t="shared" si="2"/>
        <v>22408.959999999999</v>
      </c>
    </row>
    <row r="25" spans="1:9" x14ac:dyDescent="0.25">
      <c r="A25" t="s">
        <v>84</v>
      </c>
      <c r="B25" s="13" t="s">
        <v>30</v>
      </c>
      <c r="C25" s="3">
        <f t="shared" si="3"/>
        <v>45118</v>
      </c>
      <c r="D25" s="40">
        <f>'Pass-Through Franchise Fee Pmts'!E28</f>
        <v>38188.51</v>
      </c>
      <c r="E25" s="3">
        <f t="shared" si="4"/>
        <v>45017</v>
      </c>
      <c r="F25" s="3">
        <f t="shared" si="4"/>
        <v>45107</v>
      </c>
      <c r="G25" s="3">
        <f t="shared" si="0"/>
        <v>45062</v>
      </c>
      <c r="H25">
        <f t="shared" si="1"/>
        <v>56</v>
      </c>
      <c r="I25" s="18">
        <f t="shared" si="2"/>
        <v>2138556.56</v>
      </c>
    </row>
    <row r="26" spans="1:9" x14ac:dyDescent="0.25">
      <c r="A26" t="s">
        <v>84</v>
      </c>
      <c r="B26" s="13" t="s">
        <v>31</v>
      </c>
      <c r="C26" s="3">
        <f t="shared" si="3"/>
        <v>45118</v>
      </c>
      <c r="D26" s="40">
        <f>'Pass-Through Franchise Fee Pmts'!E29</f>
        <v>4680.92</v>
      </c>
      <c r="E26" s="3">
        <f t="shared" si="4"/>
        <v>45017</v>
      </c>
      <c r="F26" s="3">
        <f t="shared" si="4"/>
        <v>45107</v>
      </c>
      <c r="G26" s="3">
        <f t="shared" si="0"/>
        <v>45062</v>
      </c>
      <c r="H26">
        <f t="shared" si="1"/>
        <v>56</v>
      </c>
      <c r="I26" s="18">
        <f t="shared" si="2"/>
        <v>262131.52000000002</v>
      </c>
    </row>
    <row r="27" spans="1:9" x14ac:dyDescent="0.25">
      <c r="A27" t="s">
        <v>84</v>
      </c>
      <c r="B27" s="13" t="s">
        <v>32</v>
      </c>
      <c r="C27" s="3">
        <f t="shared" si="3"/>
        <v>45118</v>
      </c>
      <c r="D27" s="40">
        <f>'Pass-Through Franchise Fee Pmts'!E30</f>
        <v>3775.07</v>
      </c>
      <c r="E27" s="3">
        <f t="shared" si="4"/>
        <v>45017</v>
      </c>
      <c r="F27" s="3">
        <f t="shared" si="4"/>
        <v>45107</v>
      </c>
      <c r="G27" s="3">
        <f t="shared" si="0"/>
        <v>45062</v>
      </c>
      <c r="H27">
        <f t="shared" si="1"/>
        <v>56</v>
      </c>
      <c r="I27" s="18">
        <f t="shared" si="2"/>
        <v>211403.92</v>
      </c>
    </row>
    <row r="28" spans="1:9" x14ac:dyDescent="0.25">
      <c r="A28" t="s">
        <v>84</v>
      </c>
      <c r="B28" s="13" t="s">
        <v>33</v>
      </c>
      <c r="C28" s="3">
        <f t="shared" si="3"/>
        <v>45118</v>
      </c>
      <c r="D28" s="40">
        <f>'Pass-Through Franchise Fee Pmts'!E31</f>
        <v>1189.93</v>
      </c>
      <c r="E28" s="3">
        <f t="shared" si="4"/>
        <v>45017</v>
      </c>
      <c r="F28" s="3">
        <f t="shared" si="4"/>
        <v>45107</v>
      </c>
      <c r="G28" s="3">
        <f t="shared" si="0"/>
        <v>45062</v>
      </c>
      <c r="H28">
        <f t="shared" si="1"/>
        <v>56</v>
      </c>
      <c r="I28" s="18">
        <f t="shared" si="2"/>
        <v>66636.08</v>
      </c>
    </row>
    <row r="29" spans="1:9" x14ac:dyDescent="0.25">
      <c r="A29" t="s">
        <v>84</v>
      </c>
      <c r="B29" s="13" t="s">
        <v>34</v>
      </c>
      <c r="C29" s="3">
        <f t="shared" si="3"/>
        <v>45118</v>
      </c>
      <c r="D29" s="40">
        <f>'Pass-Through Franchise Fee Pmts'!E32</f>
        <v>17816.47</v>
      </c>
      <c r="E29" s="3">
        <f t="shared" si="4"/>
        <v>45017</v>
      </c>
      <c r="F29" s="3">
        <f t="shared" si="4"/>
        <v>45107</v>
      </c>
      <c r="G29" s="3">
        <f t="shared" si="0"/>
        <v>45062</v>
      </c>
      <c r="H29">
        <f t="shared" si="1"/>
        <v>56</v>
      </c>
      <c r="I29" s="18">
        <f t="shared" si="2"/>
        <v>997722.32000000007</v>
      </c>
    </row>
    <row r="30" spans="1:9" x14ac:dyDescent="0.25">
      <c r="A30" t="s">
        <v>84</v>
      </c>
      <c r="B30" s="13" t="s">
        <v>35</v>
      </c>
      <c r="C30" s="3">
        <f t="shared" si="3"/>
        <v>45118</v>
      </c>
      <c r="D30" s="40">
        <f>'Pass-Through Franchise Fee Pmts'!E33</f>
        <v>1748.35</v>
      </c>
      <c r="E30" s="3">
        <f t="shared" si="4"/>
        <v>45017</v>
      </c>
      <c r="F30" s="3">
        <f t="shared" si="4"/>
        <v>45107</v>
      </c>
      <c r="G30" s="3">
        <f t="shared" si="0"/>
        <v>45062</v>
      </c>
      <c r="H30">
        <f t="shared" si="1"/>
        <v>56</v>
      </c>
      <c r="I30" s="18">
        <f t="shared" si="2"/>
        <v>97907.599999999991</v>
      </c>
    </row>
    <row r="31" spans="1:9" x14ac:dyDescent="0.25">
      <c r="A31" t="s">
        <v>84</v>
      </c>
      <c r="B31" s="13" t="s">
        <v>36</v>
      </c>
      <c r="C31" s="3">
        <f t="shared" si="3"/>
        <v>45118</v>
      </c>
      <c r="D31" s="40">
        <f>'Pass-Through Franchise Fee Pmts'!E34</f>
        <v>799.68</v>
      </c>
      <c r="E31" s="3">
        <f t="shared" si="4"/>
        <v>45017</v>
      </c>
      <c r="F31" s="3">
        <f t="shared" si="4"/>
        <v>45107</v>
      </c>
      <c r="G31" s="3">
        <f t="shared" si="0"/>
        <v>45062</v>
      </c>
      <c r="H31">
        <f t="shared" si="1"/>
        <v>56</v>
      </c>
      <c r="I31" s="18">
        <f t="shared" si="2"/>
        <v>44782.079999999994</v>
      </c>
    </row>
    <row r="32" spans="1:9" x14ac:dyDescent="0.25">
      <c r="A32" t="s">
        <v>84</v>
      </c>
      <c r="B32" s="13" t="s">
        <v>37</v>
      </c>
      <c r="C32" s="3">
        <f t="shared" si="3"/>
        <v>45118</v>
      </c>
      <c r="D32" s="40">
        <f>'Pass-Through Franchise Fee Pmts'!E35</f>
        <v>45806.07</v>
      </c>
      <c r="E32" s="3">
        <f t="shared" si="4"/>
        <v>45017</v>
      </c>
      <c r="F32" s="3">
        <f t="shared" si="4"/>
        <v>45107</v>
      </c>
      <c r="G32" s="3">
        <f t="shared" si="0"/>
        <v>45062</v>
      </c>
      <c r="H32">
        <f t="shared" si="1"/>
        <v>56</v>
      </c>
      <c r="I32" s="18">
        <f t="shared" si="2"/>
        <v>2565139.92</v>
      </c>
    </row>
    <row r="33" spans="1:9" x14ac:dyDescent="0.25">
      <c r="A33" t="s">
        <v>84</v>
      </c>
      <c r="B33" s="13" t="s">
        <v>38</v>
      </c>
      <c r="C33" s="3">
        <f t="shared" si="3"/>
        <v>45118</v>
      </c>
      <c r="D33" s="40">
        <f>'Pass-Through Franchise Fee Pmts'!E36</f>
        <v>2229.1200000000003</v>
      </c>
      <c r="E33" s="3">
        <f t="shared" si="4"/>
        <v>45017</v>
      </c>
      <c r="F33" s="3">
        <f t="shared" si="4"/>
        <v>45107</v>
      </c>
      <c r="G33" s="3">
        <f t="shared" si="0"/>
        <v>45062</v>
      </c>
      <c r="H33">
        <f t="shared" si="1"/>
        <v>56</v>
      </c>
      <c r="I33" s="18">
        <f t="shared" si="2"/>
        <v>124830.72000000002</v>
      </c>
    </row>
    <row r="34" spans="1:9" x14ac:dyDescent="0.25">
      <c r="A34" t="s">
        <v>84</v>
      </c>
      <c r="B34" s="13" t="s">
        <v>39</v>
      </c>
      <c r="C34" s="3">
        <f t="shared" si="3"/>
        <v>45118</v>
      </c>
      <c r="D34" s="40">
        <f>'Pass-Through Franchise Fee Pmts'!E37</f>
        <v>125.56</v>
      </c>
      <c r="E34" s="3">
        <f t="shared" si="4"/>
        <v>45017</v>
      </c>
      <c r="F34" s="3">
        <f t="shared" si="4"/>
        <v>45107</v>
      </c>
      <c r="G34" s="3">
        <f t="shared" si="0"/>
        <v>45062</v>
      </c>
      <c r="H34">
        <f t="shared" si="1"/>
        <v>56</v>
      </c>
      <c r="I34" s="18">
        <f t="shared" si="2"/>
        <v>7031.3600000000006</v>
      </c>
    </row>
    <row r="35" spans="1:9" x14ac:dyDescent="0.25">
      <c r="A35" t="s">
        <v>84</v>
      </c>
      <c r="B35" s="13" t="s">
        <v>40</v>
      </c>
      <c r="C35" s="3">
        <f t="shared" si="3"/>
        <v>45118</v>
      </c>
      <c r="D35" s="40">
        <f>'Pass-Through Franchise Fee Pmts'!E38</f>
        <v>749.4</v>
      </c>
      <c r="E35" s="3">
        <f t="shared" si="4"/>
        <v>45017</v>
      </c>
      <c r="F35" s="3">
        <f t="shared" si="4"/>
        <v>45107</v>
      </c>
      <c r="G35" s="3">
        <f t="shared" si="0"/>
        <v>45062</v>
      </c>
      <c r="H35">
        <f t="shared" si="1"/>
        <v>56</v>
      </c>
      <c r="I35" s="18">
        <f t="shared" si="2"/>
        <v>41966.400000000001</v>
      </c>
    </row>
    <row r="36" spans="1:9" x14ac:dyDescent="0.25">
      <c r="A36" t="s">
        <v>84</v>
      </c>
      <c r="B36" s="13" t="s">
        <v>41</v>
      </c>
      <c r="C36" s="3">
        <f t="shared" si="3"/>
        <v>45118</v>
      </c>
      <c r="D36" s="40">
        <f>'Pass-Through Franchise Fee Pmts'!E39</f>
        <v>1611.79</v>
      </c>
      <c r="E36" s="3">
        <f t="shared" si="4"/>
        <v>45017</v>
      </c>
      <c r="F36" s="3">
        <f t="shared" si="4"/>
        <v>45107</v>
      </c>
      <c r="G36" s="3">
        <f t="shared" si="0"/>
        <v>45062</v>
      </c>
      <c r="H36">
        <f t="shared" si="1"/>
        <v>56</v>
      </c>
      <c r="I36" s="18">
        <f t="shared" si="2"/>
        <v>90260.239999999991</v>
      </c>
    </row>
    <row r="37" spans="1:9" x14ac:dyDescent="0.25">
      <c r="A37" t="s">
        <v>84</v>
      </c>
      <c r="B37" s="13" t="s">
        <v>42</v>
      </c>
      <c r="C37" s="3">
        <f t="shared" si="3"/>
        <v>45118</v>
      </c>
      <c r="D37" s="40">
        <f>'Pass-Through Franchise Fee Pmts'!E40</f>
        <v>11058.06</v>
      </c>
      <c r="E37" s="3">
        <f t="shared" si="4"/>
        <v>45017</v>
      </c>
      <c r="F37" s="3">
        <f t="shared" si="4"/>
        <v>45107</v>
      </c>
      <c r="G37" s="3">
        <f t="shared" si="0"/>
        <v>45062</v>
      </c>
      <c r="H37">
        <f t="shared" si="1"/>
        <v>56</v>
      </c>
      <c r="I37" s="18">
        <f t="shared" si="2"/>
        <v>619251.36</v>
      </c>
    </row>
    <row r="38" spans="1:9" x14ac:dyDescent="0.25">
      <c r="A38" t="s">
        <v>84</v>
      </c>
      <c r="B38" s="13" t="s">
        <v>43</v>
      </c>
      <c r="C38" s="3">
        <f t="shared" si="3"/>
        <v>45118</v>
      </c>
      <c r="D38" s="40">
        <f>'Pass-Through Franchise Fee Pmts'!E41</f>
        <v>6142.7300000000005</v>
      </c>
      <c r="E38" s="3">
        <f t="shared" si="4"/>
        <v>45017</v>
      </c>
      <c r="F38" s="3">
        <f t="shared" si="4"/>
        <v>45107</v>
      </c>
      <c r="G38" s="3">
        <f t="shared" si="0"/>
        <v>45062</v>
      </c>
      <c r="H38">
        <f t="shared" si="1"/>
        <v>56</v>
      </c>
      <c r="I38" s="18">
        <f t="shared" si="2"/>
        <v>343992.88</v>
      </c>
    </row>
    <row r="39" spans="1:9" x14ac:dyDescent="0.25">
      <c r="A39" t="s">
        <v>84</v>
      </c>
      <c r="B39" s="13" t="s">
        <v>44</v>
      </c>
      <c r="C39" s="3">
        <f t="shared" si="3"/>
        <v>45118</v>
      </c>
      <c r="D39" s="40">
        <f>'Pass-Through Franchise Fee Pmts'!E42</f>
        <v>1560.65</v>
      </c>
      <c r="E39" s="3">
        <f t="shared" si="4"/>
        <v>45017</v>
      </c>
      <c r="F39" s="3">
        <f t="shared" si="4"/>
        <v>45107</v>
      </c>
      <c r="G39" s="3">
        <f t="shared" si="0"/>
        <v>45062</v>
      </c>
      <c r="H39">
        <f t="shared" si="1"/>
        <v>56</v>
      </c>
      <c r="I39" s="18">
        <f t="shared" si="2"/>
        <v>87396.400000000009</v>
      </c>
    </row>
    <row r="40" spans="1:9" x14ac:dyDescent="0.25">
      <c r="A40" t="s">
        <v>84</v>
      </c>
      <c r="B40" s="13" t="s">
        <v>45</v>
      </c>
      <c r="C40" s="3">
        <f t="shared" si="3"/>
        <v>45118</v>
      </c>
      <c r="D40" s="40">
        <f>'Pass-Through Franchise Fee Pmts'!E43</f>
        <v>13850.91</v>
      </c>
      <c r="E40" s="3">
        <f t="shared" si="4"/>
        <v>45017</v>
      </c>
      <c r="F40" s="3">
        <f t="shared" si="4"/>
        <v>45107</v>
      </c>
      <c r="G40" s="3">
        <f t="shared" si="0"/>
        <v>45062</v>
      </c>
      <c r="H40">
        <f t="shared" si="1"/>
        <v>56</v>
      </c>
      <c r="I40" s="18">
        <f t="shared" si="2"/>
        <v>775650.96</v>
      </c>
    </row>
    <row r="41" spans="1:9" x14ac:dyDescent="0.25">
      <c r="A41" t="s">
        <v>84</v>
      </c>
      <c r="B41" s="13" t="s">
        <v>46</v>
      </c>
      <c r="C41" s="3">
        <f t="shared" si="3"/>
        <v>45118</v>
      </c>
      <c r="D41" s="40">
        <f>'Pass-Through Franchise Fee Pmts'!E44</f>
        <v>3278.51</v>
      </c>
      <c r="E41" s="3">
        <f t="shared" si="4"/>
        <v>45017</v>
      </c>
      <c r="F41" s="3">
        <f t="shared" si="4"/>
        <v>45107</v>
      </c>
      <c r="G41" s="3">
        <f t="shared" si="0"/>
        <v>45062</v>
      </c>
      <c r="H41">
        <f t="shared" si="1"/>
        <v>56</v>
      </c>
      <c r="I41" s="18">
        <f t="shared" si="2"/>
        <v>183596.56</v>
      </c>
    </row>
    <row r="42" spans="1:9" x14ac:dyDescent="0.25">
      <c r="A42" t="s">
        <v>84</v>
      </c>
      <c r="B42" s="13" t="s">
        <v>47</v>
      </c>
      <c r="C42" s="3">
        <f t="shared" si="3"/>
        <v>45118</v>
      </c>
      <c r="D42" s="40">
        <f>'Pass-Through Franchise Fee Pmts'!E45</f>
        <v>18989.38</v>
      </c>
      <c r="E42" s="3">
        <f t="shared" si="4"/>
        <v>45017</v>
      </c>
      <c r="F42" s="3">
        <f t="shared" si="4"/>
        <v>45107</v>
      </c>
      <c r="G42" s="3">
        <f t="shared" si="0"/>
        <v>45062</v>
      </c>
      <c r="H42">
        <f t="shared" si="1"/>
        <v>56</v>
      </c>
      <c r="I42" s="18">
        <f t="shared" si="2"/>
        <v>1063405.28</v>
      </c>
    </row>
    <row r="43" spans="1:9" x14ac:dyDescent="0.25">
      <c r="A43" t="s">
        <v>84</v>
      </c>
      <c r="B43" s="13" t="s">
        <v>48</v>
      </c>
      <c r="C43" s="3">
        <f t="shared" si="3"/>
        <v>45118</v>
      </c>
      <c r="D43" s="40">
        <f>'Pass-Through Franchise Fee Pmts'!E46</f>
        <v>374.52</v>
      </c>
      <c r="E43" s="3">
        <f t="shared" si="4"/>
        <v>45017</v>
      </c>
      <c r="F43" s="3">
        <f t="shared" si="4"/>
        <v>45107</v>
      </c>
      <c r="G43" s="3">
        <f t="shared" si="0"/>
        <v>45062</v>
      </c>
      <c r="H43">
        <f t="shared" si="1"/>
        <v>56</v>
      </c>
      <c r="I43" s="18">
        <f t="shared" si="2"/>
        <v>20973.119999999999</v>
      </c>
    </row>
    <row r="44" spans="1:9" x14ac:dyDescent="0.25">
      <c r="A44" t="s">
        <v>84</v>
      </c>
      <c r="B44" s="13" t="s">
        <v>49</v>
      </c>
      <c r="C44" s="3">
        <f t="shared" si="3"/>
        <v>45118</v>
      </c>
      <c r="D44" s="40">
        <f>'Pass-Through Franchise Fee Pmts'!E47</f>
        <v>98.66</v>
      </c>
      <c r="E44" s="3">
        <f t="shared" si="4"/>
        <v>45017</v>
      </c>
      <c r="F44" s="3">
        <f t="shared" si="4"/>
        <v>45107</v>
      </c>
      <c r="G44" s="3">
        <f t="shared" si="0"/>
        <v>45062</v>
      </c>
      <c r="H44">
        <f t="shared" si="1"/>
        <v>56</v>
      </c>
      <c r="I44" s="18">
        <f t="shared" si="2"/>
        <v>5524.96</v>
      </c>
    </row>
    <row r="45" spans="1:9" x14ac:dyDescent="0.25">
      <c r="A45" t="s">
        <v>84</v>
      </c>
      <c r="B45" s="13" t="s">
        <v>50</v>
      </c>
      <c r="C45" s="3">
        <f t="shared" si="3"/>
        <v>45118</v>
      </c>
      <c r="D45" s="40">
        <f>'Pass-Through Franchise Fee Pmts'!E48</f>
        <v>94485.43</v>
      </c>
      <c r="E45" s="3">
        <f t="shared" si="4"/>
        <v>45017</v>
      </c>
      <c r="F45" s="3">
        <f t="shared" si="4"/>
        <v>45107</v>
      </c>
      <c r="G45" s="3">
        <f t="shared" si="0"/>
        <v>45062</v>
      </c>
      <c r="H45">
        <f t="shared" si="1"/>
        <v>56</v>
      </c>
      <c r="I45" s="18">
        <f t="shared" si="2"/>
        <v>5291184.08</v>
      </c>
    </row>
    <row r="46" spans="1:9" x14ac:dyDescent="0.25">
      <c r="A46" t="s">
        <v>84</v>
      </c>
      <c r="B46" s="13" t="s">
        <v>51</v>
      </c>
      <c r="C46" s="3">
        <f t="shared" si="3"/>
        <v>45118</v>
      </c>
      <c r="D46" s="40">
        <f>'Pass-Through Franchise Fee Pmts'!E49</f>
        <v>221.47</v>
      </c>
      <c r="E46" s="3">
        <f t="shared" si="4"/>
        <v>45017</v>
      </c>
      <c r="F46" s="3">
        <f t="shared" si="4"/>
        <v>45107</v>
      </c>
      <c r="G46" s="3">
        <f t="shared" si="0"/>
        <v>45062</v>
      </c>
      <c r="H46">
        <f t="shared" si="1"/>
        <v>56</v>
      </c>
      <c r="I46" s="18">
        <f t="shared" si="2"/>
        <v>12402.32</v>
      </c>
    </row>
    <row r="47" spans="1:9" x14ac:dyDescent="0.25">
      <c r="A47" t="s">
        <v>84</v>
      </c>
      <c r="B47" s="13" t="s">
        <v>52</v>
      </c>
      <c r="C47" s="3">
        <f t="shared" si="3"/>
        <v>45118</v>
      </c>
      <c r="D47" s="40">
        <f>'Pass-Through Franchise Fee Pmts'!E50</f>
        <v>361.4</v>
      </c>
      <c r="E47" s="3">
        <f t="shared" si="4"/>
        <v>45017</v>
      </c>
      <c r="F47" s="3">
        <f t="shared" si="4"/>
        <v>45107</v>
      </c>
      <c r="G47" s="3">
        <f t="shared" si="0"/>
        <v>45062</v>
      </c>
      <c r="H47">
        <f t="shared" si="1"/>
        <v>56</v>
      </c>
      <c r="I47" s="18">
        <f t="shared" si="2"/>
        <v>20238.399999999998</v>
      </c>
    </row>
    <row r="48" spans="1:9" x14ac:dyDescent="0.25">
      <c r="A48" t="s">
        <v>84</v>
      </c>
      <c r="B48" s="13" t="s">
        <v>53</v>
      </c>
      <c r="C48" s="3">
        <f t="shared" si="3"/>
        <v>45118</v>
      </c>
      <c r="D48" s="40">
        <f>'Pass-Through Franchise Fee Pmts'!E51</f>
        <v>4947.6400000000003</v>
      </c>
      <c r="E48" s="3">
        <f t="shared" si="4"/>
        <v>45017</v>
      </c>
      <c r="F48" s="3">
        <f t="shared" si="4"/>
        <v>45107</v>
      </c>
      <c r="G48" s="3">
        <f t="shared" si="0"/>
        <v>45062</v>
      </c>
      <c r="H48">
        <f t="shared" si="1"/>
        <v>56</v>
      </c>
      <c r="I48" s="18">
        <f t="shared" si="2"/>
        <v>277067.84000000003</v>
      </c>
    </row>
    <row r="49" spans="1:9" x14ac:dyDescent="0.25">
      <c r="A49" t="s">
        <v>84</v>
      </c>
      <c r="B49" s="13" t="s">
        <v>54</v>
      </c>
      <c r="C49" s="3">
        <f t="shared" si="3"/>
        <v>45118</v>
      </c>
      <c r="D49" s="40">
        <f>'Pass-Through Franchise Fee Pmts'!E52</f>
        <v>8454.31</v>
      </c>
      <c r="E49" s="3">
        <f t="shared" si="4"/>
        <v>45017</v>
      </c>
      <c r="F49" s="3">
        <f t="shared" si="4"/>
        <v>45107</v>
      </c>
      <c r="G49" s="3">
        <f t="shared" si="0"/>
        <v>45062</v>
      </c>
      <c r="H49">
        <f t="shared" si="1"/>
        <v>56</v>
      </c>
      <c r="I49" s="18">
        <f t="shared" si="2"/>
        <v>473441.36</v>
      </c>
    </row>
    <row r="50" spans="1:9" x14ac:dyDescent="0.25">
      <c r="A50" t="s">
        <v>84</v>
      </c>
      <c r="B50" s="13" t="s">
        <v>55</v>
      </c>
      <c r="C50" s="3">
        <f t="shared" si="3"/>
        <v>45118</v>
      </c>
      <c r="D50" s="40">
        <f>'Pass-Through Franchise Fee Pmts'!E53</f>
        <v>187.73</v>
      </c>
      <c r="E50" s="3">
        <f t="shared" si="4"/>
        <v>45017</v>
      </c>
      <c r="F50" s="3">
        <f t="shared" si="4"/>
        <v>45107</v>
      </c>
      <c r="G50" s="3">
        <f t="shared" si="0"/>
        <v>45062</v>
      </c>
      <c r="H50">
        <f t="shared" si="1"/>
        <v>56</v>
      </c>
      <c r="I50" s="18">
        <f t="shared" si="2"/>
        <v>10512.88</v>
      </c>
    </row>
    <row r="51" spans="1:9" x14ac:dyDescent="0.25">
      <c r="A51" t="s">
        <v>84</v>
      </c>
      <c r="B51" s="13" t="s">
        <v>56</v>
      </c>
      <c r="C51" s="3">
        <f t="shared" si="3"/>
        <v>45118</v>
      </c>
      <c r="D51" s="40">
        <f>'Pass-Through Franchise Fee Pmts'!E54</f>
        <v>748.55000000000007</v>
      </c>
      <c r="E51" s="3">
        <f t="shared" si="4"/>
        <v>45017</v>
      </c>
      <c r="F51" s="3">
        <f t="shared" si="4"/>
        <v>45107</v>
      </c>
      <c r="G51" s="3">
        <f t="shared" si="0"/>
        <v>45062</v>
      </c>
      <c r="H51">
        <f t="shared" si="1"/>
        <v>56</v>
      </c>
      <c r="I51" s="18">
        <f t="shared" si="2"/>
        <v>41918.800000000003</v>
      </c>
    </row>
    <row r="52" spans="1:9" x14ac:dyDescent="0.25">
      <c r="A52" t="s">
        <v>84</v>
      </c>
      <c r="B52" s="13" t="s">
        <v>57</v>
      </c>
      <c r="C52" s="3">
        <f t="shared" si="3"/>
        <v>45118</v>
      </c>
      <c r="D52" s="40">
        <f>'Pass-Through Franchise Fee Pmts'!E55</f>
        <v>419.32</v>
      </c>
      <c r="E52" s="3">
        <f t="shared" si="4"/>
        <v>45017</v>
      </c>
      <c r="F52" s="3">
        <f t="shared" si="4"/>
        <v>45107</v>
      </c>
      <c r="G52" s="3">
        <f t="shared" si="0"/>
        <v>45062</v>
      </c>
      <c r="H52">
        <f t="shared" si="1"/>
        <v>56</v>
      </c>
      <c r="I52" s="18">
        <f t="shared" si="2"/>
        <v>23481.919999999998</v>
      </c>
    </row>
    <row r="53" spans="1:9" x14ac:dyDescent="0.25">
      <c r="A53" t="s">
        <v>84</v>
      </c>
      <c r="B53" s="13" t="s">
        <v>58</v>
      </c>
      <c r="C53" s="3">
        <f t="shared" si="3"/>
        <v>45118</v>
      </c>
      <c r="D53" s="40">
        <f>'Pass-Through Franchise Fee Pmts'!E56</f>
        <v>3001.9199999999996</v>
      </c>
      <c r="E53" s="3">
        <f t="shared" si="4"/>
        <v>45017</v>
      </c>
      <c r="F53" s="3">
        <f t="shared" si="4"/>
        <v>45107</v>
      </c>
      <c r="G53" s="3">
        <f t="shared" si="0"/>
        <v>45062</v>
      </c>
      <c r="H53">
        <f t="shared" si="1"/>
        <v>56</v>
      </c>
      <c r="I53" s="18">
        <f t="shared" si="2"/>
        <v>168107.51999999999</v>
      </c>
    </row>
    <row r="54" spans="1:9" x14ac:dyDescent="0.25">
      <c r="A54" t="s">
        <v>84</v>
      </c>
      <c r="B54" s="13" t="s">
        <v>59</v>
      </c>
      <c r="C54" s="3">
        <f t="shared" si="3"/>
        <v>45118</v>
      </c>
      <c r="D54" s="40">
        <f>'Pass-Through Franchise Fee Pmts'!E57</f>
        <v>3771.73</v>
      </c>
      <c r="E54" s="3">
        <f t="shared" si="4"/>
        <v>45017</v>
      </c>
      <c r="F54" s="3">
        <f t="shared" si="4"/>
        <v>45107</v>
      </c>
      <c r="G54" s="3">
        <f t="shared" si="0"/>
        <v>45062</v>
      </c>
      <c r="H54">
        <f t="shared" si="1"/>
        <v>56</v>
      </c>
      <c r="I54" s="18">
        <f t="shared" si="2"/>
        <v>211216.88</v>
      </c>
    </row>
    <row r="55" spans="1:9" x14ac:dyDescent="0.25">
      <c r="A55" t="s">
        <v>84</v>
      </c>
      <c r="B55" t="s">
        <v>60</v>
      </c>
      <c r="C55" s="3">
        <f t="shared" si="3"/>
        <v>45118</v>
      </c>
      <c r="D55" s="40">
        <f>'Pass-Through Franchise Fee Pmts'!E58</f>
        <v>581</v>
      </c>
      <c r="E55" s="3">
        <f t="shared" si="4"/>
        <v>45017</v>
      </c>
      <c r="F55" s="3">
        <f t="shared" si="4"/>
        <v>45107</v>
      </c>
      <c r="G55" s="3">
        <f t="shared" si="0"/>
        <v>45062</v>
      </c>
      <c r="H55">
        <f t="shared" si="1"/>
        <v>56</v>
      </c>
      <c r="I55" s="18">
        <f t="shared" si="2"/>
        <v>32536</v>
      </c>
    </row>
    <row r="56" spans="1:9" x14ac:dyDescent="0.25">
      <c r="A56" t="s">
        <v>84</v>
      </c>
      <c r="B56" s="13" t="s">
        <v>11</v>
      </c>
      <c r="C56" s="36">
        <f>'Pass-Through Franchise Fee Pmts'!G5</f>
        <v>45209</v>
      </c>
      <c r="D56" s="40">
        <f>'Pass-Through Franchise Fee Pmts'!I9</f>
        <v>232.65</v>
      </c>
      <c r="E56" s="36">
        <f>'Pass-Through Franchise Fee Pmts'!G6</f>
        <v>45108</v>
      </c>
      <c r="F56" s="36">
        <f>'Pass-Through Franchise Fee Pmts'!H6</f>
        <v>45199</v>
      </c>
      <c r="G56" s="3">
        <f t="shared" si="0"/>
        <v>45153.5</v>
      </c>
      <c r="H56">
        <f t="shared" si="1"/>
        <v>55.5</v>
      </c>
      <c r="I56" s="18">
        <f t="shared" si="2"/>
        <v>12912.075000000001</v>
      </c>
    </row>
    <row r="57" spans="1:9" x14ac:dyDescent="0.25">
      <c r="A57" t="s">
        <v>84</v>
      </c>
      <c r="B57" s="13" t="s">
        <v>12</v>
      </c>
      <c r="C57" s="3">
        <f>C$56</f>
        <v>45209</v>
      </c>
      <c r="D57" s="40">
        <f>'Pass-Through Franchise Fee Pmts'!I10</f>
        <v>808.71</v>
      </c>
      <c r="E57" s="3">
        <f>E$56</f>
        <v>45108</v>
      </c>
      <c r="F57" s="3">
        <f>F$56</f>
        <v>45199</v>
      </c>
      <c r="G57" s="3">
        <f t="shared" si="0"/>
        <v>45153.5</v>
      </c>
      <c r="H57">
        <f t="shared" si="1"/>
        <v>55.5</v>
      </c>
      <c r="I57" s="18">
        <f t="shared" si="2"/>
        <v>44883.404999999999</v>
      </c>
    </row>
    <row r="58" spans="1:9" x14ac:dyDescent="0.25">
      <c r="A58" t="s">
        <v>84</v>
      </c>
      <c r="B58" s="13" t="s">
        <v>13</v>
      </c>
      <c r="C58" s="3">
        <f t="shared" ref="C58:C105" si="5">C$56</f>
        <v>45209</v>
      </c>
      <c r="D58" s="40">
        <f>'Pass-Through Franchise Fee Pmts'!I11</f>
        <v>1210.6300000000001</v>
      </c>
      <c r="E58" s="3">
        <f t="shared" ref="E58:F105" si="6">E$56</f>
        <v>45108</v>
      </c>
      <c r="F58" s="3">
        <f t="shared" si="6"/>
        <v>45199</v>
      </c>
      <c r="G58" s="3">
        <f t="shared" si="0"/>
        <v>45153.5</v>
      </c>
      <c r="H58">
        <f t="shared" si="1"/>
        <v>55.5</v>
      </c>
      <c r="I58" s="18">
        <f t="shared" si="2"/>
        <v>67189.965000000011</v>
      </c>
    </row>
    <row r="59" spans="1:9" x14ac:dyDescent="0.25">
      <c r="A59" t="s">
        <v>84</v>
      </c>
      <c r="B59" s="13" t="s">
        <v>14</v>
      </c>
      <c r="C59" s="3">
        <f t="shared" si="5"/>
        <v>45209</v>
      </c>
      <c r="D59" s="40">
        <f>'Pass-Through Franchise Fee Pmts'!I12</f>
        <v>30713.89</v>
      </c>
      <c r="E59" s="3">
        <f t="shared" si="6"/>
        <v>45108</v>
      </c>
      <c r="F59" s="3">
        <f t="shared" si="6"/>
        <v>45199</v>
      </c>
      <c r="G59" s="3">
        <f t="shared" si="0"/>
        <v>45153.5</v>
      </c>
      <c r="H59">
        <f t="shared" si="1"/>
        <v>55.5</v>
      </c>
      <c r="I59" s="18">
        <f t="shared" si="2"/>
        <v>1704620.895</v>
      </c>
    </row>
    <row r="60" spans="1:9" x14ac:dyDescent="0.25">
      <c r="A60" t="s">
        <v>84</v>
      </c>
      <c r="B60" s="13" t="s">
        <v>15</v>
      </c>
      <c r="C60" s="3">
        <f t="shared" si="5"/>
        <v>45209</v>
      </c>
      <c r="D60" s="40">
        <f>'Pass-Through Franchise Fee Pmts'!I13</f>
        <v>179.21</v>
      </c>
      <c r="E60" s="3">
        <f t="shared" si="6"/>
        <v>45108</v>
      </c>
      <c r="F60" s="3">
        <f t="shared" si="6"/>
        <v>45199</v>
      </c>
      <c r="G60" s="3">
        <f t="shared" si="0"/>
        <v>45153.5</v>
      </c>
      <c r="H60">
        <f t="shared" si="1"/>
        <v>55.5</v>
      </c>
      <c r="I60" s="18">
        <f t="shared" si="2"/>
        <v>9946.1550000000007</v>
      </c>
    </row>
    <row r="61" spans="1:9" x14ac:dyDescent="0.25">
      <c r="A61" t="s">
        <v>84</v>
      </c>
      <c r="B61" s="13" t="s">
        <v>16</v>
      </c>
      <c r="C61" s="3">
        <f t="shared" si="5"/>
        <v>45209</v>
      </c>
      <c r="D61" s="40">
        <f>'Pass-Through Franchise Fee Pmts'!I14</f>
        <v>907.85</v>
      </c>
      <c r="E61" s="3">
        <f t="shared" si="6"/>
        <v>45108</v>
      </c>
      <c r="F61" s="3">
        <f t="shared" si="6"/>
        <v>45199</v>
      </c>
      <c r="G61" s="3">
        <f t="shared" si="0"/>
        <v>45153.5</v>
      </c>
      <c r="H61">
        <f t="shared" si="1"/>
        <v>55.5</v>
      </c>
      <c r="I61" s="18">
        <f t="shared" si="2"/>
        <v>50385.675000000003</v>
      </c>
    </row>
    <row r="62" spans="1:9" x14ac:dyDescent="0.25">
      <c r="A62" t="s">
        <v>84</v>
      </c>
      <c r="B62" s="13" t="s">
        <v>17</v>
      </c>
      <c r="C62" s="3">
        <f t="shared" si="5"/>
        <v>45209</v>
      </c>
      <c r="D62" s="40">
        <f>'Pass-Through Franchise Fee Pmts'!I15</f>
        <v>309.77999999999997</v>
      </c>
      <c r="E62" s="3">
        <f t="shared" si="6"/>
        <v>45108</v>
      </c>
      <c r="F62" s="3">
        <f t="shared" si="6"/>
        <v>45199</v>
      </c>
      <c r="G62" s="3">
        <f t="shared" si="0"/>
        <v>45153.5</v>
      </c>
      <c r="H62">
        <f t="shared" si="1"/>
        <v>55.5</v>
      </c>
      <c r="I62" s="18">
        <f t="shared" si="2"/>
        <v>17192.789999999997</v>
      </c>
    </row>
    <row r="63" spans="1:9" x14ac:dyDescent="0.25">
      <c r="A63" t="s">
        <v>84</v>
      </c>
      <c r="B63" s="13" t="s">
        <v>18</v>
      </c>
      <c r="C63" s="3">
        <f t="shared" si="5"/>
        <v>45209</v>
      </c>
      <c r="D63" s="40">
        <f>'Pass-Through Franchise Fee Pmts'!I16</f>
        <v>3379.89</v>
      </c>
      <c r="E63" s="3">
        <f t="shared" si="6"/>
        <v>45108</v>
      </c>
      <c r="F63" s="3">
        <f t="shared" si="6"/>
        <v>45199</v>
      </c>
      <c r="G63" s="3">
        <f t="shared" si="0"/>
        <v>45153.5</v>
      </c>
      <c r="H63">
        <f t="shared" si="1"/>
        <v>55.5</v>
      </c>
      <c r="I63" s="18">
        <f t="shared" si="2"/>
        <v>187583.89499999999</v>
      </c>
    </row>
    <row r="64" spans="1:9" x14ac:dyDescent="0.25">
      <c r="A64" t="s">
        <v>84</v>
      </c>
      <c r="B64" s="13" t="s">
        <v>19</v>
      </c>
      <c r="C64" s="3">
        <f t="shared" si="5"/>
        <v>45209</v>
      </c>
      <c r="D64" s="40">
        <f>'Pass-Through Franchise Fee Pmts'!I17</f>
        <v>695</v>
      </c>
      <c r="E64" s="3">
        <f t="shared" si="6"/>
        <v>45108</v>
      </c>
      <c r="F64" s="3">
        <f t="shared" si="6"/>
        <v>45199</v>
      </c>
      <c r="G64" s="3">
        <f t="shared" si="0"/>
        <v>45153.5</v>
      </c>
      <c r="H64">
        <f t="shared" si="1"/>
        <v>55.5</v>
      </c>
      <c r="I64" s="18">
        <f t="shared" si="2"/>
        <v>38572.5</v>
      </c>
    </row>
    <row r="65" spans="1:9" x14ac:dyDescent="0.25">
      <c r="A65" t="s">
        <v>84</v>
      </c>
      <c r="B65" s="13" t="s">
        <v>20</v>
      </c>
      <c r="C65" s="3">
        <f t="shared" si="5"/>
        <v>45209</v>
      </c>
      <c r="D65" s="40">
        <f>'Pass-Through Franchise Fee Pmts'!I18</f>
        <v>1474.69</v>
      </c>
      <c r="E65" s="3">
        <f t="shared" si="6"/>
        <v>45108</v>
      </c>
      <c r="F65" s="3">
        <f t="shared" si="6"/>
        <v>45199</v>
      </c>
      <c r="G65" s="3">
        <f t="shared" si="0"/>
        <v>45153.5</v>
      </c>
      <c r="H65">
        <f t="shared" si="1"/>
        <v>55.5</v>
      </c>
      <c r="I65" s="18">
        <f t="shared" si="2"/>
        <v>81845.294999999998</v>
      </c>
    </row>
    <row r="66" spans="1:9" x14ac:dyDescent="0.25">
      <c r="A66" t="s">
        <v>84</v>
      </c>
      <c r="B66" s="13" t="s">
        <v>21</v>
      </c>
      <c r="C66" s="3">
        <f t="shared" si="5"/>
        <v>45209</v>
      </c>
      <c r="D66" s="40">
        <f>'Pass-Through Franchise Fee Pmts'!I19</f>
        <v>205.49</v>
      </c>
      <c r="E66" s="3">
        <f t="shared" si="6"/>
        <v>45108</v>
      </c>
      <c r="F66" s="3">
        <f t="shared" si="6"/>
        <v>45199</v>
      </c>
      <c r="G66" s="3">
        <f t="shared" si="0"/>
        <v>45153.5</v>
      </c>
      <c r="H66">
        <f t="shared" si="1"/>
        <v>55.5</v>
      </c>
      <c r="I66" s="18">
        <f t="shared" si="2"/>
        <v>11404.695</v>
      </c>
    </row>
    <row r="67" spans="1:9" x14ac:dyDescent="0.25">
      <c r="A67" t="s">
        <v>84</v>
      </c>
      <c r="B67" s="13" t="s">
        <v>22</v>
      </c>
      <c r="C67" s="3">
        <f t="shared" si="5"/>
        <v>45209</v>
      </c>
      <c r="D67" s="40">
        <f>'Pass-Through Franchise Fee Pmts'!I20</f>
        <v>218.08</v>
      </c>
      <c r="E67" s="3">
        <f t="shared" si="6"/>
        <v>45108</v>
      </c>
      <c r="F67" s="3">
        <f t="shared" si="6"/>
        <v>45199</v>
      </c>
      <c r="G67" s="3">
        <f t="shared" si="0"/>
        <v>45153.5</v>
      </c>
      <c r="H67">
        <f t="shared" si="1"/>
        <v>55.5</v>
      </c>
      <c r="I67" s="18">
        <f t="shared" si="2"/>
        <v>12103.44</v>
      </c>
    </row>
    <row r="68" spans="1:9" x14ac:dyDescent="0.25">
      <c r="A68" t="s">
        <v>84</v>
      </c>
      <c r="B68" s="13" t="s">
        <v>23</v>
      </c>
      <c r="C68" s="3">
        <f t="shared" si="5"/>
        <v>45209</v>
      </c>
      <c r="D68" s="40">
        <f>'Pass-Through Franchise Fee Pmts'!I21</f>
        <v>13912.49</v>
      </c>
      <c r="E68" s="3">
        <f t="shared" si="6"/>
        <v>45108</v>
      </c>
      <c r="F68" s="3">
        <f t="shared" si="6"/>
        <v>45199</v>
      </c>
      <c r="G68" s="3">
        <f t="shared" si="0"/>
        <v>45153.5</v>
      </c>
      <c r="H68">
        <f t="shared" si="1"/>
        <v>55.5</v>
      </c>
      <c r="I68" s="18">
        <f t="shared" si="2"/>
        <v>772143.19499999995</v>
      </c>
    </row>
    <row r="69" spans="1:9" x14ac:dyDescent="0.25">
      <c r="A69" t="s">
        <v>84</v>
      </c>
      <c r="B69" s="13" t="s">
        <v>24</v>
      </c>
      <c r="C69" s="3">
        <f t="shared" si="5"/>
        <v>45209</v>
      </c>
      <c r="D69" s="40">
        <f>'Pass-Through Franchise Fee Pmts'!I22</f>
        <v>529.7299999999999</v>
      </c>
      <c r="E69" s="3">
        <f t="shared" si="6"/>
        <v>45108</v>
      </c>
      <c r="F69" s="3">
        <f t="shared" si="6"/>
        <v>45199</v>
      </c>
      <c r="G69" s="3">
        <f t="shared" si="0"/>
        <v>45153.5</v>
      </c>
      <c r="H69">
        <f t="shared" si="1"/>
        <v>55.5</v>
      </c>
      <c r="I69" s="18">
        <f t="shared" si="2"/>
        <v>29400.014999999996</v>
      </c>
    </row>
    <row r="70" spans="1:9" x14ac:dyDescent="0.25">
      <c r="A70" t="s">
        <v>84</v>
      </c>
      <c r="B70" s="13" t="s">
        <v>25</v>
      </c>
      <c r="C70" s="3">
        <f t="shared" si="5"/>
        <v>45209</v>
      </c>
      <c r="D70" s="40">
        <f>'Pass-Through Franchise Fee Pmts'!I23</f>
        <v>311.86</v>
      </c>
      <c r="E70" s="3">
        <f t="shared" si="6"/>
        <v>45108</v>
      </c>
      <c r="F70" s="3">
        <f t="shared" si="6"/>
        <v>45199</v>
      </c>
      <c r="G70" s="3">
        <f t="shared" si="0"/>
        <v>45153.5</v>
      </c>
      <c r="H70">
        <f t="shared" si="1"/>
        <v>55.5</v>
      </c>
      <c r="I70" s="18">
        <f t="shared" si="2"/>
        <v>17308.23</v>
      </c>
    </row>
    <row r="71" spans="1:9" x14ac:dyDescent="0.25">
      <c r="A71" t="s">
        <v>84</v>
      </c>
      <c r="B71" s="13" t="s">
        <v>26</v>
      </c>
      <c r="C71" s="3">
        <f t="shared" si="5"/>
        <v>45209</v>
      </c>
      <c r="D71" s="40">
        <f>'Pass-Through Franchise Fee Pmts'!I24</f>
        <v>484.3</v>
      </c>
      <c r="E71" s="3">
        <f t="shared" si="6"/>
        <v>45108</v>
      </c>
      <c r="F71" s="3">
        <f t="shared" si="6"/>
        <v>45199</v>
      </c>
      <c r="G71" s="3">
        <f t="shared" ref="G71:G134" si="7">+(E71+F71)/2</f>
        <v>45153.5</v>
      </c>
      <c r="H71">
        <f t="shared" ref="H71:H134" si="8">+C71-G71</f>
        <v>55.5</v>
      </c>
      <c r="I71" s="18">
        <f t="shared" ref="I71:I134" si="9">+H71*D71</f>
        <v>26878.65</v>
      </c>
    </row>
    <row r="72" spans="1:9" x14ac:dyDescent="0.25">
      <c r="A72" t="s">
        <v>84</v>
      </c>
      <c r="B72" s="13" t="s">
        <v>27</v>
      </c>
      <c r="C72" s="3">
        <f t="shared" si="5"/>
        <v>45209</v>
      </c>
      <c r="D72" s="40">
        <f>'Pass-Through Franchise Fee Pmts'!I25</f>
        <v>1564.31</v>
      </c>
      <c r="E72" s="3">
        <f t="shared" si="6"/>
        <v>45108</v>
      </c>
      <c r="F72" s="3">
        <f t="shared" si="6"/>
        <v>45199</v>
      </c>
      <c r="G72" s="3">
        <f t="shared" si="7"/>
        <v>45153.5</v>
      </c>
      <c r="H72">
        <f t="shared" si="8"/>
        <v>55.5</v>
      </c>
      <c r="I72" s="18">
        <f t="shared" si="9"/>
        <v>86819.205000000002</v>
      </c>
    </row>
    <row r="73" spans="1:9" x14ac:dyDescent="0.25">
      <c r="A73" t="s">
        <v>84</v>
      </c>
      <c r="B73" s="13" t="s">
        <v>28</v>
      </c>
      <c r="C73" s="3">
        <f t="shared" si="5"/>
        <v>45209</v>
      </c>
      <c r="D73" s="40">
        <f>'Pass-Through Franchise Fee Pmts'!I26</f>
        <v>3972.21</v>
      </c>
      <c r="E73" s="3">
        <f t="shared" si="6"/>
        <v>45108</v>
      </c>
      <c r="F73" s="3">
        <f t="shared" si="6"/>
        <v>45199</v>
      </c>
      <c r="G73" s="3">
        <f t="shared" si="7"/>
        <v>45153.5</v>
      </c>
      <c r="H73">
        <f t="shared" si="8"/>
        <v>55.5</v>
      </c>
      <c r="I73" s="18">
        <f t="shared" si="9"/>
        <v>220457.655</v>
      </c>
    </row>
    <row r="74" spans="1:9" x14ac:dyDescent="0.25">
      <c r="A74" t="s">
        <v>84</v>
      </c>
      <c r="B74" s="13" t="s">
        <v>29</v>
      </c>
      <c r="C74" s="3">
        <f t="shared" si="5"/>
        <v>45209</v>
      </c>
      <c r="D74" s="40">
        <f>'Pass-Through Franchise Fee Pmts'!I27</f>
        <v>173.69</v>
      </c>
      <c r="E74" s="3">
        <f t="shared" si="6"/>
        <v>45108</v>
      </c>
      <c r="F74" s="3">
        <f t="shared" si="6"/>
        <v>45199</v>
      </c>
      <c r="G74" s="3">
        <f t="shared" si="7"/>
        <v>45153.5</v>
      </c>
      <c r="H74">
        <f t="shared" si="8"/>
        <v>55.5</v>
      </c>
      <c r="I74" s="18">
        <f t="shared" si="9"/>
        <v>9639.7950000000001</v>
      </c>
    </row>
    <row r="75" spans="1:9" x14ac:dyDescent="0.25">
      <c r="A75" t="s">
        <v>84</v>
      </c>
      <c r="B75" s="13" t="s">
        <v>30</v>
      </c>
      <c r="C75" s="3">
        <f t="shared" si="5"/>
        <v>45209</v>
      </c>
      <c r="D75" s="40">
        <f>'Pass-Through Franchise Fee Pmts'!I28</f>
        <v>17519.490000000002</v>
      </c>
      <c r="E75" s="3">
        <f t="shared" si="6"/>
        <v>45108</v>
      </c>
      <c r="F75" s="3">
        <f t="shared" si="6"/>
        <v>45199</v>
      </c>
      <c r="G75" s="3">
        <f t="shared" si="7"/>
        <v>45153.5</v>
      </c>
      <c r="H75">
        <f t="shared" si="8"/>
        <v>55.5</v>
      </c>
      <c r="I75" s="18">
        <f t="shared" si="9"/>
        <v>972331.69500000007</v>
      </c>
    </row>
    <row r="76" spans="1:9" x14ac:dyDescent="0.25">
      <c r="A76" t="s">
        <v>84</v>
      </c>
      <c r="B76" s="13" t="s">
        <v>31</v>
      </c>
      <c r="C76" s="3">
        <f t="shared" si="5"/>
        <v>45209</v>
      </c>
      <c r="D76" s="40">
        <f>'Pass-Through Franchise Fee Pmts'!I29</f>
        <v>2275.71</v>
      </c>
      <c r="E76" s="3">
        <f t="shared" si="6"/>
        <v>45108</v>
      </c>
      <c r="F76" s="3">
        <f t="shared" si="6"/>
        <v>45199</v>
      </c>
      <c r="G76" s="3">
        <f t="shared" si="7"/>
        <v>45153.5</v>
      </c>
      <c r="H76">
        <f t="shared" si="8"/>
        <v>55.5</v>
      </c>
      <c r="I76" s="18">
        <f t="shared" si="9"/>
        <v>126301.905</v>
      </c>
    </row>
    <row r="77" spans="1:9" x14ac:dyDescent="0.25">
      <c r="A77" t="s">
        <v>84</v>
      </c>
      <c r="B77" s="13" t="s">
        <v>32</v>
      </c>
      <c r="C77" s="3">
        <f t="shared" si="5"/>
        <v>45209</v>
      </c>
      <c r="D77" s="40">
        <f>'Pass-Through Franchise Fee Pmts'!I30</f>
        <v>1676.04</v>
      </c>
      <c r="E77" s="3">
        <f t="shared" si="6"/>
        <v>45108</v>
      </c>
      <c r="F77" s="3">
        <f t="shared" si="6"/>
        <v>45199</v>
      </c>
      <c r="G77" s="3">
        <f t="shared" si="7"/>
        <v>45153.5</v>
      </c>
      <c r="H77">
        <f t="shared" si="8"/>
        <v>55.5</v>
      </c>
      <c r="I77" s="18">
        <f t="shared" si="9"/>
        <v>93020.22</v>
      </c>
    </row>
    <row r="78" spans="1:9" x14ac:dyDescent="0.25">
      <c r="A78" t="s">
        <v>84</v>
      </c>
      <c r="B78" s="13" t="s">
        <v>33</v>
      </c>
      <c r="C78" s="3">
        <f t="shared" si="5"/>
        <v>45209</v>
      </c>
      <c r="D78" s="40">
        <f>'Pass-Through Franchise Fee Pmts'!I31</f>
        <v>736.12</v>
      </c>
      <c r="E78" s="3">
        <f t="shared" si="6"/>
        <v>45108</v>
      </c>
      <c r="F78" s="3">
        <f t="shared" si="6"/>
        <v>45199</v>
      </c>
      <c r="G78" s="3">
        <f t="shared" si="7"/>
        <v>45153.5</v>
      </c>
      <c r="H78">
        <f t="shared" si="8"/>
        <v>55.5</v>
      </c>
      <c r="I78" s="18">
        <f t="shared" si="9"/>
        <v>40854.660000000003</v>
      </c>
    </row>
    <row r="79" spans="1:9" x14ac:dyDescent="0.25">
      <c r="A79" t="s">
        <v>84</v>
      </c>
      <c r="B79" s="13" t="s">
        <v>34</v>
      </c>
      <c r="C79" s="3">
        <f t="shared" si="5"/>
        <v>45209</v>
      </c>
      <c r="D79" s="40">
        <f>'Pass-Through Franchise Fee Pmts'!I32</f>
        <v>9861.85</v>
      </c>
      <c r="E79" s="3">
        <f t="shared" si="6"/>
        <v>45108</v>
      </c>
      <c r="F79" s="3">
        <f t="shared" si="6"/>
        <v>45199</v>
      </c>
      <c r="G79" s="3">
        <f t="shared" si="7"/>
        <v>45153.5</v>
      </c>
      <c r="H79">
        <f t="shared" si="8"/>
        <v>55.5</v>
      </c>
      <c r="I79" s="18">
        <f t="shared" si="9"/>
        <v>547332.67500000005</v>
      </c>
    </row>
    <row r="80" spans="1:9" x14ac:dyDescent="0.25">
      <c r="A80" t="s">
        <v>84</v>
      </c>
      <c r="B80" s="13" t="s">
        <v>35</v>
      </c>
      <c r="C80" s="3">
        <f t="shared" si="5"/>
        <v>45209</v>
      </c>
      <c r="D80" s="40">
        <f>'Pass-Through Franchise Fee Pmts'!I33</f>
        <v>849.09999999999991</v>
      </c>
      <c r="E80" s="3">
        <f t="shared" si="6"/>
        <v>45108</v>
      </c>
      <c r="F80" s="3">
        <f t="shared" si="6"/>
        <v>45199</v>
      </c>
      <c r="G80" s="3">
        <f t="shared" si="7"/>
        <v>45153.5</v>
      </c>
      <c r="H80">
        <f t="shared" si="8"/>
        <v>55.5</v>
      </c>
      <c r="I80" s="18">
        <f t="shared" si="9"/>
        <v>47125.049999999996</v>
      </c>
    </row>
    <row r="81" spans="1:9" x14ac:dyDescent="0.25">
      <c r="A81" t="s">
        <v>84</v>
      </c>
      <c r="B81" s="13" t="s">
        <v>36</v>
      </c>
      <c r="C81" s="3">
        <f t="shared" si="5"/>
        <v>45209</v>
      </c>
      <c r="D81" s="40">
        <f>'Pass-Through Franchise Fee Pmts'!I34</f>
        <v>365.99</v>
      </c>
      <c r="E81" s="3">
        <f t="shared" si="6"/>
        <v>45108</v>
      </c>
      <c r="F81" s="3">
        <f t="shared" si="6"/>
        <v>45199</v>
      </c>
      <c r="G81" s="3">
        <f t="shared" si="7"/>
        <v>45153.5</v>
      </c>
      <c r="H81">
        <f t="shared" si="8"/>
        <v>55.5</v>
      </c>
      <c r="I81" s="18">
        <f t="shared" si="9"/>
        <v>20312.445</v>
      </c>
    </row>
    <row r="82" spans="1:9" x14ac:dyDescent="0.25">
      <c r="A82" t="s">
        <v>84</v>
      </c>
      <c r="B82" s="13" t="s">
        <v>37</v>
      </c>
      <c r="C82" s="3">
        <f t="shared" si="5"/>
        <v>45209</v>
      </c>
      <c r="D82" s="40">
        <f>'Pass-Through Franchise Fee Pmts'!I35</f>
        <v>1350.7</v>
      </c>
      <c r="E82" s="3">
        <f t="shared" si="6"/>
        <v>45108</v>
      </c>
      <c r="F82" s="3">
        <f t="shared" si="6"/>
        <v>45199</v>
      </c>
      <c r="G82" s="3">
        <f t="shared" si="7"/>
        <v>45153.5</v>
      </c>
      <c r="H82">
        <f t="shared" si="8"/>
        <v>55.5</v>
      </c>
      <c r="I82" s="18">
        <f t="shared" si="9"/>
        <v>74963.850000000006</v>
      </c>
    </row>
    <row r="83" spans="1:9" x14ac:dyDescent="0.25">
      <c r="A83" t="s">
        <v>84</v>
      </c>
      <c r="B83" s="13" t="s">
        <v>38</v>
      </c>
      <c r="C83" s="3">
        <f t="shared" si="5"/>
        <v>45209</v>
      </c>
      <c r="D83" s="40">
        <f>'Pass-Through Franchise Fee Pmts'!I36</f>
        <v>23891.59</v>
      </c>
      <c r="E83" s="3">
        <f t="shared" si="6"/>
        <v>45108</v>
      </c>
      <c r="F83" s="3">
        <f t="shared" si="6"/>
        <v>45199</v>
      </c>
      <c r="G83" s="3">
        <f t="shared" si="7"/>
        <v>45153.5</v>
      </c>
      <c r="H83">
        <f t="shared" si="8"/>
        <v>55.5</v>
      </c>
      <c r="I83" s="18">
        <f t="shared" si="9"/>
        <v>1325983.2450000001</v>
      </c>
    </row>
    <row r="84" spans="1:9" x14ac:dyDescent="0.25">
      <c r="A84" t="s">
        <v>84</v>
      </c>
      <c r="B84" s="13" t="s">
        <v>39</v>
      </c>
      <c r="C84" s="3">
        <f t="shared" si="5"/>
        <v>45209</v>
      </c>
      <c r="D84" s="40">
        <f>'Pass-Through Franchise Fee Pmts'!I37</f>
        <v>74.099999999999994</v>
      </c>
      <c r="E84" s="3">
        <f t="shared" si="6"/>
        <v>45108</v>
      </c>
      <c r="F84" s="3">
        <f t="shared" si="6"/>
        <v>45199</v>
      </c>
      <c r="G84" s="3">
        <f t="shared" si="7"/>
        <v>45153.5</v>
      </c>
      <c r="H84">
        <f t="shared" si="8"/>
        <v>55.5</v>
      </c>
      <c r="I84" s="18">
        <f t="shared" si="9"/>
        <v>4112.5499999999993</v>
      </c>
    </row>
    <row r="85" spans="1:9" x14ac:dyDescent="0.25">
      <c r="A85" t="s">
        <v>84</v>
      </c>
      <c r="B85" s="13" t="s">
        <v>40</v>
      </c>
      <c r="C85" s="3">
        <f t="shared" si="5"/>
        <v>45209</v>
      </c>
      <c r="D85" s="40">
        <f>'Pass-Through Franchise Fee Pmts'!I38</f>
        <v>390.52</v>
      </c>
      <c r="E85" s="3">
        <f t="shared" si="6"/>
        <v>45108</v>
      </c>
      <c r="F85" s="3">
        <f t="shared" si="6"/>
        <v>45199</v>
      </c>
      <c r="G85" s="3">
        <f t="shared" si="7"/>
        <v>45153.5</v>
      </c>
      <c r="H85">
        <f t="shared" si="8"/>
        <v>55.5</v>
      </c>
      <c r="I85" s="18">
        <f t="shared" si="9"/>
        <v>21673.86</v>
      </c>
    </row>
    <row r="86" spans="1:9" x14ac:dyDescent="0.25">
      <c r="A86" t="s">
        <v>84</v>
      </c>
      <c r="B86" s="13" t="s">
        <v>41</v>
      </c>
      <c r="C86" s="3">
        <f t="shared" si="5"/>
        <v>45209</v>
      </c>
      <c r="D86" s="40">
        <f>'Pass-Through Franchise Fee Pmts'!I39</f>
        <v>739.5</v>
      </c>
      <c r="E86" s="3">
        <f t="shared" si="6"/>
        <v>45108</v>
      </c>
      <c r="F86" s="3">
        <f t="shared" si="6"/>
        <v>45199</v>
      </c>
      <c r="G86" s="3">
        <f t="shared" si="7"/>
        <v>45153.5</v>
      </c>
      <c r="H86">
        <f t="shared" si="8"/>
        <v>55.5</v>
      </c>
      <c r="I86" s="18">
        <f t="shared" si="9"/>
        <v>41042.25</v>
      </c>
    </row>
    <row r="87" spans="1:9" x14ac:dyDescent="0.25">
      <c r="A87" t="s">
        <v>84</v>
      </c>
      <c r="B87" s="13" t="s">
        <v>42</v>
      </c>
      <c r="C87" s="3">
        <f t="shared" si="5"/>
        <v>45209</v>
      </c>
      <c r="D87" s="40">
        <f>'Pass-Through Franchise Fee Pmts'!I40</f>
        <v>4979.95</v>
      </c>
      <c r="E87" s="3">
        <f t="shared" si="6"/>
        <v>45108</v>
      </c>
      <c r="F87" s="3">
        <f t="shared" si="6"/>
        <v>45199</v>
      </c>
      <c r="G87" s="3">
        <f t="shared" si="7"/>
        <v>45153.5</v>
      </c>
      <c r="H87">
        <f t="shared" si="8"/>
        <v>55.5</v>
      </c>
      <c r="I87" s="18">
        <f t="shared" si="9"/>
        <v>276387.22499999998</v>
      </c>
    </row>
    <row r="88" spans="1:9" x14ac:dyDescent="0.25">
      <c r="A88" t="s">
        <v>84</v>
      </c>
      <c r="B88" s="13" t="s">
        <v>43</v>
      </c>
      <c r="C88" s="3">
        <f t="shared" si="5"/>
        <v>45209</v>
      </c>
      <c r="D88" s="40">
        <f>'Pass-Through Franchise Fee Pmts'!I41</f>
        <v>3245.6</v>
      </c>
      <c r="E88" s="3">
        <f t="shared" si="6"/>
        <v>45108</v>
      </c>
      <c r="F88" s="3">
        <f t="shared" si="6"/>
        <v>45199</v>
      </c>
      <c r="G88" s="3">
        <f t="shared" si="7"/>
        <v>45153.5</v>
      </c>
      <c r="H88">
        <f t="shared" si="8"/>
        <v>55.5</v>
      </c>
      <c r="I88" s="18">
        <f t="shared" si="9"/>
        <v>180130.8</v>
      </c>
    </row>
    <row r="89" spans="1:9" x14ac:dyDescent="0.25">
      <c r="A89" t="s">
        <v>84</v>
      </c>
      <c r="B89" s="13" t="s">
        <v>44</v>
      </c>
      <c r="C89" s="3">
        <f t="shared" si="5"/>
        <v>45209</v>
      </c>
      <c r="D89" s="40">
        <f>'Pass-Through Franchise Fee Pmts'!I42</f>
        <v>655.69</v>
      </c>
      <c r="E89" s="3">
        <f t="shared" si="6"/>
        <v>45108</v>
      </c>
      <c r="F89" s="3">
        <f t="shared" si="6"/>
        <v>45199</v>
      </c>
      <c r="G89" s="3">
        <f t="shared" si="7"/>
        <v>45153.5</v>
      </c>
      <c r="H89">
        <f t="shared" si="8"/>
        <v>55.5</v>
      </c>
      <c r="I89" s="18">
        <f t="shared" si="9"/>
        <v>36390.795000000006</v>
      </c>
    </row>
    <row r="90" spans="1:9" x14ac:dyDescent="0.25">
      <c r="A90" t="s">
        <v>84</v>
      </c>
      <c r="B90" s="13" t="s">
        <v>45</v>
      </c>
      <c r="C90" s="3">
        <f t="shared" si="5"/>
        <v>45209</v>
      </c>
      <c r="D90" s="40">
        <f>'Pass-Through Franchise Fee Pmts'!I43</f>
        <v>6408.87</v>
      </c>
      <c r="E90" s="3">
        <f t="shared" si="6"/>
        <v>45108</v>
      </c>
      <c r="F90" s="3">
        <f t="shared" si="6"/>
        <v>45199</v>
      </c>
      <c r="G90" s="3">
        <f t="shared" si="7"/>
        <v>45153.5</v>
      </c>
      <c r="H90">
        <f t="shared" si="8"/>
        <v>55.5</v>
      </c>
      <c r="I90" s="18">
        <f t="shared" si="9"/>
        <v>355692.28499999997</v>
      </c>
    </row>
    <row r="91" spans="1:9" x14ac:dyDescent="0.25">
      <c r="A91" t="s">
        <v>84</v>
      </c>
      <c r="B91" s="13" t="s">
        <v>46</v>
      </c>
      <c r="C91" s="3">
        <f t="shared" si="5"/>
        <v>45209</v>
      </c>
      <c r="D91" s="40">
        <f>'Pass-Through Franchise Fee Pmts'!I44</f>
        <v>1471.05</v>
      </c>
      <c r="E91" s="3">
        <f t="shared" si="6"/>
        <v>45108</v>
      </c>
      <c r="F91" s="3">
        <f t="shared" si="6"/>
        <v>45199</v>
      </c>
      <c r="G91" s="3">
        <f t="shared" si="7"/>
        <v>45153.5</v>
      </c>
      <c r="H91">
        <f t="shared" si="8"/>
        <v>55.5</v>
      </c>
      <c r="I91" s="18">
        <f t="shared" si="9"/>
        <v>81643.274999999994</v>
      </c>
    </row>
    <row r="92" spans="1:9" x14ac:dyDescent="0.25">
      <c r="A92" t="s">
        <v>84</v>
      </c>
      <c r="B92" s="13" t="s">
        <v>47</v>
      </c>
      <c r="C92" s="3">
        <f t="shared" si="5"/>
        <v>45209</v>
      </c>
      <c r="D92" s="40">
        <f>'Pass-Through Franchise Fee Pmts'!I45</f>
        <v>9841.85</v>
      </c>
      <c r="E92" s="3">
        <f t="shared" si="6"/>
        <v>45108</v>
      </c>
      <c r="F92" s="3">
        <f t="shared" si="6"/>
        <v>45199</v>
      </c>
      <c r="G92" s="3">
        <f t="shared" si="7"/>
        <v>45153.5</v>
      </c>
      <c r="H92">
        <f t="shared" si="8"/>
        <v>55.5</v>
      </c>
      <c r="I92" s="18">
        <f t="shared" si="9"/>
        <v>546222.67500000005</v>
      </c>
    </row>
    <row r="93" spans="1:9" x14ac:dyDescent="0.25">
      <c r="A93" t="s">
        <v>84</v>
      </c>
      <c r="B93" s="13" t="s">
        <v>48</v>
      </c>
      <c r="C93" s="3">
        <f t="shared" si="5"/>
        <v>45209</v>
      </c>
      <c r="D93" s="40">
        <f>'Pass-Through Franchise Fee Pmts'!I46</f>
        <v>216.4</v>
      </c>
      <c r="E93" s="3">
        <f t="shared" si="6"/>
        <v>45108</v>
      </c>
      <c r="F93" s="3">
        <f t="shared" si="6"/>
        <v>45199</v>
      </c>
      <c r="G93" s="3">
        <f t="shared" si="7"/>
        <v>45153.5</v>
      </c>
      <c r="H93">
        <f t="shared" si="8"/>
        <v>55.5</v>
      </c>
      <c r="I93" s="18">
        <f t="shared" si="9"/>
        <v>12010.2</v>
      </c>
    </row>
    <row r="94" spans="1:9" x14ac:dyDescent="0.25">
      <c r="A94" t="s">
        <v>84</v>
      </c>
      <c r="B94" s="13" t="s">
        <v>49</v>
      </c>
      <c r="C94" s="3">
        <f t="shared" si="5"/>
        <v>45209</v>
      </c>
      <c r="D94" s="40">
        <f>'Pass-Through Franchise Fee Pmts'!I47</f>
        <v>62.55</v>
      </c>
      <c r="E94" s="3">
        <f t="shared" si="6"/>
        <v>45108</v>
      </c>
      <c r="F94" s="3">
        <f t="shared" si="6"/>
        <v>45199</v>
      </c>
      <c r="G94" s="3">
        <f t="shared" si="7"/>
        <v>45153.5</v>
      </c>
      <c r="H94">
        <f t="shared" si="8"/>
        <v>55.5</v>
      </c>
      <c r="I94" s="18">
        <f t="shared" si="9"/>
        <v>3471.5249999999996</v>
      </c>
    </row>
    <row r="95" spans="1:9" x14ac:dyDescent="0.25">
      <c r="A95" t="s">
        <v>84</v>
      </c>
      <c r="B95" s="13" t="s">
        <v>50</v>
      </c>
      <c r="C95" s="3">
        <f t="shared" si="5"/>
        <v>45209</v>
      </c>
      <c r="D95" s="40">
        <f>'Pass-Through Franchise Fee Pmts'!I48</f>
        <v>55777.88</v>
      </c>
      <c r="E95" s="3">
        <f t="shared" si="6"/>
        <v>45108</v>
      </c>
      <c r="F95" s="3">
        <f t="shared" si="6"/>
        <v>45199</v>
      </c>
      <c r="G95" s="3">
        <f t="shared" si="7"/>
        <v>45153.5</v>
      </c>
      <c r="H95">
        <f t="shared" si="8"/>
        <v>55.5</v>
      </c>
      <c r="I95" s="18">
        <f t="shared" si="9"/>
        <v>3095672.34</v>
      </c>
    </row>
    <row r="96" spans="1:9" x14ac:dyDescent="0.25">
      <c r="A96" t="s">
        <v>84</v>
      </c>
      <c r="B96" s="13" t="s">
        <v>51</v>
      </c>
      <c r="C96" s="3">
        <f t="shared" si="5"/>
        <v>45209</v>
      </c>
      <c r="D96" s="40">
        <f>'Pass-Through Franchise Fee Pmts'!I49</f>
        <v>134.94999999999999</v>
      </c>
      <c r="E96" s="3">
        <f t="shared" si="6"/>
        <v>45108</v>
      </c>
      <c r="F96" s="3">
        <f t="shared" si="6"/>
        <v>45199</v>
      </c>
      <c r="G96" s="3">
        <f t="shared" si="7"/>
        <v>45153.5</v>
      </c>
      <c r="H96">
        <f t="shared" si="8"/>
        <v>55.5</v>
      </c>
      <c r="I96" s="18">
        <f t="shared" si="9"/>
        <v>7489.7249999999995</v>
      </c>
    </row>
    <row r="97" spans="1:9" x14ac:dyDescent="0.25">
      <c r="A97" t="s">
        <v>84</v>
      </c>
      <c r="B97" s="13" t="s">
        <v>52</v>
      </c>
      <c r="C97" s="3">
        <f t="shared" si="5"/>
        <v>45209</v>
      </c>
      <c r="D97" s="40">
        <f>'Pass-Through Franchise Fee Pmts'!I50</f>
        <v>200.53</v>
      </c>
      <c r="E97" s="3">
        <f t="shared" si="6"/>
        <v>45108</v>
      </c>
      <c r="F97" s="3">
        <f t="shared" si="6"/>
        <v>45199</v>
      </c>
      <c r="G97" s="3">
        <f t="shared" si="7"/>
        <v>45153.5</v>
      </c>
      <c r="H97">
        <f t="shared" si="8"/>
        <v>55.5</v>
      </c>
      <c r="I97" s="18">
        <f t="shared" si="9"/>
        <v>11129.415000000001</v>
      </c>
    </row>
    <row r="98" spans="1:9" x14ac:dyDescent="0.25">
      <c r="A98" t="s">
        <v>84</v>
      </c>
      <c r="B98" s="13" t="s">
        <v>53</v>
      </c>
      <c r="C98" s="3">
        <f t="shared" si="5"/>
        <v>45209</v>
      </c>
      <c r="D98" s="40">
        <f>'Pass-Through Franchise Fee Pmts'!I51</f>
        <v>2222.84</v>
      </c>
      <c r="E98" s="3">
        <f t="shared" si="6"/>
        <v>45108</v>
      </c>
      <c r="F98" s="3">
        <f t="shared" si="6"/>
        <v>45199</v>
      </c>
      <c r="G98" s="3">
        <f t="shared" si="7"/>
        <v>45153.5</v>
      </c>
      <c r="H98">
        <f t="shared" si="8"/>
        <v>55.5</v>
      </c>
      <c r="I98" s="18">
        <f t="shared" si="9"/>
        <v>123367.62000000001</v>
      </c>
    </row>
    <row r="99" spans="1:9" x14ac:dyDescent="0.25">
      <c r="A99" t="s">
        <v>84</v>
      </c>
      <c r="B99" s="13" t="s">
        <v>54</v>
      </c>
      <c r="C99" s="3">
        <f t="shared" si="5"/>
        <v>45209</v>
      </c>
      <c r="D99" s="40">
        <f>'Pass-Through Franchise Fee Pmts'!I52</f>
        <v>4582.05</v>
      </c>
      <c r="E99" s="3">
        <f t="shared" si="6"/>
        <v>45108</v>
      </c>
      <c r="F99" s="3">
        <f t="shared" si="6"/>
        <v>45199</v>
      </c>
      <c r="G99" s="3">
        <f t="shared" si="7"/>
        <v>45153.5</v>
      </c>
      <c r="H99">
        <f t="shared" si="8"/>
        <v>55.5</v>
      </c>
      <c r="I99" s="18">
        <f t="shared" si="9"/>
        <v>254303.77500000002</v>
      </c>
    </row>
    <row r="100" spans="1:9" x14ac:dyDescent="0.25">
      <c r="A100" t="s">
        <v>84</v>
      </c>
      <c r="B100" s="13" t="s">
        <v>55</v>
      </c>
      <c r="C100" s="3">
        <f t="shared" si="5"/>
        <v>45209</v>
      </c>
      <c r="D100" s="40">
        <f>'Pass-Through Franchise Fee Pmts'!I53</f>
        <v>110.66000000000001</v>
      </c>
      <c r="E100" s="3">
        <f t="shared" si="6"/>
        <v>45108</v>
      </c>
      <c r="F100" s="3">
        <f t="shared" si="6"/>
        <v>45199</v>
      </c>
      <c r="G100" s="3">
        <f t="shared" si="7"/>
        <v>45153.5</v>
      </c>
      <c r="H100">
        <f t="shared" si="8"/>
        <v>55.5</v>
      </c>
      <c r="I100" s="18">
        <f t="shared" si="9"/>
        <v>6141.630000000001</v>
      </c>
    </row>
    <row r="101" spans="1:9" x14ac:dyDescent="0.25">
      <c r="A101" t="s">
        <v>84</v>
      </c>
      <c r="B101" s="13" t="s">
        <v>56</v>
      </c>
      <c r="C101" s="3">
        <f t="shared" si="5"/>
        <v>45209</v>
      </c>
      <c r="D101" s="40">
        <f>'Pass-Through Franchise Fee Pmts'!I54</f>
        <v>296.42</v>
      </c>
      <c r="E101" s="3">
        <f t="shared" si="6"/>
        <v>45108</v>
      </c>
      <c r="F101" s="3">
        <f t="shared" si="6"/>
        <v>45199</v>
      </c>
      <c r="G101" s="3">
        <f t="shared" si="7"/>
        <v>45153.5</v>
      </c>
      <c r="H101">
        <f t="shared" si="8"/>
        <v>55.5</v>
      </c>
      <c r="I101" s="18">
        <f t="shared" si="9"/>
        <v>16451.310000000001</v>
      </c>
    </row>
    <row r="102" spans="1:9" x14ac:dyDescent="0.25">
      <c r="A102" t="s">
        <v>84</v>
      </c>
      <c r="B102" s="13" t="s">
        <v>57</v>
      </c>
      <c r="C102" s="3">
        <f t="shared" si="5"/>
        <v>45209</v>
      </c>
      <c r="D102" s="40">
        <f>'Pass-Through Franchise Fee Pmts'!I55</f>
        <v>250.76</v>
      </c>
      <c r="E102" s="3">
        <f t="shared" si="6"/>
        <v>45108</v>
      </c>
      <c r="F102" s="3">
        <f t="shared" si="6"/>
        <v>45199</v>
      </c>
      <c r="G102" s="3">
        <f t="shared" si="7"/>
        <v>45153.5</v>
      </c>
      <c r="H102">
        <f t="shared" si="8"/>
        <v>55.5</v>
      </c>
      <c r="I102" s="18">
        <f t="shared" si="9"/>
        <v>13917.18</v>
      </c>
    </row>
    <row r="103" spans="1:9" x14ac:dyDescent="0.25">
      <c r="A103" t="s">
        <v>84</v>
      </c>
      <c r="B103" s="13" t="s">
        <v>58</v>
      </c>
      <c r="C103" s="3">
        <f t="shared" si="5"/>
        <v>45209</v>
      </c>
      <c r="D103" s="40">
        <f>'Pass-Through Franchise Fee Pmts'!I56</f>
        <v>1578.3899999999999</v>
      </c>
      <c r="E103" s="3">
        <f t="shared" si="6"/>
        <v>45108</v>
      </c>
      <c r="F103" s="3">
        <f t="shared" si="6"/>
        <v>45199</v>
      </c>
      <c r="G103" s="3">
        <f t="shared" si="7"/>
        <v>45153.5</v>
      </c>
      <c r="H103">
        <f t="shared" si="8"/>
        <v>55.5</v>
      </c>
      <c r="I103" s="18">
        <f t="shared" si="9"/>
        <v>87600.64499999999</v>
      </c>
    </row>
    <row r="104" spans="1:9" x14ac:dyDescent="0.25">
      <c r="A104" t="s">
        <v>84</v>
      </c>
      <c r="B104" s="13" t="s">
        <v>59</v>
      </c>
      <c r="C104" s="3">
        <f t="shared" si="5"/>
        <v>45209</v>
      </c>
      <c r="D104" s="40">
        <f>'Pass-Through Franchise Fee Pmts'!I57</f>
        <v>2078.1999999999998</v>
      </c>
      <c r="E104" s="3">
        <f t="shared" si="6"/>
        <v>45108</v>
      </c>
      <c r="F104" s="3">
        <f t="shared" si="6"/>
        <v>45199</v>
      </c>
      <c r="G104" s="3">
        <f t="shared" si="7"/>
        <v>45153.5</v>
      </c>
      <c r="H104">
        <f t="shared" si="8"/>
        <v>55.5</v>
      </c>
      <c r="I104" s="18">
        <f t="shared" si="9"/>
        <v>115340.09999999999</v>
      </c>
    </row>
    <row r="105" spans="1:9" x14ac:dyDescent="0.25">
      <c r="A105" t="s">
        <v>84</v>
      </c>
      <c r="B105" t="s">
        <v>60</v>
      </c>
      <c r="C105" s="3">
        <f t="shared" si="5"/>
        <v>45209</v>
      </c>
      <c r="D105" s="40">
        <f>'Pass-Through Franchise Fee Pmts'!I58</f>
        <v>264.02999999999997</v>
      </c>
      <c r="E105" s="3">
        <f t="shared" si="6"/>
        <v>45108</v>
      </c>
      <c r="F105" s="3">
        <f t="shared" si="6"/>
        <v>45199</v>
      </c>
      <c r="G105" s="3">
        <f t="shared" si="7"/>
        <v>45153.5</v>
      </c>
      <c r="H105">
        <f t="shared" si="8"/>
        <v>55.5</v>
      </c>
      <c r="I105" s="18">
        <f t="shared" si="9"/>
        <v>14653.664999999999</v>
      </c>
    </row>
    <row r="106" spans="1:9" x14ac:dyDescent="0.25">
      <c r="A106" t="s">
        <v>84</v>
      </c>
      <c r="B106" s="13" t="s">
        <v>11</v>
      </c>
      <c r="C106" s="36">
        <f>'Pass-Through Franchise Fee Pmts'!K5</f>
        <v>45300</v>
      </c>
      <c r="D106" s="40">
        <f>'Pass-Through Franchise Fee Pmts'!M9</f>
        <v>524.97</v>
      </c>
      <c r="E106" s="36">
        <v>45200</v>
      </c>
      <c r="F106" s="36">
        <v>45291</v>
      </c>
      <c r="G106" s="3">
        <f t="shared" si="7"/>
        <v>45245.5</v>
      </c>
      <c r="H106">
        <f t="shared" si="8"/>
        <v>54.5</v>
      </c>
      <c r="I106" s="18">
        <f t="shared" si="9"/>
        <v>28610.865000000002</v>
      </c>
    </row>
    <row r="107" spans="1:9" x14ac:dyDescent="0.25">
      <c r="A107" t="s">
        <v>84</v>
      </c>
      <c r="B107" s="13" t="s">
        <v>12</v>
      </c>
      <c r="C107" s="3">
        <f>C$106</f>
        <v>45300</v>
      </c>
      <c r="D107" s="40">
        <f>'Pass-Through Franchise Fee Pmts'!M10</f>
        <v>1517.8899999999999</v>
      </c>
      <c r="E107" s="3">
        <f>E$106</f>
        <v>45200</v>
      </c>
      <c r="F107" s="3">
        <f>F$106</f>
        <v>45291</v>
      </c>
      <c r="G107" s="3">
        <f t="shared" si="7"/>
        <v>45245.5</v>
      </c>
      <c r="H107">
        <f t="shared" si="8"/>
        <v>54.5</v>
      </c>
      <c r="I107" s="18">
        <f t="shared" si="9"/>
        <v>82725.00499999999</v>
      </c>
    </row>
    <row r="108" spans="1:9" x14ac:dyDescent="0.25">
      <c r="A108" t="s">
        <v>84</v>
      </c>
      <c r="B108" s="13" t="s">
        <v>13</v>
      </c>
      <c r="C108" s="3">
        <f t="shared" ref="C108:C155" si="10">C$106</f>
        <v>45300</v>
      </c>
      <c r="D108" s="40">
        <f>'Pass-Through Franchise Fee Pmts'!M11</f>
        <v>2175.41</v>
      </c>
      <c r="E108" s="3">
        <f t="shared" ref="E108:F155" si="11">E$106</f>
        <v>45200</v>
      </c>
      <c r="F108" s="3">
        <f t="shared" si="11"/>
        <v>45291</v>
      </c>
      <c r="G108" s="3">
        <f t="shared" si="7"/>
        <v>45245.5</v>
      </c>
      <c r="H108">
        <f t="shared" si="8"/>
        <v>54.5</v>
      </c>
      <c r="I108" s="18">
        <f t="shared" si="9"/>
        <v>118559.84499999999</v>
      </c>
    </row>
    <row r="109" spans="1:9" x14ac:dyDescent="0.25">
      <c r="A109" t="s">
        <v>84</v>
      </c>
      <c r="B109" s="13" t="s">
        <v>14</v>
      </c>
      <c r="C109" s="3">
        <f t="shared" si="10"/>
        <v>45300</v>
      </c>
      <c r="D109" s="40">
        <f>'Pass-Through Franchise Fee Pmts'!M12</f>
        <v>51777.79</v>
      </c>
      <c r="E109" s="3">
        <f t="shared" si="11"/>
        <v>45200</v>
      </c>
      <c r="F109" s="3">
        <f t="shared" si="11"/>
        <v>45291</v>
      </c>
      <c r="G109" s="3">
        <f t="shared" si="7"/>
        <v>45245.5</v>
      </c>
      <c r="H109">
        <f t="shared" si="8"/>
        <v>54.5</v>
      </c>
      <c r="I109" s="18">
        <f t="shared" si="9"/>
        <v>2821889.5550000002</v>
      </c>
    </row>
    <row r="110" spans="1:9" x14ac:dyDescent="0.25">
      <c r="A110" t="s">
        <v>84</v>
      </c>
      <c r="B110" s="13" t="s">
        <v>15</v>
      </c>
      <c r="C110" s="3">
        <f t="shared" si="10"/>
        <v>45300</v>
      </c>
      <c r="D110" s="40">
        <f>'Pass-Through Franchise Fee Pmts'!M13</f>
        <v>345.07</v>
      </c>
      <c r="E110" s="3">
        <f t="shared" si="11"/>
        <v>45200</v>
      </c>
      <c r="F110" s="3">
        <f t="shared" si="11"/>
        <v>45291</v>
      </c>
      <c r="G110" s="3">
        <f t="shared" si="7"/>
        <v>45245.5</v>
      </c>
      <c r="H110">
        <f t="shared" si="8"/>
        <v>54.5</v>
      </c>
      <c r="I110" s="18">
        <f t="shared" si="9"/>
        <v>18806.314999999999</v>
      </c>
    </row>
    <row r="111" spans="1:9" x14ac:dyDescent="0.25">
      <c r="A111" t="s">
        <v>84</v>
      </c>
      <c r="B111" s="13" t="s">
        <v>16</v>
      </c>
      <c r="C111" s="3">
        <f t="shared" si="10"/>
        <v>45300</v>
      </c>
      <c r="D111" s="40">
        <f>'Pass-Through Franchise Fee Pmts'!M14</f>
        <v>2037.08</v>
      </c>
      <c r="E111" s="3">
        <f t="shared" si="11"/>
        <v>45200</v>
      </c>
      <c r="F111" s="3">
        <f t="shared" si="11"/>
        <v>45291</v>
      </c>
      <c r="G111" s="3">
        <f t="shared" si="7"/>
        <v>45245.5</v>
      </c>
      <c r="H111">
        <f t="shared" si="8"/>
        <v>54.5</v>
      </c>
      <c r="I111" s="18">
        <f t="shared" si="9"/>
        <v>111020.86</v>
      </c>
    </row>
    <row r="112" spans="1:9" x14ac:dyDescent="0.25">
      <c r="A112" t="s">
        <v>84</v>
      </c>
      <c r="B112" s="13" t="s">
        <v>17</v>
      </c>
      <c r="C112" s="3">
        <f t="shared" si="10"/>
        <v>45300</v>
      </c>
      <c r="D112" s="40">
        <f>'Pass-Through Franchise Fee Pmts'!M15</f>
        <v>549</v>
      </c>
      <c r="E112" s="3">
        <f t="shared" si="11"/>
        <v>45200</v>
      </c>
      <c r="F112" s="3">
        <f t="shared" si="11"/>
        <v>45291</v>
      </c>
      <c r="G112" s="3">
        <f t="shared" si="7"/>
        <v>45245.5</v>
      </c>
      <c r="H112">
        <f t="shared" si="8"/>
        <v>54.5</v>
      </c>
      <c r="I112" s="18">
        <f t="shared" si="9"/>
        <v>29920.5</v>
      </c>
    </row>
    <row r="113" spans="1:9" x14ac:dyDescent="0.25">
      <c r="A113" t="s">
        <v>84</v>
      </c>
      <c r="B113" s="13" t="s">
        <v>18</v>
      </c>
      <c r="C113" s="3">
        <f t="shared" si="10"/>
        <v>45300</v>
      </c>
      <c r="D113" s="40">
        <f>'Pass-Through Franchise Fee Pmts'!M16</f>
        <v>6148.84</v>
      </c>
      <c r="E113" s="3">
        <f t="shared" si="11"/>
        <v>45200</v>
      </c>
      <c r="F113" s="3">
        <f t="shared" si="11"/>
        <v>45291</v>
      </c>
      <c r="G113" s="3">
        <f t="shared" si="7"/>
        <v>45245.5</v>
      </c>
      <c r="H113">
        <f t="shared" si="8"/>
        <v>54.5</v>
      </c>
      <c r="I113" s="18">
        <f t="shared" si="9"/>
        <v>335111.78000000003</v>
      </c>
    </row>
    <row r="114" spans="1:9" x14ac:dyDescent="0.25">
      <c r="A114" t="s">
        <v>84</v>
      </c>
      <c r="B114" s="13" t="s">
        <v>19</v>
      </c>
      <c r="C114" s="3">
        <f t="shared" si="10"/>
        <v>45300</v>
      </c>
      <c r="D114" s="40">
        <f>'Pass-Through Franchise Fee Pmts'!M17</f>
        <v>1286.32</v>
      </c>
      <c r="E114" s="3">
        <f t="shared" si="11"/>
        <v>45200</v>
      </c>
      <c r="F114" s="3">
        <f t="shared" si="11"/>
        <v>45291</v>
      </c>
      <c r="G114" s="3">
        <f t="shared" si="7"/>
        <v>45245.5</v>
      </c>
      <c r="H114">
        <f t="shared" si="8"/>
        <v>54.5</v>
      </c>
      <c r="I114" s="18">
        <f t="shared" si="9"/>
        <v>70104.44</v>
      </c>
    </row>
    <row r="115" spans="1:9" x14ac:dyDescent="0.25">
      <c r="A115" t="s">
        <v>84</v>
      </c>
      <c r="B115" s="13" t="s">
        <v>20</v>
      </c>
      <c r="C115" s="3">
        <f t="shared" si="10"/>
        <v>45300</v>
      </c>
      <c r="D115" s="40">
        <f>'Pass-Through Franchise Fee Pmts'!M18</f>
        <v>2712.76</v>
      </c>
      <c r="E115" s="3">
        <f t="shared" si="11"/>
        <v>45200</v>
      </c>
      <c r="F115" s="3">
        <f t="shared" si="11"/>
        <v>45291</v>
      </c>
      <c r="G115" s="3">
        <f t="shared" si="7"/>
        <v>45245.5</v>
      </c>
      <c r="H115">
        <f t="shared" si="8"/>
        <v>54.5</v>
      </c>
      <c r="I115" s="18">
        <f t="shared" si="9"/>
        <v>147845.42000000001</v>
      </c>
    </row>
    <row r="116" spans="1:9" x14ac:dyDescent="0.25">
      <c r="A116" t="s">
        <v>84</v>
      </c>
      <c r="B116" s="13" t="s">
        <v>21</v>
      </c>
      <c r="C116" s="3">
        <f t="shared" si="10"/>
        <v>45300</v>
      </c>
      <c r="D116" s="40">
        <f>'Pass-Through Franchise Fee Pmts'!M19</f>
        <v>377.1</v>
      </c>
      <c r="E116" s="3">
        <f t="shared" si="11"/>
        <v>45200</v>
      </c>
      <c r="F116" s="3">
        <f t="shared" si="11"/>
        <v>45291</v>
      </c>
      <c r="G116" s="3">
        <f t="shared" si="7"/>
        <v>45245.5</v>
      </c>
      <c r="H116">
        <f t="shared" si="8"/>
        <v>54.5</v>
      </c>
      <c r="I116" s="18">
        <f t="shared" si="9"/>
        <v>20551.95</v>
      </c>
    </row>
    <row r="117" spans="1:9" x14ac:dyDescent="0.25">
      <c r="A117" t="s">
        <v>84</v>
      </c>
      <c r="B117" s="13" t="s">
        <v>22</v>
      </c>
      <c r="C117" s="3">
        <f t="shared" si="10"/>
        <v>45300</v>
      </c>
      <c r="D117" s="40">
        <f>'Pass-Through Franchise Fee Pmts'!M20</f>
        <v>419.79</v>
      </c>
      <c r="E117" s="3">
        <f t="shared" si="11"/>
        <v>45200</v>
      </c>
      <c r="F117" s="3">
        <f t="shared" si="11"/>
        <v>45291</v>
      </c>
      <c r="G117" s="3">
        <f t="shared" si="7"/>
        <v>45245.5</v>
      </c>
      <c r="H117">
        <f t="shared" si="8"/>
        <v>54.5</v>
      </c>
      <c r="I117" s="18">
        <f t="shared" si="9"/>
        <v>22878.555</v>
      </c>
    </row>
    <row r="118" spans="1:9" x14ac:dyDescent="0.25">
      <c r="A118" t="s">
        <v>84</v>
      </c>
      <c r="B118" s="13" t="s">
        <v>23</v>
      </c>
      <c r="C118" s="3">
        <f t="shared" si="10"/>
        <v>45300</v>
      </c>
      <c r="D118" s="40">
        <f>'Pass-Through Franchise Fee Pmts'!M21</f>
        <v>23752.400000000001</v>
      </c>
      <c r="E118" s="3">
        <f t="shared" si="11"/>
        <v>45200</v>
      </c>
      <c r="F118" s="3">
        <f t="shared" si="11"/>
        <v>45291</v>
      </c>
      <c r="G118" s="3">
        <f t="shared" si="7"/>
        <v>45245.5</v>
      </c>
      <c r="H118">
        <f t="shared" si="8"/>
        <v>54.5</v>
      </c>
      <c r="I118" s="18">
        <f t="shared" si="9"/>
        <v>1294505.8</v>
      </c>
    </row>
    <row r="119" spans="1:9" x14ac:dyDescent="0.25">
      <c r="A119" t="s">
        <v>84</v>
      </c>
      <c r="B119" s="13" t="s">
        <v>24</v>
      </c>
      <c r="C119" s="3">
        <f t="shared" si="10"/>
        <v>45300</v>
      </c>
      <c r="D119" s="40">
        <f>'Pass-Through Franchise Fee Pmts'!M22</f>
        <v>1059.93</v>
      </c>
      <c r="E119" s="3">
        <f t="shared" si="11"/>
        <v>45200</v>
      </c>
      <c r="F119" s="3">
        <f t="shared" si="11"/>
        <v>45291</v>
      </c>
      <c r="G119" s="3">
        <f t="shared" si="7"/>
        <v>45245.5</v>
      </c>
      <c r="H119">
        <f t="shared" si="8"/>
        <v>54.5</v>
      </c>
      <c r="I119" s="18">
        <f t="shared" si="9"/>
        <v>57766.185000000005</v>
      </c>
    </row>
    <row r="120" spans="1:9" x14ac:dyDescent="0.25">
      <c r="A120" t="s">
        <v>84</v>
      </c>
      <c r="B120" s="13" t="s">
        <v>25</v>
      </c>
      <c r="C120" s="3">
        <f t="shared" si="10"/>
        <v>45300</v>
      </c>
      <c r="D120" s="40">
        <f>'Pass-Through Franchise Fee Pmts'!M23</f>
        <v>685.38</v>
      </c>
      <c r="E120" s="3">
        <f t="shared" si="11"/>
        <v>45200</v>
      </c>
      <c r="F120" s="3">
        <f t="shared" si="11"/>
        <v>45291</v>
      </c>
      <c r="G120" s="3">
        <f t="shared" si="7"/>
        <v>45245.5</v>
      </c>
      <c r="H120">
        <f t="shared" si="8"/>
        <v>54.5</v>
      </c>
      <c r="I120" s="18">
        <f t="shared" si="9"/>
        <v>37353.21</v>
      </c>
    </row>
    <row r="121" spans="1:9" x14ac:dyDescent="0.25">
      <c r="A121" t="s">
        <v>84</v>
      </c>
      <c r="B121" s="13" t="s">
        <v>26</v>
      </c>
      <c r="C121" s="3">
        <f t="shared" si="10"/>
        <v>45300</v>
      </c>
      <c r="D121" s="40">
        <f>'Pass-Through Franchise Fee Pmts'!M24</f>
        <v>859.85</v>
      </c>
      <c r="E121" s="3">
        <f t="shared" si="11"/>
        <v>45200</v>
      </c>
      <c r="F121" s="3">
        <f t="shared" si="11"/>
        <v>45291</v>
      </c>
      <c r="G121" s="3">
        <f t="shared" si="7"/>
        <v>45245.5</v>
      </c>
      <c r="H121">
        <f t="shared" si="8"/>
        <v>54.5</v>
      </c>
      <c r="I121" s="18">
        <f t="shared" si="9"/>
        <v>46861.825000000004</v>
      </c>
    </row>
    <row r="122" spans="1:9" x14ac:dyDescent="0.25">
      <c r="A122" t="s">
        <v>84</v>
      </c>
      <c r="B122" s="13" t="s">
        <v>27</v>
      </c>
      <c r="C122" s="3">
        <f t="shared" si="10"/>
        <v>45300</v>
      </c>
      <c r="D122" s="40">
        <f>'Pass-Through Franchise Fee Pmts'!M25</f>
        <v>3206.41</v>
      </c>
      <c r="E122" s="3">
        <f t="shared" si="11"/>
        <v>45200</v>
      </c>
      <c r="F122" s="3">
        <f t="shared" si="11"/>
        <v>45291</v>
      </c>
      <c r="G122" s="3">
        <f t="shared" si="7"/>
        <v>45245.5</v>
      </c>
      <c r="H122">
        <f t="shared" si="8"/>
        <v>54.5</v>
      </c>
      <c r="I122" s="18">
        <f t="shared" si="9"/>
        <v>174749.345</v>
      </c>
    </row>
    <row r="123" spans="1:9" x14ac:dyDescent="0.25">
      <c r="A123" t="s">
        <v>84</v>
      </c>
      <c r="B123" s="13" t="s">
        <v>28</v>
      </c>
      <c r="C123" s="3">
        <f t="shared" si="10"/>
        <v>45300</v>
      </c>
      <c r="D123" s="40">
        <f>'Pass-Through Franchise Fee Pmts'!M26</f>
        <v>6376.5599999999995</v>
      </c>
      <c r="E123" s="3">
        <f t="shared" si="11"/>
        <v>45200</v>
      </c>
      <c r="F123" s="3">
        <f t="shared" si="11"/>
        <v>45291</v>
      </c>
      <c r="G123" s="3">
        <f t="shared" si="7"/>
        <v>45245.5</v>
      </c>
      <c r="H123">
        <f t="shared" si="8"/>
        <v>54.5</v>
      </c>
      <c r="I123" s="18">
        <f t="shared" si="9"/>
        <v>347522.51999999996</v>
      </c>
    </row>
    <row r="124" spans="1:9" x14ac:dyDescent="0.25">
      <c r="A124" t="s">
        <v>84</v>
      </c>
      <c r="B124" s="13" t="s">
        <v>29</v>
      </c>
      <c r="C124" s="3">
        <f t="shared" si="10"/>
        <v>45300</v>
      </c>
      <c r="D124" s="40">
        <f>'Pass-Through Franchise Fee Pmts'!M27</f>
        <v>296.29999999999995</v>
      </c>
      <c r="E124" s="3">
        <f t="shared" si="11"/>
        <v>45200</v>
      </c>
      <c r="F124" s="3">
        <f t="shared" si="11"/>
        <v>45291</v>
      </c>
      <c r="G124" s="3">
        <f t="shared" si="7"/>
        <v>45245.5</v>
      </c>
      <c r="H124">
        <f t="shared" si="8"/>
        <v>54.5</v>
      </c>
      <c r="I124" s="18">
        <f t="shared" si="9"/>
        <v>16148.349999999997</v>
      </c>
    </row>
    <row r="125" spans="1:9" x14ac:dyDescent="0.25">
      <c r="A125" t="s">
        <v>84</v>
      </c>
      <c r="B125" s="13" t="s">
        <v>30</v>
      </c>
      <c r="C125" s="3">
        <f t="shared" si="10"/>
        <v>45300</v>
      </c>
      <c r="D125" s="40">
        <f>'Pass-Through Franchise Fee Pmts'!M28</f>
        <v>28788.43</v>
      </c>
      <c r="E125" s="3">
        <f t="shared" si="11"/>
        <v>45200</v>
      </c>
      <c r="F125" s="3">
        <f t="shared" si="11"/>
        <v>45291</v>
      </c>
      <c r="G125" s="3">
        <f t="shared" si="7"/>
        <v>45245.5</v>
      </c>
      <c r="H125">
        <f t="shared" si="8"/>
        <v>54.5</v>
      </c>
      <c r="I125" s="18">
        <f t="shared" si="9"/>
        <v>1568969.4350000001</v>
      </c>
    </row>
    <row r="126" spans="1:9" x14ac:dyDescent="0.25">
      <c r="A126" t="s">
        <v>84</v>
      </c>
      <c r="B126" s="13" t="s">
        <v>31</v>
      </c>
      <c r="C126" s="3">
        <f t="shared" si="10"/>
        <v>45300</v>
      </c>
      <c r="D126" s="40">
        <f>'Pass-Through Franchise Fee Pmts'!M29</f>
        <v>3859.71</v>
      </c>
      <c r="E126" s="3">
        <f t="shared" si="11"/>
        <v>45200</v>
      </c>
      <c r="F126" s="3">
        <f t="shared" si="11"/>
        <v>45291</v>
      </c>
      <c r="G126" s="3">
        <f t="shared" si="7"/>
        <v>45245.5</v>
      </c>
      <c r="H126">
        <f t="shared" si="8"/>
        <v>54.5</v>
      </c>
      <c r="I126" s="18">
        <f t="shared" si="9"/>
        <v>210354.19500000001</v>
      </c>
    </row>
    <row r="127" spans="1:9" x14ac:dyDescent="0.25">
      <c r="A127" t="s">
        <v>84</v>
      </c>
      <c r="B127" s="13" t="s">
        <v>32</v>
      </c>
      <c r="C127" s="3">
        <f t="shared" si="10"/>
        <v>45300</v>
      </c>
      <c r="D127" s="40">
        <f>'Pass-Through Franchise Fee Pmts'!M30</f>
        <v>3347.88</v>
      </c>
      <c r="E127" s="3">
        <f t="shared" si="11"/>
        <v>45200</v>
      </c>
      <c r="F127" s="3">
        <f t="shared" si="11"/>
        <v>45291</v>
      </c>
      <c r="G127" s="3">
        <f t="shared" si="7"/>
        <v>45245.5</v>
      </c>
      <c r="H127">
        <f t="shared" si="8"/>
        <v>54.5</v>
      </c>
      <c r="I127" s="18">
        <f t="shared" si="9"/>
        <v>182459.46</v>
      </c>
    </row>
    <row r="128" spans="1:9" x14ac:dyDescent="0.25">
      <c r="A128" t="s">
        <v>84</v>
      </c>
      <c r="B128" s="13" t="s">
        <v>33</v>
      </c>
      <c r="C128" s="3">
        <f t="shared" si="10"/>
        <v>45300</v>
      </c>
      <c r="D128" s="40">
        <f>'Pass-Through Franchise Fee Pmts'!M31</f>
        <v>1530.64</v>
      </c>
      <c r="E128" s="3">
        <f t="shared" si="11"/>
        <v>45200</v>
      </c>
      <c r="F128" s="3">
        <f t="shared" si="11"/>
        <v>45291</v>
      </c>
      <c r="G128" s="3">
        <f t="shared" si="7"/>
        <v>45245.5</v>
      </c>
      <c r="H128">
        <f t="shared" si="8"/>
        <v>54.5</v>
      </c>
      <c r="I128" s="18">
        <f t="shared" si="9"/>
        <v>83419.88</v>
      </c>
    </row>
    <row r="129" spans="1:9" x14ac:dyDescent="0.25">
      <c r="A129" t="s">
        <v>84</v>
      </c>
      <c r="B129" s="13" t="s">
        <v>34</v>
      </c>
      <c r="C129" s="3">
        <f t="shared" si="10"/>
        <v>45300</v>
      </c>
      <c r="D129" s="40">
        <f>'Pass-Through Franchise Fee Pmts'!M32</f>
        <v>17257.84</v>
      </c>
      <c r="E129" s="3">
        <f t="shared" si="11"/>
        <v>45200</v>
      </c>
      <c r="F129" s="3">
        <f t="shared" si="11"/>
        <v>45291</v>
      </c>
      <c r="G129" s="3">
        <f t="shared" si="7"/>
        <v>45245.5</v>
      </c>
      <c r="H129">
        <f t="shared" si="8"/>
        <v>54.5</v>
      </c>
      <c r="I129" s="18">
        <f t="shared" si="9"/>
        <v>940552.28</v>
      </c>
    </row>
    <row r="130" spans="1:9" x14ac:dyDescent="0.25">
      <c r="A130" t="s">
        <v>84</v>
      </c>
      <c r="B130" s="13" t="s">
        <v>35</v>
      </c>
      <c r="C130" s="3">
        <f t="shared" si="10"/>
        <v>45300</v>
      </c>
      <c r="D130" s="40">
        <f>'Pass-Through Franchise Fee Pmts'!M33</f>
        <v>1552.6799999999998</v>
      </c>
      <c r="E130" s="3">
        <f t="shared" si="11"/>
        <v>45200</v>
      </c>
      <c r="F130" s="3">
        <f t="shared" si="11"/>
        <v>45291</v>
      </c>
      <c r="G130" s="3">
        <f t="shared" si="7"/>
        <v>45245.5</v>
      </c>
      <c r="H130">
        <f t="shared" si="8"/>
        <v>54.5</v>
      </c>
      <c r="I130" s="18">
        <f t="shared" si="9"/>
        <v>84621.06</v>
      </c>
    </row>
    <row r="131" spans="1:9" x14ac:dyDescent="0.25">
      <c r="A131" t="s">
        <v>84</v>
      </c>
      <c r="B131" s="13" t="s">
        <v>36</v>
      </c>
      <c r="C131" s="3">
        <f t="shared" si="10"/>
        <v>45300</v>
      </c>
      <c r="D131" s="40">
        <f>'Pass-Through Franchise Fee Pmts'!M34</f>
        <v>541.76</v>
      </c>
      <c r="E131" s="3">
        <f t="shared" si="11"/>
        <v>45200</v>
      </c>
      <c r="F131" s="3">
        <f t="shared" si="11"/>
        <v>45291</v>
      </c>
      <c r="G131" s="3">
        <f t="shared" si="7"/>
        <v>45245.5</v>
      </c>
      <c r="H131">
        <f t="shared" si="8"/>
        <v>54.5</v>
      </c>
      <c r="I131" s="18">
        <f t="shared" si="9"/>
        <v>29525.919999999998</v>
      </c>
    </row>
    <row r="132" spans="1:9" x14ac:dyDescent="0.25">
      <c r="A132" t="s">
        <v>84</v>
      </c>
      <c r="B132" s="13" t="s">
        <v>37</v>
      </c>
      <c r="C132" s="3">
        <f t="shared" si="10"/>
        <v>45300</v>
      </c>
      <c r="D132" s="40">
        <f>'Pass-Through Franchise Fee Pmts'!M35</f>
        <v>2208.83</v>
      </c>
      <c r="E132" s="3">
        <f t="shared" si="11"/>
        <v>45200</v>
      </c>
      <c r="F132" s="3">
        <f t="shared" si="11"/>
        <v>45291</v>
      </c>
      <c r="G132" s="3">
        <f t="shared" si="7"/>
        <v>45245.5</v>
      </c>
      <c r="H132">
        <f t="shared" si="8"/>
        <v>54.5</v>
      </c>
      <c r="I132" s="18">
        <f t="shared" si="9"/>
        <v>120381.235</v>
      </c>
    </row>
    <row r="133" spans="1:9" x14ac:dyDescent="0.25">
      <c r="A133" t="s">
        <v>84</v>
      </c>
      <c r="B133" s="13" t="s">
        <v>38</v>
      </c>
      <c r="C133" s="3">
        <f t="shared" si="10"/>
        <v>45300</v>
      </c>
      <c r="D133" s="40">
        <f>'Pass-Through Franchise Fee Pmts'!M36</f>
        <v>41957.93</v>
      </c>
      <c r="E133" s="3">
        <f t="shared" si="11"/>
        <v>45200</v>
      </c>
      <c r="F133" s="3">
        <f t="shared" si="11"/>
        <v>45291</v>
      </c>
      <c r="G133" s="3">
        <f t="shared" si="7"/>
        <v>45245.5</v>
      </c>
      <c r="H133">
        <f t="shared" si="8"/>
        <v>54.5</v>
      </c>
      <c r="I133" s="18">
        <f t="shared" si="9"/>
        <v>2286707.1850000001</v>
      </c>
    </row>
    <row r="134" spans="1:9" x14ac:dyDescent="0.25">
      <c r="A134" t="s">
        <v>84</v>
      </c>
      <c r="B134" s="13" t="s">
        <v>39</v>
      </c>
      <c r="C134" s="3">
        <f t="shared" si="10"/>
        <v>45300</v>
      </c>
      <c r="D134" s="40">
        <f>'Pass-Through Franchise Fee Pmts'!M37</f>
        <v>176.86</v>
      </c>
      <c r="E134" s="3">
        <f t="shared" si="11"/>
        <v>45200</v>
      </c>
      <c r="F134" s="3">
        <f t="shared" si="11"/>
        <v>45291</v>
      </c>
      <c r="G134" s="3">
        <f t="shared" si="7"/>
        <v>45245.5</v>
      </c>
      <c r="H134">
        <f t="shared" si="8"/>
        <v>54.5</v>
      </c>
      <c r="I134" s="18">
        <f t="shared" si="9"/>
        <v>9638.8700000000008</v>
      </c>
    </row>
    <row r="135" spans="1:9" x14ac:dyDescent="0.25">
      <c r="A135" t="s">
        <v>84</v>
      </c>
      <c r="B135" s="13" t="s">
        <v>40</v>
      </c>
      <c r="C135" s="3">
        <f t="shared" si="10"/>
        <v>45300</v>
      </c>
      <c r="D135" s="40">
        <f>'Pass-Through Franchise Fee Pmts'!M38</f>
        <v>832.8</v>
      </c>
      <c r="E135" s="3">
        <f t="shared" si="11"/>
        <v>45200</v>
      </c>
      <c r="F135" s="3">
        <f t="shared" si="11"/>
        <v>45291</v>
      </c>
      <c r="G135" s="3">
        <f t="shared" ref="G135:G198" si="12">+(E135+F135)/2</f>
        <v>45245.5</v>
      </c>
      <c r="H135">
        <f t="shared" ref="H135:H198" si="13">+C135-G135</f>
        <v>54.5</v>
      </c>
      <c r="I135" s="18">
        <f t="shared" ref="I135:I198" si="14">+H135*D135</f>
        <v>45387.6</v>
      </c>
    </row>
    <row r="136" spans="1:9" x14ac:dyDescent="0.25">
      <c r="A136" t="s">
        <v>84</v>
      </c>
      <c r="B136" s="13" t="s">
        <v>41</v>
      </c>
      <c r="C136" s="3">
        <f t="shared" si="10"/>
        <v>45300</v>
      </c>
      <c r="D136" s="40">
        <f>'Pass-Through Franchise Fee Pmts'!M39</f>
        <v>1545.68</v>
      </c>
      <c r="E136" s="3">
        <f t="shared" si="11"/>
        <v>45200</v>
      </c>
      <c r="F136" s="3">
        <f t="shared" si="11"/>
        <v>45291</v>
      </c>
      <c r="G136" s="3">
        <f t="shared" si="12"/>
        <v>45245.5</v>
      </c>
      <c r="H136">
        <f t="shared" si="13"/>
        <v>54.5</v>
      </c>
      <c r="I136" s="18">
        <f t="shared" si="14"/>
        <v>84239.56</v>
      </c>
    </row>
    <row r="137" spans="1:9" x14ac:dyDescent="0.25">
      <c r="A137" t="s">
        <v>84</v>
      </c>
      <c r="B137" s="13" t="s">
        <v>42</v>
      </c>
      <c r="C137" s="3">
        <f t="shared" si="10"/>
        <v>45300</v>
      </c>
      <c r="D137" s="40">
        <f>'Pass-Through Franchise Fee Pmts'!M40</f>
        <v>9059.4</v>
      </c>
      <c r="E137" s="3">
        <f t="shared" si="11"/>
        <v>45200</v>
      </c>
      <c r="F137" s="3">
        <f t="shared" si="11"/>
        <v>45291</v>
      </c>
      <c r="G137" s="3">
        <f t="shared" si="12"/>
        <v>45245.5</v>
      </c>
      <c r="H137">
        <f t="shared" si="13"/>
        <v>54.5</v>
      </c>
      <c r="I137" s="18">
        <f t="shared" si="14"/>
        <v>493737.3</v>
      </c>
    </row>
    <row r="138" spans="1:9" x14ac:dyDescent="0.25">
      <c r="A138" t="s">
        <v>84</v>
      </c>
      <c r="B138" s="13" t="s">
        <v>43</v>
      </c>
      <c r="C138" s="3">
        <f t="shared" si="10"/>
        <v>45300</v>
      </c>
      <c r="D138" s="40">
        <f>'Pass-Through Franchise Fee Pmts'!M41</f>
        <v>5351.8</v>
      </c>
      <c r="E138" s="3">
        <f t="shared" si="11"/>
        <v>45200</v>
      </c>
      <c r="F138" s="3">
        <f t="shared" si="11"/>
        <v>45291</v>
      </c>
      <c r="G138" s="3">
        <f t="shared" si="12"/>
        <v>45245.5</v>
      </c>
      <c r="H138">
        <f t="shared" si="13"/>
        <v>54.5</v>
      </c>
      <c r="I138" s="18">
        <f t="shared" si="14"/>
        <v>291673.10000000003</v>
      </c>
    </row>
    <row r="139" spans="1:9" x14ac:dyDescent="0.25">
      <c r="A139" t="s">
        <v>84</v>
      </c>
      <c r="B139" s="13" t="s">
        <v>44</v>
      </c>
      <c r="C139" s="3">
        <f t="shared" si="10"/>
        <v>45300</v>
      </c>
      <c r="D139" s="40">
        <f>'Pass-Through Franchise Fee Pmts'!M42</f>
        <v>1043.26</v>
      </c>
      <c r="E139" s="3">
        <f t="shared" si="11"/>
        <v>45200</v>
      </c>
      <c r="F139" s="3">
        <f t="shared" si="11"/>
        <v>45291</v>
      </c>
      <c r="G139" s="3">
        <f t="shared" si="12"/>
        <v>45245.5</v>
      </c>
      <c r="H139">
        <f t="shared" si="13"/>
        <v>54.5</v>
      </c>
      <c r="I139" s="18">
        <f t="shared" si="14"/>
        <v>56857.67</v>
      </c>
    </row>
    <row r="140" spans="1:9" x14ac:dyDescent="0.25">
      <c r="A140" t="s">
        <v>84</v>
      </c>
      <c r="B140" s="13" t="s">
        <v>45</v>
      </c>
      <c r="C140" s="3">
        <f t="shared" si="10"/>
        <v>45300</v>
      </c>
      <c r="D140" s="40">
        <f>'Pass-Through Franchise Fee Pmts'!M43</f>
        <v>12210.78</v>
      </c>
      <c r="E140" s="3">
        <f t="shared" si="11"/>
        <v>45200</v>
      </c>
      <c r="F140" s="3">
        <f t="shared" si="11"/>
        <v>45291</v>
      </c>
      <c r="G140" s="3">
        <f t="shared" si="12"/>
        <v>45245.5</v>
      </c>
      <c r="H140">
        <f t="shared" si="13"/>
        <v>54.5</v>
      </c>
      <c r="I140" s="18">
        <f t="shared" si="14"/>
        <v>665487.51</v>
      </c>
    </row>
    <row r="141" spans="1:9" x14ac:dyDescent="0.25">
      <c r="A141" t="s">
        <v>84</v>
      </c>
      <c r="B141" s="13" t="s">
        <v>46</v>
      </c>
      <c r="C141" s="3">
        <f t="shared" si="10"/>
        <v>45300</v>
      </c>
      <c r="D141" s="40">
        <f>'Pass-Through Franchise Fee Pmts'!M44</f>
        <v>2985.5</v>
      </c>
      <c r="E141" s="3">
        <f t="shared" si="11"/>
        <v>45200</v>
      </c>
      <c r="F141" s="3">
        <f t="shared" si="11"/>
        <v>45291</v>
      </c>
      <c r="G141" s="3">
        <f t="shared" si="12"/>
        <v>45245.5</v>
      </c>
      <c r="H141">
        <f t="shared" si="13"/>
        <v>54.5</v>
      </c>
      <c r="I141" s="18">
        <f t="shared" si="14"/>
        <v>162709.75</v>
      </c>
    </row>
    <row r="142" spans="1:9" x14ac:dyDescent="0.25">
      <c r="A142" t="s">
        <v>84</v>
      </c>
      <c r="B142" s="13" t="s">
        <v>47</v>
      </c>
      <c r="C142" s="3">
        <f t="shared" si="10"/>
        <v>45300</v>
      </c>
      <c r="D142" s="40">
        <f>'Pass-Through Franchise Fee Pmts'!M45</f>
        <v>20474.62</v>
      </c>
      <c r="E142" s="3">
        <f t="shared" si="11"/>
        <v>45200</v>
      </c>
      <c r="F142" s="3">
        <f t="shared" si="11"/>
        <v>45291</v>
      </c>
      <c r="G142" s="3">
        <f t="shared" si="12"/>
        <v>45245.5</v>
      </c>
      <c r="H142">
        <f t="shared" si="13"/>
        <v>54.5</v>
      </c>
      <c r="I142" s="18">
        <f t="shared" si="14"/>
        <v>1115866.79</v>
      </c>
    </row>
    <row r="143" spans="1:9" x14ac:dyDescent="0.25">
      <c r="A143" t="s">
        <v>84</v>
      </c>
      <c r="B143" s="13" t="s">
        <v>48</v>
      </c>
      <c r="C143" s="3">
        <f t="shared" si="10"/>
        <v>45300</v>
      </c>
      <c r="D143" s="40">
        <f>'Pass-Through Franchise Fee Pmts'!M46</f>
        <v>481.92</v>
      </c>
      <c r="E143" s="3">
        <f t="shared" si="11"/>
        <v>45200</v>
      </c>
      <c r="F143" s="3">
        <f t="shared" si="11"/>
        <v>45291</v>
      </c>
      <c r="G143" s="3">
        <f t="shared" si="12"/>
        <v>45245.5</v>
      </c>
      <c r="H143">
        <f t="shared" si="13"/>
        <v>54.5</v>
      </c>
      <c r="I143" s="18">
        <f t="shared" si="14"/>
        <v>26264.639999999999</v>
      </c>
    </row>
    <row r="144" spans="1:9" x14ac:dyDescent="0.25">
      <c r="A144" t="s">
        <v>84</v>
      </c>
      <c r="B144" s="13" t="s">
        <v>49</v>
      </c>
      <c r="C144" s="3">
        <f t="shared" si="10"/>
        <v>45300</v>
      </c>
      <c r="D144" s="40">
        <f>'Pass-Through Franchise Fee Pmts'!M47</f>
        <v>135.28</v>
      </c>
      <c r="E144" s="3">
        <f t="shared" si="11"/>
        <v>45200</v>
      </c>
      <c r="F144" s="3">
        <f t="shared" si="11"/>
        <v>45291</v>
      </c>
      <c r="G144" s="3">
        <f t="shared" si="12"/>
        <v>45245.5</v>
      </c>
      <c r="H144">
        <f t="shared" si="13"/>
        <v>54.5</v>
      </c>
      <c r="I144" s="18">
        <f t="shared" si="14"/>
        <v>7372.76</v>
      </c>
    </row>
    <row r="145" spans="1:9" x14ac:dyDescent="0.25">
      <c r="A145" t="s">
        <v>84</v>
      </c>
      <c r="B145" s="13" t="s">
        <v>50</v>
      </c>
      <c r="C145" s="3">
        <f t="shared" si="10"/>
        <v>45300</v>
      </c>
      <c r="D145" s="40">
        <f>'Pass-Through Franchise Fee Pmts'!M48</f>
        <v>124467.46</v>
      </c>
      <c r="E145" s="3">
        <f t="shared" si="11"/>
        <v>45200</v>
      </c>
      <c r="F145" s="3">
        <f t="shared" si="11"/>
        <v>45291</v>
      </c>
      <c r="G145" s="3">
        <f t="shared" si="12"/>
        <v>45245.5</v>
      </c>
      <c r="H145">
        <f t="shared" si="13"/>
        <v>54.5</v>
      </c>
      <c r="I145" s="18">
        <f t="shared" si="14"/>
        <v>6783476.5700000003</v>
      </c>
    </row>
    <row r="146" spans="1:9" x14ac:dyDescent="0.25">
      <c r="A146" t="s">
        <v>84</v>
      </c>
      <c r="B146" s="13" t="s">
        <v>51</v>
      </c>
      <c r="C146" s="3">
        <f t="shared" si="10"/>
        <v>45300</v>
      </c>
      <c r="D146" s="40">
        <f>'Pass-Through Franchise Fee Pmts'!M49</f>
        <v>267.39999999999998</v>
      </c>
      <c r="E146" s="3">
        <f t="shared" si="11"/>
        <v>45200</v>
      </c>
      <c r="F146" s="3">
        <f t="shared" si="11"/>
        <v>45291</v>
      </c>
      <c r="G146" s="3">
        <f t="shared" si="12"/>
        <v>45245.5</v>
      </c>
      <c r="H146">
        <f t="shared" si="13"/>
        <v>54.5</v>
      </c>
      <c r="I146" s="18">
        <f t="shared" si="14"/>
        <v>14573.3</v>
      </c>
    </row>
    <row r="147" spans="1:9" x14ac:dyDescent="0.25">
      <c r="A147" t="s">
        <v>84</v>
      </c>
      <c r="B147" s="13" t="s">
        <v>52</v>
      </c>
      <c r="C147" s="3">
        <f t="shared" si="10"/>
        <v>45300</v>
      </c>
      <c r="D147" s="40">
        <f>'Pass-Through Franchise Fee Pmts'!M50</f>
        <v>471.71</v>
      </c>
      <c r="E147" s="3">
        <f t="shared" si="11"/>
        <v>45200</v>
      </c>
      <c r="F147" s="3">
        <f t="shared" si="11"/>
        <v>45291</v>
      </c>
      <c r="G147" s="3">
        <f t="shared" si="12"/>
        <v>45245.5</v>
      </c>
      <c r="H147">
        <f t="shared" si="13"/>
        <v>54.5</v>
      </c>
      <c r="I147" s="18">
        <f t="shared" si="14"/>
        <v>25708.195</v>
      </c>
    </row>
    <row r="148" spans="1:9" x14ac:dyDescent="0.25">
      <c r="A148" t="s">
        <v>84</v>
      </c>
      <c r="B148" s="13" t="s">
        <v>53</v>
      </c>
      <c r="C148" s="3">
        <f t="shared" si="10"/>
        <v>45300</v>
      </c>
      <c r="D148" s="40">
        <f>'Pass-Through Franchise Fee Pmts'!M51</f>
        <v>4468.5</v>
      </c>
      <c r="E148" s="3">
        <f t="shared" si="11"/>
        <v>45200</v>
      </c>
      <c r="F148" s="3">
        <f t="shared" si="11"/>
        <v>45291</v>
      </c>
      <c r="G148" s="3">
        <f t="shared" si="12"/>
        <v>45245.5</v>
      </c>
      <c r="H148">
        <f t="shared" si="13"/>
        <v>54.5</v>
      </c>
      <c r="I148" s="18">
        <f t="shared" si="14"/>
        <v>243533.25</v>
      </c>
    </row>
    <row r="149" spans="1:9" x14ac:dyDescent="0.25">
      <c r="A149" t="s">
        <v>84</v>
      </c>
      <c r="B149" s="13" t="s">
        <v>54</v>
      </c>
      <c r="C149" s="3">
        <f t="shared" si="10"/>
        <v>45300</v>
      </c>
      <c r="D149" s="40">
        <f>'Pass-Through Franchise Fee Pmts'!M52</f>
        <v>8347.8700000000008</v>
      </c>
      <c r="E149" s="3">
        <f t="shared" si="11"/>
        <v>45200</v>
      </c>
      <c r="F149" s="3">
        <f t="shared" si="11"/>
        <v>45291</v>
      </c>
      <c r="G149" s="3">
        <f t="shared" si="12"/>
        <v>45245.5</v>
      </c>
      <c r="H149">
        <f t="shared" si="13"/>
        <v>54.5</v>
      </c>
      <c r="I149" s="18">
        <f t="shared" si="14"/>
        <v>454958.91500000004</v>
      </c>
    </row>
    <row r="150" spans="1:9" x14ac:dyDescent="0.25">
      <c r="A150" t="s">
        <v>84</v>
      </c>
      <c r="B150" s="13" t="s">
        <v>55</v>
      </c>
      <c r="C150" s="3">
        <f t="shared" si="10"/>
        <v>45300</v>
      </c>
      <c r="D150" s="40">
        <f>'Pass-Through Franchise Fee Pmts'!M53</f>
        <v>219.76000000000002</v>
      </c>
      <c r="E150" s="3">
        <f t="shared" si="11"/>
        <v>45200</v>
      </c>
      <c r="F150" s="3">
        <f t="shared" si="11"/>
        <v>45291</v>
      </c>
      <c r="G150" s="3">
        <f t="shared" si="12"/>
        <v>45245.5</v>
      </c>
      <c r="H150">
        <f t="shared" si="13"/>
        <v>54.5</v>
      </c>
      <c r="I150" s="18">
        <f t="shared" si="14"/>
        <v>11976.920000000002</v>
      </c>
    </row>
    <row r="151" spans="1:9" x14ac:dyDescent="0.25">
      <c r="A151" t="s">
        <v>84</v>
      </c>
      <c r="B151" s="13" t="s">
        <v>56</v>
      </c>
      <c r="C151" s="3">
        <f t="shared" si="10"/>
        <v>45300</v>
      </c>
      <c r="D151" s="40">
        <f>'Pass-Through Franchise Fee Pmts'!M54</f>
        <v>512.12</v>
      </c>
      <c r="E151" s="3">
        <f t="shared" si="11"/>
        <v>45200</v>
      </c>
      <c r="F151" s="3">
        <f t="shared" si="11"/>
        <v>45291</v>
      </c>
      <c r="G151" s="3">
        <f t="shared" si="12"/>
        <v>45245.5</v>
      </c>
      <c r="H151">
        <f t="shared" si="13"/>
        <v>54.5</v>
      </c>
      <c r="I151" s="18">
        <f t="shared" si="14"/>
        <v>27910.54</v>
      </c>
    </row>
    <row r="152" spans="1:9" x14ac:dyDescent="0.25">
      <c r="A152" t="s">
        <v>84</v>
      </c>
      <c r="B152" s="13" t="s">
        <v>57</v>
      </c>
      <c r="C152" s="3">
        <f t="shared" si="10"/>
        <v>45300</v>
      </c>
      <c r="D152" s="40">
        <f>'Pass-Through Franchise Fee Pmts'!M55</f>
        <v>581.76</v>
      </c>
      <c r="E152" s="3">
        <f t="shared" si="11"/>
        <v>45200</v>
      </c>
      <c r="F152" s="3">
        <f t="shared" si="11"/>
        <v>45291</v>
      </c>
      <c r="G152" s="3">
        <f t="shared" si="12"/>
        <v>45245.5</v>
      </c>
      <c r="H152">
        <f t="shared" si="13"/>
        <v>54.5</v>
      </c>
      <c r="I152" s="18">
        <f t="shared" si="14"/>
        <v>31705.919999999998</v>
      </c>
    </row>
    <row r="153" spans="1:9" x14ac:dyDescent="0.25">
      <c r="A153" t="s">
        <v>84</v>
      </c>
      <c r="B153" s="13" t="s">
        <v>58</v>
      </c>
      <c r="C153" s="3">
        <f t="shared" si="10"/>
        <v>45300</v>
      </c>
      <c r="D153" s="40">
        <f>'Pass-Through Franchise Fee Pmts'!M56</f>
        <v>2863.84</v>
      </c>
      <c r="E153" s="3">
        <f t="shared" si="11"/>
        <v>45200</v>
      </c>
      <c r="F153" s="3">
        <f t="shared" si="11"/>
        <v>45291</v>
      </c>
      <c r="G153" s="3">
        <f t="shared" si="12"/>
        <v>45245.5</v>
      </c>
      <c r="H153">
        <f t="shared" si="13"/>
        <v>54.5</v>
      </c>
      <c r="I153" s="18">
        <f t="shared" si="14"/>
        <v>156079.28</v>
      </c>
    </row>
    <row r="154" spans="1:9" x14ac:dyDescent="0.25">
      <c r="A154" t="s">
        <v>84</v>
      </c>
      <c r="B154" s="13" t="s">
        <v>59</v>
      </c>
      <c r="C154" s="3">
        <f t="shared" si="10"/>
        <v>45300</v>
      </c>
      <c r="D154" s="40">
        <f>'Pass-Through Franchise Fee Pmts'!M57</f>
        <v>4235.3999999999996</v>
      </c>
      <c r="E154" s="3">
        <f t="shared" si="11"/>
        <v>45200</v>
      </c>
      <c r="F154" s="3">
        <f t="shared" si="11"/>
        <v>45291</v>
      </c>
      <c r="G154" s="3">
        <f t="shared" si="12"/>
        <v>45245.5</v>
      </c>
      <c r="H154">
        <f t="shared" si="13"/>
        <v>54.5</v>
      </c>
      <c r="I154" s="18">
        <f t="shared" si="14"/>
        <v>230829.3</v>
      </c>
    </row>
    <row r="155" spans="1:9" x14ac:dyDescent="0.25">
      <c r="A155" t="s">
        <v>84</v>
      </c>
      <c r="B155" t="s">
        <v>60</v>
      </c>
      <c r="C155" s="3">
        <f t="shared" si="10"/>
        <v>45300</v>
      </c>
      <c r="D155" s="40">
        <f>'Pass-Through Franchise Fee Pmts'!M58</f>
        <v>461.66</v>
      </c>
      <c r="E155" s="3">
        <f t="shared" si="11"/>
        <v>45200</v>
      </c>
      <c r="F155" s="3">
        <f t="shared" si="11"/>
        <v>45291</v>
      </c>
      <c r="G155" s="3">
        <f t="shared" si="12"/>
        <v>45245.5</v>
      </c>
      <c r="H155">
        <f t="shared" si="13"/>
        <v>54.5</v>
      </c>
      <c r="I155" s="18">
        <f t="shared" si="14"/>
        <v>25160.47</v>
      </c>
    </row>
    <row r="156" spans="1:9" x14ac:dyDescent="0.25">
      <c r="A156" t="s">
        <v>84</v>
      </c>
      <c r="B156" s="13" t="s">
        <v>11</v>
      </c>
      <c r="C156" s="36">
        <f>'Pass-Through Franchise Fee Pmts'!O5</f>
        <v>45391</v>
      </c>
      <c r="D156" s="40">
        <f>'Pass-Through Franchise Fee Pmts'!Q9</f>
        <v>850.76</v>
      </c>
      <c r="E156" s="36">
        <f>'Pass-Through Franchise Fee Pmts'!O6</f>
        <v>45292</v>
      </c>
      <c r="F156" s="36">
        <f>'Pass-Through Franchise Fee Pmts'!P6</f>
        <v>45382</v>
      </c>
      <c r="G156" s="3">
        <f t="shared" si="12"/>
        <v>45337</v>
      </c>
      <c r="H156">
        <f t="shared" si="13"/>
        <v>54</v>
      </c>
      <c r="I156" s="18">
        <f t="shared" si="14"/>
        <v>45941.04</v>
      </c>
    </row>
    <row r="157" spans="1:9" x14ac:dyDescent="0.25">
      <c r="A157" t="s">
        <v>84</v>
      </c>
      <c r="B157" s="13" t="s">
        <v>12</v>
      </c>
      <c r="C157" s="3">
        <f>C$156</f>
        <v>45391</v>
      </c>
      <c r="D157" s="40">
        <f>'Pass-Through Franchise Fee Pmts'!Q10</f>
        <v>3120.56</v>
      </c>
      <c r="E157" s="3">
        <f t="shared" ref="E157:F172" si="15">E$156</f>
        <v>45292</v>
      </c>
      <c r="F157" s="3">
        <f t="shared" si="15"/>
        <v>45382</v>
      </c>
      <c r="G157" s="3">
        <f t="shared" si="12"/>
        <v>45337</v>
      </c>
      <c r="H157">
        <f t="shared" si="13"/>
        <v>54</v>
      </c>
      <c r="I157" s="18">
        <f t="shared" si="14"/>
        <v>168510.24</v>
      </c>
    </row>
    <row r="158" spans="1:9" x14ac:dyDescent="0.25">
      <c r="A158" t="s">
        <v>84</v>
      </c>
      <c r="B158" s="13" t="s">
        <v>13</v>
      </c>
      <c r="C158" s="3">
        <f t="shared" ref="C158:C205" si="16">C$156</f>
        <v>45391</v>
      </c>
      <c r="D158" s="40">
        <f>'Pass-Through Franchise Fee Pmts'!Q11</f>
        <v>3997.48</v>
      </c>
      <c r="E158" s="3">
        <f t="shared" si="15"/>
        <v>45292</v>
      </c>
      <c r="F158" s="3">
        <f t="shared" si="15"/>
        <v>45382</v>
      </c>
      <c r="G158" s="3">
        <f t="shared" si="12"/>
        <v>45337</v>
      </c>
      <c r="H158">
        <f t="shared" si="13"/>
        <v>54</v>
      </c>
      <c r="I158" s="18">
        <f t="shared" si="14"/>
        <v>215863.92</v>
      </c>
    </row>
    <row r="159" spans="1:9" x14ac:dyDescent="0.25">
      <c r="A159" t="s">
        <v>84</v>
      </c>
      <c r="B159" s="13" t="s">
        <v>14</v>
      </c>
      <c r="C159" s="3">
        <f t="shared" si="16"/>
        <v>45391</v>
      </c>
      <c r="D159" s="40">
        <f>'Pass-Through Franchise Fee Pmts'!Q12</f>
        <v>85641.55</v>
      </c>
      <c r="E159" s="3">
        <f t="shared" si="15"/>
        <v>45292</v>
      </c>
      <c r="F159" s="3">
        <f t="shared" si="15"/>
        <v>45382</v>
      </c>
      <c r="G159" s="3">
        <f t="shared" si="12"/>
        <v>45337</v>
      </c>
      <c r="H159">
        <f t="shared" si="13"/>
        <v>54</v>
      </c>
      <c r="I159" s="18">
        <f t="shared" si="14"/>
        <v>4624643.7</v>
      </c>
    </row>
    <row r="160" spans="1:9" x14ac:dyDescent="0.25">
      <c r="A160" t="s">
        <v>84</v>
      </c>
      <c r="B160" s="13" t="s">
        <v>15</v>
      </c>
      <c r="C160" s="3">
        <f t="shared" si="16"/>
        <v>45391</v>
      </c>
      <c r="D160" s="40">
        <f>'Pass-Through Franchise Fee Pmts'!Q13</f>
        <v>725.85</v>
      </c>
      <c r="E160" s="3">
        <f t="shared" si="15"/>
        <v>45292</v>
      </c>
      <c r="F160" s="3">
        <f t="shared" si="15"/>
        <v>45382</v>
      </c>
      <c r="G160" s="3">
        <f t="shared" si="12"/>
        <v>45337</v>
      </c>
      <c r="H160">
        <f t="shared" si="13"/>
        <v>54</v>
      </c>
      <c r="I160" s="18">
        <f t="shared" si="14"/>
        <v>39195.9</v>
      </c>
    </row>
    <row r="161" spans="1:9" x14ac:dyDescent="0.25">
      <c r="A161" t="s">
        <v>84</v>
      </c>
      <c r="B161" s="13" t="s">
        <v>16</v>
      </c>
      <c r="C161" s="3">
        <f t="shared" si="16"/>
        <v>45391</v>
      </c>
      <c r="D161" s="40">
        <f>'Pass-Through Franchise Fee Pmts'!Q14</f>
        <v>3418.47</v>
      </c>
      <c r="E161" s="3">
        <f t="shared" si="15"/>
        <v>45292</v>
      </c>
      <c r="F161" s="3">
        <f t="shared" si="15"/>
        <v>45382</v>
      </c>
      <c r="G161" s="3">
        <f t="shared" si="12"/>
        <v>45337</v>
      </c>
      <c r="H161">
        <f t="shared" si="13"/>
        <v>54</v>
      </c>
      <c r="I161" s="18">
        <f t="shared" si="14"/>
        <v>184597.37999999998</v>
      </c>
    </row>
    <row r="162" spans="1:9" x14ac:dyDescent="0.25">
      <c r="A162" t="s">
        <v>84</v>
      </c>
      <c r="B162" s="13" t="s">
        <v>17</v>
      </c>
      <c r="C162" s="3">
        <f t="shared" si="16"/>
        <v>45391</v>
      </c>
      <c r="D162" s="40">
        <f>'Pass-Through Franchise Fee Pmts'!Q15</f>
        <v>1011.78</v>
      </c>
      <c r="E162" s="3">
        <f t="shared" si="15"/>
        <v>45292</v>
      </c>
      <c r="F162" s="3">
        <f t="shared" si="15"/>
        <v>45382</v>
      </c>
      <c r="G162" s="3">
        <f t="shared" si="12"/>
        <v>45337</v>
      </c>
      <c r="H162">
        <f t="shared" si="13"/>
        <v>54</v>
      </c>
      <c r="I162" s="18">
        <f t="shared" si="14"/>
        <v>54636.119999999995</v>
      </c>
    </row>
    <row r="163" spans="1:9" x14ac:dyDescent="0.25">
      <c r="A163" t="s">
        <v>84</v>
      </c>
      <c r="B163" s="13" t="s">
        <v>18</v>
      </c>
      <c r="C163" s="3">
        <f t="shared" si="16"/>
        <v>45391</v>
      </c>
      <c r="D163" s="40">
        <f>'Pass-Through Franchise Fee Pmts'!Q16</f>
        <v>10270.18</v>
      </c>
      <c r="E163" s="3">
        <f t="shared" si="15"/>
        <v>45292</v>
      </c>
      <c r="F163" s="3">
        <f t="shared" si="15"/>
        <v>45382</v>
      </c>
      <c r="G163" s="3">
        <f t="shared" si="12"/>
        <v>45337</v>
      </c>
      <c r="H163">
        <f t="shared" si="13"/>
        <v>54</v>
      </c>
      <c r="I163" s="18">
        <f t="shared" si="14"/>
        <v>554589.72</v>
      </c>
    </row>
    <row r="164" spans="1:9" x14ac:dyDescent="0.25">
      <c r="A164" t="s">
        <v>84</v>
      </c>
      <c r="B164" s="13" t="s">
        <v>19</v>
      </c>
      <c r="C164" s="3">
        <f t="shared" si="16"/>
        <v>45391</v>
      </c>
      <c r="D164" s="40">
        <f>'Pass-Through Franchise Fee Pmts'!Q17</f>
        <v>2230.71</v>
      </c>
      <c r="E164" s="3">
        <f t="shared" si="15"/>
        <v>45292</v>
      </c>
      <c r="F164" s="3">
        <f t="shared" si="15"/>
        <v>45382</v>
      </c>
      <c r="G164" s="3">
        <f t="shared" si="12"/>
        <v>45337</v>
      </c>
      <c r="H164">
        <f t="shared" si="13"/>
        <v>54</v>
      </c>
      <c r="I164" s="18">
        <f t="shared" si="14"/>
        <v>120458.34</v>
      </c>
    </row>
    <row r="165" spans="1:9" x14ac:dyDescent="0.25">
      <c r="A165" t="s">
        <v>84</v>
      </c>
      <c r="B165" s="13" t="s">
        <v>20</v>
      </c>
      <c r="C165" s="3">
        <f t="shared" si="16"/>
        <v>45391</v>
      </c>
      <c r="D165" s="40">
        <f>'Pass-Through Franchise Fee Pmts'!Q18</f>
        <v>5256.55</v>
      </c>
      <c r="E165" s="3">
        <f t="shared" si="15"/>
        <v>45292</v>
      </c>
      <c r="F165" s="3">
        <f t="shared" si="15"/>
        <v>45382</v>
      </c>
      <c r="G165" s="3">
        <f t="shared" si="12"/>
        <v>45337</v>
      </c>
      <c r="H165">
        <f t="shared" si="13"/>
        <v>54</v>
      </c>
      <c r="I165" s="18">
        <f t="shared" si="14"/>
        <v>283853.7</v>
      </c>
    </row>
    <row r="166" spans="1:9" x14ac:dyDescent="0.25">
      <c r="A166" t="s">
        <v>84</v>
      </c>
      <c r="B166" s="13" t="s">
        <v>21</v>
      </c>
      <c r="C166" s="3">
        <f t="shared" si="16"/>
        <v>45391</v>
      </c>
      <c r="D166" s="40">
        <f>'Pass-Through Franchise Fee Pmts'!Q19</f>
        <v>787.11</v>
      </c>
      <c r="E166" s="3">
        <f t="shared" si="15"/>
        <v>45292</v>
      </c>
      <c r="F166" s="3">
        <f t="shared" si="15"/>
        <v>45382</v>
      </c>
      <c r="G166" s="3">
        <f t="shared" si="12"/>
        <v>45337</v>
      </c>
      <c r="H166">
        <f t="shared" si="13"/>
        <v>54</v>
      </c>
      <c r="I166" s="18">
        <f t="shared" si="14"/>
        <v>42503.94</v>
      </c>
    </row>
    <row r="167" spans="1:9" x14ac:dyDescent="0.25">
      <c r="A167" t="s">
        <v>84</v>
      </c>
      <c r="B167" s="13" t="s">
        <v>22</v>
      </c>
      <c r="C167" s="3">
        <f t="shared" si="16"/>
        <v>45391</v>
      </c>
      <c r="D167" s="40">
        <f>'Pass-Through Franchise Fee Pmts'!Q20</f>
        <v>680.69</v>
      </c>
      <c r="E167" s="3">
        <f t="shared" si="15"/>
        <v>45292</v>
      </c>
      <c r="F167" s="3">
        <f t="shared" si="15"/>
        <v>45382</v>
      </c>
      <c r="G167" s="3">
        <f t="shared" si="12"/>
        <v>45337</v>
      </c>
      <c r="H167">
        <f t="shared" si="13"/>
        <v>54</v>
      </c>
      <c r="I167" s="18">
        <f t="shared" si="14"/>
        <v>36757.26</v>
      </c>
    </row>
    <row r="168" spans="1:9" x14ac:dyDescent="0.25">
      <c r="A168" t="s">
        <v>84</v>
      </c>
      <c r="B168" s="13" t="s">
        <v>23</v>
      </c>
      <c r="C168" s="3">
        <f t="shared" si="16"/>
        <v>45391</v>
      </c>
      <c r="D168" s="40">
        <f>'Pass-Through Franchise Fee Pmts'!Q21</f>
        <v>43036.25</v>
      </c>
      <c r="E168" s="3">
        <f t="shared" si="15"/>
        <v>45292</v>
      </c>
      <c r="F168" s="3">
        <f t="shared" si="15"/>
        <v>45382</v>
      </c>
      <c r="G168" s="3">
        <f t="shared" si="12"/>
        <v>45337</v>
      </c>
      <c r="H168">
        <f t="shared" si="13"/>
        <v>54</v>
      </c>
      <c r="I168" s="18">
        <f t="shared" si="14"/>
        <v>2323957.5</v>
      </c>
    </row>
    <row r="169" spans="1:9" x14ac:dyDescent="0.25">
      <c r="A169" t="s">
        <v>84</v>
      </c>
      <c r="B169" s="13" t="s">
        <v>24</v>
      </c>
      <c r="C169" s="3">
        <f t="shared" si="16"/>
        <v>45391</v>
      </c>
      <c r="D169" s="40">
        <f>'Pass-Through Franchise Fee Pmts'!Q22</f>
        <v>1848.86</v>
      </c>
      <c r="E169" s="3">
        <f t="shared" si="15"/>
        <v>45292</v>
      </c>
      <c r="F169" s="3">
        <f t="shared" si="15"/>
        <v>45382</v>
      </c>
      <c r="G169" s="3">
        <f t="shared" si="12"/>
        <v>45337</v>
      </c>
      <c r="H169">
        <f t="shared" si="13"/>
        <v>54</v>
      </c>
      <c r="I169" s="18">
        <f t="shared" si="14"/>
        <v>99838.439999999988</v>
      </c>
    </row>
    <row r="170" spans="1:9" x14ac:dyDescent="0.25">
      <c r="A170" t="s">
        <v>84</v>
      </c>
      <c r="B170" s="13" t="s">
        <v>25</v>
      </c>
      <c r="C170" s="3">
        <f t="shared" si="16"/>
        <v>45391</v>
      </c>
      <c r="D170" s="40">
        <f>'Pass-Through Franchise Fee Pmts'!Q23</f>
        <v>1295.3599999999999</v>
      </c>
      <c r="E170" s="3">
        <f t="shared" si="15"/>
        <v>45292</v>
      </c>
      <c r="F170" s="3">
        <f t="shared" si="15"/>
        <v>45382</v>
      </c>
      <c r="G170" s="3">
        <f t="shared" si="12"/>
        <v>45337</v>
      </c>
      <c r="H170">
        <f t="shared" si="13"/>
        <v>54</v>
      </c>
      <c r="I170" s="18">
        <f t="shared" si="14"/>
        <v>69949.439999999988</v>
      </c>
    </row>
    <row r="171" spans="1:9" x14ac:dyDescent="0.25">
      <c r="A171" t="s">
        <v>84</v>
      </c>
      <c r="B171" s="13" t="s">
        <v>26</v>
      </c>
      <c r="C171" s="3">
        <f t="shared" si="16"/>
        <v>45391</v>
      </c>
      <c r="D171" s="40">
        <f>'Pass-Through Franchise Fee Pmts'!Q24</f>
        <v>1446.79</v>
      </c>
      <c r="E171" s="3">
        <f t="shared" si="15"/>
        <v>45292</v>
      </c>
      <c r="F171" s="3">
        <f t="shared" si="15"/>
        <v>45382</v>
      </c>
      <c r="G171" s="3">
        <f t="shared" si="12"/>
        <v>45337</v>
      </c>
      <c r="H171">
        <f t="shared" si="13"/>
        <v>54</v>
      </c>
      <c r="I171" s="18">
        <f t="shared" si="14"/>
        <v>78126.66</v>
      </c>
    </row>
    <row r="172" spans="1:9" x14ac:dyDescent="0.25">
      <c r="A172" t="s">
        <v>84</v>
      </c>
      <c r="B172" s="13" t="s">
        <v>27</v>
      </c>
      <c r="C172" s="3">
        <f t="shared" si="16"/>
        <v>45391</v>
      </c>
      <c r="D172" s="40">
        <f>'Pass-Through Franchise Fee Pmts'!Q25</f>
        <v>5337.43</v>
      </c>
      <c r="E172" s="3">
        <f t="shared" si="15"/>
        <v>45292</v>
      </c>
      <c r="F172" s="3">
        <f t="shared" si="15"/>
        <v>45382</v>
      </c>
      <c r="G172" s="3">
        <f t="shared" si="12"/>
        <v>45337</v>
      </c>
      <c r="H172">
        <f t="shared" si="13"/>
        <v>54</v>
      </c>
      <c r="I172" s="18">
        <f t="shared" si="14"/>
        <v>288221.22000000003</v>
      </c>
    </row>
    <row r="173" spans="1:9" x14ac:dyDescent="0.25">
      <c r="A173" t="s">
        <v>84</v>
      </c>
      <c r="B173" s="13" t="s">
        <v>28</v>
      </c>
      <c r="C173" s="3">
        <f t="shared" si="16"/>
        <v>45391</v>
      </c>
      <c r="D173" s="40">
        <f>'Pass-Through Franchise Fee Pmts'!Q26</f>
        <v>11351.15</v>
      </c>
      <c r="E173" s="3">
        <f t="shared" ref="E173:F205" si="17">E$156</f>
        <v>45292</v>
      </c>
      <c r="F173" s="3">
        <f t="shared" si="17"/>
        <v>45382</v>
      </c>
      <c r="G173" s="3">
        <f t="shared" si="12"/>
        <v>45337</v>
      </c>
      <c r="H173">
        <f t="shared" si="13"/>
        <v>54</v>
      </c>
      <c r="I173" s="18">
        <f t="shared" si="14"/>
        <v>612962.1</v>
      </c>
    </row>
    <row r="174" spans="1:9" x14ac:dyDescent="0.25">
      <c r="A174" t="s">
        <v>84</v>
      </c>
      <c r="B174" s="13" t="s">
        <v>29</v>
      </c>
      <c r="C174" s="3">
        <f t="shared" si="16"/>
        <v>45391</v>
      </c>
      <c r="D174" s="40">
        <f>'Pass-Through Franchise Fee Pmts'!Q27</f>
        <v>594.16</v>
      </c>
      <c r="E174" s="3">
        <f t="shared" si="17"/>
        <v>45292</v>
      </c>
      <c r="F174" s="3">
        <f t="shared" si="17"/>
        <v>45382</v>
      </c>
      <c r="G174" s="3">
        <f t="shared" si="12"/>
        <v>45337</v>
      </c>
      <c r="H174">
        <f t="shared" si="13"/>
        <v>54</v>
      </c>
      <c r="I174" s="18">
        <f t="shared" si="14"/>
        <v>32084.639999999999</v>
      </c>
    </row>
    <row r="175" spans="1:9" x14ac:dyDescent="0.25">
      <c r="A175" t="s">
        <v>84</v>
      </c>
      <c r="B175" s="13" t="s">
        <v>30</v>
      </c>
      <c r="C175" s="3">
        <f t="shared" si="16"/>
        <v>45391</v>
      </c>
      <c r="D175" s="40">
        <f>'Pass-Through Franchise Fee Pmts'!Q28</f>
        <v>55928</v>
      </c>
      <c r="E175" s="3">
        <f t="shared" si="17"/>
        <v>45292</v>
      </c>
      <c r="F175" s="3">
        <f t="shared" si="17"/>
        <v>45382</v>
      </c>
      <c r="G175" s="3">
        <f t="shared" si="12"/>
        <v>45337</v>
      </c>
      <c r="H175">
        <f t="shared" si="13"/>
        <v>54</v>
      </c>
      <c r="I175" s="18">
        <f t="shared" si="14"/>
        <v>3020112</v>
      </c>
    </row>
    <row r="176" spans="1:9" x14ac:dyDescent="0.25">
      <c r="A176" t="s">
        <v>84</v>
      </c>
      <c r="B176" s="13" t="s">
        <v>31</v>
      </c>
      <c r="C176" s="3">
        <f t="shared" si="16"/>
        <v>45391</v>
      </c>
      <c r="D176" s="40">
        <f>'Pass-Through Franchise Fee Pmts'!Q29</f>
        <v>6973.2</v>
      </c>
      <c r="E176" s="3">
        <f t="shared" si="17"/>
        <v>45292</v>
      </c>
      <c r="F176" s="3">
        <f t="shared" si="17"/>
        <v>45382</v>
      </c>
      <c r="G176" s="3">
        <f t="shared" si="12"/>
        <v>45337</v>
      </c>
      <c r="H176">
        <f t="shared" si="13"/>
        <v>54</v>
      </c>
      <c r="I176" s="18">
        <f t="shared" si="14"/>
        <v>376552.8</v>
      </c>
    </row>
    <row r="177" spans="1:9" x14ac:dyDescent="0.25">
      <c r="A177" t="s">
        <v>84</v>
      </c>
      <c r="B177" s="13" t="s">
        <v>32</v>
      </c>
      <c r="C177" s="3">
        <f t="shared" si="16"/>
        <v>45391</v>
      </c>
      <c r="D177" s="40">
        <f>'Pass-Through Franchise Fee Pmts'!Q30</f>
        <v>6196.12</v>
      </c>
      <c r="E177" s="3">
        <f t="shared" si="17"/>
        <v>45292</v>
      </c>
      <c r="F177" s="3">
        <f t="shared" si="17"/>
        <v>45382</v>
      </c>
      <c r="G177" s="3">
        <f t="shared" si="12"/>
        <v>45337</v>
      </c>
      <c r="H177">
        <f t="shared" si="13"/>
        <v>54</v>
      </c>
      <c r="I177" s="18">
        <f t="shared" si="14"/>
        <v>334590.48</v>
      </c>
    </row>
    <row r="178" spans="1:9" x14ac:dyDescent="0.25">
      <c r="A178" t="s">
        <v>84</v>
      </c>
      <c r="B178" s="13" t="s">
        <v>33</v>
      </c>
      <c r="C178" s="3">
        <f t="shared" si="16"/>
        <v>45391</v>
      </c>
      <c r="D178" s="40">
        <f>'Pass-Through Franchise Fee Pmts'!Q31</f>
        <v>2318.8999999999996</v>
      </c>
      <c r="E178" s="3">
        <f t="shared" si="17"/>
        <v>45292</v>
      </c>
      <c r="F178" s="3">
        <f t="shared" si="17"/>
        <v>45382</v>
      </c>
      <c r="G178" s="3">
        <f t="shared" si="12"/>
        <v>45337</v>
      </c>
      <c r="H178">
        <f t="shared" si="13"/>
        <v>54</v>
      </c>
      <c r="I178" s="18">
        <f t="shared" si="14"/>
        <v>125220.59999999998</v>
      </c>
    </row>
    <row r="179" spans="1:9" x14ac:dyDescent="0.25">
      <c r="A179" t="s">
        <v>84</v>
      </c>
      <c r="B179" s="13" t="s">
        <v>34</v>
      </c>
      <c r="C179" s="3">
        <f t="shared" si="16"/>
        <v>45391</v>
      </c>
      <c r="D179" s="40">
        <f>'Pass-Through Franchise Fee Pmts'!Q32</f>
        <v>28223.62</v>
      </c>
      <c r="E179" s="3">
        <f t="shared" si="17"/>
        <v>45292</v>
      </c>
      <c r="F179" s="3">
        <f t="shared" si="17"/>
        <v>45382</v>
      </c>
      <c r="G179" s="3">
        <f t="shared" si="12"/>
        <v>45337</v>
      </c>
      <c r="H179">
        <f t="shared" si="13"/>
        <v>54</v>
      </c>
      <c r="I179" s="18">
        <f t="shared" si="14"/>
        <v>1524075.48</v>
      </c>
    </row>
    <row r="180" spans="1:9" x14ac:dyDescent="0.25">
      <c r="A180" t="s">
        <v>84</v>
      </c>
      <c r="B180" s="13" t="s">
        <v>35</v>
      </c>
      <c r="C180" s="3">
        <f t="shared" si="16"/>
        <v>45391</v>
      </c>
      <c r="D180" s="40">
        <f>'Pass-Through Franchise Fee Pmts'!Q33</f>
        <v>2752.46</v>
      </c>
      <c r="E180" s="3">
        <f t="shared" si="17"/>
        <v>45292</v>
      </c>
      <c r="F180" s="3">
        <f t="shared" si="17"/>
        <v>45382</v>
      </c>
      <c r="G180" s="3">
        <f t="shared" si="12"/>
        <v>45337</v>
      </c>
      <c r="H180">
        <f t="shared" si="13"/>
        <v>54</v>
      </c>
      <c r="I180" s="18">
        <f t="shared" si="14"/>
        <v>148632.84</v>
      </c>
    </row>
    <row r="181" spans="1:9" x14ac:dyDescent="0.25">
      <c r="A181" t="s">
        <v>84</v>
      </c>
      <c r="B181" s="13" t="s">
        <v>36</v>
      </c>
      <c r="C181" s="3">
        <f t="shared" si="16"/>
        <v>45391</v>
      </c>
      <c r="D181" s="40">
        <f>'Pass-Through Franchise Fee Pmts'!Q34</f>
        <v>1118.6500000000001</v>
      </c>
      <c r="E181" s="3">
        <f t="shared" si="17"/>
        <v>45292</v>
      </c>
      <c r="F181" s="3">
        <f t="shared" si="17"/>
        <v>45382</v>
      </c>
      <c r="G181" s="3">
        <f t="shared" si="12"/>
        <v>45337</v>
      </c>
      <c r="H181">
        <f t="shared" si="13"/>
        <v>54</v>
      </c>
      <c r="I181" s="18">
        <f t="shared" si="14"/>
        <v>60407.100000000006</v>
      </c>
    </row>
    <row r="182" spans="1:9" x14ac:dyDescent="0.25">
      <c r="A182" t="s">
        <v>84</v>
      </c>
      <c r="B182" s="13" t="s">
        <v>37</v>
      </c>
      <c r="C182" s="3">
        <f t="shared" si="16"/>
        <v>45391</v>
      </c>
      <c r="D182" s="40">
        <f>'Pass-Through Franchise Fee Pmts'!Q35</f>
        <v>3674.55</v>
      </c>
      <c r="E182" s="3">
        <f t="shared" si="17"/>
        <v>45292</v>
      </c>
      <c r="F182" s="3">
        <f t="shared" si="17"/>
        <v>45382</v>
      </c>
      <c r="G182" s="3">
        <f t="shared" si="12"/>
        <v>45337</v>
      </c>
      <c r="H182">
        <f t="shared" si="13"/>
        <v>54</v>
      </c>
      <c r="I182" s="18">
        <f t="shared" si="14"/>
        <v>198425.7</v>
      </c>
    </row>
    <row r="183" spans="1:9" x14ac:dyDescent="0.25">
      <c r="A183" t="s">
        <v>84</v>
      </c>
      <c r="B183" s="13" t="s">
        <v>38</v>
      </c>
      <c r="C183" s="3">
        <f t="shared" si="16"/>
        <v>45391</v>
      </c>
      <c r="D183" s="40">
        <f>'Pass-Through Franchise Fee Pmts'!Q36</f>
        <v>72870.34</v>
      </c>
      <c r="E183" s="3">
        <f t="shared" si="17"/>
        <v>45292</v>
      </c>
      <c r="F183" s="3">
        <f t="shared" si="17"/>
        <v>45382</v>
      </c>
      <c r="G183" s="3">
        <f t="shared" si="12"/>
        <v>45337</v>
      </c>
      <c r="H183">
        <f t="shared" si="13"/>
        <v>54</v>
      </c>
      <c r="I183" s="18">
        <f t="shared" si="14"/>
        <v>3934998.36</v>
      </c>
    </row>
    <row r="184" spans="1:9" x14ac:dyDescent="0.25">
      <c r="A184" t="s">
        <v>84</v>
      </c>
      <c r="B184" s="13" t="s">
        <v>39</v>
      </c>
      <c r="C184" s="3">
        <f t="shared" si="16"/>
        <v>45391</v>
      </c>
      <c r="D184" s="40">
        <f>'Pass-Through Franchise Fee Pmts'!Q37</f>
        <v>235.44</v>
      </c>
      <c r="E184" s="3">
        <f t="shared" si="17"/>
        <v>45292</v>
      </c>
      <c r="F184" s="3">
        <f t="shared" si="17"/>
        <v>45382</v>
      </c>
      <c r="G184" s="3">
        <f t="shared" si="12"/>
        <v>45337</v>
      </c>
      <c r="H184">
        <f t="shared" si="13"/>
        <v>54</v>
      </c>
      <c r="I184" s="18">
        <f t="shared" si="14"/>
        <v>12713.76</v>
      </c>
    </row>
    <row r="185" spans="1:9" x14ac:dyDescent="0.25">
      <c r="A185" t="s">
        <v>84</v>
      </c>
      <c r="B185" s="13" t="s">
        <v>40</v>
      </c>
      <c r="C185" s="3">
        <f t="shared" si="16"/>
        <v>45391</v>
      </c>
      <c r="D185" s="40">
        <f>'Pass-Through Franchise Fee Pmts'!Q38</f>
        <v>1391.07</v>
      </c>
      <c r="E185" s="3">
        <f t="shared" si="17"/>
        <v>45292</v>
      </c>
      <c r="F185" s="3">
        <f t="shared" si="17"/>
        <v>45382</v>
      </c>
      <c r="G185" s="3">
        <f t="shared" si="12"/>
        <v>45337</v>
      </c>
      <c r="H185">
        <f t="shared" si="13"/>
        <v>54</v>
      </c>
      <c r="I185" s="18">
        <f t="shared" si="14"/>
        <v>75117.78</v>
      </c>
    </row>
    <row r="186" spans="1:9" x14ac:dyDescent="0.25">
      <c r="A186" t="s">
        <v>84</v>
      </c>
      <c r="B186" s="13" t="s">
        <v>41</v>
      </c>
      <c r="C186" s="3">
        <f t="shared" si="16"/>
        <v>45391</v>
      </c>
      <c r="D186" s="40">
        <f>'Pass-Through Franchise Fee Pmts'!Q39</f>
        <v>2737.25</v>
      </c>
      <c r="E186" s="3">
        <f t="shared" si="17"/>
        <v>45292</v>
      </c>
      <c r="F186" s="3">
        <f t="shared" si="17"/>
        <v>45382</v>
      </c>
      <c r="G186" s="3">
        <f t="shared" si="12"/>
        <v>45337</v>
      </c>
      <c r="H186">
        <f t="shared" si="13"/>
        <v>54</v>
      </c>
      <c r="I186" s="18">
        <f t="shared" si="14"/>
        <v>147811.5</v>
      </c>
    </row>
    <row r="187" spans="1:9" x14ac:dyDescent="0.25">
      <c r="A187" t="s">
        <v>84</v>
      </c>
      <c r="B187" s="13" t="s">
        <v>42</v>
      </c>
      <c r="C187" s="3">
        <f t="shared" si="16"/>
        <v>45391</v>
      </c>
      <c r="D187" s="40">
        <f>'Pass-Through Franchise Fee Pmts'!Q40</f>
        <v>16596.21</v>
      </c>
      <c r="E187" s="3">
        <f t="shared" si="17"/>
        <v>45292</v>
      </c>
      <c r="F187" s="3">
        <f t="shared" si="17"/>
        <v>45382</v>
      </c>
      <c r="G187" s="3">
        <f t="shared" si="12"/>
        <v>45337</v>
      </c>
      <c r="H187">
        <f t="shared" si="13"/>
        <v>54</v>
      </c>
      <c r="I187" s="18">
        <f t="shared" si="14"/>
        <v>896195.34</v>
      </c>
    </row>
    <row r="188" spans="1:9" x14ac:dyDescent="0.25">
      <c r="A188" t="s">
        <v>84</v>
      </c>
      <c r="B188" s="13" t="s">
        <v>43</v>
      </c>
      <c r="C188" s="3">
        <f t="shared" si="16"/>
        <v>45391</v>
      </c>
      <c r="D188" s="40">
        <f>'Pass-Through Franchise Fee Pmts'!Q41</f>
        <v>9175.24</v>
      </c>
      <c r="E188" s="3">
        <f t="shared" si="17"/>
        <v>45292</v>
      </c>
      <c r="F188" s="3">
        <f t="shared" si="17"/>
        <v>45382</v>
      </c>
      <c r="G188" s="3">
        <f t="shared" si="12"/>
        <v>45337</v>
      </c>
      <c r="H188">
        <f t="shared" si="13"/>
        <v>54</v>
      </c>
      <c r="I188" s="18">
        <f t="shared" si="14"/>
        <v>495462.95999999996</v>
      </c>
    </row>
    <row r="189" spans="1:9" x14ac:dyDescent="0.25">
      <c r="A189" t="s">
        <v>84</v>
      </c>
      <c r="B189" s="13" t="s">
        <v>44</v>
      </c>
      <c r="C189" s="3">
        <f t="shared" si="16"/>
        <v>45391</v>
      </c>
      <c r="D189" s="40">
        <f>'Pass-Through Franchise Fee Pmts'!Q42</f>
        <v>2214.59</v>
      </c>
      <c r="E189" s="3">
        <f t="shared" si="17"/>
        <v>45292</v>
      </c>
      <c r="F189" s="3">
        <f t="shared" si="17"/>
        <v>45382</v>
      </c>
      <c r="G189" s="3">
        <f t="shared" si="12"/>
        <v>45337</v>
      </c>
      <c r="H189">
        <f t="shared" si="13"/>
        <v>54</v>
      </c>
      <c r="I189" s="18">
        <f t="shared" si="14"/>
        <v>119587.86000000002</v>
      </c>
    </row>
    <row r="190" spans="1:9" x14ac:dyDescent="0.25">
      <c r="A190" t="s">
        <v>84</v>
      </c>
      <c r="B190" s="13" t="s">
        <v>45</v>
      </c>
      <c r="C190" s="3">
        <f t="shared" si="16"/>
        <v>45391</v>
      </c>
      <c r="D190" s="40">
        <f>'Pass-Through Franchise Fee Pmts'!Q43</f>
        <v>22681.75</v>
      </c>
      <c r="E190" s="3">
        <f t="shared" si="17"/>
        <v>45292</v>
      </c>
      <c r="F190" s="3">
        <f t="shared" si="17"/>
        <v>45382</v>
      </c>
      <c r="G190" s="3">
        <f t="shared" si="12"/>
        <v>45337</v>
      </c>
      <c r="H190">
        <f t="shared" si="13"/>
        <v>54</v>
      </c>
      <c r="I190" s="18">
        <f t="shared" si="14"/>
        <v>1224814.5</v>
      </c>
    </row>
    <row r="191" spans="1:9" x14ac:dyDescent="0.25">
      <c r="A191" t="s">
        <v>84</v>
      </c>
      <c r="B191" s="13" t="s">
        <v>46</v>
      </c>
      <c r="C191" s="3">
        <f t="shared" si="16"/>
        <v>45391</v>
      </c>
      <c r="D191" s="40">
        <f>'Pass-Through Franchise Fee Pmts'!Q44</f>
        <v>5315.9000000000005</v>
      </c>
      <c r="E191" s="3">
        <f t="shared" si="17"/>
        <v>45292</v>
      </c>
      <c r="F191" s="3">
        <f t="shared" si="17"/>
        <v>45382</v>
      </c>
      <c r="G191" s="3">
        <f t="shared" si="12"/>
        <v>45337</v>
      </c>
      <c r="H191">
        <f t="shared" si="13"/>
        <v>54</v>
      </c>
      <c r="I191" s="18">
        <f t="shared" si="14"/>
        <v>287058.60000000003</v>
      </c>
    </row>
    <row r="192" spans="1:9" x14ac:dyDescent="0.25">
      <c r="A192" t="s">
        <v>84</v>
      </c>
      <c r="B192" s="13" t="s">
        <v>47</v>
      </c>
      <c r="C192" s="3">
        <f t="shared" si="16"/>
        <v>45391</v>
      </c>
      <c r="D192" s="40">
        <f>'Pass-Through Franchise Fee Pmts'!Q45</f>
        <v>35417.32</v>
      </c>
      <c r="E192" s="3">
        <f t="shared" si="17"/>
        <v>45292</v>
      </c>
      <c r="F192" s="3">
        <f t="shared" si="17"/>
        <v>45382</v>
      </c>
      <c r="G192" s="3">
        <f t="shared" si="12"/>
        <v>45337</v>
      </c>
      <c r="H192">
        <f t="shared" si="13"/>
        <v>54</v>
      </c>
      <c r="I192" s="18">
        <f t="shared" si="14"/>
        <v>1912535.28</v>
      </c>
    </row>
    <row r="193" spans="1:9" x14ac:dyDescent="0.25">
      <c r="A193" t="s">
        <v>84</v>
      </c>
      <c r="B193" s="13" t="s">
        <v>48</v>
      </c>
      <c r="C193" s="3">
        <f t="shared" si="16"/>
        <v>45391</v>
      </c>
      <c r="D193" s="40">
        <f>'Pass-Through Franchise Fee Pmts'!Q46</f>
        <v>746.3</v>
      </c>
      <c r="E193" s="3">
        <f t="shared" si="17"/>
        <v>45292</v>
      </c>
      <c r="F193" s="3">
        <f t="shared" si="17"/>
        <v>45382</v>
      </c>
      <c r="G193" s="3">
        <f t="shared" si="12"/>
        <v>45337</v>
      </c>
      <c r="H193">
        <f t="shared" si="13"/>
        <v>54</v>
      </c>
      <c r="I193" s="18">
        <f t="shared" si="14"/>
        <v>40300.199999999997</v>
      </c>
    </row>
    <row r="194" spans="1:9" x14ac:dyDescent="0.25">
      <c r="A194" t="s">
        <v>84</v>
      </c>
      <c r="B194" s="13" t="s">
        <v>49</v>
      </c>
      <c r="C194" s="3">
        <f t="shared" si="16"/>
        <v>45391</v>
      </c>
      <c r="D194" s="40">
        <f>'Pass-Through Franchise Fee Pmts'!Q47</f>
        <v>209.39</v>
      </c>
      <c r="E194" s="3">
        <f t="shared" si="17"/>
        <v>45292</v>
      </c>
      <c r="F194" s="3">
        <f t="shared" si="17"/>
        <v>45382</v>
      </c>
      <c r="G194" s="3">
        <f t="shared" si="12"/>
        <v>45337</v>
      </c>
      <c r="H194">
        <f t="shared" si="13"/>
        <v>54</v>
      </c>
      <c r="I194" s="18">
        <f t="shared" si="14"/>
        <v>11307.06</v>
      </c>
    </row>
    <row r="195" spans="1:9" x14ac:dyDescent="0.25">
      <c r="A195" t="s">
        <v>84</v>
      </c>
      <c r="B195" s="13" t="s">
        <v>50</v>
      </c>
      <c r="C195" s="3">
        <f t="shared" si="16"/>
        <v>45391</v>
      </c>
      <c r="D195" s="40">
        <f>'Pass-Through Franchise Fee Pmts'!Q48</f>
        <v>234291.95</v>
      </c>
      <c r="E195" s="3">
        <f t="shared" si="17"/>
        <v>45292</v>
      </c>
      <c r="F195" s="3">
        <f t="shared" si="17"/>
        <v>45382</v>
      </c>
      <c r="G195" s="3">
        <f t="shared" si="12"/>
        <v>45337</v>
      </c>
      <c r="H195">
        <f t="shared" si="13"/>
        <v>54</v>
      </c>
      <c r="I195" s="18">
        <f t="shared" si="14"/>
        <v>12651765.300000001</v>
      </c>
    </row>
    <row r="196" spans="1:9" x14ac:dyDescent="0.25">
      <c r="A196" t="s">
        <v>84</v>
      </c>
      <c r="B196" s="13" t="s">
        <v>51</v>
      </c>
      <c r="C196" s="3">
        <f t="shared" si="16"/>
        <v>45391</v>
      </c>
      <c r="D196" s="40">
        <f>'Pass-Through Franchise Fee Pmts'!Q49</f>
        <v>444.15</v>
      </c>
      <c r="E196" s="3">
        <f t="shared" si="17"/>
        <v>45292</v>
      </c>
      <c r="F196" s="3">
        <f t="shared" si="17"/>
        <v>45382</v>
      </c>
      <c r="G196" s="3">
        <f t="shared" si="12"/>
        <v>45337</v>
      </c>
      <c r="H196">
        <f t="shared" si="13"/>
        <v>54</v>
      </c>
      <c r="I196" s="18">
        <f t="shared" si="14"/>
        <v>23984.1</v>
      </c>
    </row>
    <row r="197" spans="1:9" x14ac:dyDescent="0.25">
      <c r="A197" t="s">
        <v>84</v>
      </c>
      <c r="B197" s="13" t="s">
        <v>52</v>
      </c>
      <c r="C197" s="3">
        <f t="shared" si="16"/>
        <v>45391</v>
      </c>
      <c r="D197" s="40">
        <f>'Pass-Through Franchise Fee Pmts'!Q50</f>
        <v>774.6400000000001</v>
      </c>
      <c r="E197" s="3">
        <f t="shared" si="17"/>
        <v>45292</v>
      </c>
      <c r="F197" s="3">
        <f t="shared" si="17"/>
        <v>45382</v>
      </c>
      <c r="G197" s="3">
        <f t="shared" si="12"/>
        <v>45337</v>
      </c>
      <c r="H197">
        <f t="shared" si="13"/>
        <v>54</v>
      </c>
      <c r="I197" s="18">
        <f t="shared" si="14"/>
        <v>41830.560000000005</v>
      </c>
    </row>
    <row r="198" spans="1:9" x14ac:dyDescent="0.25">
      <c r="A198" t="s">
        <v>84</v>
      </c>
      <c r="B198" s="13" t="s">
        <v>53</v>
      </c>
      <c r="C198" s="3">
        <f t="shared" si="16"/>
        <v>45391</v>
      </c>
      <c r="D198" s="40">
        <f>'Pass-Through Franchise Fee Pmts'!Q51</f>
        <v>8001.86</v>
      </c>
      <c r="E198" s="3">
        <f t="shared" si="17"/>
        <v>45292</v>
      </c>
      <c r="F198" s="3">
        <f t="shared" si="17"/>
        <v>45382</v>
      </c>
      <c r="G198" s="3">
        <f t="shared" si="12"/>
        <v>45337</v>
      </c>
      <c r="H198">
        <f t="shared" si="13"/>
        <v>54</v>
      </c>
      <c r="I198" s="18">
        <f t="shared" si="14"/>
        <v>432100.44</v>
      </c>
    </row>
    <row r="199" spans="1:9" x14ac:dyDescent="0.25">
      <c r="A199" t="s">
        <v>84</v>
      </c>
      <c r="B199" s="13" t="s">
        <v>54</v>
      </c>
      <c r="C199" s="3">
        <f t="shared" si="16"/>
        <v>45391</v>
      </c>
      <c r="D199" s="40">
        <f>'Pass-Through Franchise Fee Pmts'!Q52</f>
        <v>14584.35</v>
      </c>
      <c r="E199" s="3">
        <f t="shared" si="17"/>
        <v>45292</v>
      </c>
      <c r="F199" s="3">
        <f t="shared" si="17"/>
        <v>45382</v>
      </c>
      <c r="G199" s="3">
        <f t="shared" ref="G199:G228" si="18">+(E199+F199)/2</f>
        <v>45337</v>
      </c>
      <c r="H199">
        <f t="shared" ref="H199:H228" si="19">+C199-G199</f>
        <v>54</v>
      </c>
      <c r="I199" s="18">
        <f t="shared" ref="I199:I228" si="20">+H199*D199</f>
        <v>787554.9</v>
      </c>
    </row>
    <row r="200" spans="1:9" x14ac:dyDescent="0.25">
      <c r="A200" t="s">
        <v>84</v>
      </c>
      <c r="B200" s="13" t="s">
        <v>55</v>
      </c>
      <c r="C200" s="3">
        <f t="shared" si="16"/>
        <v>45391</v>
      </c>
      <c r="D200" s="40">
        <f>'Pass-Through Franchise Fee Pmts'!Q53</f>
        <v>363.69</v>
      </c>
      <c r="E200" s="3">
        <f t="shared" si="17"/>
        <v>45292</v>
      </c>
      <c r="F200" s="3">
        <f t="shared" si="17"/>
        <v>45382</v>
      </c>
      <c r="G200" s="3">
        <f t="shared" ref="G200:G205" si="21">+(E200+F200)/2</f>
        <v>45337</v>
      </c>
      <c r="H200">
        <f t="shared" ref="H200:H205" si="22">+C200-G200</f>
        <v>54</v>
      </c>
      <c r="I200" s="18">
        <f t="shared" ref="I200:I205" si="23">+H200*D200</f>
        <v>19639.259999999998</v>
      </c>
    </row>
    <row r="201" spans="1:9" x14ac:dyDescent="0.25">
      <c r="A201" t="s">
        <v>84</v>
      </c>
      <c r="B201" s="13" t="s">
        <v>56</v>
      </c>
      <c r="C201" s="3">
        <f t="shared" si="16"/>
        <v>45391</v>
      </c>
      <c r="D201" s="40">
        <f>'Pass-Through Franchise Fee Pmts'!Q54</f>
        <v>1125.9000000000001</v>
      </c>
      <c r="E201" s="3">
        <f t="shared" si="17"/>
        <v>45292</v>
      </c>
      <c r="F201" s="3">
        <f t="shared" si="17"/>
        <v>45382</v>
      </c>
      <c r="G201" s="3">
        <f t="shared" si="21"/>
        <v>45337</v>
      </c>
      <c r="H201">
        <f t="shared" si="22"/>
        <v>54</v>
      </c>
      <c r="I201" s="18">
        <f t="shared" si="23"/>
        <v>60798.600000000006</v>
      </c>
    </row>
    <row r="202" spans="1:9" x14ac:dyDescent="0.25">
      <c r="A202" t="s">
        <v>84</v>
      </c>
      <c r="B202" s="13" t="s">
        <v>57</v>
      </c>
      <c r="C202" s="3">
        <f t="shared" si="16"/>
        <v>45391</v>
      </c>
      <c r="D202" s="40">
        <f>'Pass-Through Franchise Fee Pmts'!Q55</f>
        <v>877.85</v>
      </c>
      <c r="E202" s="3">
        <f t="shared" si="17"/>
        <v>45292</v>
      </c>
      <c r="F202" s="3">
        <f t="shared" si="17"/>
        <v>45382</v>
      </c>
      <c r="G202" s="3">
        <f t="shared" si="21"/>
        <v>45337</v>
      </c>
      <c r="H202">
        <f t="shared" si="22"/>
        <v>54</v>
      </c>
      <c r="I202" s="18">
        <f t="shared" si="23"/>
        <v>47403.9</v>
      </c>
    </row>
    <row r="203" spans="1:9" x14ac:dyDescent="0.25">
      <c r="A203" t="s">
        <v>84</v>
      </c>
      <c r="B203" s="13" t="s">
        <v>58</v>
      </c>
      <c r="C203" s="3">
        <f t="shared" si="16"/>
        <v>45391</v>
      </c>
      <c r="D203" s="40">
        <f>'Pass-Through Franchise Fee Pmts'!Q56</f>
        <v>4820.66</v>
      </c>
      <c r="E203" s="3">
        <f t="shared" si="17"/>
        <v>45292</v>
      </c>
      <c r="F203" s="3">
        <f t="shared" si="17"/>
        <v>45382</v>
      </c>
      <c r="G203" s="3">
        <f t="shared" si="21"/>
        <v>45337</v>
      </c>
      <c r="H203">
        <f t="shared" si="22"/>
        <v>54</v>
      </c>
      <c r="I203" s="18">
        <f t="shared" si="23"/>
        <v>260315.63999999998</v>
      </c>
    </row>
    <row r="204" spans="1:9" x14ac:dyDescent="0.25">
      <c r="A204" t="s">
        <v>84</v>
      </c>
      <c r="B204" s="13" t="s">
        <v>59</v>
      </c>
      <c r="C204" s="3">
        <f t="shared" si="16"/>
        <v>45391</v>
      </c>
      <c r="D204" s="40">
        <f>'Pass-Through Franchise Fee Pmts'!Q57</f>
        <v>6521.28</v>
      </c>
      <c r="E204" s="3">
        <f t="shared" si="17"/>
        <v>45292</v>
      </c>
      <c r="F204" s="3">
        <f t="shared" si="17"/>
        <v>45382</v>
      </c>
      <c r="G204" s="3">
        <f t="shared" si="21"/>
        <v>45337</v>
      </c>
      <c r="H204">
        <f t="shared" si="22"/>
        <v>54</v>
      </c>
      <c r="I204" s="18">
        <f t="shared" si="23"/>
        <v>352149.12</v>
      </c>
    </row>
    <row r="205" spans="1:9" x14ac:dyDescent="0.25">
      <c r="A205" t="s">
        <v>84</v>
      </c>
      <c r="B205" t="s">
        <v>60</v>
      </c>
      <c r="C205" s="3">
        <f t="shared" si="16"/>
        <v>45391</v>
      </c>
      <c r="D205" s="40">
        <f>'Pass-Through Franchise Fee Pmts'!Q58</f>
        <v>822.67</v>
      </c>
      <c r="E205" s="3">
        <f t="shared" si="17"/>
        <v>45292</v>
      </c>
      <c r="F205" s="3">
        <f t="shared" si="17"/>
        <v>45382</v>
      </c>
      <c r="G205" s="3">
        <f t="shared" si="21"/>
        <v>45337</v>
      </c>
      <c r="H205">
        <f t="shared" si="22"/>
        <v>54</v>
      </c>
      <c r="I205" s="18">
        <f t="shared" si="23"/>
        <v>44424.18</v>
      </c>
    </row>
    <row r="206" spans="1:9" x14ac:dyDescent="0.25">
      <c r="A206" t="s">
        <v>85</v>
      </c>
      <c r="B206" t="s">
        <v>70</v>
      </c>
      <c r="C206" s="37">
        <f>'SalesUse Tax Pmts'!B6</f>
        <v>45132</v>
      </c>
      <c r="D206" s="40">
        <f>'SalesUse Tax Pmts'!G6</f>
        <v>198057.7</v>
      </c>
      <c r="E206" s="36">
        <v>45078</v>
      </c>
      <c r="F206" s="3">
        <f>E206+29</f>
        <v>45107</v>
      </c>
      <c r="G206" s="3">
        <f t="shared" si="18"/>
        <v>45092.5</v>
      </c>
      <c r="H206">
        <f t="shared" si="19"/>
        <v>39.5</v>
      </c>
      <c r="I206" s="18">
        <f t="shared" si="20"/>
        <v>7823279.1500000004</v>
      </c>
    </row>
    <row r="207" spans="1:9" x14ac:dyDescent="0.25">
      <c r="A207" t="s">
        <v>85</v>
      </c>
      <c r="B207" t="s">
        <v>70</v>
      </c>
      <c r="C207" s="44">
        <f>'SalesUse Tax Pmts'!B7</f>
        <v>45163</v>
      </c>
      <c r="D207" s="40">
        <f>'SalesUse Tax Pmts'!G7</f>
        <v>204164.83</v>
      </c>
      <c r="E207" s="3">
        <f>E206+30</f>
        <v>45108</v>
      </c>
      <c r="F207" s="3">
        <f>E207+30</f>
        <v>45138</v>
      </c>
      <c r="G207" s="3">
        <f t="shared" si="18"/>
        <v>45123</v>
      </c>
      <c r="H207">
        <f t="shared" si="19"/>
        <v>40</v>
      </c>
      <c r="I207" s="18">
        <f t="shared" si="20"/>
        <v>8166593.1999999993</v>
      </c>
    </row>
    <row r="208" spans="1:9" x14ac:dyDescent="0.25">
      <c r="A208" t="s">
        <v>85</v>
      </c>
      <c r="B208" t="s">
        <v>70</v>
      </c>
      <c r="C208" s="44">
        <f>'SalesUse Tax Pmts'!B8</f>
        <v>45194</v>
      </c>
      <c r="D208" s="40">
        <f>'SalesUse Tax Pmts'!G8</f>
        <v>156489.80000000002</v>
      </c>
      <c r="E208" s="3">
        <f>E207+31</f>
        <v>45139</v>
      </c>
      <c r="F208" s="3">
        <f t="shared" ref="F208:F215" si="24">E208+30</f>
        <v>45169</v>
      </c>
      <c r="G208" s="3">
        <f t="shared" si="18"/>
        <v>45154</v>
      </c>
      <c r="H208">
        <f t="shared" si="19"/>
        <v>40</v>
      </c>
      <c r="I208" s="18">
        <f t="shared" si="20"/>
        <v>6259592.0000000009</v>
      </c>
    </row>
    <row r="209" spans="1:9" x14ac:dyDescent="0.25">
      <c r="A209" t="s">
        <v>85</v>
      </c>
      <c r="B209" t="s">
        <v>70</v>
      </c>
      <c r="C209" s="44">
        <f>'SalesUse Tax Pmts'!B9</f>
        <v>45224</v>
      </c>
      <c r="D209" s="40">
        <f>'SalesUse Tax Pmts'!G9</f>
        <v>229356.46</v>
      </c>
      <c r="E209" s="3">
        <f>E208+31</f>
        <v>45170</v>
      </c>
      <c r="F209" s="3">
        <f>E209+29</f>
        <v>45199</v>
      </c>
      <c r="G209" s="3">
        <f t="shared" si="18"/>
        <v>45184.5</v>
      </c>
      <c r="H209">
        <f t="shared" si="19"/>
        <v>39.5</v>
      </c>
      <c r="I209" s="18">
        <f t="shared" si="20"/>
        <v>9059580.1699999999</v>
      </c>
    </row>
    <row r="210" spans="1:9" x14ac:dyDescent="0.25">
      <c r="A210" t="s">
        <v>85</v>
      </c>
      <c r="B210" t="s">
        <v>70</v>
      </c>
      <c r="C210" s="44">
        <f>'SalesUse Tax Pmts'!B10</f>
        <v>45255</v>
      </c>
      <c r="D210" s="40">
        <f>'SalesUse Tax Pmts'!G10</f>
        <v>198994.46</v>
      </c>
      <c r="E210" s="3">
        <f t="shared" ref="E210:E217" si="25">E209+30</f>
        <v>45200</v>
      </c>
      <c r="F210" s="3">
        <f t="shared" si="24"/>
        <v>45230</v>
      </c>
      <c r="G210" s="3">
        <f t="shared" si="18"/>
        <v>45215</v>
      </c>
      <c r="H210">
        <f t="shared" si="19"/>
        <v>40</v>
      </c>
      <c r="I210" s="18">
        <f t="shared" si="20"/>
        <v>7959778.3999999994</v>
      </c>
    </row>
    <row r="211" spans="1:9" x14ac:dyDescent="0.25">
      <c r="A211" t="s">
        <v>85</v>
      </c>
      <c r="B211" t="s">
        <v>70</v>
      </c>
      <c r="C211" s="44">
        <f>'SalesUse Tax Pmts'!B11</f>
        <v>45285</v>
      </c>
      <c r="D211" s="40">
        <f>'SalesUse Tax Pmts'!G11</f>
        <v>389069.21</v>
      </c>
      <c r="E211" s="3">
        <f>E210+31</f>
        <v>45231</v>
      </c>
      <c r="F211" s="3">
        <f>E211+29</f>
        <v>45260</v>
      </c>
      <c r="G211" s="3">
        <f t="shared" si="18"/>
        <v>45245.5</v>
      </c>
      <c r="H211">
        <f t="shared" si="19"/>
        <v>39.5</v>
      </c>
      <c r="I211" s="18">
        <f t="shared" si="20"/>
        <v>15368233.795</v>
      </c>
    </row>
    <row r="212" spans="1:9" x14ac:dyDescent="0.25">
      <c r="A212" t="s">
        <v>85</v>
      </c>
      <c r="B212" t="s">
        <v>70</v>
      </c>
      <c r="C212" s="44">
        <f>'SalesUse Tax Pmts'!B12</f>
        <v>45316</v>
      </c>
      <c r="D212" s="40">
        <f>'SalesUse Tax Pmts'!G12</f>
        <v>479398.75</v>
      </c>
      <c r="E212" s="3">
        <f t="shared" si="25"/>
        <v>45261</v>
      </c>
      <c r="F212" s="3">
        <f t="shared" si="24"/>
        <v>45291</v>
      </c>
      <c r="G212" s="3">
        <f t="shared" si="18"/>
        <v>45276</v>
      </c>
      <c r="H212">
        <f t="shared" si="19"/>
        <v>40</v>
      </c>
      <c r="I212" s="18">
        <f t="shared" si="20"/>
        <v>19175950</v>
      </c>
    </row>
    <row r="213" spans="1:9" x14ac:dyDescent="0.25">
      <c r="A213" t="s">
        <v>85</v>
      </c>
      <c r="B213" t="s">
        <v>70</v>
      </c>
      <c r="C213" s="44">
        <f>'SalesUse Tax Pmts'!B13</f>
        <v>45347</v>
      </c>
      <c r="D213" s="40">
        <f>'SalesUse Tax Pmts'!G13</f>
        <v>713151.88</v>
      </c>
      <c r="E213" s="3">
        <f>E212+31</f>
        <v>45292</v>
      </c>
      <c r="F213" s="3">
        <f t="shared" si="24"/>
        <v>45322</v>
      </c>
      <c r="G213" s="3">
        <f t="shared" si="18"/>
        <v>45307</v>
      </c>
      <c r="H213">
        <f t="shared" si="19"/>
        <v>40</v>
      </c>
      <c r="I213" s="18">
        <f t="shared" si="20"/>
        <v>28526075.199999999</v>
      </c>
    </row>
    <row r="214" spans="1:9" x14ac:dyDescent="0.25">
      <c r="A214" t="s">
        <v>85</v>
      </c>
      <c r="B214" t="s">
        <v>70</v>
      </c>
      <c r="C214" s="44">
        <f>'SalesUse Tax Pmts'!B14</f>
        <v>45376</v>
      </c>
      <c r="D214" s="40">
        <f>'SalesUse Tax Pmts'!G14</f>
        <v>547420.6</v>
      </c>
      <c r="E214" s="3">
        <f>E213+31</f>
        <v>45323</v>
      </c>
      <c r="F214" s="50">
        <f>E214+28</f>
        <v>45351</v>
      </c>
      <c r="G214" s="3">
        <f t="shared" si="18"/>
        <v>45337</v>
      </c>
      <c r="H214">
        <f t="shared" si="19"/>
        <v>39</v>
      </c>
      <c r="I214" s="18">
        <f t="shared" si="20"/>
        <v>21349403.399999999</v>
      </c>
    </row>
    <row r="215" spans="1:9" x14ac:dyDescent="0.25">
      <c r="A215" t="s">
        <v>85</v>
      </c>
      <c r="B215" t="s">
        <v>70</v>
      </c>
      <c r="C215" s="44">
        <f>'SalesUse Tax Pmts'!B15</f>
        <v>45407</v>
      </c>
      <c r="D215" s="40">
        <f>'SalesUse Tax Pmts'!G15</f>
        <v>342472.44999999995</v>
      </c>
      <c r="E215" s="3">
        <f>E214+29</f>
        <v>45352</v>
      </c>
      <c r="F215" s="3">
        <f t="shared" si="24"/>
        <v>45382</v>
      </c>
      <c r="G215" s="3">
        <f t="shared" si="18"/>
        <v>45367</v>
      </c>
      <c r="H215">
        <f t="shared" si="19"/>
        <v>40</v>
      </c>
      <c r="I215" s="18">
        <f t="shared" si="20"/>
        <v>13698897.999999998</v>
      </c>
    </row>
    <row r="216" spans="1:9" x14ac:dyDescent="0.25">
      <c r="A216" t="s">
        <v>85</v>
      </c>
      <c r="B216" t="s">
        <v>70</v>
      </c>
      <c r="C216" s="44">
        <f>'SalesUse Tax Pmts'!B16</f>
        <v>45437</v>
      </c>
      <c r="D216" s="40">
        <f>'SalesUse Tax Pmts'!G16</f>
        <v>316407.29000000004</v>
      </c>
      <c r="E216" s="3">
        <f>E215+31</f>
        <v>45383</v>
      </c>
      <c r="F216" s="3">
        <f>E216+29</f>
        <v>45412</v>
      </c>
      <c r="G216" s="3">
        <f t="shared" si="18"/>
        <v>45397.5</v>
      </c>
      <c r="H216">
        <f t="shared" si="19"/>
        <v>39.5</v>
      </c>
      <c r="I216" s="18">
        <f t="shared" si="20"/>
        <v>12498087.955000002</v>
      </c>
    </row>
    <row r="217" spans="1:9" x14ac:dyDescent="0.25">
      <c r="A217" t="s">
        <v>85</v>
      </c>
      <c r="B217" t="s">
        <v>70</v>
      </c>
      <c r="C217" s="44">
        <f>'SalesUse Tax Pmts'!B17</f>
        <v>45468</v>
      </c>
      <c r="D217" s="40">
        <f>'SalesUse Tax Pmts'!G17</f>
        <v>220488.90000000002</v>
      </c>
      <c r="E217" s="3">
        <f t="shared" si="25"/>
        <v>45413</v>
      </c>
      <c r="F217" s="3">
        <f>E217+30</f>
        <v>45443</v>
      </c>
      <c r="G217" s="3">
        <f t="shared" si="18"/>
        <v>45428</v>
      </c>
      <c r="H217">
        <f t="shared" si="19"/>
        <v>40</v>
      </c>
      <c r="I217" s="18">
        <f t="shared" si="20"/>
        <v>8819556</v>
      </c>
    </row>
    <row r="218" spans="1:9" x14ac:dyDescent="0.25">
      <c r="A218" t="s">
        <v>86</v>
      </c>
      <c r="B218" t="s">
        <v>70</v>
      </c>
      <c r="C218" s="37">
        <f>'School Tax Pmts'!B6</f>
        <v>45127</v>
      </c>
      <c r="D218" s="40">
        <f>'School Tax Pmts'!D6</f>
        <v>213824.12</v>
      </c>
      <c r="E218" s="3">
        <f>E206</f>
        <v>45078</v>
      </c>
      <c r="F218" s="3">
        <f>F206</f>
        <v>45107</v>
      </c>
      <c r="G218" s="3">
        <f t="shared" si="18"/>
        <v>45092.5</v>
      </c>
      <c r="H218">
        <f t="shared" si="19"/>
        <v>34.5</v>
      </c>
      <c r="I218" s="18">
        <f t="shared" si="20"/>
        <v>7376932.1399999997</v>
      </c>
    </row>
    <row r="219" spans="1:9" x14ac:dyDescent="0.25">
      <c r="A219" t="s">
        <v>86</v>
      </c>
      <c r="B219" t="s">
        <v>70</v>
      </c>
      <c r="C219" s="23">
        <f>C218+31</f>
        <v>45158</v>
      </c>
      <c r="D219" s="40">
        <f>'School Tax Pmts'!D7</f>
        <v>188241.41</v>
      </c>
      <c r="E219" s="3">
        <f t="shared" ref="E219:E229" si="26">E207</f>
        <v>45108</v>
      </c>
      <c r="F219" s="3">
        <f t="shared" ref="F219:F229" si="27">F207</f>
        <v>45138</v>
      </c>
      <c r="G219" s="3">
        <f t="shared" si="18"/>
        <v>45123</v>
      </c>
      <c r="H219">
        <f t="shared" si="19"/>
        <v>35</v>
      </c>
      <c r="I219" s="18">
        <f t="shared" si="20"/>
        <v>6588449.3500000006</v>
      </c>
    </row>
    <row r="220" spans="1:9" x14ac:dyDescent="0.25">
      <c r="A220" t="s">
        <v>86</v>
      </c>
      <c r="B220" t="s">
        <v>70</v>
      </c>
      <c r="C220" s="23">
        <f>C219+31</f>
        <v>45189</v>
      </c>
      <c r="D220" s="40">
        <f>'School Tax Pmts'!D8</f>
        <v>177782.34</v>
      </c>
      <c r="E220" s="3">
        <f t="shared" si="26"/>
        <v>45139</v>
      </c>
      <c r="F220" s="3">
        <f t="shared" si="27"/>
        <v>45169</v>
      </c>
      <c r="G220" s="3">
        <f t="shared" si="18"/>
        <v>45154</v>
      </c>
      <c r="H220">
        <f t="shared" si="19"/>
        <v>35</v>
      </c>
      <c r="I220" s="18">
        <f t="shared" si="20"/>
        <v>6222381.8999999994</v>
      </c>
    </row>
    <row r="221" spans="1:9" x14ac:dyDescent="0.25">
      <c r="A221" t="s">
        <v>86</v>
      </c>
      <c r="B221" t="s">
        <v>70</v>
      </c>
      <c r="C221" s="23">
        <f>C220+30</f>
        <v>45219</v>
      </c>
      <c r="D221" s="40">
        <f>'School Tax Pmts'!D9</f>
        <v>186738.48</v>
      </c>
      <c r="E221" s="3">
        <f t="shared" si="26"/>
        <v>45170</v>
      </c>
      <c r="F221" s="3">
        <f t="shared" si="27"/>
        <v>45199</v>
      </c>
      <c r="G221" s="3">
        <f t="shared" si="18"/>
        <v>45184.5</v>
      </c>
      <c r="H221">
        <f t="shared" si="19"/>
        <v>34.5</v>
      </c>
      <c r="I221" s="18">
        <f t="shared" si="20"/>
        <v>6442477.5600000005</v>
      </c>
    </row>
    <row r="222" spans="1:9" x14ac:dyDescent="0.25">
      <c r="A222" t="s">
        <v>86</v>
      </c>
      <c r="B222" t="s">
        <v>70</v>
      </c>
      <c r="C222" s="23">
        <f>C221+31</f>
        <v>45250</v>
      </c>
      <c r="D222" s="40">
        <f>'School Tax Pmts'!D10</f>
        <v>206711.16</v>
      </c>
      <c r="E222" s="3">
        <f t="shared" si="26"/>
        <v>45200</v>
      </c>
      <c r="F222" s="3">
        <f t="shared" si="27"/>
        <v>45230</v>
      </c>
      <c r="G222" s="3">
        <f t="shared" si="18"/>
        <v>45215</v>
      </c>
      <c r="H222">
        <f t="shared" si="19"/>
        <v>35</v>
      </c>
      <c r="I222" s="18">
        <f t="shared" si="20"/>
        <v>7234890.6000000006</v>
      </c>
    </row>
    <row r="223" spans="1:9" x14ac:dyDescent="0.25">
      <c r="A223" t="s">
        <v>86</v>
      </c>
      <c r="B223" t="s">
        <v>70</v>
      </c>
      <c r="C223" s="23">
        <f>C222+30</f>
        <v>45280</v>
      </c>
      <c r="D223" s="40">
        <f>'School Tax Pmts'!D11</f>
        <v>317584.03999999998</v>
      </c>
      <c r="E223" s="3">
        <f t="shared" si="26"/>
        <v>45231</v>
      </c>
      <c r="F223" s="3">
        <f t="shared" si="27"/>
        <v>45260</v>
      </c>
      <c r="G223" s="3">
        <f t="shared" si="18"/>
        <v>45245.5</v>
      </c>
      <c r="H223">
        <f t="shared" si="19"/>
        <v>34.5</v>
      </c>
      <c r="I223" s="18">
        <f t="shared" si="20"/>
        <v>10956649.379999999</v>
      </c>
    </row>
    <row r="224" spans="1:9" x14ac:dyDescent="0.25">
      <c r="A224" t="s">
        <v>86</v>
      </c>
      <c r="B224" t="s">
        <v>70</v>
      </c>
      <c r="C224" s="23">
        <f>C223+31</f>
        <v>45311</v>
      </c>
      <c r="D224" s="40">
        <f>'School Tax Pmts'!D12</f>
        <v>469342.17</v>
      </c>
      <c r="E224" s="3">
        <f t="shared" si="26"/>
        <v>45261</v>
      </c>
      <c r="F224" s="3">
        <f t="shared" si="27"/>
        <v>45291</v>
      </c>
      <c r="G224" s="3">
        <f t="shared" si="18"/>
        <v>45276</v>
      </c>
      <c r="H224">
        <f t="shared" si="19"/>
        <v>35</v>
      </c>
      <c r="I224" s="18">
        <f t="shared" si="20"/>
        <v>16426975.949999999</v>
      </c>
    </row>
    <row r="225" spans="1:11" x14ac:dyDescent="0.25">
      <c r="A225" t="s">
        <v>86</v>
      </c>
      <c r="B225" t="s">
        <v>70</v>
      </c>
      <c r="C225" s="23">
        <f>C224+31</f>
        <v>45342</v>
      </c>
      <c r="D225" s="40">
        <f>'School Tax Pmts'!D13</f>
        <v>659888.62</v>
      </c>
      <c r="E225" s="3">
        <f t="shared" si="26"/>
        <v>45292</v>
      </c>
      <c r="F225" s="3">
        <f t="shared" si="27"/>
        <v>45322</v>
      </c>
      <c r="G225" s="3">
        <f t="shared" si="18"/>
        <v>45307</v>
      </c>
      <c r="H225">
        <f t="shared" si="19"/>
        <v>35</v>
      </c>
      <c r="I225" s="18">
        <f t="shared" si="20"/>
        <v>23096101.699999999</v>
      </c>
    </row>
    <row r="226" spans="1:11" x14ac:dyDescent="0.25">
      <c r="A226" t="s">
        <v>86</v>
      </c>
      <c r="B226" t="s">
        <v>70</v>
      </c>
      <c r="C226" s="23">
        <f>C225+29</f>
        <v>45371</v>
      </c>
      <c r="D226" s="40">
        <f>'School Tax Pmts'!D14</f>
        <v>597219.91</v>
      </c>
      <c r="E226" s="3">
        <f t="shared" si="26"/>
        <v>45323</v>
      </c>
      <c r="F226" s="3">
        <f t="shared" si="27"/>
        <v>45351</v>
      </c>
      <c r="G226" s="3">
        <f t="shared" si="18"/>
        <v>45337</v>
      </c>
      <c r="H226">
        <f t="shared" si="19"/>
        <v>34</v>
      </c>
      <c r="I226" s="18">
        <f t="shared" si="20"/>
        <v>20305476.940000001</v>
      </c>
    </row>
    <row r="227" spans="1:11" x14ac:dyDescent="0.25">
      <c r="A227" t="s">
        <v>86</v>
      </c>
      <c r="B227" t="s">
        <v>70</v>
      </c>
      <c r="C227" s="23">
        <f>C226+31</f>
        <v>45402</v>
      </c>
      <c r="D227" s="40">
        <f>'School Tax Pmts'!D15</f>
        <v>434192.37</v>
      </c>
      <c r="E227" s="3">
        <f t="shared" si="26"/>
        <v>45352</v>
      </c>
      <c r="F227" s="3">
        <f t="shared" si="27"/>
        <v>45382</v>
      </c>
      <c r="G227" s="3">
        <f t="shared" si="18"/>
        <v>45367</v>
      </c>
      <c r="H227">
        <f t="shared" si="19"/>
        <v>35</v>
      </c>
      <c r="I227" s="18">
        <f t="shared" si="20"/>
        <v>15196732.949999999</v>
      </c>
    </row>
    <row r="228" spans="1:11" x14ac:dyDescent="0.25">
      <c r="A228" t="s">
        <v>86</v>
      </c>
      <c r="B228" t="s">
        <v>70</v>
      </c>
      <c r="C228" s="23">
        <f>C227+30</f>
        <v>45432</v>
      </c>
      <c r="D228" s="40">
        <f>'School Tax Pmts'!D16</f>
        <v>348224.39</v>
      </c>
      <c r="E228" s="3">
        <f t="shared" si="26"/>
        <v>45383</v>
      </c>
      <c r="F228" s="3">
        <f t="shared" si="27"/>
        <v>45412</v>
      </c>
      <c r="G228" s="3">
        <f t="shared" si="18"/>
        <v>45397.5</v>
      </c>
      <c r="H228">
        <f t="shared" si="19"/>
        <v>34.5</v>
      </c>
      <c r="I228" s="18">
        <f t="shared" si="20"/>
        <v>12013741.455</v>
      </c>
    </row>
    <row r="229" spans="1:11" x14ac:dyDescent="0.25">
      <c r="A229" t="s">
        <v>86</v>
      </c>
      <c r="B229" t="s">
        <v>70</v>
      </c>
      <c r="C229" s="23">
        <f>C228+31</f>
        <v>45463</v>
      </c>
      <c r="D229" s="40">
        <f>'School Tax Pmts'!D17</f>
        <v>233705.83</v>
      </c>
      <c r="E229" s="3">
        <f t="shared" si="26"/>
        <v>45413</v>
      </c>
      <c r="F229" s="3">
        <f t="shared" si="27"/>
        <v>45443</v>
      </c>
      <c r="G229" s="3">
        <f t="shared" ref="G229" si="28">+(E229+F229)/2</f>
        <v>45428</v>
      </c>
      <c r="H229">
        <f t="shared" ref="H229" si="29">+C229-G229</f>
        <v>35</v>
      </c>
      <c r="I229" s="18">
        <f t="shared" ref="I229" si="30">+H229*D229</f>
        <v>8179704.0499999998</v>
      </c>
    </row>
    <row r="230" spans="1:11" x14ac:dyDescent="0.25">
      <c r="C230" s="23"/>
      <c r="D230" s="40"/>
      <c r="E230" s="3"/>
      <c r="F230" s="3"/>
      <c r="G230" s="3"/>
      <c r="I230" s="18"/>
    </row>
    <row r="231" spans="1:11" ht="15.75" thickBot="1" x14ac:dyDescent="0.3">
      <c r="B231" t="s">
        <v>87</v>
      </c>
      <c r="D231" s="27">
        <f>SUM(D6:D230)</f>
        <v>9795658.3100000005</v>
      </c>
      <c r="G231" t="s">
        <v>88</v>
      </c>
      <c r="I231" s="27">
        <f>SUM(I6:I230)</f>
        <v>395497649.29000002</v>
      </c>
    </row>
    <row r="232" spans="1:11" ht="15.75" thickTop="1" x14ac:dyDescent="0.25"/>
    <row r="233" spans="1:11" ht="15.75" thickBot="1" x14ac:dyDescent="0.3">
      <c r="G233" t="s">
        <v>83</v>
      </c>
      <c r="I233" s="28">
        <f>+I231/D231</f>
        <v>40.374790215605223</v>
      </c>
      <c r="J233" s="52" t="s">
        <v>90</v>
      </c>
      <c r="K233" s="52"/>
    </row>
    <row r="234" spans="1:11" ht="15.75" thickTop="1" x14ac:dyDescent="0.25">
      <c r="J234" s="51" t="s">
        <v>91</v>
      </c>
    </row>
  </sheetData>
  <mergeCells count="1">
    <mergeCell ref="J233:K233"/>
  </mergeCells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CA7B-72D1-4B72-BA17-A5E6466A8627}">
  <sheetPr>
    <pageSetUpPr fitToPage="1"/>
  </sheetPr>
  <dimension ref="A1:S58"/>
  <sheetViews>
    <sheetView tabSelected="1" workbookViewId="0">
      <selection activeCell="I2" sqref="I2"/>
    </sheetView>
  </sheetViews>
  <sheetFormatPr defaultRowHeight="15" x14ac:dyDescent="0.25"/>
  <cols>
    <col min="1" max="1" width="33" customWidth="1"/>
    <col min="2" max="2" width="4.5703125" customWidth="1"/>
    <col min="3" max="3" width="16.5703125" customWidth="1"/>
    <col min="4" max="4" width="10.7109375" bestFit="1" customWidth="1"/>
    <col min="5" max="5" width="16.5703125" customWidth="1"/>
    <col min="6" max="6" width="3.5703125" customWidth="1"/>
    <col min="7" max="7" width="16.5703125" customWidth="1"/>
    <col min="8" max="8" width="10.7109375" bestFit="1" customWidth="1"/>
    <col min="9" max="9" width="16.5703125" customWidth="1"/>
    <col min="10" max="10" width="3.7109375" customWidth="1"/>
    <col min="11" max="11" width="16.5703125" customWidth="1"/>
    <col min="12" max="12" width="10.7109375" bestFit="1" customWidth="1"/>
    <col min="13" max="13" width="16.5703125" customWidth="1"/>
    <col min="14" max="14" width="3.85546875" customWidth="1"/>
    <col min="15" max="15" width="17" customWidth="1"/>
    <col min="16" max="19" width="16.5703125" customWidth="1"/>
  </cols>
  <sheetData>
    <row r="1" spans="1:19" ht="21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3" spans="1:19" x14ac:dyDescent="0.25">
      <c r="A3" t="s">
        <v>1</v>
      </c>
    </row>
    <row r="5" spans="1:19" x14ac:dyDescent="0.25">
      <c r="A5" s="2" t="s">
        <v>2</v>
      </c>
      <c r="B5" s="3"/>
      <c r="C5" s="42">
        <v>45118</v>
      </c>
      <c r="D5" s="38"/>
      <c r="E5" s="39"/>
      <c r="F5" s="3"/>
      <c r="G5" s="42">
        <v>45209</v>
      </c>
      <c r="H5" s="38"/>
      <c r="I5" s="39"/>
      <c r="J5" s="3"/>
      <c r="K5" s="42">
        <v>45300</v>
      </c>
      <c r="L5" s="38"/>
      <c r="M5" s="39"/>
      <c r="N5" s="3"/>
      <c r="O5" s="42">
        <v>45391</v>
      </c>
      <c r="P5" s="38"/>
      <c r="Q5" s="39"/>
      <c r="R5" s="3"/>
      <c r="S5" s="3"/>
    </row>
    <row r="6" spans="1:19" x14ac:dyDescent="0.25">
      <c r="A6" s="2" t="s">
        <v>3</v>
      </c>
      <c r="B6" s="4"/>
      <c r="C6" s="43">
        <v>45017</v>
      </c>
      <c r="D6" s="36">
        <v>45107</v>
      </c>
      <c r="E6" s="41"/>
      <c r="F6" s="4"/>
      <c r="G6" s="43">
        <v>45108</v>
      </c>
      <c r="H6" s="36">
        <v>45199</v>
      </c>
      <c r="I6" s="41"/>
      <c r="J6" s="4"/>
      <c r="K6" s="43">
        <v>45200</v>
      </c>
      <c r="L6" s="36">
        <v>45291</v>
      </c>
      <c r="M6" s="41"/>
      <c r="N6" s="4"/>
      <c r="O6" s="43">
        <v>45292</v>
      </c>
      <c r="P6" s="36">
        <v>45382</v>
      </c>
      <c r="Q6" s="41"/>
      <c r="R6" s="4"/>
      <c r="S6" s="4"/>
    </row>
    <row r="7" spans="1:19" x14ac:dyDescent="0.25">
      <c r="A7" s="5" t="s">
        <v>4</v>
      </c>
      <c r="C7" s="6" t="s">
        <v>5</v>
      </c>
      <c r="D7" s="7" t="s">
        <v>6</v>
      </c>
      <c r="E7" s="8"/>
      <c r="G7" s="6" t="s">
        <v>5</v>
      </c>
      <c r="H7" s="7" t="s">
        <v>6</v>
      </c>
      <c r="I7" s="8"/>
      <c r="K7" s="6" t="s">
        <v>5</v>
      </c>
      <c r="L7" s="7" t="s">
        <v>6</v>
      </c>
      <c r="M7" s="8"/>
      <c r="O7" s="6" t="s">
        <v>5</v>
      </c>
      <c r="P7" s="7" t="s">
        <v>6</v>
      </c>
      <c r="Q7" s="8"/>
    </row>
    <row r="8" spans="1:19" ht="30" x14ac:dyDescent="0.25">
      <c r="A8" s="9" t="s">
        <v>7</v>
      </c>
      <c r="C8" s="10" t="s">
        <v>8</v>
      </c>
      <c r="D8" s="11" t="s">
        <v>9</v>
      </c>
      <c r="E8" s="12" t="s">
        <v>10</v>
      </c>
      <c r="G8" s="10" t="s">
        <v>8</v>
      </c>
      <c r="H8" s="11" t="s">
        <v>9</v>
      </c>
      <c r="I8" s="12" t="s">
        <v>10</v>
      </c>
      <c r="K8" s="10" t="s">
        <v>8</v>
      </c>
      <c r="L8" s="11" t="s">
        <v>9</v>
      </c>
      <c r="M8" s="12" t="s">
        <v>10</v>
      </c>
      <c r="O8" s="10" t="s">
        <v>8</v>
      </c>
      <c r="P8" s="11" t="s">
        <v>9</v>
      </c>
      <c r="Q8" s="12" t="s">
        <v>10</v>
      </c>
    </row>
    <row r="9" spans="1:19" x14ac:dyDescent="0.25">
      <c r="A9" s="13" t="s">
        <v>11</v>
      </c>
      <c r="B9" s="14"/>
      <c r="C9" s="32">
        <v>382.3</v>
      </c>
      <c r="D9" s="33">
        <v>-7.65</v>
      </c>
      <c r="E9" s="15">
        <f>SUM(C9:D9)</f>
        <v>374.65000000000003</v>
      </c>
      <c r="F9" s="14"/>
      <c r="G9" s="32">
        <v>237.4</v>
      </c>
      <c r="H9" s="33">
        <v>-4.75</v>
      </c>
      <c r="I9" s="15">
        <f>SUM(G9:H9)</f>
        <v>232.65</v>
      </c>
      <c r="J9" s="14"/>
      <c r="K9" s="32">
        <v>535.69000000000005</v>
      </c>
      <c r="L9" s="33">
        <v>-10.72</v>
      </c>
      <c r="M9" s="15">
        <f>SUM(K9:L9)</f>
        <v>524.97</v>
      </c>
      <c r="O9" s="32">
        <v>868.12</v>
      </c>
      <c r="P9" s="33">
        <v>-17.36</v>
      </c>
      <c r="Q9" s="15">
        <f>SUM(O9:P9)</f>
        <v>850.76</v>
      </c>
      <c r="R9" s="14"/>
      <c r="S9" s="14"/>
    </row>
    <row r="10" spans="1:19" x14ac:dyDescent="0.25">
      <c r="A10" s="13" t="s">
        <v>12</v>
      </c>
      <c r="B10" s="14"/>
      <c r="C10" s="32">
        <v>2032.46</v>
      </c>
      <c r="D10" s="33">
        <v>-40.65</v>
      </c>
      <c r="E10" s="15">
        <f t="shared" ref="E10:E58" si="0">SUM(C10:D10)</f>
        <v>1991.81</v>
      </c>
      <c r="F10" s="14"/>
      <c r="G10" s="32">
        <v>825.22</v>
      </c>
      <c r="H10" s="33">
        <v>-16.510000000000002</v>
      </c>
      <c r="I10" s="15">
        <f t="shared" ref="I10:I58" si="1">SUM(G10:H10)</f>
        <v>808.71</v>
      </c>
      <c r="J10" s="14"/>
      <c r="K10" s="32">
        <v>1548.86</v>
      </c>
      <c r="L10" s="33">
        <v>-30.97</v>
      </c>
      <c r="M10" s="15">
        <f t="shared" ref="M10:M58" si="2">SUM(K10:L10)</f>
        <v>1517.8899999999999</v>
      </c>
      <c r="N10" s="18"/>
      <c r="O10" s="32">
        <v>3184.25</v>
      </c>
      <c r="P10" s="33">
        <v>-63.69</v>
      </c>
      <c r="Q10" s="15">
        <f t="shared" ref="Q10:Q58" si="3">SUM(O10:P10)</f>
        <v>3120.56</v>
      </c>
    </row>
    <row r="11" spans="1:19" x14ac:dyDescent="0.25">
      <c r="A11" s="13" t="s">
        <v>13</v>
      </c>
      <c r="B11" s="14"/>
      <c r="C11" s="32">
        <v>2644.55</v>
      </c>
      <c r="D11" s="33"/>
      <c r="E11" s="15">
        <f t="shared" si="0"/>
        <v>2644.55</v>
      </c>
      <c r="F11" s="14"/>
      <c r="G11" s="32">
        <v>1210.6300000000001</v>
      </c>
      <c r="H11" s="33"/>
      <c r="I11" s="15">
        <f t="shared" si="1"/>
        <v>1210.6300000000001</v>
      </c>
      <c r="J11" s="14"/>
      <c r="K11" s="32">
        <v>2175.41</v>
      </c>
      <c r="L11" s="33"/>
      <c r="M11" s="15">
        <f t="shared" si="2"/>
        <v>2175.41</v>
      </c>
      <c r="N11" s="18"/>
      <c r="O11" s="32">
        <v>3997.48</v>
      </c>
      <c r="P11" s="33"/>
      <c r="Q11" s="15">
        <f t="shared" si="3"/>
        <v>3997.48</v>
      </c>
    </row>
    <row r="12" spans="1:19" x14ac:dyDescent="0.25">
      <c r="A12" s="13" t="s">
        <v>14</v>
      </c>
      <c r="B12" s="14"/>
      <c r="C12" s="32">
        <v>54073</v>
      </c>
      <c r="D12" s="33"/>
      <c r="E12" s="15">
        <f t="shared" si="0"/>
        <v>54073</v>
      </c>
      <c r="F12" s="14"/>
      <c r="G12" s="32">
        <v>30713.89</v>
      </c>
      <c r="H12" s="33"/>
      <c r="I12" s="15">
        <f t="shared" si="1"/>
        <v>30713.89</v>
      </c>
      <c r="J12" s="14"/>
      <c r="K12" s="32">
        <v>51777.79</v>
      </c>
      <c r="L12" s="33"/>
      <c r="M12" s="15">
        <f t="shared" si="2"/>
        <v>51777.79</v>
      </c>
      <c r="N12" s="18"/>
      <c r="O12" s="32">
        <v>85641.55</v>
      </c>
      <c r="P12" s="33"/>
      <c r="Q12" s="15">
        <f t="shared" si="3"/>
        <v>85641.55</v>
      </c>
    </row>
    <row r="13" spans="1:19" x14ac:dyDescent="0.25">
      <c r="A13" s="13" t="s">
        <v>15</v>
      </c>
      <c r="B13" s="14"/>
      <c r="C13" s="32">
        <v>497.62</v>
      </c>
      <c r="D13" s="33"/>
      <c r="E13" s="15">
        <f t="shared" si="0"/>
        <v>497.62</v>
      </c>
      <c r="F13" s="14"/>
      <c r="G13" s="32">
        <v>179.21</v>
      </c>
      <c r="H13" s="33"/>
      <c r="I13" s="15">
        <f t="shared" si="1"/>
        <v>179.21</v>
      </c>
      <c r="J13" s="14"/>
      <c r="K13" s="32">
        <v>345.07</v>
      </c>
      <c r="L13" s="33"/>
      <c r="M13" s="15">
        <f t="shared" si="2"/>
        <v>345.07</v>
      </c>
      <c r="N13" s="18"/>
      <c r="O13" s="32">
        <v>725.85</v>
      </c>
      <c r="P13" s="33"/>
      <c r="Q13" s="15">
        <f t="shared" si="3"/>
        <v>725.85</v>
      </c>
    </row>
    <row r="14" spans="1:19" x14ac:dyDescent="0.25">
      <c r="A14" s="13" t="s">
        <v>16</v>
      </c>
      <c r="B14" s="14"/>
      <c r="C14" s="32">
        <v>1928.14</v>
      </c>
      <c r="D14" s="33"/>
      <c r="E14" s="15">
        <f t="shared" si="0"/>
        <v>1928.14</v>
      </c>
      <c r="F14" s="14"/>
      <c r="G14" s="32">
        <v>907.85</v>
      </c>
      <c r="H14" s="33"/>
      <c r="I14" s="15">
        <f t="shared" si="1"/>
        <v>907.85</v>
      </c>
      <c r="J14" s="14"/>
      <c r="K14" s="32">
        <v>2037.08</v>
      </c>
      <c r="L14" s="33"/>
      <c r="M14" s="15">
        <f t="shared" si="2"/>
        <v>2037.08</v>
      </c>
      <c r="N14" s="18"/>
      <c r="O14" s="32">
        <v>3418.47</v>
      </c>
      <c r="P14" s="33"/>
      <c r="Q14" s="15">
        <f t="shared" si="3"/>
        <v>3418.47</v>
      </c>
    </row>
    <row r="15" spans="1:19" x14ac:dyDescent="0.25">
      <c r="A15" s="13" t="s">
        <v>17</v>
      </c>
      <c r="B15" s="14"/>
      <c r="C15" s="32">
        <v>588.21</v>
      </c>
      <c r="D15" s="33"/>
      <c r="E15" s="15">
        <f t="shared" si="0"/>
        <v>588.21</v>
      </c>
      <c r="F15" s="14"/>
      <c r="G15" s="32">
        <v>309.77999999999997</v>
      </c>
      <c r="H15" s="33"/>
      <c r="I15" s="15">
        <f t="shared" si="1"/>
        <v>309.77999999999997</v>
      </c>
      <c r="J15" s="14"/>
      <c r="K15" s="32">
        <v>549</v>
      </c>
      <c r="L15" s="33"/>
      <c r="M15" s="15">
        <f t="shared" si="2"/>
        <v>549</v>
      </c>
      <c r="N15" s="18"/>
      <c r="O15" s="32">
        <v>1011.78</v>
      </c>
      <c r="P15" s="33"/>
      <c r="Q15" s="15">
        <f t="shared" si="3"/>
        <v>1011.78</v>
      </c>
    </row>
    <row r="16" spans="1:19" x14ac:dyDescent="0.25">
      <c r="A16" s="13" t="s">
        <v>18</v>
      </c>
      <c r="B16" s="14"/>
      <c r="C16" s="32">
        <v>6556.32</v>
      </c>
      <c r="D16" s="30">
        <v>-131.13</v>
      </c>
      <c r="E16" s="15">
        <f t="shared" si="0"/>
        <v>6425.19</v>
      </c>
      <c r="F16" s="14"/>
      <c r="G16" s="32">
        <v>3448.87</v>
      </c>
      <c r="H16" s="30">
        <v>-68.98</v>
      </c>
      <c r="I16" s="15">
        <f t="shared" si="1"/>
        <v>3379.89</v>
      </c>
      <c r="J16" s="14"/>
      <c r="K16" s="32">
        <v>6274.33</v>
      </c>
      <c r="L16" s="30">
        <v>-125.49</v>
      </c>
      <c r="M16" s="15">
        <f t="shared" si="2"/>
        <v>6148.84</v>
      </c>
      <c r="N16" s="18"/>
      <c r="O16" s="32">
        <v>10479.780000000001</v>
      </c>
      <c r="P16" s="30">
        <v>-209.6</v>
      </c>
      <c r="Q16" s="15">
        <f t="shared" si="3"/>
        <v>10270.18</v>
      </c>
    </row>
    <row r="17" spans="1:17" x14ac:dyDescent="0.25">
      <c r="A17" s="13" t="s">
        <v>19</v>
      </c>
      <c r="B17" s="14"/>
      <c r="C17" s="32">
        <v>1407.53</v>
      </c>
      <c r="D17" s="30">
        <v>-28.15</v>
      </c>
      <c r="E17" s="15">
        <f t="shared" si="0"/>
        <v>1379.3799999999999</v>
      </c>
      <c r="F17" s="14"/>
      <c r="G17" s="32">
        <v>709.19</v>
      </c>
      <c r="H17" s="30">
        <v>-14.19</v>
      </c>
      <c r="I17" s="15">
        <f t="shared" si="1"/>
        <v>695</v>
      </c>
      <c r="J17" s="14"/>
      <c r="K17" s="32">
        <v>1312.57</v>
      </c>
      <c r="L17" s="30">
        <v>-26.25</v>
      </c>
      <c r="M17" s="15">
        <f t="shared" si="2"/>
        <v>1286.32</v>
      </c>
      <c r="N17" s="18"/>
      <c r="O17" s="32">
        <v>2276.23</v>
      </c>
      <c r="P17" s="30">
        <v>-45.52</v>
      </c>
      <c r="Q17" s="15">
        <f t="shared" si="3"/>
        <v>2230.71</v>
      </c>
    </row>
    <row r="18" spans="1:17" x14ac:dyDescent="0.25">
      <c r="A18" s="13" t="s">
        <v>20</v>
      </c>
      <c r="B18" s="14"/>
      <c r="C18" s="32">
        <v>3523.78</v>
      </c>
      <c r="D18" s="33"/>
      <c r="E18" s="15">
        <f t="shared" si="0"/>
        <v>3523.78</v>
      </c>
      <c r="F18" s="14"/>
      <c r="G18" s="32">
        <v>1474.69</v>
      </c>
      <c r="H18" s="33"/>
      <c r="I18" s="15">
        <f t="shared" si="1"/>
        <v>1474.69</v>
      </c>
      <c r="J18" s="14"/>
      <c r="K18" s="32">
        <v>2712.76</v>
      </c>
      <c r="L18" s="33"/>
      <c r="M18" s="15">
        <f t="shared" si="2"/>
        <v>2712.76</v>
      </c>
      <c r="O18" s="32">
        <v>5256.55</v>
      </c>
      <c r="P18" s="33"/>
      <c r="Q18" s="15">
        <f t="shared" si="3"/>
        <v>5256.55</v>
      </c>
    </row>
    <row r="19" spans="1:17" x14ac:dyDescent="0.25">
      <c r="A19" s="13" t="s">
        <v>21</v>
      </c>
      <c r="B19" s="14"/>
      <c r="C19" s="32">
        <v>582.88</v>
      </c>
      <c r="D19" s="30">
        <v>-11.66</v>
      </c>
      <c r="E19" s="15">
        <f t="shared" si="0"/>
        <v>571.22</v>
      </c>
      <c r="F19" s="14"/>
      <c r="G19" s="32">
        <v>209.68</v>
      </c>
      <c r="H19" s="30">
        <v>-4.1900000000000004</v>
      </c>
      <c r="I19" s="15">
        <f t="shared" si="1"/>
        <v>205.49</v>
      </c>
      <c r="J19" s="14"/>
      <c r="K19" s="32">
        <v>384.79</v>
      </c>
      <c r="L19" s="30">
        <v>-7.69</v>
      </c>
      <c r="M19" s="15">
        <f t="shared" si="2"/>
        <v>377.1</v>
      </c>
      <c r="N19" s="18"/>
      <c r="O19" s="32">
        <v>803.17</v>
      </c>
      <c r="P19" s="30">
        <v>-16.059999999999999</v>
      </c>
      <c r="Q19" s="15">
        <f t="shared" si="3"/>
        <v>787.11</v>
      </c>
    </row>
    <row r="20" spans="1:17" x14ac:dyDescent="0.25">
      <c r="A20" s="13" t="s">
        <v>22</v>
      </c>
      <c r="B20" s="14"/>
      <c r="C20" s="32">
        <v>360.05</v>
      </c>
      <c r="D20" s="33"/>
      <c r="E20" s="15">
        <f t="shared" si="0"/>
        <v>360.05</v>
      </c>
      <c r="F20" s="14"/>
      <c r="G20" s="32">
        <v>218.08</v>
      </c>
      <c r="H20" s="33"/>
      <c r="I20" s="15">
        <f t="shared" si="1"/>
        <v>218.08</v>
      </c>
      <c r="J20" s="14"/>
      <c r="K20" s="32">
        <v>419.79</v>
      </c>
      <c r="L20" s="33"/>
      <c r="M20" s="15">
        <f t="shared" si="2"/>
        <v>419.79</v>
      </c>
      <c r="N20" s="18"/>
      <c r="O20" s="32">
        <v>680.69</v>
      </c>
      <c r="P20" s="33"/>
      <c r="Q20" s="15">
        <f t="shared" si="3"/>
        <v>680.69</v>
      </c>
    </row>
    <row r="21" spans="1:17" x14ac:dyDescent="0.25">
      <c r="A21" s="13" t="s">
        <v>23</v>
      </c>
      <c r="B21" s="14"/>
      <c r="C21" s="32">
        <v>30279.78</v>
      </c>
      <c r="D21" s="33"/>
      <c r="E21" s="15">
        <f t="shared" si="0"/>
        <v>30279.78</v>
      </c>
      <c r="F21" s="14"/>
      <c r="G21" s="32">
        <v>13912.49</v>
      </c>
      <c r="H21" s="33"/>
      <c r="I21" s="15">
        <f t="shared" si="1"/>
        <v>13912.49</v>
      </c>
      <c r="J21" s="14"/>
      <c r="K21" s="32">
        <v>23752.400000000001</v>
      </c>
      <c r="L21" s="33"/>
      <c r="M21" s="15">
        <f t="shared" si="2"/>
        <v>23752.400000000001</v>
      </c>
      <c r="N21" s="18"/>
      <c r="O21" s="32">
        <v>43036.25</v>
      </c>
      <c r="P21" s="33"/>
      <c r="Q21" s="15">
        <f t="shared" si="3"/>
        <v>43036.25</v>
      </c>
    </row>
    <row r="22" spans="1:17" x14ac:dyDescent="0.25">
      <c r="A22" s="13" t="s">
        <v>24</v>
      </c>
      <c r="B22" s="14"/>
      <c r="C22" s="32">
        <v>1239.45</v>
      </c>
      <c r="D22" s="30">
        <v>-24.79</v>
      </c>
      <c r="E22" s="15">
        <f t="shared" si="0"/>
        <v>1214.6600000000001</v>
      </c>
      <c r="F22" s="14"/>
      <c r="G22" s="32">
        <v>540.54999999999995</v>
      </c>
      <c r="H22" s="30">
        <v>-10.82</v>
      </c>
      <c r="I22" s="15">
        <f t="shared" si="1"/>
        <v>529.7299999999999</v>
      </c>
      <c r="J22" s="14"/>
      <c r="K22" s="32">
        <v>1081.55</v>
      </c>
      <c r="L22" s="30">
        <v>-21.62</v>
      </c>
      <c r="M22" s="15">
        <f t="shared" si="2"/>
        <v>1059.93</v>
      </c>
      <c r="O22" s="32">
        <v>1886.59</v>
      </c>
      <c r="P22" s="30">
        <v>-37.729999999999997</v>
      </c>
      <c r="Q22" s="15">
        <f t="shared" si="3"/>
        <v>1848.86</v>
      </c>
    </row>
    <row r="23" spans="1:17" x14ac:dyDescent="0.25">
      <c r="A23" s="13" t="s">
        <v>25</v>
      </c>
      <c r="B23" s="14"/>
      <c r="C23" s="32">
        <v>749.87</v>
      </c>
      <c r="D23" s="33"/>
      <c r="E23" s="15">
        <f t="shared" si="0"/>
        <v>749.87</v>
      </c>
      <c r="F23" s="14"/>
      <c r="G23" s="32">
        <v>311.86</v>
      </c>
      <c r="H23" s="33"/>
      <c r="I23" s="15">
        <f t="shared" si="1"/>
        <v>311.86</v>
      </c>
      <c r="J23" s="14"/>
      <c r="K23" s="32">
        <v>685.38</v>
      </c>
      <c r="L23" s="33"/>
      <c r="M23" s="15">
        <f t="shared" si="2"/>
        <v>685.38</v>
      </c>
      <c r="N23" s="18"/>
      <c r="O23" s="32">
        <v>1295.3599999999999</v>
      </c>
      <c r="P23" s="33"/>
      <c r="Q23" s="15">
        <f t="shared" si="3"/>
        <v>1295.3599999999999</v>
      </c>
    </row>
    <row r="24" spans="1:17" x14ac:dyDescent="0.25">
      <c r="A24" s="13" t="s">
        <v>26</v>
      </c>
      <c r="B24" s="14"/>
      <c r="C24" s="32">
        <v>801.44</v>
      </c>
      <c r="D24" s="33"/>
      <c r="E24" s="15">
        <f t="shared" si="0"/>
        <v>801.44</v>
      </c>
      <c r="F24" s="14"/>
      <c r="G24" s="32">
        <v>484.3</v>
      </c>
      <c r="H24" s="33"/>
      <c r="I24" s="15">
        <f t="shared" si="1"/>
        <v>484.3</v>
      </c>
      <c r="J24" s="14"/>
      <c r="K24" s="32">
        <v>859.85</v>
      </c>
      <c r="L24" s="33"/>
      <c r="M24" s="15">
        <f t="shared" si="2"/>
        <v>859.85</v>
      </c>
      <c r="N24" s="18"/>
      <c r="O24" s="32">
        <v>1446.79</v>
      </c>
      <c r="P24" s="33"/>
      <c r="Q24" s="15">
        <f t="shared" si="3"/>
        <v>1446.79</v>
      </c>
    </row>
    <row r="25" spans="1:17" x14ac:dyDescent="0.25">
      <c r="A25" s="13" t="s">
        <v>27</v>
      </c>
      <c r="B25" s="14"/>
      <c r="C25" s="32">
        <v>3587.07</v>
      </c>
      <c r="D25" s="33"/>
      <c r="E25" s="15">
        <f t="shared" si="0"/>
        <v>3587.07</v>
      </c>
      <c r="F25" s="14"/>
      <c r="G25" s="32">
        <v>1564.31</v>
      </c>
      <c r="H25" s="33"/>
      <c r="I25" s="15">
        <f t="shared" si="1"/>
        <v>1564.31</v>
      </c>
      <c r="J25" s="14"/>
      <c r="K25" s="32">
        <v>3206.41</v>
      </c>
      <c r="L25" s="33"/>
      <c r="M25" s="15">
        <f t="shared" si="2"/>
        <v>3206.41</v>
      </c>
      <c r="N25" s="18"/>
      <c r="O25" s="32">
        <v>5337.43</v>
      </c>
      <c r="P25" s="33"/>
      <c r="Q25" s="15">
        <f t="shared" si="3"/>
        <v>5337.43</v>
      </c>
    </row>
    <row r="26" spans="1:17" x14ac:dyDescent="0.25">
      <c r="A26" s="13" t="s">
        <v>28</v>
      </c>
      <c r="B26" s="14"/>
      <c r="C26" s="32">
        <v>8199</v>
      </c>
      <c r="D26" s="33">
        <v>-163.99</v>
      </c>
      <c r="E26" s="15">
        <f t="shared" si="0"/>
        <v>8035.01</v>
      </c>
      <c r="F26" s="14"/>
      <c r="G26" s="32">
        <v>4053.28</v>
      </c>
      <c r="H26" s="33">
        <v>-81.069999999999993</v>
      </c>
      <c r="I26" s="15">
        <f t="shared" si="1"/>
        <v>3972.21</v>
      </c>
      <c r="J26" s="14"/>
      <c r="K26" s="32">
        <v>6506.7</v>
      </c>
      <c r="L26" s="33">
        <v>-130.13999999999999</v>
      </c>
      <c r="M26" s="15">
        <f t="shared" si="2"/>
        <v>6376.5599999999995</v>
      </c>
      <c r="N26" s="18"/>
      <c r="O26" s="32">
        <v>11582.8</v>
      </c>
      <c r="P26" s="33">
        <v>-231.65</v>
      </c>
      <c r="Q26" s="15">
        <f t="shared" si="3"/>
        <v>11351.15</v>
      </c>
    </row>
    <row r="27" spans="1:17" x14ac:dyDescent="0.25">
      <c r="A27" s="13" t="s">
        <v>29</v>
      </c>
      <c r="B27" s="14"/>
      <c r="C27" s="32">
        <v>408.33</v>
      </c>
      <c r="D27" s="33">
        <v>-8.17</v>
      </c>
      <c r="E27" s="15">
        <f t="shared" si="0"/>
        <v>400.15999999999997</v>
      </c>
      <c r="F27" s="14"/>
      <c r="G27" s="32">
        <v>177.24</v>
      </c>
      <c r="H27" s="33">
        <v>-3.55</v>
      </c>
      <c r="I27" s="15">
        <f t="shared" si="1"/>
        <v>173.69</v>
      </c>
      <c r="J27" s="14"/>
      <c r="K27" s="32">
        <v>302.33999999999997</v>
      </c>
      <c r="L27" s="33">
        <v>-6.04</v>
      </c>
      <c r="M27" s="15">
        <f t="shared" si="2"/>
        <v>296.29999999999995</v>
      </c>
      <c r="N27" s="18"/>
      <c r="O27" s="32">
        <v>606.29</v>
      </c>
      <c r="P27" s="33">
        <v>-12.13</v>
      </c>
      <c r="Q27" s="15">
        <f t="shared" si="3"/>
        <v>594.16</v>
      </c>
    </row>
    <row r="28" spans="1:17" x14ac:dyDescent="0.25">
      <c r="A28" s="13" t="s">
        <v>30</v>
      </c>
      <c r="B28" s="14"/>
      <c r="C28" s="32">
        <v>38188.51</v>
      </c>
      <c r="D28" s="33"/>
      <c r="E28" s="15">
        <f t="shared" si="0"/>
        <v>38188.51</v>
      </c>
      <c r="F28" s="14"/>
      <c r="G28" s="32">
        <v>17519.490000000002</v>
      </c>
      <c r="H28" s="33"/>
      <c r="I28" s="15">
        <f t="shared" si="1"/>
        <v>17519.490000000002</v>
      </c>
      <c r="J28" s="14"/>
      <c r="K28" s="32">
        <v>28788.43</v>
      </c>
      <c r="L28" s="33"/>
      <c r="M28" s="15">
        <f t="shared" si="2"/>
        <v>28788.43</v>
      </c>
      <c r="O28" s="32">
        <v>55928</v>
      </c>
      <c r="P28" s="33"/>
      <c r="Q28" s="15">
        <f t="shared" si="3"/>
        <v>55928</v>
      </c>
    </row>
    <row r="29" spans="1:17" x14ac:dyDescent="0.25">
      <c r="A29" s="13" t="s">
        <v>31</v>
      </c>
      <c r="B29" s="14"/>
      <c r="C29" s="32">
        <v>4680.92</v>
      </c>
      <c r="D29" s="33"/>
      <c r="E29" s="15">
        <f t="shared" si="0"/>
        <v>4680.92</v>
      </c>
      <c r="F29" s="14"/>
      <c r="G29" s="32">
        <v>2275.71</v>
      </c>
      <c r="H29" s="33"/>
      <c r="I29" s="15">
        <f t="shared" si="1"/>
        <v>2275.71</v>
      </c>
      <c r="J29" s="14"/>
      <c r="K29" s="32">
        <v>3859.71</v>
      </c>
      <c r="L29" s="33"/>
      <c r="M29" s="15">
        <f t="shared" si="2"/>
        <v>3859.71</v>
      </c>
      <c r="N29" s="18"/>
      <c r="O29" s="32">
        <v>6973.2</v>
      </c>
      <c r="P29" s="33"/>
      <c r="Q29" s="15">
        <f t="shared" si="3"/>
        <v>6973.2</v>
      </c>
    </row>
    <row r="30" spans="1:17" x14ac:dyDescent="0.25">
      <c r="A30" s="13" t="s">
        <v>32</v>
      </c>
      <c r="B30" s="14"/>
      <c r="C30" s="32">
        <v>3775.07</v>
      </c>
      <c r="D30" s="33"/>
      <c r="E30" s="15">
        <f t="shared" si="0"/>
        <v>3775.07</v>
      </c>
      <c r="F30" s="14"/>
      <c r="G30" s="32">
        <v>1676.04</v>
      </c>
      <c r="H30" s="33"/>
      <c r="I30" s="15">
        <f t="shared" si="1"/>
        <v>1676.04</v>
      </c>
      <c r="J30" s="14"/>
      <c r="K30" s="32">
        <v>3347.88</v>
      </c>
      <c r="L30" s="33"/>
      <c r="M30" s="15">
        <f t="shared" si="2"/>
        <v>3347.88</v>
      </c>
      <c r="O30" s="32">
        <v>6196.12</v>
      </c>
      <c r="P30" s="33"/>
      <c r="Q30" s="15">
        <f t="shared" si="3"/>
        <v>6196.12</v>
      </c>
    </row>
    <row r="31" spans="1:17" x14ac:dyDescent="0.25">
      <c r="A31" s="13" t="s">
        <v>33</v>
      </c>
      <c r="B31" s="14"/>
      <c r="C31" s="32">
        <v>1214.22</v>
      </c>
      <c r="D31" s="33">
        <v>-24.29</v>
      </c>
      <c r="E31" s="15">
        <f t="shared" si="0"/>
        <v>1189.93</v>
      </c>
      <c r="F31" s="14"/>
      <c r="G31" s="32">
        <v>751.14</v>
      </c>
      <c r="H31" s="33">
        <v>-15.02</v>
      </c>
      <c r="I31" s="15">
        <f t="shared" si="1"/>
        <v>736.12</v>
      </c>
      <c r="J31" s="14"/>
      <c r="K31" s="32">
        <v>1561.88</v>
      </c>
      <c r="L31" s="33">
        <v>-31.24</v>
      </c>
      <c r="M31" s="15">
        <f t="shared" si="2"/>
        <v>1530.64</v>
      </c>
      <c r="N31" s="18"/>
      <c r="O31" s="32">
        <v>2366.2199999999998</v>
      </c>
      <c r="P31" s="33">
        <v>-47.32</v>
      </c>
      <c r="Q31" s="15">
        <f t="shared" si="3"/>
        <v>2318.8999999999996</v>
      </c>
    </row>
    <row r="32" spans="1:17" x14ac:dyDescent="0.25">
      <c r="A32" s="13" t="s">
        <v>34</v>
      </c>
      <c r="B32" s="14"/>
      <c r="C32" s="32">
        <v>18180.07</v>
      </c>
      <c r="D32" s="33">
        <v>-363.6</v>
      </c>
      <c r="E32" s="15">
        <f t="shared" si="0"/>
        <v>17816.47</v>
      </c>
      <c r="F32" s="14"/>
      <c r="G32" s="32">
        <v>10063.120000000001</v>
      </c>
      <c r="H32" s="33">
        <v>-201.27</v>
      </c>
      <c r="I32" s="15">
        <f t="shared" si="1"/>
        <v>9861.85</v>
      </c>
      <c r="J32" s="14"/>
      <c r="K32" s="32">
        <v>17610.03</v>
      </c>
      <c r="L32" s="33">
        <v>-352.19</v>
      </c>
      <c r="M32" s="15">
        <f t="shared" si="2"/>
        <v>17257.84</v>
      </c>
      <c r="O32" s="32">
        <v>28799.61</v>
      </c>
      <c r="P32" s="33">
        <v>-575.99</v>
      </c>
      <c r="Q32" s="15">
        <f t="shared" si="3"/>
        <v>28223.62</v>
      </c>
    </row>
    <row r="33" spans="1:17" x14ac:dyDescent="0.25">
      <c r="A33" s="13" t="s">
        <v>35</v>
      </c>
      <c r="B33" s="14"/>
      <c r="C33" s="32">
        <v>1784.03</v>
      </c>
      <c r="D33" s="33">
        <v>-35.68</v>
      </c>
      <c r="E33" s="15">
        <f t="shared" si="0"/>
        <v>1748.35</v>
      </c>
      <c r="F33" s="14"/>
      <c r="G33" s="32">
        <v>866.43</v>
      </c>
      <c r="H33" s="33">
        <v>-17.329999999999998</v>
      </c>
      <c r="I33" s="15">
        <f t="shared" si="1"/>
        <v>849.09999999999991</v>
      </c>
      <c r="J33" s="14"/>
      <c r="K33" s="32">
        <v>1584.37</v>
      </c>
      <c r="L33" s="33">
        <v>-31.69</v>
      </c>
      <c r="M33" s="15">
        <f t="shared" si="2"/>
        <v>1552.6799999999998</v>
      </c>
      <c r="N33" s="18"/>
      <c r="O33" s="32">
        <v>2808.63</v>
      </c>
      <c r="P33" s="33">
        <v>-56.17</v>
      </c>
      <c r="Q33" s="15">
        <f t="shared" si="3"/>
        <v>2752.46</v>
      </c>
    </row>
    <row r="34" spans="1:17" x14ac:dyDescent="0.25">
      <c r="A34" s="13" t="s">
        <v>36</v>
      </c>
      <c r="B34" s="14"/>
      <c r="C34" s="32">
        <v>799.68</v>
      </c>
      <c r="D34" s="33"/>
      <c r="E34" s="15">
        <f t="shared" si="0"/>
        <v>799.68</v>
      </c>
      <c r="F34" s="14"/>
      <c r="G34" s="32">
        <v>365.99</v>
      </c>
      <c r="H34" s="33"/>
      <c r="I34" s="15">
        <f t="shared" si="1"/>
        <v>365.99</v>
      </c>
      <c r="J34" s="14"/>
      <c r="K34" s="32">
        <v>541.76</v>
      </c>
      <c r="L34" s="33"/>
      <c r="M34" s="15">
        <f t="shared" si="2"/>
        <v>541.76</v>
      </c>
      <c r="N34" s="18"/>
      <c r="O34" s="32">
        <v>1118.6500000000001</v>
      </c>
      <c r="P34" s="33"/>
      <c r="Q34" s="15">
        <f t="shared" si="3"/>
        <v>1118.6500000000001</v>
      </c>
    </row>
    <row r="35" spans="1:17" x14ac:dyDescent="0.25">
      <c r="A35" s="13" t="s">
        <v>37</v>
      </c>
      <c r="B35" s="14"/>
      <c r="C35" s="32">
        <v>45806.07</v>
      </c>
      <c r="D35" s="33"/>
      <c r="E35" s="15">
        <f t="shared" si="0"/>
        <v>45806.07</v>
      </c>
      <c r="F35" s="14"/>
      <c r="G35" s="32">
        <v>1350.7</v>
      </c>
      <c r="H35" s="33"/>
      <c r="I35" s="15">
        <f t="shared" si="1"/>
        <v>1350.7</v>
      </c>
      <c r="J35" s="14"/>
      <c r="K35" s="32">
        <v>2208.83</v>
      </c>
      <c r="L35" s="33"/>
      <c r="M35" s="15">
        <f t="shared" si="2"/>
        <v>2208.83</v>
      </c>
      <c r="O35" s="32">
        <v>3674.55</v>
      </c>
      <c r="P35" s="33"/>
      <c r="Q35" s="15">
        <f t="shared" si="3"/>
        <v>3674.55</v>
      </c>
    </row>
    <row r="36" spans="1:17" x14ac:dyDescent="0.25">
      <c r="A36" s="13" t="s">
        <v>38</v>
      </c>
      <c r="B36" s="14"/>
      <c r="C36" s="32">
        <v>2274.61</v>
      </c>
      <c r="D36" s="30">
        <v>-45.49</v>
      </c>
      <c r="E36" s="15">
        <f t="shared" si="0"/>
        <v>2229.1200000000003</v>
      </c>
      <c r="F36" s="14"/>
      <c r="G36" s="32">
        <v>23918.61</v>
      </c>
      <c r="H36" s="30">
        <v>-27.02</v>
      </c>
      <c r="I36" s="15">
        <f t="shared" si="1"/>
        <v>23891.59</v>
      </c>
      <c r="J36" s="14"/>
      <c r="K36" s="32">
        <v>42002.11</v>
      </c>
      <c r="L36" s="30">
        <v>-44.18</v>
      </c>
      <c r="M36" s="15">
        <f t="shared" si="2"/>
        <v>41957.93</v>
      </c>
      <c r="O36" s="32">
        <v>72943.83</v>
      </c>
      <c r="P36" s="30">
        <v>-73.489999999999995</v>
      </c>
      <c r="Q36" s="15">
        <f t="shared" si="3"/>
        <v>72870.34</v>
      </c>
    </row>
    <row r="37" spans="1:17" x14ac:dyDescent="0.25">
      <c r="A37" s="13" t="s">
        <v>39</v>
      </c>
      <c r="B37" s="14"/>
      <c r="C37" s="32">
        <v>125.56</v>
      </c>
      <c r="D37" s="33"/>
      <c r="E37" s="15">
        <f t="shared" si="0"/>
        <v>125.56</v>
      </c>
      <c r="F37" s="14"/>
      <c r="G37" s="32">
        <v>74.099999999999994</v>
      </c>
      <c r="H37" s="33"/>
      <c r="I37" s="15">
        <f t="shared" si="1"/>
        <v>74.099999999999994</v>
      </c>
      <c r="J37" s="14"/>
      <c r="K37" s="32">
        <v>176.86</v>
      </c>
      <c r="L37" s="33"/>
      <c r="M37" s="15">
        <f t="shared" si="2"/>
        <v>176.86</v>
      </c>
      <c r="N37" s="18"/>
      <c r="O37" s="32">
        <v>235.44</v>
      </c>
      <c r="P37" s="33"/>
      <c r="Q37" s="15">
        <f t="shared" si="3"/>
        <v>235.44</v>
      </c>
    </row>
    <row r="38" spans="1:17" x14ac:dyDescent="0.25">
      <c r="A38" s="13" t="s">
        <v>40</v>
      </c>
      <c r="B38" s="14"/>
      <c r="C38" s="32">
        <v>749.4</v>
      </c>
      <c r="D38" s="33"/>
      <c r="E38" s="15">
        <f t="shared" si="0"/>
        <v>749.4</v>
      </c>
      <c r="F38" s="14"/>
      <c r="G38" s="32">
        <v>390.52</v>
      </c>
      <c r="H38" s="33"/>
      <c r="I38" s="15">
        <f t="shared" si="1"/>
        <v>390.52</v>
      </c>
      <c r="J38" s="14"/>
      <c r="K38" s="32">
        <v>832.8</v>
      </c>
      <c r="L38" s="33"/>
      <c r="M38" s="15">
        <f t="shared" si="2"/>
        <v>832.8</v>
      </c>
      <c r="O38" s="32">
        <v>1391.07</v>
      </c>
      <c r="P38" s="33"/>
      <c r="Q38" s="15">
        <f t="shared" si="3"/>
        <v>1391.07</v>
      </c>
    </row>
    <row r="39" spans="1:17" x14ac:dyDescent="0.25">
      <c r="A39" s="13" t="s">
        <v>41</v>
      </c>
      <c r="B39" s="14"/>
      <c r="C39" s="32">
        <v>1611.79</v>
      </c>
      <c r="D39" s="30"/>
      <c r="E39" s="15">
        <f t="shared" si="0"/>
        <v>1611.79</v>
      </c>
      <c r="F39" s="14"/>
      <c r="G39" s="32">
        <v>739.5</v>
      </c>
      <c r="H39" s="30"/>
      <c r="I39" s="15">
        <f t="shared" si="1"/>
        <v>739.5</v>
      </c>
      <c r="J39" s="14"/>
      <c r="K39" s="32">
        <v>1545.68</v>
      </c>
      <c r="L39" s="30"/>
      <c r="M39" s="15">
        <f t="shared" si="2"/>
        <v>1545.68</v>
      </c>
      <c r="O39" s="32">
        <v>2737.25</v>
      </c>
      <c r="P39" s="30"/>
      <c r="Q39" s="15">
        <f t="shared" si="3"/>
        <v>2737.25</v>
      </c>
    </row>
    <row r="40" spans="1:17" x14ac:dyDescent="0.25">
      <c r="A40" s="13" t="s">
        <v>42</v>
      </c>
      <c r="B40" s="14"/>
      <c r="C40" s="32">
        <v>11058.06</v>
      </c>
      <c r="D40" s="33"/>
      <c r="E40" s="15">
        <f t="shared" si="0"/>
        <v>11058.06</v>
      </c>
      <c r="F40" s="14"/>
      <c r="G40" s="32">
        <v>4979.95</v>
      </c>
      <c r="H40" s="33"/>
      <c r="I40" s="15">
        <f t="shared" si="1"/>
        <v>4979.95</v>
      </c>
      <c r="J40" s="14"/>
      <c r="K40" s="32">
        <v>9059.4</v>
      </c>
      <c r="L40" s="33"/>
      <c r="M40" s="15">
        <f t="shared" si="2"/>
        <v>9059.4</v>
      </c>
      <c r="N40" s="18"/>
      <c r="O40" s="32">
        <v>16596.21</v>
      </c>
      <c r="P40" s="33"/>
      <c r="Q40" s="15">
        <f t="shared" si="3"/>
        <v>16596.21</v>
      </c>
    </row>
    <row r="41" spans="1:17" x14ac:dyDescent="0.25">
      <c r="A41" s="13" t="s">
        <v>43</v>
      </c>
      <c r="B41" s="14"/>
      <c r="C41" s="32">
        <v>6268.09</v>
      </c>
      <c r="D41" s="30">
        <v>-125.36</v>
      </c>
      <c r="E41" s="15">
        <f t="shared" si="0"/>
        <v>6142.7300000000005</v>
      </c>
      <c r="F41" s="14"/>
      <c r="G41" s="32">
        <v>3311.83</v>
      </c>
      <c r="H41" s="30">
        <v>-66.23</v>
      </c>
      <c r="I41" s="15">
        <f t="shared" si="1"/>
        <v>3245.6</v>
      </c>
      <c r="J41" s="14"/>
      <c r="K41" s="32">
        <v>5461.02</v>
      </c>
      <c r="L41" s="30">
        <v>-109.22</v>
      </c>
      <c r="M41" s="15">
        <f t="shared" si="2"/>
        <v>5351.8</v>
      </c>
      <c r="N41" s="18"/>
      <c r="O41" s="32">
        <v>9362.49</v>
      </c>
      <c r="P41" s="30">
        <v>-187.25</v>
      </c>
      <c r="Q41" s="15">
        <f t="shared" si="3"/>
        <v>9175.24</v>
      </c>
    </row>
    <row r="42" spans="1:17" x14ac:dyDescent="0.25">
      <c r="A42" s="13" t="s">
        <v>44</v>
      </c>
      <c r="B42" s="14"/>
      <c r="C42" s="32">
        <v>1560.65</v>
      </c>
      <c r="D42" s="33"/>
      <c r="E42" s="15">
        <f t="shared" si="0"/>
        <v>1560.65</v>
      </c>
      <c r="F42" s="14"/>
      <c r="G42" s="32">
        <v>655.69</v>
      </c>
      <c r="H42" s="33"/>
      <c r="I42" s="15">
        <f t="shared" si="1"/>
        <v>655.69</v>
      </c>
      <c r="J42" s="14"/>
      <c r="K42" s="32">
        <v>1043.26</v>
      </c>
      <c r="L42" s="33"/>
      <c r="M42" s="15">
        <f t="shared" si="2"/>
        <v>1043.26</v>
      </c>
      <c r="N42" s="18"/>
      <c r="O42" s="32">
        <v>2214.59</v>
      </c>
      <c r="P42" s="33"/>
      <c r="Q42" s="15">
        <f t="shared" si="3"/>
        <v>2214.59</v>
      </c>
    </row>
    <row r="43" spans="1:17" x14ac:dyDescent="0.25">
      <c r="A43" s="13" t="s">
        <v>45</v>
      </c>
      <c r="B43" s="14"/>
      <c r="C43" s="32">
        <v>13850.91</v>
      </c>
      <c r="D43" s="33"/>
      <c r="E43" s="15">
        <f t="shared" si="0"/>
        <v>13850.91</v>
      </c>
      <c r="F43" s="14"/>
      <c r="G43" s="32">
        <v>6408.87</v>
      </c>
      <c r="H43" s="33"/>
      <c r="I43" s="15">
        <f t="shared" si="1"/>
        <v>6408.87</v>
      </c>
      <c r="J43" s="14"/>
      <c r="K43" s="32">
        <v>12210.78</v>
      </c>
      <c r="L43" s="33"/>
      <c r="M43" s="15">
        <f t="shared" si="2"/>
        <v>12210.78</v>
      </c>
      <c r="N43" s="18"/>
      <c r="O43" s="32">
        <v>22681.75</v>
      </c>
      <c r="P43" s="33"/>
      <c r="Q43" s="15">
        <f t="shared" si="3"/>
        <v>22681.75</v>
      </c>
    </row>
    <row r="44" spans="1:17" x14ac:dyDescent="0.25">
      <c r="A44" s="13" t="s">
        <v>46</v>
      </c>
      <c r="B44" s="14"/>
      <c r="C44" s="32">
        <v>3345.42</v>
      </c>
      <c r="D44" s="30">
        <v>-66.91</v>
      </c>
      <c r="E44" s="15">
        <f t="shared" si="0"/>
        <v>3278.51</v>
      </c>
      <c r="F44" s="14"/>
      <c r="G44" s="32">
        <v>1501.08</v>
      </c>
      <c r="H44" s="30">
        <v>-30.03</v>
      </c>
      <c r="I44" s="15">
        <f t="shared" si="1"/>
        <v>1471.05</v>
      </c>
      <c r="J44" s="14"/>
      <c r="K44" s="32">
        <v>3046.42</v>
      </c>
      <c r="L44" s="30">
        <v>-60.92</v>
      </c>
      <c r="M44" s="15">
        <f t="shared" si="2"/>
        <v>2985.5</v>
      </c>
      <c r="O44" s="32">
        <v>5424.39</v>
      </c>
      <c r="P44" s="30">
        <v>-108.49</v>
      </c>
      <c r="Q44" s="15">
        <f t="shared" si="3"/>
        <v>5315.9000000000005</v>
      </c>
    </row>
    <row r="45" spans="1:17" x14ac:dyDescent="0.25">
      <c r="A45" s="13" t="s">
        <v>47</v>
      </c>
      <c r="B45" s="14"/>
      <c r="C45" s="32">
        <v>18989.38</v>
      </c>
      <c r="D45" s="33"/>
      <c r="E45" s="15">
        <f t="shared" si="0"/>
        <v>18989.38</v>
      </c>
      <c r="F45" s="14"/>
      <c r="G45" s="32">
        <v>9841.85</v>
      </c>
      <c r="H45" s="33"/>
      <c r="I45" s="15">
        <f t="shared" si="1"/>
        <v>9841.85</v>
      </c>
      <c r="J45" s="14"/>
      <c r="K45" s="32">
        <v>20474.62</v>
      </c>
      <c r="L45" s="33"/>
      <c r="M45" s="15">
        <f t="shared" si="2"/>
        <v>20474.62</v>
      </c>
      <c r="N45" s="18"/>
      <c r="O45" s="32">
        <v>35417.32</v>
      </c>
      <c r="P45" s="33"/>
      <c r="Q45" s="15">
        <f t="shared" si="3"/>
        <v>35417.32</v>
      </c>
    </row>
    <row r="46" spans="1:17" x14ac:dyDescent="0.25">
      <c r="A46" s="13" t="s">
        <v>48</v>
      </c>
      <c r="B46" s="14"/>
      <c r="C46" s="32">
        <v>374.52</v>
      </c>
      <c r="D46" s="33"/>
      <c r="E46" s="15">
        <f t="shared" si="0"/>
        <v>374.52</v>
      </c>
      <c r="F46" s="14"/>
      <c r="G46" s="32">
        <v>216.4</v>
      </c>
      <c r="H46" s="33"/>
      <c r="I46" s="15">
        <f t="shared" si="1"/>
        <v>216.4</v>
      </c>
      <c r="J46" s="14"/>
      <c r="K46" s="32">
        <v>481.92</v>
      </c>
      <c r="L46" s="33"/>
      <c r="M46" s="15">
        <f t="shared" si="2"/>
        <v>481.92</v>
      </c>
      <c r="N46" s="18"/>
      <c r="O46" s="32">
        <v>746.3</v>
      </c>
      <c r="P46" s="33"/>
      <c r="Q46" s="15">
        <f t="shared" si="3"/>
        <v>746.3</v>
      </c>
    </row>
    <row r="47" spans="1:17" x14ac:dyDescent="0.25">
      <c r="A47" s="13" t="s">
        <v>49</v>
      </c>
      <c r="B47" s="14"/>
      <c r="C47" s="32">
        <v>98.66</v>
      </c>
      <c r="D47" s="33"/>
      <c r="E47" s="15">
        <f t="shared" si="0"/>
        <v>98.66</v>
      </c>
      <c r="F47" s="14"/>
      <c r="G47" s="32">
        <v>62.55</v>
      </c>
      <c r="H47" s="33"/>
      <c r="I47" s="15">
        <f t="shared" si="1"/>
        <v>62.55</v>
      </c>
      <c r="J47" s="14"/>
      <c r="K47" s="32">
        <v>135.28</v>
      </c>
      <c r="L47" s="33"/>
      <c r="M47" s="15">
        <f t="shared" si="2"/>
        <v>135.28</v>
      </c>
      <c r="O47" s="32">
        <v>209.39</v>
      </c>
      <c r="P47" s="33"/>
      <c r="Q47" s="15">
        <f t="shared" si="3"/>
        <v>209.39</v>
      </c>
    </row>
    <row r="48" spans="1:17" x14ac:dyDescent="0.25">
      <c r="A48" s="13" t="s">
        <v>50</v>
      </c>
      <c r="B48" s="14"/>
      <c r="C48" s="32">
        <v>94485.43</v>
      </c>
      <c r="D48" s="33"/>
      <c r="E48" s="15">
        <f t="shared" si="0"/>
        <v>94485.43</v>
      </c>
      <c r="F48" s="14"/>
      <c r="G48" s="32">
        <v>55777.88</v>
      </c>
      <c r="H48" s="33"/>
      <c r="I48" s="15">
        <f t="shared" si="1"/>
        <v>55777.88</v>
      </c>
      <c r="J48" s="14"/>
      <c r="K48" s="32">
        <v>124467.46</v>
      </c>
      <c r="L48" s="33"/>
      <c r="M48" s="15">
        <f t="shared" si="2"/>
        <v>124467.46</v>
      </c>
      <c r="N48" s="18"/>
      <c r="O48" s="32">
        <v>234291.95</v>
      </c>
      <c r="P48" s="33"/>
      <c r="Q48" s="15">
        <f t="shared" si="3"/>
        <v>234291.95</v>
      </c>
    </row>
    <row r="49" spans="1:17" x14ac:dyDescent="0.25">
      <c r="A49" s="13" t="s">
        <v>51</v>
      </c>
      <c r="B49" s="14"/>
      <c r="C49" s="32">
        <v>221.47</v>
      </c>
      <c r="D49" s="33"/>
      <c r="E49" s="15">
        <f t="shared" si="0"/>
        <v>221.47</v>
      </c>
      <c r="F49" s="14"/>
      <c r="G49" s="32">
        <v>134.94999999999999</v>
      </c>
      <c r="H49" s="33"/>
      <c r="I49" s="15">
        <f t="shared" si="1"/>
        <v>134.94999999999999</v>
      </c>
      <c r="J49" s="14"/>
      <c r="K49" s="32">
        <v>267.39999999999998</v>
      </c>
      <c r="L49" s="33"/>
      <c r="M49" s="15">
        <f t="shared" si="2"/>
        <v>267.39999999999998</v>
      </c>
      <c r="N49" s="18"/>
      <c r="O49" s="32">
        <v>444.15</v>
      </c>
      <c r="P49" s="33"/>
      <c r="Q49" s="15">
        <f t="shared" si="3"/>
        <v>444.15</v>
      </c>
    </row>
    <row r="50" spans="1:17" x14ac:dyDescent="0.25">
      <c r="A50" s="13" t="s">
        <v>52</v>
      </c>
      <c r="B50" s="14"/>
      <c r="C50" s="32">
        <v>368.77</v>
      </c>
      <c r="D50" s="30">
        <v>-7.37</v>
      </c>
      <c r="E50" s="15">
        <f t="shared" si="0"/>
        <v>361.4</v>
      </c>
      <c r="F50" s="14"/>
      <c r="G50" s="32">
        <v>204.62</v>
      </c>
      <c r="H50" s="30">
        <v>-4.09</v>
      </c>
      <c r="I50" s="15">
        <f t="shared" si="1"/>
        <v>200.53</v>
      </c>
      <c r="J50" s="14"/>
      <c r="K50" s="32">
        <v>481.34</v>
      </c>
      <c r="L50" s="30">
        <v>-9.6300000000000008</v>
      </c>
      <c r="M50" s="15">
        <f t="shared" si="2"/>
        <v>471.71</v>
      </c>
      <c r="O50" s="32">
        <v>790.45</v>
      </c>
      <c r="P50" s="30">
        <v>-15.81</v>
      </c>
      <c r="Q50" s="15">
        <f t="shared" si="3"/>
        <v>774.6400000000001</v>
      </c>
    </row>
    <row r="51" spans="1:17" x14ac:dyDescent="0.25">
      <c r="A51" s="13" t="s">
        <v>53</v>
      </c>
      <c r="B51" s="14"/>
      <c r="C51" s="32">
        <v>4947.6400000000003</v>
      </c>
      <c r="D51" s="33"/>
      <c r="E51" s="15">
        <f t="shared" si="0"/>
        <v>4947.6400000000003</v>
      </c>
      <c r="F51" s="14"/>
      <c r="G51" s="32">
        <v>2222.84</v>
      </c>
      <c r="H51" s="33"/>
      <c r="I51" s="15">
        <f t="shared" si="1"/>
        <v>2222.84</v>
      </c>
      <c r="J51" s="14"/>
      <c r="K51" s="32">
        <v>4468.5</v>
      </c>
      <c r="L51" s="33"/>
      <c r="M51" s="15">
        <f t="shared" si="2"/>
        <v>4468.5</v>
      </c>
      <c r="N51" s="18"/>
      <c r="O51" s="32">
        <v>8001.86</v>
      </c>
      <c r="P51" s="33"/>
      <c r="Q51" s="15">
        <f t="shared" si="3"/>
        <v>8001.86</v>
      </c>
    </row>
    <row r="52" spans="1:17" x14ac:dyDescent="0.25">
      <c r="A52" s="13" t="s">
        <v>54</v>
      </c>
      <c r="B52" s="16"/>
      <c r="C52" s="32">
        <v>8454.31</v>
      </c>
      <c r="D52" s="30"/>
      <c r="E52" s="15">
        <f t="shared" si="0"/>
        <v>8454.31</v>
      </c>
      <c r="F52" s="16"/>
      <c r="G52" s="32">
        <v>4582.05</v>
      </c>
      <c r="H52" s="30"/>
      <c r="I52" s="15">
        <f t="shared" si="1"/>
        <v>4582.05</v>
      </c>
      <c r="J52" s="16"/>
      <c r="K52" s="32">
        <v>8347.8700000000008</v>
      </c>
      <c r="L52" s="30"/>
      <c r="M52" s="15">
        <f t="shared" si="2"/>
        <v>8347.8700000000008</v>
      </c>
      <c r="N52" s="18"/>
      <c r="O52" s="32">
        <v>14584.35</v>
      </c>
      <c r="P52" s="30"/>
      <c r="Q52" s="15">
        <f t="shared" si="3"/>
        <v>14584.35</v>
      </c>
    </row>
    <row r="53" spans="1:17" x14ac:dyDescent="0.25">
      <c r="A53" s="13" t="s">
        <v>55</v>
      </c>
      <c r="B53" s="14"/>
      <c r="C53" s="32">
        <v>191.56</v>
      </c>
      <c r="D53" s="30">
        <v>-3.83</v>
      </c>
      <c r="E53" s="15">
        <f t="shared" si="0"/>
        <v>187.73</v>
      </c>
      <c r="F53" s="14"/>
      <c r="G53" s="32">
        <v>112.93</v>
      </c>
      <c r="H53" s="30">
        <v>-2.27</v>
      </c>
      <c r="I53" s="15">
        <f t="shared" si="1"/>
        <v>110.66000000000001</v>
      </c>
      <c r="J53" s="14"/>
      <c r="K53" s="32">
        <v>224.24</v>
      </c>
      <c r="L53" s="30">
        <v>-4.4800000000000004</v>
      </c>
      <c r="M53" s="15">
        <f t="shared" si="2"/>
        <v>219.76000000000002</v>
      </c>
      <c r="N53" s="18"/>
      <c r="O53" s="32">
        <v>371.12</v>
      </c>
      <c r="P53" s="30">
        <v>-7.43</v>
      </c>
      <c r="Q53" s="15">
        <f t="shared" si="3"/>
        <v>363.69</v>
      </c>
    </row>
    <row r="54" spans="1:17" x14ac:dyDescent="0.25">
      <c r="A54" s="13" t="s">
        <v>56</v>
      </c>
      <c r="B54" s="14"/>
      <c r="C54" s="32">
        <v>763.83</v>
      </c>
      <c r="D54" s="33">
        <v>-15.28</v>
      </c>
      <c r="E54" s="15">
        <f t="shared" si="0"/>
        <v>748.55000000000007</v>
      </c>
      <c r="F54" s="14"/>
      <c r="G54" s="32">
        <v>302.47000000000003</v>
      </c>
      <c r="H54" s="33">
        <v>-6.05</v>
      </c>
      <c r="I54" s="15">
        <f t="shared" si="1"/>
        <v>296.42</v>
      </c>
      <c r="J54" s="14"/>
      <c r="K54" s="32">
        <v>522.57000000000005</v>
      </c>
      <c r="L54" s="33">
        <v>-10.45</v>
      </c>
      <c r="M54" s="15">
        <f t="shared" si="2"/>
        <v>512.12</v>
      </c>
      <c r="N54" s="18"/>
      <c r="O54" s="32">
        <v>1148.8900000000001</v>
      </c>
      <c r="P54" s="33">
        <v>-22.99</v>
      </c>
      <c r="Q54" s="15">
        <f t="shared" si="3"/>
        <v>1125.9000000000001</v>
      </c>
    </row>
    <row r="55" spans="1:17" x14ac:dyDescent="0.25">
      <c r="A55" s="13" t="s">
        <v>57</v>
      </c>
      <c r="B55" s="14"/>
      <c r="C55" s="32">
        <v>427.88</v>
      </c>
      <c r="D55" s="33">
        <v>-8.56</v>
      </c>
      <c r="E55" s="15">
        <f t="shared" si="0"/>
        <v>419.32</v>
      </c>
      <c r="F55" s="14"/>
      <c r="G55" s="32">
        <v>255.89</v>
      </c>
      <c r="H55" s="33">
        <v>-5.13</v>
      </c>
      <c r="I55" s="15">
        <f t="shared" si="1"/>
        <v>250.76</v>
      </c>
      <c r="J55" s="14"/>
      <c r="K55" s="32">
        <v>593.63</v>
      </c>
      <c r="L55" s="33">
        <v>-11.87</v>
      </c>
      <c r="M55" s="15">
        <f t="shared" si="2"/>
        <v>581.76</v>
      </c>
      <c r="N55" s="18"/>
      <c r="O55" s="32">
        <v>895.76</v>
      </c>
      <c r="P55" s="33">
        <v>-17.91</v>
      </c>
      <c r="Q55" s="15">
        <f t="shared" si="3"/>
        <v>877.85</v>
      </c>
    </row>
    <row r="56" spans="1:17" x14ac:dyDescent="0.25">
      <c r="A56" s="13" t="s">
        <v>58</v>
      </c>
      <c r="B56" s="14"/>
      <c r="C56" s="32">
        <v>3063.18</v>
      </c>
      <c r="D56" s="33">
        <v>-61.26</v>
      </c>
      <c r="E56" s="15">
        <f t="shared" si="0"/>
        <v>3001.9199999999996</v>
      </c>
      <c r="F56" s="14"/>
      <c r="G56" s="32">
        <v>1610.6</v>
      </c>
      <c r="H56" s="33">
        <v>-32.21</v>
      </c>
      <c r="I56" s="15">
        <f t="shared" si="1"/>
        <v>1578.3899999999999</v>
      </c>
      <c r="J56" s="14"/>
      <c r="K56" s="32">
        <v>2922.28</v>
      </c>
      <c r="L56" s="33">
        <v>-58.44</v>
      </c>
      <c r="M56" s="15">
        <f t="shared" si="2"/>
        <v>2863.84</v>
      </c>
      <c r="O56" s="32">
        <v>4919.04</v>
      </c>
      <c r="P56" s="33">
        <v>-98.38</v>
      </c>
      <c r="Q56" s="15">
        <f t="shared" si="3"/>
        <v>4820.66</v>
      </c>
    </row>
    <row r="57" spans="1:17" x14ac:dyDescent="0.25">
      <c r="A57" s="13" t="s">
        <v>59</v>
      </c>
      <c r="B57" s="17"/>
      <c r="C57" s="32">
        <v>3771.73</v>
      </c>
      <c r="D57" s="33"/>
      <c r="E57" s="15">
        <f t="shared" si="0"/>
        <v>3771.73</v>
      </c>
      <c r="F57" s="17"/>
      <c r="G57" s="32">
        <v>2078.1999999999998</v>
      </c>
      <c r="H57" s="33"/>
      <c r="I57" s="15">
        <f t="shared" si="1"/>
        <v>2078.1999999999998</v>
      </c>
      <c r="J57" s="17"/>
      <c r="K57" s="32">
        <v>4235.3999999999996</v>
      </c>
      <c r="L57" s="33"/>
      <c r="M57" s="15">
        <f t="shared" si="2"/>
        <v>4235.3999999999996</v>
      </c>
      <c r="N57" s="18"/>
      <c r="O57" s="32">
        <v>6521.28</v>
      </c>
      <c r="P57" s="33"/>
      <c r="Q57" s="15">
        <f t="shared" si="3"/>
        <v>6521.28</v>
      </c>
    </row>
    <row r="58" spans="1:17" x14ac:dyDescent="0.25">
      <c r="A58" t="s">
        <v>60</v>
      </c>
      <c r="B58" s="17"/>
      <c r="C58" s="34">
        <v>581</v>
      </c>
      <c r="D58" s="35"/>
      <c r="E58" s="19">
        <f t="shared" si="0"/>
        <v>581</v>
      </c>
      <c r="F58" s="17"/>
      <c r="G58" s="34">
        <v>264.02999999999997</v>
      </c>
      <c r="H58" s="35"/>
      <c r="I58" s="19">
        <f t="shared" si="1"/>
        <v>264.02999999999997</v>
      </c>
      <c r="J58" s="17"/>
      <c r="K58" s="34">
        <v>461.66</v>
      </c>
      <c r="L58" s="35"/>
      <c r="M58" s="19">
        <f t="shared" si="2"/>
        <v>461.66</v>
      </c>
      <c r="O58" s="34">
        <v>822.67</v>
      </c>
      <c r="P58" s="35"/>
      <c r="Q58" s="19">
        <f t="shared" si="3"/>
        <v>822.67</v>
      </c>
    </row>
  </sheetData>
  <mergeCells count="1">
    <mergeCell ref="A1:S1"/>
  </mergeCells>
  <pageMargins left="0.7" right="0.7" top="0.75" bottom="0.75" header="0.3" footer="0.3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CB87-3C21-4007-85E2-19A342FB2F90}">
  <sheetPr>
    <pageSetUpPr fitToPage="1"/>
  </sheetPr>
  <dimension ref="A1:K31"/>
  <sheetViews>
    <sheetView tabSelected="1" workbookViewId="0">
      <selection activeCell="I2" sqref="I2"/>
    </sheetView>
  </sheetViews>
  <sheetFormatPr defaultRowHeight="15" x14ac:dyDescent="0.25"/>
  <cols>
    <col min="1" max="2" width="15.42578125" customWidth="1"/>
    <col min="3" max="3" width="44.28515625" bestFit="1" customWidth="1"/>
    <col min="4" max="6" width="15" bestFit="1" customWidth="1"/>
    <col min="7" max="7" width="16.5703125" bestFit="1" customWidth="1"/>
    <col min="8" max="9" width="9.7109375" bestFit="1" customWidth="1"/>
    <col min="10" max="11" width="10.7109375" bestFit="1" customWidth="1"/>
  </cols>
  <sheetData>
    <row r="1" spans="1:11" ht="21" x14ac:dyDescent="0.35">
      <c r="A1" s="53" t="s">
        <v>61</v>
      </c>
      <c r="B1" s="53"/>
      <c r="C1" s="53"/>
      <c r="D1" s="53"/>
      <c r="E1" s="1"/>
    </row>
    <row r="3" spans="1:11" x14ac:dyDescent="0.25">
      <c r="A3" t="s">
        <v>62</v>
      </c>
    </row>
    <row r="4" spans="1:11" x14ac:dyDescent="0.25">
      <c r="A4" s="13"/>
      <c r="F4" s="7" t="s">
        <v>63</v>
      </c>
      <c r="G4" s="7" t="s">
        <v>64</v>
      </c>
    </row>
    <row r="5" spans="1:11" x14ac:dyDescent="0.25">
      <c r="A5" s="20" t="s">
        <v>65</v>
      </c>
      <c r="B5" s="20" t="s">
        <v>2</v>
      </c>
      <c r="C5" s="20" t="s">
        <v>7</v>
      </c>
      <c r="D5" s="21" t="s">
        <v>66</v>
      </c>
      <c r="E5" s="21" t="s">
        <v>67</v>
      </c>
      <c r="F5" s="21" t="s">
        <v>68</v>
      </c>
      <c r="G5" s="21" t="s">
        <v>69</v>
      </c>
    </row>
    <row r="6" spans="1:11" x14ac:dyDescent="0.25">
      <c r="A6" s="22">
        <v>45066</v>
      </c>
      <c r="B6" s="45">
        <v>45132</v>
      </c>
      <c r="C6" t="s">
        <v>70</v>
      </c>
      <c r="D6" s="48">
        <v>133306.47</v>
      </c>
      <c r="E6" s="48">
        <v>64801.25</v>
      </c>
      <c r="F6" s="48">
        <v>-50.02</v>
      </c>
      <c r="G6" s="16">
        <f>D6+E6+F6</f>
        <v>198057.7</v>
      </c>
      <c r="H6" s="18"/>
    </row>
    <row r="7" spans="1:11" x14ac:dyDescent="0.25">
      <c r="A7" s="22">
        <v>45097</v>
      </c>
      <c r="B7" s="29">
        <f>B6+31</f>
        <v>45163</v>
      </c>
      <c r="C7" t="s">
        <v>70</v>
      </c>
      <c r="D7" s="48">
        <v>150735.93</v>
      </c>
      <c r="E7" s="48">
        <v>53478.94</v>
      </c>
      <c r="F7" s="48">
        <v>-50.04</v>
      </c>
      <c r="G7" s="14">
        <f t="shared" ref="G7:G17" si="0">D7+E7+F7</f>
        <v>204164.83</v>
      </c>
      <c r="H7" s="18"/>
    </row>
    <row r="8" spans="1:11" x14ac:dyDescent="0.25">
      <c r="A8" s="22">
        <v>45127</v>
      </c>
      <c r="B8" s="29">
        <f>B7+31</f>
        <v>45194</v>
      </c>
      <c r="C8" t="s">
        <v>70</v>
      </c>
      <c r="D8" s="48">
        <v>100981.53</v>
      </c>
      <c r="E8" s="48">
        <v>55558.32</v>
      </c>
      <c r="F8" s="48">
        <v>-50.05</v>
      </c>
      <c r="G8" s="14">
        <f t="shared" si="0"/>
        <v>156489.80000000002</v>
      </c>
      <c r="H8" s="18"/>
    </row>
    <row r="9" spans="1:11" x14ac:dyDescent="0.25">
      <c r="A9" s="22">
        <v>45158</v>
      </c>
      <c r="B9" s="29">
        <f>B8+30</f>
        <v>45224</v>
      </c>
      <c r="C9" t="s">
        <v>70</v>
      </c>
      <c r="D9" s="48">
        <v>176870.53</v>
      </c>
      <c r="E9" s="48">
        <v>52535.99</v>
      </c>
      <c r="F9" s="48">
        <v>-50.06</v>
      </c>
      <c r="G9" s="14">
        <f t="shared" si="0"/>
        <v>229356.46</v>
      </c>
      <c r="H9" s="18"/>
    </row>
    <row r="10" spans="1:11" x14ac:dyDescent="0.25">
      <c r="A10" s="22">
        <v>45189</v>
      </c>
      <c r="B10" s="29">
        <f>B9+31</f>
        <v>45255</v>
      </c>
      <c r="C10" t="s">
        <v>70</v>
      </c>
      <c r="D10" s="48">
        <v>142508.38</v>
      </c>
      <c r="E10" s="48">
        <v>56536.12</v>
      </c>
      <c r="F10" s="48">
        <v>-50.04</v>
      </c>
      <c r="G10" s="14">
        <f t="shared" si="0"/>
        <v>198994.46</v>
      </c>
      <c r="H10" s="18"/>
    </row>
    <row r="11" spans="1:11" x14ac:dyDescent="0.25">
      <c r="A11" s="22">
        <v>45219</v>
      </c>
      <c r="B11" s="29">
        <f>B10+30</f>
        <v>45285</v>
      </c>
      <c r="C11" t="s">
        <v>70</v>
      </c>
      <c r="D11" s="48">
        <v>322431.27</v>
      </c>
      <c r="E11" s="48">
        <v>66687.95</v>
      </c>
      <c r="F11" s="48">
        <v>-50.01</v>
      </c>
      <c r="G11" s="14">
        <f t="shared" si="0"/>
        <v>389069.21</v>
      </c>
      <c r="H11" s="18"/>
    </row>
    <row r="12" spans="1:11" x14ac:dyDescent="0.25">
      <c r="A12" s="22">
        <v>45250</v>
      </c>
      <c r="B12" s="29">
        <f>B11+31</f>
        <v>45316</v>
      </c>
      <c r="C12" t="s">
        <v>70</v>
      </c>
      <c r="D12" s="48">
        <v>406641.48</v>
      </c>
      <c r="E12" s="48">
        <v>72807.33</v>
      </c>
      <c r="F12" s="48">
        <v>-50.06</v>
      </c>
      <c r="G12" s="14">
        <f t="shared" si="0"/>
        <v>479398.75</v>
      </c>
      <c r="H12" s="18"/>
    </row>
    <row r="13" spans="1:11" x14ac:dyDescent="0.25">
      <c r="A13" s="22">
        <v>45280</v>
      </c>
      <c r="B13" s="29">
        <f>B12+31</f>
        <v>45347</v>
      </c>
      <c r="C13" t="s">
        <v>70</v>
      </c>
      <c r="D13" s="48">
        <v>637009.01</v>
      </c>
      <c r="E13" s="48">
        <v>76192.899999999994</v>
      </c>
      <c r="F13" s="48">
        <v>-50.03</v>
      </c>
      <c r="G13" s="14">
        <f t="shared" si="0"/>
        <v>713151.88</v>
      </c>
      <c r="H13" s="18"/>
    </row>
    <row r="14" spans="1:11" x14ac:dyDescent="0.25">
      <c r="A14" s="22">
        <v>45311</v>
      </c>
      <c r="B14" s="29">
        <f>B13+29</f>
        <v>45376</v>
      </c>
      <c r="C14" t="s">
        <v>70</v>
      </c>
      <c r="D14" s="48">
        <v>455973.32</v>
      </c>
      <c r="E14" s="48">
        <v>91497.29</v>
      </c>
      <c r="F14" s="48">
        <v>-50.01</v>
      </c>
      <c r="G14" s="14">
        <f t="shared" si="0"/>
        <v>547420.6</v>
      </c>
      <c r="H14" s="18"/>
    </row>
    <row r="15" spans="1:11" x14ac:dyDescent="0.25">
      <c r="A15" s="22">
        <v>45342</v>
      </c>
      <c r="B15" s="29">
        <f>B14+31</f>
        <v>45407</v>
      </c>
      <c r="C15" t="s">
        <v>70</v>
      </c>
      <c r="D15" s="48">
        <v>264965.86</v>
      </c>
      <c r="E15" s="48">
        <v>77556.62</v>
      </c>
      <c r="F15" s="48">
        <v>-50.03</v>
      </c>
      <c r="G15" s="16">
        <f t="shared" si="0"/>
        <v>342472.44999999995</v>
      </c>
      <c r="K15" s="24"/>
    </row>
    <row r="16" spans="1:11" x14ac:dyDescent="0.25">
      <c r="A16" s="22">
        <v>45371</v>
      </c>
      <c r="B16" s="29">
        <f>B15+30</f>
        <v>45437</v>
      </c>
      <c r="C16" t="s">
        <v>70</v>
      </c>
      <c r="D16" s="48">
        <v>242667.73</v>
      </c>
      <c r="E16" s="48">
        <v>73789.600000000006</v>
      </c>
      <c r="F16" s="48">
        <v>-50.04</v>
      </c>
      <c r="G16" s="16">
        <f t="shared" si="0"/>
        <v>316407.29000000004</v>
      </c>
      <c r="K16" s="24"/>
    </row>
    <row r="17" spans="1:11" x14ac:dyDescent="0.25">
      <c r="A17" s="22">
        <v>45402</v>
      </c>
      <c r="B17" s="29">
        <f>B16+31</f>
        <v>45468</v>
      </c>
      <c r="C17" t="s">
        <v>70</v>
      </c>
      <c r="D17" s="48">
        <v>154665.4</v>
      </c>
      <c r="E17" s="48">
        <v>65873.490000000005</v>
      </c>
      <c r="F17" s="48">
        <v>-49.99</v>
      </c>
      <c r="G17" s="16">
        <f t="shared" si="0"/>
        <v>220488.90000000002</v>
      </c>
      <c r="K17" s="24"/>
    </row>
    <row r="18" spans="1:11" x14ac:dyDescent="0.25">
      <c r="E18" s="18"/>
      <c r="F18" s="16"/>
      <c r="G18" s="18"/>
      <c r="K18" s="24"/>
    </row>
    <row r="19" spans="1:11" ht="15.75" thickBot="1" x14ac:dyDescent="0.3">
      <c r="A19" s="22"/>
      <c r="B19" s="23"/>
      <c r="E19" s="18"/>
      <c r="F19" s="16"/>
      <c r="G19" s="47">
        <f>SUM(G6:G17)</f>
        <v>3995472.3299999996</v>
      </c>
      <c r="K19" s="24"/>
    </row>
    <row r="20" spans="1:11" ht="15.75" thickTop="1" x14ac:dyDescent="0.25">
      <c r="A20" s="22"/>
      <c r="B20" s="23"/>
      <c r="E20" s="18"/>
      <c r="F20" s="16"/>
      <c r="G20" s="18"/>
      <c r="K20" s="24"/>
    </row>
    <row r="21" spans="1:11" x14ac:dyDescent="0.25">
      <c r="A21" s="22"/>
      <c r="B21" s="23"/>
      <c r="E21" s="18"/>
      <c r="F21" s="16"/>
      <c r="G21" s="18"/>
      <c r="K21" s="24"/>
    </row>
    <row r="22" spans="1:11" x14ac:dyDescent="0.25">
      <c r="K22" s="25"/>
    </row>
    <row r="23" spans="1:11" x14ac:dyDescent="0.25">
      <c r="A23" s="2" t="s">
        <v>71</v>
      </c>
      <c r="K23" s="25"/>
    </row>
    <row r="24" spans="1:11" x14ac:dyDescent="0.25">
      <c r="B24" s="20" t="s">
        <v>72</v>
      </c>
      <c r="C24" s="20" t="s">
        <v>7</v>
      </c>
      <c r="D24" s="21" t="s">
        <v>73</v>
      </c>
      <c r="E24" s="21"/>
      <c r="K24" s="25"/>
    </row>
    <row r="25" spans="1:11" x14ac:dyDescent="0.25">
      <c r="B25" s="23">
        <v>45226</v>
      </c>
      <c r="C25" t="s">
        <v>70</v>
      </c>
      <c r="D25" s="49">
        <v>69.75</v>
      </c>
      <c r="E25" s="16"/>
      <c r="K25" s="25"/>
    </row>
    <row r="26" spans="1:11" x14ac:dyDescent="0.25">
      <c r="B26" s="23"/>
      <c r="D26" s="16"/>
      <c r="E26" s="16"/>
      <c r="K26" s="25"/>
    </row>
    <row r="27" spans="1:11" x14ac:dyDescent="0.25">
      <c r="B27" s="23"/>
      <c r="D27" s="16"/>
      <c r="E27" s="16"/>
      <c r="K27" s="25"/>
    </row>
    <row r="28" spans="1:11" x14ac:dyDescent="0.25">
      <c r="B28" s="23"/>
      <c r="D28" s="16"/>
      <c r="E28" s="16"/>
      <c r="K28" s="25"/>
    </row>
    <row r="29" spans="1:11" x14ac:dyDescent="0.25">
      <c r="K29" s="25"/>
    </row>
    <row r="30" spans="1:11" x14ac:dyDescent="0.25">
      <c r="K30" s="25"/>
    </row>
    <row r="31" spans="1:11" x14ac:dyDescent="0.25">
      <c r="K31" s="25"/>
    </row>
  </sheetData>
  <mergeCells count="1">
    <mergeCell ref="A1:D1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9CD4-AD3C-4EEC-964F-BA90D28886B1}">
  <sheetPr>
    <pageSetUpPr fitToPage="1"/>
  </sheetPr>
  <dimension ref="A1:L21"/>
  <sheetViews>
    <sheetView tabSelected="1" workbookViewId="0">
      <selection activeCell="I2" sqref="I2"/>
    </sheetView>
  </sheetViews>
  <sheetFormatPr defaultRowHeight="15" x14ac:dyDescent="0.25"/>
  <cols>
    <col min="1" max="2" width="15.42578125" customWidth="1"/>
    <col min="3" max="3" width="26.85546875" bestFit="1" customWidth="1"/>
    <col min="4" max="4" width="14.140625" customWidth="1"/>
    <col min="5" max="5" width="15.42578125" customWidth="1"/>
    <col min="9" max="9" width="11.28515625" bestFit="1" customWidth="1"/>
    <col min="11" max="11" width="10" bestFit="1" customWidth="1"/>
    <col min="12" max="12" width="12.28515625" bestFit="1" customWidth="1"/>
  </cols>
  <sheetData>
    <row r="1" spans="1:12" ht="21" x14ac:dyDescent="0.35">
      <c r="A1" s="53" t="s">
        <v>75</v>
      </c>
      <c r="B1" s="53"/>
      <c r="C1" s="53"/>
      <c r="D1" s="53"/>
      <c r="E1" s="53"/>
    </row>
    <row r="3" spans="1:12" x14ac:dyDescent="0.25">
      <c r="A3" t="s">
        <v>74</v>
      </c>
    </row>
    <row r="4" spans="1:12" x14ac:dyDescent="0.25">
      <c r="A4" s="13"/>
    </row>
    <row r="5" spans="1:12" x14ac:dyDescent="0.25">
      <c r="A5" s="20" t="s">
        <v>65</v>
      </c>
      <c r="B5" s="20" t="s">
        <v>2</v>
      </c>
      <c r="C5" s="20" t="s">
        <v>7</v>
      </c>
      <c r="D5" s="21" t="s">
        <v>73</v>
      </c>
    </row>
    <row r="6" spans="1:12" x14ac:dyDescent="0.25">
      <c r="A6" s="22">
        <v>45066</v>
      </c>
      <c r="B6" s="45">
        <v>45127</v>
      </c>
      <c r="C6" t="s">
        <v>70</v>
      </c>
      <c r="D6" s="30">
        <v>213824.12</v>
      </c>
      <c r="I6" s="18"/>
      <c r="L6" s="18"/>
    </row>
    <row r="7" spans="1:12" x14ac:dyDescent="0.25">
      <c r="A7" s="22">
        <v>45097</v>
      </c>
      <c r="B7" s="23">
        <f>B6+31</f>
        <v>45158</v>
      </c>
      <c r="C7" t="s">
        <v>70</v>
      </c>
      <c r="D7" s="31">
        <v>188241.41</v>
      </c>
      <c r="I7" s="18"/>
      <c r="L7" s="18"/>
    </row>
    <row r="8" spans="1:12" x14ac:dyDescent="0.25">
      <c r="A8" s="22">
        <v>45127</v>
      </c>
      <c r="B8" s="23">
        <f>B7+31</f>
        <v>45189</v>
      </c>
      <c r="C8" t="s">
        <v>70</v>
      </c>
      <c r="D8" s="30">
        <v>177782.34</v>
      </c>
      <c r="I8" s="18"/>
      <c r="L8" s="18"/>
    </row>
    <row r="9" spans="1:12" x14ac:dyDescent="0.25">
      <c r="A9" s="22">
        <v>45158</v>
      </c>
      <c r="B9" s="23">
        <f>B8+30</f>
        <v>45219</v>
      </c>
      <c r="C9" t="s">
        <v>70</v>
      </c>
      <c r="D9" s="30">
        <v>186738.48</v>
      </c>
      <c r="I9" s="18"/>
      <c r="L9" s="18"/>
    </row>
    <row r="10" spans="1:12" x14ac:dyDescent="0.25">
      <c r="A10" s="22">
        <v>45189</v>
      </c>
      <c r="B10" s="23">
        <f>B9+31</f>
        <v>45250</v>
      </c>
      <c r="C10" t="s">
        <v>70</v>
      </c>
      <c r="D10" s="30">
        <v>206711.16</v>
      </c>
      <c r="I10" s="18"/>
      <c r="L10" s="18"/>
    </row>
    <row r="11" spans="1:12" x14ac:dyDescent="0.25">
      <c r="A11" s="22">
        <v>45219</v>
      </c>
      <c r="B11" s="23">
        <f>B10+30</f>
        <v>45280</v>
      </c>
      <c r="C11" t="s">
        <v>70</v>
      </c>
      <c r="D11" s="30">
        <v>317584.03999999998</v>
      </c>
      <c r="I11" s="18"/>
      <c r="L11" s="18"/>
    </row>
    <row r="12" spans="1:12" x14ac:dyDescent="0.25">
      <c r="A12" s="22">
        <v>45250</v>
      </c>
      <c r="B12" s="23">
        <f>B11+31</f>
        <v>45311</v>
      </c>
      <c r="C12" t="s">
        <v>70</v>
      </c>
      <c r="D12" s="30">
        <v>469342.17</v>
      </c>
      <c r="I12" s="18"/>
      <c r="L12" s="18"/>
    </row>
    <row r="13" spans="1:12" x14ac:dyDescent="0.25">
      <c r="A13" s="22">
        <v>45280</v>
      </c>
      <c r="B13" s="23">
        <f>B12+31</f>
        <v>45342</v>
      </c>
      <c r="C13" t="s">
        <v>70</v>
      </c>
      <c r="D13" s="30">
        <v>659888.62</v>
      </c>
      <c r="L13" s="18"/>
    </row>
    <row r="14" spans="1:12" x14ac:dyDescent="0.25">
      <c r="A14" s="22">
        <v>45311</v>
      </c>
      <c r="B14" s="23">
        <f>B13+29</f>
        <v>45371</v>
      </c>
      <c r="C14" t="s">
        <v>70</v>
      </c>
      <c r="D14" s="30">
        <v>597219.91</v>
      </c>
    </row>
    <row r="15" spans="1:12" x14ac:dyDescent="0.25">
      <c r="A15" s="22">
        <v>45342</v>
      </c>
      <c r="B15" s="23">
        <f>B14+31</f>
        <v>45402</v>
      </c>
      <c r="C15" t="s">
        <v>70</v>
      </c>
      <c r="D15" s="30">
        <v>434192.37</v>
      </c>
    </row>
    <row r="16" spans="1:12" x14ac:dyDescent="0.25">
      <c r="A16" s="22">
        <v>45371</v>
      </c>
      <c r="B16" s="23">
        <f>B15+30</f>
        <v>45432</v>
      </c>
      <c r="C16" t="s">
        <v>70</v>
      </c>
      <c r="D16" s="30">
        <v>348224.39</v>
      </c>
    </row>
    <row r="17" spans="1:4" x14ac:dyDescent="0.25">
      <c r="A17" s="22">
        <v>45402</v>
      </c>
      <c r="B17" s="23">
        <f>B16+31</f>
        <v>45463</v>
      </c>
      <c r="C17" t="s">
        <v>70</v>
      </c>
      <c r="D17" s="30">
        <v>233705.83</v>
      </c>
    </row>
    <row r="19" spans="1:4" x14ac:dyDescent="0.25">
      <c r="D19" s="18"/>
    </row>
    <row r="20" spans="1:4" ht="15.75" thickBot="1" x14ac:dyDescent="0.3">
      <c r="D20" s="47">
        <f>SUM(D6:D18)</f>
        <v>4033454.8400000003</v>
      </c>
    </row>
    <row r="21" spans="1:4" ht="15.75" thickTop="1" x14ac:dyDescent="0.25"/>
  </sheetData>
  <mergeCells count="1">
    <mergeCell ref="A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Pass-Through Franchise Fee Pmts</vt:lpstr>
      <vt:lpstr>SalesUse Tax Pmts</vt:lpstr>
      <vt:lpstr>School Tax Pmts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E Whiting</dc:creator>
  <cp:lastModifiedBy>Wilen, Eric</cp:lastModifiedBy>
  <cp:lastPrinted>2024-10-25T03:41:47Z</cp:lastPrinted>
  <dcterms:created xsi:type="dcterms:W3CDTF">2021-06-09T14:10:34Z</dcterms:created>
  <dcterms:modified xsi:type="dcterms:W3CDTF">2024-10-25T03:42:06Z</dcterms:modified>
</cp:coreProperties>
</file>