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MdSt-KY Rate Case\2024 KY Rate Case\Relied Upons\"/>
    </mc:Choice>
  </mc:AlternateContent>
  <xr:revisionPtr revIDLastSave="0" documentId="13_ncr:1_{3A32E119-1BFB-474A-94FC-DE32305E9FB0}" xr6:coauthVersionLast="47" xr6:coauthVersionMax="47" xr10:uidLastSave="{00000000-0000-0000-0000-000000000000}"/>
  <bookViews>
    <workbookView xWindow="28695" yWindow="0" windowWidth="14610" windowHeight="15585" xr2:uid="{00000000-000D-0000-FFFF-FFFF00000000}"/>
  </bookViews>
  <sheets>
    <sheet name="Depreciation" sheetId="1" r:id="rId1"/>
  </sheets>
  <definedNames>
    <definedName name="EssAliasTable" localSheetId="0">"Default"</definedName>
    <definedName name="EssfHasNonUnique" localSheetId="0">FALSE</definedName>
    <definedName name="EssLatest" localSheetId="0">"Oct"</definedName>
    <definedName name="EssOptions" localSheetId="0">"A1100000000131000011001100020_01000"</definedName>
    <definedName name="_xlnm.Print_Area" localSheetId="0">Depreciation!$A$1:$W$38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O28" i="1"/>
  <c r="O29" i="1"/>
  <c r="O30" i="1"/>
  <c r="O31" i="1"/>
  <c r="O32" i="1"/>
  <c r="O33" i="1"/>
  <c r="O34" i="1"/>
  <c r="P34" i="1" s="1"/>
  <c r="Q34" i="1" s="1"/>
  <c r="O35" i="1"/>
  <c r="O36" i="1"/>
  <c r="O26" i="1"/>
  <c r="O37" i="1" s="1"/>
  <c r="O11" i="1"/>
  <c r="O12" i="1"/>
  <c r="O13" i="1"/>
  <c r="O14" i="1"/>
  <c r="O15" i="1"/>
  <c r="O16" i="1"/>
  <c r="P17" i="1" s="1"/>
  <c r="O17" i="1"/>
  <c r="O18" i="1"/>
  <c r="O19" i="1"/>
  <c r="P19" i="1" s="1"/>
  <c r="Q19" i="1" s="1"/>
  <c r="O20" i="1"/>
  <c r="O21" i="1"/>
  <c r="O22" i="1"/>
  <c r="O10" i="1"/>
  <c r="D37" i="1"/>
  <c r="E37" i="1"/>
  <c r="F37" i="1"/>
  <c r="G37" i="1"/>
  <c r="H37" i="1"/>
  <c r="I37" i="1"/>
  <c r="J37" i="1"/>
  <c r="K37" i="1"/>
  <c r="L37" i="1"/>
  <c r="M37" i="1"/>
  <c r="N37" i="1"/>
  <c r="C37" i="1"/>
  <c r="D23" i="1"/>
  <c r="E23" i="1"/>
  <c r="F23" i="1"/>
  <c r="G23" i="1"/>
  <c r="H23" i="1"/>
  <c r="I23" i="1"/>
  <c r="J23" i="1"/>
  <c r="K23" i="1"/>
  <c r="L23" i="1"/>
  <c r="M23" i="1"/>
  <c r="N23" i="1"/>
  <c r="C23" i="1"/>
  <c r="B4" i="1"/>
  <c r="Q17" i="1" l="1"/>
  <c r="P32" i="1"/>
  <c r="Q32" i="1" s="1"/>
  <c r="O23" i="1"/>
  <c r="P30" i="1"/>
  <c r="Q30" i="1" s="1"/>
</calcChain>
</file>

<file path=xl/sharedStrings.xml><?xml version="1.0" encoding="utf-8"?>
<sst xmlns="http://schemas.openxmlformats.org/spreadsheetml/2006/main" count="61" uniqueCount="42">
  <si>
    <t>Atmos Energy Corporation</t>
  </si>
  <si>
    <t>Income Statements</t>
  </si>
  <si>
    <t>Depreciation and Amortization</t>
  </si>
  <si>
    <t>Atmos Energy-KY/Mid-States</t>
  </si>
  <si>
    <t>Fiscal 2023</t>
  </si>
  <si>
    <t>Fiscal 2024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</si>
  <si>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</si>
  <si>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</si>
  <si>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</si>
  <si>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</si>
  <si>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</si>
  <si>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</si>
  <si>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</si>
  <si>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</si>
  <si>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</si>
  <si>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</si>
  <si>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</si>
  <si>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</si>
  <si>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KY - S009000</t>
  </si>
  <si>
    <t>Ky/Mid-States - S091000</t>
  </si>
  <si>
    <t>Depreciation Expense - Misc General Expense 4030-07590</t>
  </si>
  <si>
    <t>Depreciation Expense - Depr &amp; Taxes Other Expense 4030-09344</t>
  </si>
  <si>
    <t>Depreciation Expense - Depr Exp-Natural Gas Prod 4030-30002</t>
  </si>
  <si>
    <t>Depreciation Expense - Depr Exp-Transmission Plant 4030-30004</t>
  </si>
  <si>
    <t>Depreciation Expense - Depr Exp-Distribution Plant 4030-30005</t>
  </si>
  <si>
    <t>Depreciation Expense - Depr Exp-General Plant 4030-30007</t>
  </si>
  <si>
    <t>Depreciation Expense - Vehicle Depreciation 4030-30031</t>
  </si>
  <si>
    <t>Depreciation Expense - Vehicle Depreciation Capitalized 4030-30032</t>
  </si>
  <si>
    <t>Depreciation Expense - Tools &amp; Shop Depreciation 4030-30061</t>
  </si>
  <si>
    <t>Depreciation Expense - Tools &amp; Shop Depreciation Capitalize 4030-30062</t>
  </si>
  <si>
    <t>Depreciation Expense - Billing from SS - Taxes Other and De 4030-41124</t>
  </si>
  <si>
    <t>Depreciation Expense - Billing from CSC -  Depr &amp; Taxes Oth 4030-41129</t>
  </si>
  <si>
    <t>Amortization of gas plant acqu - Depr &amp; Taxes Other Expense 4060-09344</t>
  </si>
  <si>
    <t>Depreciation Expense - Heavy Equipment Depreciation 4030-30041</t>
  </si>
  <si>
    <t>Depreciation Expense - Heavy Equipment Depreciation Capital 4030-30042</t>
  </si>
  <si>
    <t>Amortization of gas plant acqu - Amort Util/Plant Acq Adj 4060-30011</t>
  </si>
  <si>
    <t>Totals</t>
  </si>
  <si>
    <t>Expense</t>
  </si>
  <si>
    <t>Factor</t>
  </si>
  <si>
    <t>Average</t>
  </si>
  <si>
    <t>Cap Rate</t>
  </si>
  <si>
    <t>Adjusted to remove March 2024 due to correction that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</si>
</sst>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62"/>
      <name val="Arial"/>
      <family val="2"/>
    </font>
    <font>
      <sz val="18"/>
      <color indexed="62"/>
      <name val="Arial"/>
      <family val="2"/>
    </font>
    <font>
      <sz val="10"/>
      <name val="Arial"/>
      <family val="2"/>
    </font>
    <font>
      <b/>
      <sz val="10"/>
      <color indexed="13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20"/>
      <color indexed="62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2" fillId="2" borderId="0" xfId="0" applyFont="1" applyFill="1" applyAlignment="1">
      <alignment horizontal="centerContinuous"/>
    </xf>
    <xf numFmtId="0" fontId="9" fillId="0" borderId="0" xfId="0" applyFont="1" applyAlignment="1">
      <alignment horizontal="centerContinuous"/>
    </xf>
    <xf numFmtId="0" fontId="10" fillId="0" borderId="0" xfId="0" applyFont="1"/>
    <xf numFmtId="38" fontId="8" fillId="0" borderId="0" xfId="1" applyNumberFormat="1" applyFont="1" applyBorder="1"/>
    <xf numFmtId="0" fontId="1" fillId="3" borderId="1" xfId="0" applyFont="1" applyFill="1" applyBorder="1"/>
    <xf numFmtId="0" fontId="0" fillId="3" borderId="1" xfId="0" applyFill="1" applyBorder="1"/>
    <xf numFmtId="37" fontId="8" fillId="0" borderId="0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0" fontId="11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13" fillId="0" borderId="0" xfId="0" quotePrefix="1" applyFont="1" applyAlignment="1">
      <alignment horizontal="centerContinuous"/>
    </xf>
    <xf numFmtId="0" fontId="12" fillId="2" borderId="0" xfId="0" quotePrefix="1" applyFont="1" applyFill="1" applyAlignment="1">
      <alignment horizontal="centerContinuous"/>
    </xf>
    <xf numFmtId="164" fontId="7" fillId="3" borderId="0" xfId="1" quotePrefix="1" applyNumberFormat="1" applyFont="1" applyFill="1" applyBorder="1" applyAlignment="1">
      <alignment horizontal="center"/>
    </xf>
    <xf numFmtId="164" fontId="6" fillId="3" borderId="0" xfId="1" quotePrefix="1" applyNumberFormat="1" applyFont="1" applyFill="1" applyBorder="1" applyAlignment="1">
      <alignment horizontal="center"/>
    </xf>
    <xf numFmtId="0" fontId="2" fillId="0" borderId="0" xfId="0" quotePrefix="1" applyFont="1"/>
    <xf numFmtId="0" fontId="1" fillId="0" borderId="0" xfId="0" applyFont="1"/>
    <xf numFmtId="38" fontId="8" fillId="0" borderId="0" xfId="1" applyNumberFormat="1" applyFont="1" applyBorder="1" applyAlignment="1">
      <alignment horizontal="right"/>
    </xf>
    <xf numFmtId="41" fontId="0" fillId="0" borderId="0" xfId="0" applyNumberFormat="1"/>
    <xf numFmtId="41" fontId="0" fillId="0" borderId="2" xfId="0" applyNumberFormat="1" applyBorder="1"/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4" fontId="6" fillId="3" borderId="0" xfId="1" applyNumberFormat="1" applyFont="1" applyFill="1" applyBorder="1" applyAlignment="1">
      <alignment horizontal="center"/>
    </xf>
    <xf numFmtId="0" fontId="1" fillId="0" borderId="0" xfId="3" quotePrefix="1" applyAlignment="1">
      <alignment horizontal="center"/>
    </xf>
    <xf numFmtId="0" fontId="1" fillId="0" borderId="0" xfId="3" applyAlignment="1">
      <alignment horizontal="center"/>
    </xf>
    <xf numFmtId="0" fontId="0" fillId="4" borderId="0" xfId="0" quotePrefix="1" applyFill="1"/>
    <xf numFmtId="41" fontId="0" fillId="4" borderId="0" xfId="0" applyNumberFormat="1" applyFill="1"/>
    <xf numFmtId="0" fontId="0" fillId="5" borderId="0" xfId="0" quotePrefix="1" applyFill="1"/>
    <xf numFmtId="41" fontId="0" fillId="5" borderId="0" xfId="0" applyNumberFormat="1" applyFill="1"/>
    <xf numFmtId="0" fontId="0" fillId="6" borderId="0" xfId="0" quotePrefix="1" applyFill="1"/>
    <xf numFmtId="41" fontId="0" fillId="6" borderId="0" xfId="0" applyNumberFormat="1" applyFill="1"/>
    <xf numFmtId="0" fontId="0" fillId="4" borderId="0" xfId="0" applyFill="1"/>
    <xf numFmtId="10" fontId="0" fillId="4" borderId="0" xfId="2" applyNumberFormat="1" applyFont="1" applyFill="1"/>
    <xf numFmtId="10" fontId="0" fillId="4" borderId="0" xfId="0" applyNumberFormat="1" applyFill="1"/>
    <xf numFmtId="0" fontId="0" fillId="5" borderId="0" xfId="0" applyFill="1"/>
    <xf numFmtId="10" fontId="0" fillId="5" borderId="0" xfId="2" applyNumberFormat="1" applyFont="1" applyFill="1"/>
    <xf numFmtId="10" fontId="0" fillId="5" borderId="0" xfId="0" applyNumberFormat="1" applyFill="1"/>
    <xf numFmtId="0" fontId="0" fillId="6" borderId="0" xfId="0" applyFill="1"/>
    <xf numFmtId="10" fontId="0" fillId="6" borderId="0" xfId="2" applyNumberFormat="1" applyFont="1" applyFill="1"/>
    <xf numFmtId="10" fontId="0" fillId="6" borderId="0" xfId="0" applyNumberFormat="1" applyFill="1"/>
  </cellXfs>
  <cellStyles count="4">
    <cellStyle name="Comma" xfId="1" builtinId="3"/>
    <cellStyle name="Normal" xfId="0" builtinId="0"/>
    <cellStyle name="Normal_Depreciation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9"/>
  <sheetViews>
    <sheetView showGridLines="0" tabSelected="1" topLeftCell="A5" zoomScale="85" zoomScaleNormal="85" workbookViewId="0">
      <pane xSplit="2" ySplit="5" topLeftCell="O10" activePane="bottomRight" state="frozen"/>
      <selection activeCell="A5" sqref="A5"/>
      <selection pane="topRight" activeCell="C5" sqref="C5"/>
      <selection pane="bottomLeft" activeCell="A10" sqref="A10"/>
      <selection pane="bottomRight" activeCell="Q18" sqref="Q18"/>
    </sheetView>
  </sheetViews>
  <sheetFormatPr defaultRowHeight="12.75" x14ac:dyDescent="0.2"/>
  <cols>
    <col min="1" max="1" width="21.5703125" style="27" bestFit="1" customWidth="1"/>
    <col min="2" max="2" width="67.140625" bestFit="1" customWidth="1"/>
    <col min="3" max="3" width="12.42578125" bestFit="1" customWidth="1"/>
    <col min="4" max="4" width="13.28515625" bestFit="1" customWidth="1"/>
    <col min="5" max="5" width="12.5703125" bestFit="1" customWidth="1"/>
    <col min="6" max="14" width="12.5703125" customWidth="1"/>
    <col min="15" max="15" width="11.5703125" bestFit="1" customWidth="1"/>
    <col min="16" max="16" width="13.85546875" bestFit="1" customWidth="1"/>
    <col min="17" max="17" width="15.5703125" customWidth="1"/>
  </cols>
  <sheetData>
    <row r="1" spans="1:17" ht="38.1" customHeight="1" x14ac:dyDescent="0.4">
      <c r="B1" s="15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1"/>
      <c r="Q1" s="22"/>
    </row>
    <row r="2" spans="1:17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1"/>
      <c r="Q2" s="22"/>
    </row>
    <row r="3" spans="1:17" s="4" customFormat="1" ht="23.25" x14ac:dyDescent="0.35">
      <c r="A3" s="28"/>
      <c r="B3" s="16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7" s="8" customFormat="1" ht="15.75" x14ac:dyDescent="0.25">
      <c r="A4" s="29"/>
      <c r="B4" s="17" t="str">
        <f>"For the Month Ended "&amp;C8&amp;", 2024"</f>
        <v>For the Month Ended July, 2024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8" x14ac:dyDescent="0.25">
      <c r="A5" s="6"/>
      <c r="B5" s="18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7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7" s="5" customFormat="1" ht="26.25" customHeight="1" x14ac:dyDescent="0.2">
      <c r="A7" s="10"/>
      <c r="B7" s="10"/>
      <c r="C7" s="19" t="s">
        <v>4</v>
      </c>
      <c r="D7" s="19" t="s">
        <v>4</v>
      </c>
      <c r="E7" s="19" t="s">
        <v>4</v>
      </c>
      <c r="F7" s="19" t="s">
        <v>5</v>
      </c>
      <c r="G7" s="19" t="s">
        <v>5</v>
      </c>
      <c r="H7" s="19" t="s">
        <v>5</v>
      </c>
      <c r="I7" s="19" t="s">
        <v>5</v>
      </c>
      <c r="J7" s="19" t="s">
        <v>5</v>
      </c>
      <c r="K7" s="19" t="s">
        <v>5</v>
      </c>
      <c r="L7" s="19" t="s">
        <v>5</v>
      </c>
      <c r="M7" s="19" t="s">
        <v>5</v>
      </c>
      <c r="N7" s="19" t="s">
        <v>5</v>
      </c>
      <c r="O7" s="19"/>
      <c r="P7" s="32" t="s">
        <v>39</v>
      </c>
      <c r="Q7" s="33" t="s">
        <v>37</v>
      </c>
    </row>
    <row r="8" spans="1:17" x14ac:dyDescent="0.2">
      <c r="A8" s="11"/>
      <c r="B8" s="11"/>
      <c r="C8" s="20" t="s">
        <v>6</v>
      </c>
      <c r="D8" s="20" t="s">
        <v>7</v>
      </c>
      <c r="E8" s="20" t="s">
        <v>8</v>
      </c>
      <c r="F8" s="20" t="s">
        <v>9</v>
      </c>
      <c r="G8" s="20" t="s">
        <v>10</v>
      </c>
      <c r="H8" s="20" t="s">
        <v>11</v>
      </c>
      <c r="I8" s="20" t="s">
        <v>12</v>
      </c>
      <c r="J8" s="20" t="s">
        <v>13</v>
      </c>
      <c r="K8" s="20" t="s">
        <v>14</v>
      </c>
      <c r="L8" s="20" t="s">
        <v>15</v>
      </c>
      <c r="M8" s="20" t="s">
        <v>16</v>
      </c>
      <c r="N8" s="20" t="s">
        <v>17</v>
      </c>
      <c r="O8" s="31" t="s">
        <v>36</v>
      </c>
      <c r="P8" s="32" t="s">
        <v>40</v>
      </c>
      <c r="Q8" s="33" t="s">
        <v>38</v>
      </c>
    </row>
    <row r="9" spans="1:17" ht="12.75" customHeight="1" x14ac:dyDescent="0.2">
      <c r="B9" s="21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7" ht="12.75" customHeight="1" x14ac:dyDescent="0.2">
      <c r="A10" s="26" t="s">
        <v>18</v>
      </c>
      <c r="B10" s="14" t="s">
        <v>20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38436.78</v>
      </c>
      <c r="K10" s="24">
        <v>-38436.78</v>
      </c>
      <c r="L10" s="24">
        <v>0</v>
      </c>
      <c r="M10" s="24">
        <v>0</v>
      </c>
      <c r="N10" s="24">
        <v>0</v>
      </c>
      <c r="O10" s="24">
        <f>SUM(C10:N10)</f>
        <v>0</v>
      </c>
    </row>
    <row r="11" spans="1:17" ht="12.75" customHeight="1" x14ac:dyDescent="0.2">
      <c r="B11" s="14" t="s">
        <v>21</v>
      </c>
      <c r="C11" s="24">
        <v>829.19</v>
      </c>
      <c r="D11" s="24">
        <v>830.33</v>
      </c>
      <c r="E11" s="24">
        <v>829.52</v>
      </c>
      <c r="F11" s="24">
        <v>826.17</v>
      </c>
      <c r="G11" s="24">
        <v>826.17</v>
      </c>
      <c r="H11" s="24">
        <v>1067.71</v>
      </c>
      <c r="I11" s="24">
        <v>864.83</v>
      </c>
      <c r="J11" s="24">
        <v>718.86</v>
      </c>
      <c r="K11" s="24">
        <v>922.12</v>
      </c>
      <c r="L11" s="24">
        <v>918.26</v>
      </c>
      <c r="M11" s="24">
        <v>923.34</v>
      </c>
      <c r="N11" s="24">
        <v>900.29</v>
      </c>
      <c r="O11" s="24">
        <f t="shared" ref="O11:O22" si="0">SUM(C11:N11)</f>
        <v>10456.790000000001</v>
      </c>
    </row>
    <row r="12" spans="1:17" ht="12.75" customHeight="1" x14ac:dyDescent="0.2">
      <c r="B12" s="14" t="s">
        <v>22</v>
      </c>
      <c r="C12" s="24">
        <v>24573.33</v>
      </c>
      <c r="D12" s="24">
        <v>46866.39</v>
      </c>
      <c r="E12" s="24">
        <v>50092.4</v>
      </c>
      <c r="F12" s="24">
        <v>32564.15</v>
      </c>
      <c r="G12" s="24">
        <v>32580.05</v>
      </c>
      <c r="H12" s="24">
        <v>32611.75</v>
      </c>
      <c r="I12" s="24">
        <v>32611.75</v>
      </c>
      <c r="J12" s="24">
        <v>32562.38</v>
      </c>
      <c r="K12" s="24">
        <v>32575.52</v>
      </c>
      <c r="L12" s="24">
        <v>32655.71</v>
      </c>
      <c r="M12" s="24">
        <v>32655.71</v>
      </c>
      <c r="N12" s="24">
        <v>32655.71</v>
      </c>
      <c r="O12" s="24">
        <f t="shared" si="0"/>
        <v>415004.85000000003</v>
      </c>
    </row>
    <row r="13" spans="1:17" ht="12.75" customHeight="1" x14ac:dyDescent="0.2">
      <c r="B13" s="14" t="s">
        <v>23</v>
      </c>
      <c r="C13" s="24">
        <v>39363.129999999997</v>
      </c>
      <c r="D13" s="24">
        <v>39363.129999999997</v>
      </c>
      <c r="E13" s="24">
        <v>38380.800000000003</v>
      </c>
      <c r="F13" s="24">
        <v>39199.410000000003</v>
      </c>
      <c r="G13" s="24">
        <v>39199.410000000003</v>
      </c>
      <c r="H13" s="24">
        <v>39199.410000000003</v>
      </c>
      <c r="I13" s="24">
        <v>39199.410000000003</v>
      </c>
      <c r="J13" s="24">
        <v>39199.410000000003</v>
      </c>
      <c r="K13" s="24">
        <v>39199.410000000003</v>
      </c>
      <c r="L13" s="24">
        <v>39199.410000000003</v>
      </c>
      <c r="M13" s="24">
        <v>39199.410000000003</v>
      </c>
      <c r="N13" s="24">
        <v>39199.410000000003</v>
      </c>
      <c r="O13" s="24">
        <f t="shared" si="0"/>
        <v>469901.75000000012</v>
      </c>
    </row>
    <row r="14" spans="1:17" ht="12.75" customHeight="1" x14ac:dyDescent="0.2">
      <c r="B14" s="14" t="s">
        <v>24</v>
      </c>
      <c r="C14" s="24">
        <v>1332458.73</v>
      </c>
      <c r="D14" s="24">
        <v>1360851.15</v>
      </c>
      <c r="E14" s="24">
        <v>1499177.24</v>
      </c>
      <c r="F14" s="24">
        <v>1360126.23</v>
      </c>
      <c r="G14" s="24">
        <v>1362073.57</v>
      </c>
      <c r="H14" s="24">
        <v>1365882.76</v>
      </c>
      <c r="I14" s="24">
        <v>1504317.75</v>
      </c>
      <c r="J14" s="24">
        <v>1236547.31</v>
      </c>
      <c r="K14" s="24">
        <v>1375887.75</v>
      </c>
      <c r="L14" s="24">
        <v>1383467.69</v>
      </c>
      <c r="M14" s="24">
        <v>1389027.14</v>
      </c>
      <c r="N14" s="24">
        <v>1393025.96</v>
      </c>
      <c r="O14" s="24">
        <f t="shared" si="0"/>
        <v>16562843.280000001</v>
      </c>
    </row>
    <row r="15" spans="1:17" ht="12.75" customHeight="1" x14ac:dyDescent="0.2">
      <c r="B15" s="14" t="s">
        <v>25</v>
      </c>
      <c r="C15" s="24">
        <v>59469.919999999998</v>
      </c>
      <c r="D15" s="24">
        <v>63204.14</v>
      </c>
      <c r="E15" s="24">
        <v>68546.77</v>
      </c>
      <c r="F15" s="24">
        <v>58946.15</v>
      </c>
      <c r="G15" s="24">
        <v>58296.639999999999</v>
      </c>
      <c r="H15" s="24">
        <v>58842.29</v>
      </c>
      <c r="I15" s="24">
        <v>59053.279999999999</v>
      </c>
      <c r="J15" s="24">
        <v>59226.09</v>
      </c>
      <c r="K15" s="24">
        <v>59916.18</v>
      </c>
      <c r="L15" s="24">
        <v>59875.89</v>
      </c>
      <c r="M15" s="24">
        <v>59892.82</v>
      </c>
      <c r="N15" s="24">
        <v>54849.56</v>
      </c>
      <c r="O15" s="24">
        <f t="shared" si="0"/>
        <v>720119.73</v>
      </c>
    </row>
    <row r="16" spans="1:17" ht="12.75" customHeight="1" x14ac:dyDescent="0.2">
      <c r="B16" s="34" t="s">
        <v>26</v>
      </c>
      <c r="C16" s="35">
        <v>800.15</v>
      </c>
      <c r="D16" s="35">
        <v>800.15</v>
      </c>
      <c r="E16" s="35">
        <v>800.15</v>
      </c>
      <c r="F16" s="35">
        <v>805.96</v>
      </c>
      <c r="G16" s="35">
        <v>805.96</v>
      </c>
      <c r="H16" s="35">
        <v>805.96</v>
      </c>
      <c r="I16" s="35">
        <v>805.96</v>
      </c>
      <c r="J16" s="35">
        <v>805.96</v>
      </c>
      <c r="K16" s="35">
        <v>805.96</v>
      </c>
      <c r="L16" s="35">
        <v>805.96</v>
      </c>
      <c r="M16" s="35">
        <v>805.96</v>
      </c>
      <c r="N16" s="35">
        <v>805.96</v>
      </c>
      <c r="O16" s="35">
        <f t="shared" si="0"/>
        <v>9654.09</v>
      </c>
      <c r="P16" s="40"/>
      <c r="Q16" s="40"/>
    </row>
    <row r="17" spans="1:18" ht="12.75" customHeight="1" x14ac:dyDescent="0.2">
      <c r="B17" s="34" t="s">
        <v>27</v>
      </c>
      <c r="C17" s="35">
        <v>-468.55</v>
      </c>
      <c r="D17" s="35">
        <v>-465.37</v>
      </c>
      <c r="E17" s="35">
        <v>-467.62</v>
      </c>
      <c r="F17" s="35">
        <v>-693.13</v>
      </c>
      <c r="G17" s="35">
        <v>-693.13</v>
      </c>
      <c r="H17" s="35">
        <v>-693.13</v>
      </c>
      <c r="I17" s="35">
        <v>-693.13</v>
      </c>
      <c r="J17" s="35">
        <v>-478.55</v>
      </c>
      <c r="K17" s="35">
        <v>16411.48</v>
      </c>
      <c r="L17" s="35">
        <v>-485.43</v>
      </c>
      <c r="M17" s="35">
        <v>-472.12</v>
      </c>
      <c r="N17" s="35">
        <v>-475.39</v>
      </c>
      <c r="O17" s="35">
        <f t="shared" si="0"/>
        <v>10325.929999999998</v>
      </c>
      <c r="P17" s="41">
        <f>-(O17-K17)/(O16-K16)</f>
        <v>0.68777809548458269</v>
      </c>
      <c r="Q17" s="42">
        <f>1-P17</f>
        <v>0.31222190451541731</v>
      </c>
      <c r="R17" t="s">
        <v>41</v>
      </c>
    </row>
    <row r="18" spans="1:18" ht="12.75" customHeight="1" x14ac:dyDescent="0.2">
      <c r="B18" s="36" t="s">
        <v>28</v>
      </c>
      <c r="C18" s="37">
        <v>31733.8</v>
      </c>
      <c r="D18" s="37">
        <v>31733.8</v>
      </c>
      <c r="E18" s="37">
        <v>34289.08</v>
      </c>
      <c r="F18" s="37">
        <v>32134.41</v>
      </c>
      <c r="G18" s="37">
        <v>32134.41</v>
      </c>
      <c r="H18" s="37">
        <v>32082.69</v>
      </c>
      <c r="I18" s="37">
        <v>32605.64</v>
      </c>
      <c r="J18" s="37">
        <v>32605.64</v>
      </c>
      <c r="K18" s="37">
        <v>32613.48</v>
      </c>
      <c r="L18" s="37">
        <v>32613.48</v>
      </c>
      <c r="M18" s="37">
        <v>32613.48</v>
      </c>
      <c r="N18" s="37">
        <v>33851.15</v>
      </c>
      <c r="O18" s="37">
        <f t="shared" si="0"/>
        <v>391011.06</v>
      </c>
      <c r="P18" s="43"/>
      <c r="Q18" s="43"/>
    </row>
    <row r="19" spans="1:18" ht="12.75" customHeight="1" x14ac:dyDescent="0.2">
      <c r="B19" s="36" t="s">
        <v>29</v>
      </c>
      <c r="C19" s="37">
        <v>-18582.490000000002</v>
      </c>
      <c r="D19" s="37">
        <v>-18456.68</v>
      </c>
      <c r="E19" s="37">
        <v>-20039.150000000001</v>
      </c>
      <c r="F19" s="37">
        <v>-27635.59</v>
      </c>
      <c r="G19" s="37">
        <v>-27635.59</v>
      </c>
      <c r="H19" s="37">
        <v>-27591.11</v>
      </c>
      <c r="I19" s="37">
        <v>-28040.85</v>
      </c>
      <c r="J19" s="37">
        <v>-19360.2</v>
      </c>
      <c r="K19" s="37">
        <v>2315.7199999999998</v>
      </c>
      <c r="L19" s="37">
        <v>-19643.2</v>
      </c>
      <c r="M19" s="37">
        <v>-19104.560000000001</v>
      </c>
      <c r="N19" s="37">
        <v>-19967.02</v>
      </c>
      <c r="O19" s="37">
        <f t="shared" si="0"/>
        <v>-243740.72</v>
      </c>
      <c r="P19" s="44">
        <f>-O19/O18</f>
        <v>0.62336016786839743</v>
      </c>
      <c r="Q19" s="45">
        <f>1-P19</f>
        <v>0.37663983213160257</v>
      </c>
    </row>
    <row r="20" spans="1:18" ht="12.75" customHeight="1" x14ac:dyDescent="0.2">
      <c r="B20" s="14" t="s">
        <v>30</v>
      </c>
      <c r="C20" s="24">
        <v>78817.37</v>
      </c>
      <c r="D20" s="24">
        <v>77454.63</v>
      </c>
      <c r="E20" s="24">
        <v>90525.01</v>
      </c>
      <c r="F20" s="24">
        <v>77848.03</v>
      </c>
      <c r="G20" s="24">
        <v>77893.77</v>
      </c>
      <c r="H20" s="24">
        <v>77215.97</v>
      </c>
      <c r="I20" s="24">
        <v>77187.039999999994</v>
      </c>
      <c r="J20" s="24">
        <v>74390.710000000006</v>
      </c>
      <c r="K20" s="24">
        <v>75224.25</v>
      </c>
      <c r="L20" s="24">
        <v>75443.47</v>
      </c>
      <c r="M20" s="24">
        <v>77824.59</v>
      </c>
      <c r="N20" s="24">
        <v>83828.039999999994</v>
      </c>
      <c r="O20" s="24">
        <f t="shared" si="0"/>
        <v>943652.88</v>
      </c>
    </row>
    <row r="21" spans="1:18" ht="12.75" customHeight="1" x14ac:dyDescent="0.2">
      <c r="B21" s="14" t="s">
        <v>31</v>
      </c>
      <c r="C21" s="24">
        <v>49548.9</v>
      </c>
      <c r="D21" s="24">
        <v>49556.33</v>
      </c>
      <c r="E21" s="24">
        <v>49556.3</v>
      </c>
      <c r="F21" s="24">
        <v>48525.14</v>
      </c>
      <c r="G21" s="24">
        <v>48544.639999999999</v>
      </c>
      <c r="H21" s="24">
        <v>46205.63</v>
      </c>
      <c r="I21" s="24">
        <v>46219.02</v>
      </c>
      <c r="J21" s="24">
        <v>46250.47</v>
      </c>
      <c r="K21" s="24">
        <v>46261.95</v>
      </c>
      <c r="L21" s="24">
        <v>46255.3</v>
      </c>
      <c r="M21" s="24">
        <v>46283.58</v>
      </c>
      <c r="N21" s="24">
        <v>46756.05</v>
      </c>
      <c r="O21" s="24">
        <f t="shared" si="0"/>
        <v>569963.31000000006</v>
      </c>
    </row>
    <row r="22" spans="1:18" ht="12.75" customHeight="1" x14ac:dyDescent="0.2">
      <c r="B22" s="14" t="s">
        <v>32</v>
      </c>
      <c r="C22" s="25">
        <v>4178.62</v>
      </c>
      <c r="D22" s="25">
        <v>4178.62</v>
      </c>
      <c r="E22" s="25">
        <v>4178.62</v>
      </c>
      <c r="F22" s="25">
        <v>4108.74</v>
      </c>
      <c r="G22" s="25">
        <v>4108.7299999999996</v>
      </c>
      <c r="H22" s="25">
        <v>4108.7299999999996</v>
      </c>
      <c r="I22" s="25">
        <v>4108.7299999999996</v>
      </c>
      <c r="J22" s="25">
        <v>4108.7299999999996</v>
      </c>
      <c r="K22" s="25">
        <v>4108.7299999999996</v>
      </c>
      <c r="L22" s="25">
        <v>4108.7299999999996</v>
      </c>
      <c r="M22" s="25">
        <v>4108.7299999999996</v>
      </c>
      <c r="N22" s="25">
        <v>4108.7299999999996</v>
      </c>
      <c r="O22" s="25">
        <f t="shared" si="0"/>
        <v>49514.439999999988</v>
      </c>
    </row>
    <row r="23" spans="1:18" ht="12.75" customHeight="1" x14ac:dyDescent="0.2">
      <c r="A23" s="30"/>
      <c r="B23" t="s">
        <v>2</v>
      </c>
      <c r="C23" s="24">
        <f>SUM(C10:C22)</f>
        <v>1602722.0999999996</v>
      </c>
      <c r="D23" s="24">
        <f t="shared" ref="D23:O23" si="1">SUM(D10:D22)</f>
        <v>1655916.62</v>
      </c>
      <c r="E23" s="24">
        <f t="shared" si="1"/>
        <v>1815869.12</v>
      </c>
      <c r="F23" s="24">
        <f t="shared" si="1"/>
        <v>1626755.6699999997</v>
      </c>
      <c r="G23" s="24">
        <f t="shared" si="1"/>
        <v>1628134.63</v>
      </c>
      <c r="H23" s="24">
        <f t="shared" si="1"/>
        <v>1629738.6599999997</v>
      </c>
      <c r="I23" s="24">
        <f t="shared" si="1"/>
        <v>1768239.43</v>
      </c>
      <c r="J23" s="24">
        <f t="shared" si="1"/>
        <v>1545013.5899999999</v>
      </c>
      <c r="K23" s="24">
        <f t="shared" si="1"/>
        <v>1647805.7699999998</v>
      </c>
      <c r="L23" s="24">
        <f t="shared" si="1"/>
        <v>1655215.2699999998</v>
      </c>
      <c r="M23" s="24">
        <f t="shared" si="1"/>
        <v>1663758.0799999998</v>
      </c>
      <c r="N23" s="24">
        <f t="shared" si="1"/>
        <v>1669538.45</v>
      </c>
      <c r="O23" s="24">
        <f t="shared" si="1"/>
        <v>19908707.390000001</v>
      </c>
    </row>
    <row r="24" spans="1:18" ht="12.75" customHeight="1" x14ac:dyDescent="0.2">
      <c r="A24" s="30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8" ht="12.75" customHeight="1" x14ac:dyDescent="0.2">
      <c r="A25" s="30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8" ht="12.75" customHeight="1" x14ac:dyDescent="0.2">
      <c r="A26" s="26" t="s">
        <v>19</v>
      </c>
      <c r="B26" s="14" t="s">
        <v>20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-465.43</v>
      </c>
      <c r="K26" s="24">
        <v>465.43</v>
      </c>
      <c r="L26" s="24">
        <v>0</v>
      </c>
      <c r="M26" s="24">
        <v>0</v>
      </c>
      <c r="N26" s="24">
        <v>0</v>
      </c>
      <c r="O26" s="24">
        <f>SUM(C26:N26)</f>
        <v>0</v>
      </c>
    </row>
    <row r="27" spans="1:18" ht="12.75" customHeight="1" x14ac:dyDescent="0.2">
      <c r="B27" s="14" t="s">
        <v>21</v>
      </c>
      <c r="C27" s="24">
        <v>-1631.63</v>
      </c>
      <c r="D27" s="24">
        <v>-1633.87</v>
      </c>
      <c r="E27" s="24">
        <v>-1632.28</v>
      </c>
      <c r="F27" s="24">
        <v>-1653.34</v>
      </c>
      <c r="G27" s="24">
        <v>-1653.34</v>
      </c>
      <c r="H27" s="24">
        <v>-2136.6999999999998</v>
      </c>
      <c r="I27" s="24">
        <v>-1730.69</v>
      </c>
      <c r="J27" s="24">
        <v>-1438.58</v>
      </c>
      <c r="K27" s="24">
        <v>-1845.35</v>
      </c>
      <c r="L27" s="24">
        <v>-1837.62</v>
      </c>
      <c r="M27" s="24">
        <v>-1847.79</v>
      </c>
      <c r="N27" s="24">
        <v>-1801.66</v>
      </c>
      <c r="O27" s="24">
        <f t="shared" ref="O27:O36" si="2">SUM(C27:N27)</f>
        <v>-20842.850000000002</v>
      </c>
    </row>
    <row r="28" spans="1:18" ht="12.75" customHeight="1" x14ac:dyDescent="0.2">
      <c r="B28" s="14" t="s">
        <v>25</v>
      </c>
      <c r="C28" s="24">
        <v>1396.37</v>
      </c>
      <c r="D28" s="24">
        <v>1396.37</v>
      </c>
      <c r="E28" s="24">
        <v>1396.37</v>
      </c>
      <c r="F28" s="24">
        <v>1250.8599999999999</v>
      </c>
      <c r="G28" s="24">
        <v>1250.8599999999999</v>
      </c>
      <c r="H28" s="24">
        <v>1591.16</v>
      </c>
      <c r="I28" s="24">
        <v>1591.16</v>
      </c>
      <c r="J28" s="24">
        <v>1591.16</v>
      </c>
      <c r="K28" s="24">
        <v>1591.16</v>
      </c>
      <c r="L28" s="24">
        <v>1591.16</v>
      </c>
      <c r="M28" s="24">
        <v>1591.16</v>
      </c>
      <c r="N28" s="24">
        <v>1547.53</v>
      </c>
      <c r="O28" s="24">
        <f t="shared" si="2"/>
        <v>17785.32</v>
      </c>
    </row>
    <row r="29" spans="1:18" ht="12.75" customHeight="1" x14ac:dyDescent="0.2">
      <c r="B29" s="34" t="s">
        <v>26</v>
      </c>
      <c r="C29" s="35">
        <v>123.01</v>
      </c>
      <c r="D29" s="35">
        <v>123.01</v>
      </c>
      <c r="E29" s="35">
        <v>123.01</v>
      </c>
      <c r="F29" s="35">
        <v>123.01</v>
      </c>
      <c r="G29" s="35">
        <v>123.01</v>
      </c>
      <c r="H29" s="35">
        <v>206.68</v>
      </c>
      <c r="I29" s="35">
        <v>206.68</v>
      </c>
      <c r="J29" s="35">
        <v>206.68</v>
      </c>
      <c r="K29" s="35">
        <v>56.21</v>
      </c>
      <c r="L29" s="35">
        <v>56.21</v>
      </c>
      <c r="M29" s="35">
        <v>56.21</v>
      </c>
      <c r="N29" s="35">
        <v>56.21</v>
      </c>
      <c r="O29" s="35">
        <f t="shared" si="2"/>
        <v>1459.9300000000003</v>
      </c>
      <c r="P29" s="40"/>
      <c r="Q29" s="40"/>
    </row>
    <row r="30" spans="1:18" ht="12.75" customHeight="1" x14ac:dyDescent="0.2">
      <c r="B30" s="34" t="s">
        <v>27</v>
      </c>
      <c r="C30" s="35">
        <v>-72.03</v>
      </c>
      <c r="D30" s="35">
        <v>-71.540000000000006</v>
      </c>
      <c r="E30" s="35">
        <v>-71.89</v>
      </c>
      <c r="F30" s="35">
        <v>-35.67</v>
      </c>
      <c r="G30" s="35">
        <v>-35.67</v>
      </c>
      <c r="H30" s="35">
        <v>-59.94</v>
      </c>
      <c r="I30" s="35">
        <v>-169.48</v>
      </c>
      <c r="J30" s="35">
        <v>-122.72</v>
      </c>
      <c r="K30" s="35">
        <v>-237.63</v>
      </c>
      <c r="L30" s="35">
        <v>-33.86</v>
      </c>
      <c r="M30" s="35">
        <v>-32.93</v>
      </c>
      <c r="N30" s="35">
        <v>-33.159999999999997</v>
      </c>
      <c r="O30" s="35">
        <f t="shared" si="2"/>
        <v>-976.52</v>
      </c>
      <c r="P30" s="41">
        <f>-O30/O29</f>
        <v>0.668881384723925</v>
      </c>
      <c r="Q30" s="42">
        <f>1-P30</f>
        <v>0.331118615276075</v>
      </c>
    </row>
    <row r="31" spans="1:18" ht="12.75" customHeight="1" x14ac:dyDescent="0.2">
      <c r="B31" s="38" t="s">
        <v>33</v>
      </c>
      <c r="C31" s="39">
        <v>39.65</v>
      </c>
      <c r="D31" s="39">
        <v>39.65</v>
      </c>
      <c r="E31" s="39">
        <v>39.65</v>
      </c>
      <c r="F31" s="39">
        <v>39.65</v>
      </c>
      <c r="G31" s="39">
        <v>39.65</v>
      </c>
      <c r="H31" s="39">
        <v>82.15</v>
      </c>
      <c r="I31" s="39">
        <v>82.15</v>
      </c>
      <c r="J31" s="39">
        <v>82.15</v>
      </c>
      <c r="K31" s="39">
        <v>82.15</v>
      </c>
      <c r="L31" s="39">
        <v>82.15</v>
      </c>
      <c r="M31" s="39">
        <v>82.15</v>
      </c>
      <c r="N31" s="39">
        <v>82.15</v>
      </c>
      <c r="O31" s="39">
        <f t="shared" si="2"/>
        <v>773.29999999999984</v>
      </c>
      <c r="P31" s="46"/>
      <c r="Q31" s="46"/>
    </row>
    <row r="32" spans="1:18" ht="12.75" customHeight="1" x14ac:dyDescent="0.2">
      <c r="B32" s="38" t="s">
        <v>34</v>
      </c>
      <c r="C32" s="39">
        <v>-38.86</v>
      </c>
      <c r="D32" s="39">
        <v>-38.86</v>
      </c>
      <c r="E32" s="39">
        <v>-38.86</v>
      </c>
      <c r="F32" s="39">
        <v>-38.86</v>
      </c>
      <c r="G32" s="39">
        <v>-38.86</v>
      </c>
      <c r="H32" s="39">
        <v>-80.510000000000005</v>
      </c>
      <c r="I32" s="39">
        <v>-80.510000000000005</v>
      </c>
      <c r="J32" s="39">
        <v>-80.510000000000005</v>
      </c>
      <c r="K32" s="39">
        <v>-80.510000000000005</v>
      </c>
      <c r="L32" s="39">
        <v>-80.510000000000005</v>
      </c>
      <c r="M32" s="39">
        <v>-80.510000000000005</v>
      </c>
      <c r="N32" s="39">
        <v>-80.510000000000005</v>
      </c>
      <c r="O32" s="39">
        <f t="shared" si="2"/>
        <v>-757.87</v>
      </c>
      <c r="P32" s="47">
        <f>-O32/O31</f>
        <v>0.98004655373076444</v>
      </c>
      <c r="Q32" s="48">
        <f>1-P32</f>
        <v>1.9953446269235564E-2</v>
      </c>
    </row>
    <row r="33" spans="1:17" ht="12.75" customHeight="1" x14ac:dyDescent="0.2">
      <c r="B33" s="36" t="s">
        <v>28</v>
      </c>
      <c r="C33" s="37">
        <v>442.75</v>
      </c>
      <c r="D33" s="37">
        <v>442.75</v>
      </c>
      <c r="E33" s="37">
        <v>442.75</v>
      </c>
      <c r="F33" s="37">
        <v>442.75</v>
      </c>
      <c r="G33" s="37">
        <v>442.75</v>
      </c>
      <c r="H33" s="37">
        <v>559.4</v>
      </c>
      <c r="I33" s="37">
        <v>559.4</v>
      </c>
      <c r="J33" s="37">
        <v>559.4</v>
      </c>
      <c r="K33" s="37">
        <v>559.4</v>
      </c>
      <c r="L33" s="37">
        <v>559.4</v>
      </c>
      <c r="M33" s="37">
        <v>559.4</v>
      </c>
      <c r="N33" s="37">
        <v>559.4</v>
      </c>
      <c r="O33" s="37">
        <f t="shared" si="2"/>
        <v>6129.5499999999993</v>
      </c>
      <c r="P33" s="43"/>
      <c r="Q33" s="43"/>
    </row>
    <row r="34" spans="1:17" ht="12.75" customHeight="1" x14ac:dyDescent="0.2">
      <c r="B34" s="36" t="s">
        <v>29</v>
      </c>
      <c r="C34" s="37">
        <v>-259.26</v>
      </c>
      <c r="D34" s="37">
        <v>-257.51</v>
      </c>
      <c r="E34" s="37">
        <v>-258.75</v>
      </c>
      <c r="F34" s="37">
        <v>-128.4</v>
      </c>
      <c r="G34" s="37">
        <v>-128.4</v>
      </c>
      <c r="H34" s="37">
        <v>-162.22999999999999</v>
      </c>
      <c r="I34" s="37">
        <v>-458.71</v>
      </c>
      <c r="J34" s="37">
        <v>-332.15</v>
      </c>
      <c r="K34" s="37">
        <v>-590.86</v>
      </c>
      <c r="L34" s="37">
        <v>-336.93</v>
      </c>
      <c r="M34" s="37">
        <v>-327.69</v>
      </c>
      <c r="N34" s="37">
        <v>-329.96</v>
      </c>
      <c r="O34" s="37">
        <f t="shared" si="2"/>
        <v>-3570.85</v>
      </c>
      <c r="P34" s="44">
        <f>-O34/O33</f>
        <v>0.58256315716488161</v>
      </c>
      <c r="Q34" s="45">
        <f>1-P34</f>
        <v>0.41743684283511839</v>
      </c>
    </row>
    <row r="35" spans="1:17" ht="12.75" customHeight="1" x14ac:dyDescent="0.2">
      <c r="B35" s="14" t="s">
        <v>32</v>
      </c>
      <c r="C35" s="24">
        <v>-8222.4</v>
      </c>
      <c r="D35" s="24">
        <v>-8222.4</v>
      </c>
      <c r="E35" s="24">
        <v>-8222.4</v>
      </c>
      <c r="F35" s="24">
        <v>-8222.42</v>
      </c>
      <c r="G35" s="24">
        <v>-8222.4</v>
      </c>
      <c r="H35" s="24">
        <v>-8222.4</v>
      </c>
      <c r="I35" s="24">
        <v>-8222.4</v>
      </c>
      <c r="J35" s="24">
        <v>-8222.4</v>
      </c>
      <c r="K35" s="24">
        <v>-8222.4</v>
      </c>
      <c r="L35" s="24">
        <v>-8222.4</v>
      </c>
      <c r="M35" s="24">
        <v>-8222.4</v>
      </c>
      <c r="N35" s="24">
        <v>-8222.4</v>
      </c>
      <c r="O35" s="24">
        <f t="shared" si="2"/>
        <v>-98668.819999999978</v>
      </c>
    </row>
    <row r="36" spans="1:17" ht="12.75" customHeight="1" x14ac:dyDescent="0.2">
      <c r="B36" s="14" t="s">
        <v>35</v>
      </c>
      <c r="C36" s="25">
        <v>8222.4</v>
      </c>
      <c r="D36" s="25">
        <v>8222.4</v>
      </c>
      <c r="E36" s="25">
        <v>8222.4</v>
      </c>
      <c r="F36" s="25">
        <v>8222.4</v>
      </c>
      <c r="G36" s="25">
        <v>8222.4</v>
      </c>
      <c r="H36" s="25">
        <v>8222.4</v>
      </c>
      <c r="I36" s="25">
        <v>8222.4</v>
      </c>
      <c r="J36" s="25">
        <v>8222.4</v>
      </c>
      <c r="K36" s="25">
        <v>8222.4</v>
      </c>
      <c r="L36" s="25">
        <v>8222.4</v>
      </c>
      <c r="M36" s="25">
        <v>8222.4</v>
      </c>
      <c r="N36" s="25">
        <v>8222.4</v>
      </c>
      <c r="O36" s="25">
        <f t="shared" si="2"/>
        <v>98668.799999999974</v>
      </c>
    </row>
    <row r="37" spans="1:17" ht="12.75" customHeight="1" x14ac:dyDescent="0.2">
      <c r="A37" s="30"/>
      <c r="B37" t="s">
        <v>2</v>
      </c>
      <c r="C37" s="24">
        <f>SUM(C26:C36)</f>
        <v>0</v>
      </c>
      <c r="D37" s="24">
        <f t="shared" ref="D37:O37" si="3">SUM(D26:D36)</f>
        <v>0</v>
      </c>
      <c r="E37" s="24">
        <f t="shared" si="3"/>
        <v>0</v>
      </c>
      <c r="F37" s="24">
        <f t="shared" si="3"/>
        <v>-2.0000000000436557E-2</v>
      </c>
      <c r="G37" s="24">
        <f t="shared" si="3"/>
        <v>0</v>
      </c>
      <c r="H37" s="24">
        <f t="shared" si="3"/>
        <v>1.0000000000218279E-2</v>
      </c>
      <c r="I37" s="24">
        <f t="shared" si="3"/>
        <v>0</v>
      </c>
      <c r="J37" s="24">
        <f t="shared" si="3"/>
        <v>0</v>
      </c>
      <c r="K37" s="24">
        <f t="shared" si="3"/>
        <v>0</v>
      </c>
      <c r="L37" s="24">
        <f t="shared" si="3"/>
        <v>0</v>
      </c>
      <c r="M37" s="24">
        <f t="shared" si="3"/>
        <v>0</v>
      </c>
      <c r="N37" s="24">
        <f t="shared" si="3"/>
        <v>0</v>
      </c>
      <c r="O37" s="24">
        <f t="shared" si="3"/>
        <v>-1.0000000009313226E-2</v>
      </c>
    </row>
    <row r="38" spans="1:17" ht="12.75" customHeight="1" x14ac:dyDescent="0.2">
      <c r="C38" s="12"/>
      <c r="D38" s="12"/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 spans="1:17" x14ac:dyDescent="0.2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</sheetData>
  <phoneticPr fontId="0" type="noConversion"/>
  <printOptions horizontalCentered="1"/>
  <pageMargins left="0.25" right="0.25" top="0.75" bottom="0.75" header="0.25" footer="0.25"/>
  <pageSetup scale="40" orientation="landscape" r:id="rId1"/>
  <headerFooter alignWithMargins="0"/>
  <customProperties>
    <customPr name="_pios_id" r:id="rId2"/>
    <customPr name="CellIDs" r:id="rId3"/>
    <customPr name="ConnName" r:id="rId4"/>
    <customPr name="ConnPOV" r:id="rId5"/>
    <customPr name="HyperionPOVXML" r:id="rId6"/>
    <customPr name="HyperionXML" r:id="rId7"/>
    <customPr name="NameConnectionMap" r:id="rId8"/>
    <customPr name="POVPosition" r:id="rId9"/>
    <customPr name="SheetHasParityContent" r:id="rId10"/>
    <customPr name="SheetOptions" r:id="rId11"/>
    <customPr name="ShowPOV" r:id="rId12"/>
    <customPr name="USER_FORMATTING" r:id="rId1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Depreciation</vt:lpstr>
      <vt:lpstr>Depreciation!Print_Area</vt:lpstr>
    </vt:vector>
  </TitlesOfParts>
  <Company>Navigator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Bergeron, Molly</cp:lastModifiedBy>
  <cp:lastPrinted>2024-09-06T23:47:00Z</cp:lastPrinted>
  <dcterms:created xsi:type="dcterms:W3CDTF">2003-04-16T16:23:14Z</dcterms:created>
  <dcterms:modified xsi:type="dcterms:W3CDTF">2024-09-07T01:56:58Z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