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lant Accounting\Rates\Composite Rates for Blending\"/>
    </mc:Choice>
  </mc:AlternateContent>
  <xr:revisionPtr revIDLastSave="0" documentId="13_ncr:1_{09E95405-D277-4485-BB51-44BF1B3CD024}" xr6:coauthVersionLast="47" xr6:coauthVersionMax="47" xr10:uidLastSave="{00000000-0000-0000-0000-000000000000}"/>
  <bookViews>
    <workbookView xWindow="-108" yWindow="-108" windowWidth="23256" windowHeight="12456" xr2:uid="{8B4CD35D-D481-4DAE-B55A-808F6A59573F}"/>
  </bookViews>
  <sheets>
    <sheet name="Greenville" sheetId="1" r:id="rId1"/>
  </sheets>
  <definedNames>
    <definedName name="_xlnm._FilterDatabase" localSheetId="0" hidden="1">Greenville!$A$2:$P$51</definedName>
    <definedName name="_xlnm.Print_Area" localSheetId="0">Greenville!$A$1:$I$53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I51" i="1"/>
  <c r="H51" i="1"/>
  <c r="G51" i="1"/>
  <c r="F51" i="1"/>
  <c r="A51" i="1"/>
  <c r="C50" i="1"/>
  <c r="G49" i="1"/>
  <c r="H49" i="1" s="1"/>
  <c r="I49" i="1" s="1"/>
  <c r="F49" i="1"/>
  <c r="C48" i="1"/>
  <c r="G47" i="1"/>
  <c r="F47" i="1"/>
  <c r="H47" i="1" s="1"/>
  <c r="I47" i="1" s="1"/>
  <c r="A47" i="1"/>
  <c r="C46" i="1"/>
  <c r="G45" i="1"/>
  <c r="H45" i="1" s="1"/>
  <c r="I45" i="1" s="1"/>
  <c r="F45" i="1"/>
  <c r="C44" i="1"/>
  <c r="G43" i="1"/>
  <c r="H43" i="1" s="1"/>
  <c r="I43" i="1" s="1"/>
  <c r="F43" i="1"/>
  <c r="C42" i="1"/>
  <c r="G41" i="1"/>
  <c r="F41" i="1"/>
  <c r="A41" i="1"/>
  <c r="C40" i="1"/>
  <c r="H39" i="1"/>
  <c r="I39" i="1" s="1"/>
  <c r="G39" i="1"/>
  <c r="F39" i="1"/>
  <c r="A39" i="1"/>
  <c r="C38" i="1"/>
  <c r="H37" i="1"/>
  <c r="I37" i="1" s="1"/>
  <c r="G37" i="1"/>
  <c r="F37" i="1"/>
  <c r="E37" i="1"/>
  <c r="A37" i="1"/>
  <c r="C36" i="1"/>
  <c r="G35" i="1"/>
  <c r="H35" i="1" s="1"/>
  <c r="I35" i="1" s="1"/>
  <c r="D35" i="1"/>
  <c r="E35" i="1" s="1"/>
  <c r="A35" i="1"/>
  <c r="C34" i="1"/>
  <c r="G33" i="1"/>
  <c r="H33" i="1" s="1"/>
  <c r="I33" i="1" s="1"/>
  <c r="E33" i="1"/>
  <c r="D33" i="1"/>
  <c r="A33" i="1"/>
  <c r="C32" i="1"/>
  <c r="G31" i="1"/>
  <c r="H31" i="1" s="1"/>
  <c r="I31" i="1" s="1"/>
  <c r="E31" i="1"/>
  <c r="A31" i="1"/>
  <c r="C30" i="1"/>
  <c r="E28" i="1" s="1"/>
  <c r="F28" i="1" s="1"/>
  <c r="H28" i="1" s="1"/>
  <c r="I28" i="1" s="1"/>
  <c r="G29" i="1"/>
  <c r="A29" i="1"/>
  <c r="G28" i="1"/>
  <c r="A28" i="1"/>
  <c r="C27" i="1"/>
  <c r="E25" i="1" s="1"/>
  <c r="F25" i="1" s="1"/>
  <c r="H25" i="1" s="1"/>
  <c r="I25" i="1" s="1"/>
  <c r="G26" i="1"/>
  <c r="A26" i="1"/>
  <c r="G25" i="1"/>
  <c r="A25" i="1"/>
  <c r="G24" i="1"/>
  <c r="A24" i="1"/>
  <c r="C23" i="1"/>
  <c r="E18" i="1" s="1"/>
  <c r="F18" i="1" s="1"/>
  <c r="H18" i="1" s="1"/>
  <c r="I18" i="1" s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A16" i="1"/>
  <c r="G15" i="1"/>
  <c r="A15" i="1"/>
  <c r="G14" i="1"/>
  <c r="A14" i="1"/>
  <c r="G13" i="1"/>
  <c r="A13" i="1"/>
  <c r="N12" i="1"/>
  <c r="M12" i="1"/>
  <c r="G12" i="1"/>
  <c r="A12" i="1"/>
  <c r="G11" i="1"/>
  <c r="A11" i="1"/>
  <c r="G10" i="1"/>
  <c r="A10" i="1"/>
  <c r="G9" i="1"/>
  <c r="A9" i="1"/>
  <c r="G8" i="1"/>
  <c r="A8" i="1"/>
  <c r="G7" i="1"/>
  <c r="A7" i="1"/>
  <c r="G6" i="1"/>
  <c r="A6" i="1"/>
  <c r="C5" i="1"/>
  <c r="G4" i="1"/>
  <c r="A4" i="1"/>
  <c r="G3" i="1"/>
  <c r="A3" i="1"/>
  <c r="J52" i="1" l="1"/>
  <c r="H41" i="1"/>
  <c r="I41" i="1" s="1"/>
  <c r="E29" i="1"/>
  <c r="F29" i="1" s="1"/>
  <c r="H29" i="1" s="1"/>
  <c r="I29" i="1" s="1"/>
  <c r="E24" i="1"/>
  <c r="F24" i="1" s="1"/>
  <c r="H24" i="1" s="1"/>
  <c r="I24" i="1" s="1"/>
  <c r="C53" i="1"/>
  <c r="E20" i="1"/>
  <c r="F20" i="1" s="1"/>
  <c r="H20" i="1" s="1"/>
  <c r="I20" i="1" s="1"/>
  <c r="E12" i="1"/>
  <c r="F12" i="1" s="1"/>
  <c r="H12" i="1" s="1"/>
  <c r="I12" i="1" s="1"/>
  <c r="E16" i="1"/>
  <c r="F16" i="1" s="1"/>
  <c r="H16" i="1" s="1"/>
  <c r="I16" i="1" s="1"/>
  <c r="E21" i="1"/>
  <c r="F21" i="1" s="1"/>
  <c r="H21" i="1" s="1"/>
  <c r="I21" i="1" s="1"/>
  <c r="E9" i="1"/>
  <c r="F9" i="1" s="1"/>
  <c r="H9" i="1" s="1"/>
  <c r="I9" i="1" s="1"/>
  <c r="E7" i="1"/>
  <c r="F7" i="1" s="1"/>
  <c r="H7" i="1" s="1"/>
  <c r="I7" i="1" s="1"/>
  <c r="E11" i="1"/>
  <c r="F11" i="1" s="1"/>
  <c r="H11" i="1" s="1"/>
  <c r="I11" i="1" s="1"/>
  <c r="E13" i="1"/>
  <c r="F13" i="1" s="1"/>
  <c r="H13" i="1" s="1"/>
  <c r="I13" i="1" s="1"/>
  <c r="E10" i="1"/>
  <c r="F10" i="1" s="1"/>
  <c r="H10" i="1" s="1"/>
  <c r="I10" i="1" s="1"/>
  <c r="E14" i="1"/>
  <c r="F14" i="1" s="1"/>
  <c r="H14" i="1" s="1"/>
  <c r="I14" i="1" s="1"/>
  <c r="E19" i="1"/>
  <c r="F19" i="1" s="1"/>
  <c r="H19" i="1" s="1"/>
  <c r="I19" i="1" s="1"/>
  <c r="E8" i="1"/>
  <c r="F8" i="1" s="1"/>
  <c r="H8" i="1" s="1"/>
  <c r="I8" i="1" s="1"/>
  <c r="E17" i="1"/>
  <c r="F17" i="1" s="1"/>
  <c r="H17" i="1" s="1"/>
  <c r="I17" i="1" s="1"/>
  <c r="E22" i="1"/>
  <c r="F22" i="1" s="1"/>
  <c r="H22" i="1" s="1"/>
  <c r="I22" i="1" s="1"/>
  <c r="E6" i="1"/>
  <c r="F6" i="1" s="1"/>
  <c r="H6" i="1" s="1"/>
  <c r="I6" i="1" s="1"/>
  <c r="E15" i="1"/>
  <c r="F15" i="1" s="1"/>
  <c r="H15" i="1" s="1"/>
  <c r="I15" i="1" s="1"/>
  <c r="G52" i="1"/>
  <c r="E4" i="1"/>
  <c r="F4" i="1" s="1"/>
  <c r="H4" i="1" s="1"/>
  <c r="I4" i="1" s="1"/>
  <c r="E3" i="1"/>
  <c r="F3" i="1" s="1"/>
  <c r="E26" i="1"/>
  <c r="F26" i="1" s="1"/>
  <c r="H26" i="1" s="1"/>
  <c r="I26" i="1" s="1"/>
  <c r="H3" i="1" l="1"/>
  <c r="F52" i="1"/>
  <c r="I3" i="1" l="1"/>
  <c r="I52" i="1" s="1"/>
  <c r="H52" i="1"/>
</calcChain>
</file>

<file path=xl/sharedStrings.xml><?xml version="1.0" encoding="utf-8"?>
<sst xmlns="http://schemas.openxmlformats.org/spreadsheetml/2006/main" count="78" uniqueCount="78">
  <si>
    <t>Shared service portion</t>
  </si>
  <si>
    <t>Rates to be entered for utility accounts 39005 &amp; 39104 RD 002</t>
  </si>
  <si>
    <t>BU</t>
  </si>
  <si>
    <t>Source Book</t>
  </si>
  <si>
    <t>Source Percent</t>
  </si>
  <si>
    <t>Sq. Ft. Percent by BU</t>
  </si>
  <si>
    <t>Allocated % per set of books</t>
  </si>
  <si>
    <t>Percent by Category allocated to each set of books</t>
  </si>
  <si>
    <t>Total % allocated</t>
  </si>
  <si>
    <t>By Category</t>
  </si>
  <si>
    <t>Sq. Ft. %</t>
  </si>
  <si>
    <t>Shared services</t>
  </si>
  <si>
    <t>020.007.Trans LA Division</t>
  </si>
  <si>
    <t>Round</t>
  </si>
  <si>
    <t>020.077.LGS Division</t>
  </si>
  <si>
    <t>APT</t>
  </si>
  <si>
    <t>020 Total</t>
  </si>
  <si>
    <t>LA</t>
  </si>
  <si>
    <t>030.001.Amarillo Transmission Div</t>
  </si>
  <si>
    <t>CO/KS</t>
  </si>
  <si>
    <t>030.003.Amarillo City Plant Div</t>
  </si>
  <si>
    <t>KY/Mid-States</t>
  </si>
  <si>
    <t>030.004.Fritch &amp; Sanford City Plant</t>
  </si>
  <si>
    <t>Mid-Tex</t>
  </si>
  <si>
    <t>030.005.West TX City Plant Div</t>
  </si>
  <si>
    <t>MS</t>
  </si>
  <si>
    <t>030.006.Dalhard City Plant Div</t>
  </si>
  <si>
    <t>West Texas</t>
  </si>
  <si>
    <t>030.008.West TX Rural Irrigation</t>
  </si>
  <si>
    <t>ShSr</t>
  </si>
  <si>
    <t>030.011.Fain 10" Division</t>
  </si>
  <si>
    <t>030.013.Amarillo Rural Division</t>
  </si>
  <si>
    <t>030.014.Non-Regulated Industrial</t>
  </si>
  <si>
    <t>030.015.Amarillo Regulated Indust</t>
  </si>
  <si>
    <t>030.016.Lubbock</t>
  </si>
  <si>
    <t>030.017.Dalhart Rural Division</t>
  </si>
  <si>
    <t>030.018.Dalhart Rural Irrigation</t>
  </si>
  <si>
    <t>030.019.Triangle Division</t>
  </si>
  <si>
    <t>030.020.Lubbock OCL</t>
  </si>
  <si>
    <t>030.021.West TX Rural Division</t>
  </si>
  <si>
    <t>030.040.Texas CNG Division</t>
  </si>
  <si>
    <t>030 Total</t>
  </si>
  <si>
    <t>050.009.WKG Division</t>
  </si>
  <si>
    <t>050.093.Tennessee Division</t>
  </si>
  <si>
    <t>050.096.Virginia Division</t>
  </si>
  <si>
    <t>050 Total</t>
  </si>
  <si>
    <t>060.081.Kansas Administration</t>
  </si>
  <si>
    <t>060 Total</t>
  </si>
  <si>
    <t>070.170.MVG Division</t>
  </si>
  <si>
    <t>070 Total</t>
  </si>
  <si>
    <t>080.190.Mid-Tex Division</t>
  </si>
  <si>
    <t>080 Total</t>
  </si>
  <si>
    <t>180.700.Atmos Pipeline Division</t>
  </si>
  <si>
    <t>180 Total</t>
  </si>
  <si>
    <t>212.821.Woodward Division</t>
  </si>
  <si>
    <t>212 Total</t>
  </si>
  <si>
    <t>221.890.Atmos Power Division</t>
  </si>
  <si>
    <t>221 Total</t>
  </si>
  <si>
    <t>232.800.UCG Storage Division</t>
  </si>
  <si>
    <t>231 Total</t>
  </si>
  <si>
    <t>233</t>
  </si>
  <si>
    <t>233.817.WKG Storage</t>
  </si>
  <si>
    <t>233 Total</t>
  </si>
  <si>
    <t>220</t>
  </si>
  <si>
    <t>220 - Atmos Energy Louisiana Industrial Gas (AELIG)</t>
  </si>
  <si>
    <t>220 Total</t>
  </si>
  <si>
    <t>301.055.AES Division</t>
  </si>
  <si>
    <t>301 Total</t>
  </si>
  <si>
    <t>303</t>
  </si>
  <si>
    <t>303.057.TLGP-LGSN</t>
  </si>
  <si>
    <t>303 Total</t>
  </si>
  <si>
    <t>234.822.TransLa Gas Storage</t>
  </si>
  <si>
    <t>312 Total</t>
  </si>
  <si>
    <t>Grand Total</t>
  </si>
  <si>
    <t>060.033.Colorado Division</t>
  </si>
  <si>
    <t>Effective Oct-23</t>
  </si>
  <si>
    <t>Round Effective Oct-23</t>
  </si>
  <si>
    <t>Blending percent for Greenville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</si>
</sst>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_);_(* \(#,##0.000000\);_(* &quot;-&quot;??_);_(@_)"/>
    <numFmt numFmtId="165" formatCode="0.000000%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164" fontId="1" fillId="0" borderId="0" xfId="1" applyNumberForma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165" fontId="2" fillId="2" borderId="0" xfId="2" applyNumberFormat="1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0" fontId="2" fillId="0" borderId="0" xfId="2" applyNumberFormat="1" applyFont="1"/>
    <xf numFmtId="0" fontId="0" fillId="0" borderId="1" xfId="0" applyBorder="1"/>
    <xf numFmtId="165" fontId="0" fillId="0" borderId="2" xfId="0" applyNumberFormat="1" applyBorder="1" applyAlignment="1">
      <alignment horizontal="right"/>
    </xf>
    <xf numFmtId="10" fontId="0" fillId="0" borderId="0" xfId="0" applyNumberFormat="1"/>
    <xf numFmtId="164" fontId="0" fillId="0" borderId="0" xfId="1" applyNumberFormat="1" applyFont="1" applyAlignment="1"/>
    <xf numFmtId="165" fontId="1" fillId="0" borderId="0" xfId="1" applyNumberFormat="1" applyAlignment="1"/>
    <xf numFmtId="165" fontId="1" fillId="0" borderId="0" xfId="2" applyNumberFormat="1" applyAlignment="1"/>
    <xf numFmtId="165" fontId="0" fillId="0" borderId="0" xfId="0" applyNumberFormat="1"/>
    <xf numFmtId="165" fontId="2" fillId="3" borderId="0" xfId="0" applyNumberFormat="1" applyFont="1" applyFill="1"/>
    <xf numFmtId="165" fontId="2" fillId="4" borderId="0" xfId="0" applyNumberFormat="1" applyFont="1" applyFill="1"/>
    <xf numFmtId="0" fontId="2" fillId="0" borderId="0" xfId="0" applyFont="1" applyAlignment="1">
      <alignment horizontal="center"/>
    </xf>
    <xf numFmtId="0" fontId="1" fillId="0" borderId="0" xfId="0" applyFont="1"/>
    <xf numFmtId="165" fontId="0" fillId="5" borderId="2" xfId="0" applyNumberFormat="1" applyFill="1" applyBorder="1" applyAlignment="1">
      <alignment horizontal="right"/>
    </xf>
    <xf numFmtId="10" fontId="0" fillId="0" borderId="0" xfId="2" applyNumberFormat="1" applyFont="1" applyAlignment="1"/>
    <xf numFmtId="0" fontId="0" fillId="3" borderId="0" xfId="0" applyFill="1"/>
    <xf numFmtId="10" fontId="3" fillId="3" borderId="0" xfId="0" applyNumberFormat="1" applyFont="1" applyFill="1"/>
    <xf numFmtId="10" fontId="0" fillId="0" borderId="3" xfId="2" applyNumberFormat="1" applyFont="1" applyBorder="1" applyAlignment="1"/>
    <xf numFmtId="0" fontId="1" fillId="0" borderId="1" xfId="0" applyFont="1" applyBorder="1"/>
    <xf numFmtId="0" fontId="0" fillId="0" borderId="0" xfId="0" quotePrefix="1"/>
    <xf numFmtId="0" fontId="2" fillId="0" borderId="0" xfId="0" quotePrefix="1" applyFont="1"/>
    <xf numFmtId="165" fontId="1" fillId="0" borderId="3" xfId="1" applyNumberFormat="1" applyBorder="1" applyAlignment="1"/>
    <xf numFmtId="165" fontId="1" fillId="0" borderId="3" xfId="2" applyNumberFormat="1" applyBorder="1" applyAlignment="1"/>
    <xf numFmtId="165" fontId="0" fillId="0" borderId="3" xfId="0" applyNumberFormat="1" applyBorder="1"/>
    <xf numFmtId="165" fontId="2" fillId="3" borderId="3" xfId="0" applyNumberFormat="1" applyFont="1" applyFill="1" applyBorder="1"/>
    <xf numFmtId="165" fontId="2" fillId="4" borderId="3" xfId="0" applyNumberFormat="1" applyFont="1" applyFill="1" applyBorder="1"/>
    <xf numFmtId="165" fontId="0" fillId="0" borderId="0" xfId="0" applyNumberFormat="1" applyAlignment="1">
      <alignment horizontal="right"/>
    </xf>
    <xf numFmtId="165" fontId="2" fillId="0" borderId="0" xfId="2" applyNumberFormat="1" applyFont="1" applyAlignment="1"/>
    <xf numFmtId="165" fontId="2" fillId="3" borderId="0" xfId="2" applyNumberFormat="1" applyFont="1" applyFill="1" applyAlignment="1"/>
    <xf numFmtId="165" fontId="2" fillId="4" borderId="0" xfId="2" applyNumberFormat="1" applyFont="1" applyFill="1" applyAlignment="1"/>
  </cellXfs>
  <cellStyles count="3">
    <cellStyle name="Comma 2" xfId="1" xr:uid="{ABD13007-31DD-4BF4-B9D6-4C596F3B8766}"/>
    <cellStyle name="Normal" xfId="0" builtinId="0"/>
    <cellStyle name="Percent 2" xfId="2" xr:uid="{C6B12BC3-6F90-452D-8016-59B634FD0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E8BA-280E-4373-89B2-326960699C3B}">
  <sheetPr>
    <tabColor rgb="FF00B0F0"/>
    <pageSetUpPr fitToPage="1"/>
  </sheetPr>
  <dimension ref="A1:P54"/>
  <sheetViews>
    <sheetView showGridLines="0" tabSelected="1" zoomScale="115" zoomScaleNormal="115" workbookViewId="0">
      <pane xSplit="1" ySplit="2" topLeftCell="D34" activePane="bottomRight" state="frozen"/>
      <selection activeCell="A20" sqref="A20"/>
      <selection pane="topRight" activeCell="A20" sqref="A20"/>
      <selection pane="bottomLeft" activeCell="A20" sqref="A20"/>
      <selection pane="bottomRight" activeCell="J35" sqref="J35"/>
    </sheetView>
  </sheetViews>
  <sheetFormatPr defaultColWidth="9.109375" defaultRowHeight="13.2" outlineLevelRow="2" x14ac:dyDescent="0.25"/>
  <cols>
    <col min="2" max="2" width="31.6640625" bestFit="1" customWidth="1"/>
    <col min="3" max="3" width="15.109375" customWidth="1"/>
    <col min="4" max="4" width="9.109375" customWidth="1"/>
    <col min="5" max="5" width="15.44140625" style="2" customWidth="1"/>
    <col min="6" max="6" width="17" style="2" customWidth="1"/>
    <col min="7" max="7" width="14.109375" customWidth="1"/>
    <col min="8" max="8" width="15.44140625" customWidth="1"/>
    <col min="9" max="10" width="16.109375" customWidth="1"/>
    <col min="11" max="11" width="11.44140625" bestFit="1" customWidth="1"/>
    <col min="12" max="12" width="10.33203125" customWidth="1"/>
    <col min="13" max="13" width="13.5546875" customWidth="1"/>
    <col min="14" max="14" width="13.6640625" customWidth="1"/>
    <col min="16" max="16" width="12.109375" bestFit="1" customWidth="1"/>
  </cols>
  <sheetData>
    <row r="1" spans="1:16" x14ac:dyDescent="0.25">
      <c r="B1" s="1" t="s">
        <v>75</v>
      </c>
      <c r="G1" s="3" t="s">
        <v>0</v>
      </c>
      <c r="H1" s="4"/>
      <c r="I1" s="5" t="s">
        <v>1</v>
      </c>
    </row>
    <row r="2" spans="1:16" s="6" customFormat="1" ht="59.25" customHeight="1" x14ac:dyDescent="0.25">
      <c r="A2" s="6" t="s">
        <v>2</v>
      </c>
      <c r="B2" s="7" t="s">
        <v>3</v>
      </c>
      <c r="C2" s="8" t="s">
        <v>4</v>
      </c>
      <c r="D2" s="9" t="s">
        <v>5</v>
      </c>
      <c r="E2" s="10" t="s">
        <v>6</v>
      </c>
      <c r="F2" s="10" t="s">
        <v>7</v>
      </c>
      <c r="G2" s="11">
        <v>0.1149</v>
      </c>
      <c r="H2" s="9" t="s">
        <v>8</v>
      </c>
      <c r="I2" s="12" t="s">
        <v>77</v>
      </c>
      <c r="J2" s="13" t="s">
        <v>76</v>
      </c>
      <c r="L2" s="9" t="s">
        <v>9</v>
      </c>
      <c r="M2" s="14" t="s">
        <v>10</v>
      </c>
      <c r="N2" s="9" t="s">
        <v>11</v>
      </c>
      <c r="O2" s="9"/>
      <c r="P2" s="9"/>
    </row>
    <row r="3" spans="1:16" ht="12.75" customHeight="1" outlineLevel="2" x14ac:dyDescent="0.25">
      <c r="A3" t="str">
        <f>LEFT(B3,3)</f>
        <v>020</v>
      </c>
      <c r="B3" s="15" t="s">
        <v>12</v>
      </c>
      <c r="C3" s="16">
        <v>0</v>
      </c>
      <c r="D3" s="17">
        <v>1.9599999999999999E-2</v>
      </c>
      <c r="E3" s="18">
        <f>+C3/$C$5</f>
        <v>0</v>
      </c>
      <c r="F3" s="19">
        <f>+D3*E3</f>
        <v>0</v>
      </c>
      <c r="G3" s="20">
        <f>+C3*$G$2</f>
        <v>0</v>
      </c>
      <c r="H3" s="21">
        <f>+F3+G3</f>
        <v>0</v>
      </c>
      <c r="I3" s="22">
        <f>ROUND(H3,8)</f>
        <v>0</v>
      </c>
      <c r="J3" s="23">
        <v>0</v>
      </c>
      <c r="K3" s="21"/>
      <c r="N3" s="24" t="s">
        <v>13</v>
      </c>
      <c r="O3" s="25"/>
      <c r="P3" s="21"/>
    </row>
    <row r="4" spans="1:16" ht="12.75" customHeight="1" outlineLevel="2" x14ac:dyDescent="0.25">
      <c r="A4" t="str">
        <f>LEFT(B4,3)</f>
        <v>020</v>
      </c>
      <c r="B4" s="15" t="s">
        <v>14</v>
      </c>
      <c r="C4" s="26">
        <v>8.2799999999999999E-2</v>
      </c>
      <c r="D4" s="17">
        <v>1.9599999999999999E-2</v>
      </c>
      <c r="E4" s="18">
        <f>+C4/$C$5</f>
        <v>1</v>
      </c>
      <c r="F4" s="19">
        <f>+D4*E4</f>
        <v>1.9599999999999999E-2</v>
      </c>
      <c r="G4" s="20">
        <f>+C4*$G$2</f>
        <v>9.5137199999999998E-3</v>
      </c>
      <c r="H4" s="21">
        <f>+F4+G4</f>
        <v>2.9113719999999999E-2</v>
      </c>
      <c r="I4" s="22">
        <f>ROUND(H4,8)</f>
        <v>2.9113719999999999E-2</v>
      </c>
      <c r="J4" s="23">
        <v>2.9113719999999999E-2</v>
      </c>
      <c r="K4" s="21"/>
      <c r="L4" t="s">
        <v>15</v>
      </c>
      <c r="M4" s="17">
        <v>0.69361399227171039</v>
      </c>
      <c r="N4" s="27">
        <v>0.69379999999999997</v>
      </c>
      <c r="P4" s="17"/>
    </row>
    <row r="5" spans="1:16" ht="12.75" customHeight="1" outlineLevel="1" x14ac:dyDescent="0.25">
      <c r="A5" s="5" t="s">
        <v>16</v>
      </c>
      <c r="B5" s="15"/>
      <c r="C5" s="16">
        <f>SUBTOTAL(9,C3:C4)</f>
        <v>8.2799999999999999E-2</v>
      </c>
      <c r="F5" s="19"/>
      <c r="G5" s="20"/>
      <c r="H5" s="21"/>
      <c r="I5" s="22"/>
      <c r="J5" s="23"/>
      <c r="K5" s="21"/>
      <c r="L5" t="s">
        <v>17</v>
      </c>
      <c r="M5" s="17">
        <v>1.962578808216392E-2</v>
      </c>
      <c r="N5" s="27">
        <v>1.9599999999999999E-2</v>
      </c>
      <c r="P5" s="17"/>
    </row>
    <row r="6" spans="1:16" ht="12.75" customHeight="1" outlineLevel="2" x14ac:dyDescent="0.25">
      <c r="A6" t="str">
        <f t="shared" ref="A6:A22" si="0">LEFT(B6,3)</f>
        <v>030</v>
      </c>
      <c r="B6" s="15" t="s">
        <v>18</v>
      </c>
      <c r="C6" s="16">
        <v>0</v>
      </c>
      <c r="D6" s="17">
        <v>1.9599999999999999E-2</v>
      </c>
      <c r="E6" s="18">
        <f>+C6/$C$23</f>
        <v>0</v>
      </c>
      <c r="F6" s="19">
        <f t="shared" ref="F6:F22" si="1">+D6*E6</f>
        <v>0</v>
      </c>
      <c r="G6" s="20">
        <f t="shared" ref="G6:G22" si="2">+C6*$G$2</f>
        <v>0</v>
      </c>
      <c r="H6" s="21">
        <f t="shared" ref="H6:H22" si="3">+F6+G6</f>
        <v>0</v>
      </c>
      <c r="I6" s="22">
        <f t="shared" ref="I6:I22" si="4">ROUND(H6,8)</f>
        <v>0</v>
      </c>
      <c r="J6" s="23">
        <v>0</v>
      </c>
      <c r="K6" s="21"/>
      <c r="L6" t="s">
        <v>19</v>
      </c>
      <c r="M6" s="17">
        <v>1.962578808216392E-2</v>
      </c>
      <c r="N6" s="27">
        <v>1.9599999999999999E-2</v>
      </c>
      <c r="P6" s="17"/>
    </row>
    <row r="7" spans="1:16" ht="12.75" customHeight="1" outlineLevel="2" x14ac:dyDescent="0.25">
      <c r="A7" t="str">
        <f t="shared" si="0"/>
        <v>030</v>
      </c>
      <c r="B7" s="15" t="s">
        <v>20</v>
      </c>
      <c r="C7" s="16">
        <v>0</v>
      </c>
      <c r="D7" s="17">
        <v>1.9599999999999999E-2</v>
      </c>
      <c r="E7" s="18">
        <f t="shared" ref="E7:E22" si="5">+C7/$C$23</f>
        <v>0</v>
      </c>
      <c r="F7" s="19">
        <f t="shared" si="1"/>
        <v>0</v>
      </c>
      <c r="G7" s="20">
        <f t="shared" si="2"/>
        <v>0</v>
      </c>
      <c r="H7" s="21">
        <f t="shared" si="3"/>
        <v>0</v>
      </c>
      <c r="I7" s="22">
        <f t="shared" si="4"/>
        <v>0</v>
      </c>
      <c r="J7" s="23">
        <v>0</v>
      </c>
      <c r="K7" s="21"/>
      <c r="L7" t="s">
        <v>21</v>
      </c>
      <c r="M7" s="17">
        <v>1.962578808216392E-2</v>
      </c>
      <c r="N7" s="27">
        <v>1.9599999999999999E-2</v>
      </c>
      <c r="P7" s="17"/>
    </row>
    <row r="8" spans="1:16" ht="12.75" customHeight="1" outlineLevel="2" x14ac:dyDescent="0.25">
      <c r="A8" t="str">
        <f t="shared" si="0"/>
        <v>030</v>
      </c>
      <c r="B8" s="15" t="s">
        <v>22</v>
      </c>
      <c r="C8" s="16">
        <v>0</v>
      </c>
      <c r="D8" s="17">
        <v>1.9599999999999999E-2</v>
      </c>
      <c r="E8" s="18">
        <f t="shared" si="5"/>
        <v>0</v>
      </c>
      <c r="F8" s="19">
        <f t="shared" si="1"/>
        <v>0</v>
      </c>
      <c r="G8" s="20">
        <f t="shared" si="2"/>
        <v>0</v>
      </c>
      <c r="H8" s="21">
        <f t="shared" si="3"/>
        <v>0</v>
      </c>
      <c r="I8" s="22">
        <f t="shared" si="4"/>
        <v>0</v>
      </c>
      <c r="J8" s="23">
        <v>0</v>
      </c>
      <c r="K8" s="21"/>
      <c r="L8" t="s">
        <v>23</v>
      </c>
      <c r="M8" s="17">
        <v>9.3349603416717511E-2</v>
      </c>
      <c r="N8" s="27">
        <v>9.3299999999999994E-2</v>
      </c>
      <c r="P8" s="17"/>
    </row>
    <row r="9" spans="1:16" ht="12.75" customHeight="1" outlineLevel="2" x14ac:dyDescent="0.25">
      <c r="A9" t="str">
        <f t="shared" si="0"/>
        <v>030</v>
      </c>
      <c r="B9" s="15" t="s">
        <v>24</v>
      </c>
      <c r="C9" s="26">
        <v>7.3608400000000004E-2</v>
      </c>
      <c r="D9" s="17">
        <v>1.9599999999999999E-2</v>
      </c>
      <c r="E9" s="18">
        <f t="shared" si="5"/>
        <v>0.96094516971279376</v>
      </c>
      <c r="F9" s="19">
        <f t="shared" si="1"/>
        <v>1.8834525326370758E-2</v>
      </c>
      <c r="G9" s="20">
        <f t="shared" si="2"/>
        <v>8.4576051600000011E-3</v>
      </c>
      <c r="H9" s="21">
        <f t="shared" si="3"/>
        <v>2.7292130486370761E-2</v>
      </c>
      <c r="I9" s="22">
        <f t="shared" si="4"/>
        <v>2.7292130000000001E-2</v>
      </c>
      <c r="J9" s="23">
        <v>2.7292130000000001E-2</v>
      </c>
      <c r="K9" s="21"/>
      <c r="L9" t="s">
        <v>25</v>
      </c>
      <c r="M9" s="17">
        <v>1.962578808216392E-2</v>
      </c>
      <c r="N9" s="27">
        <v>1.9599999999999999E-2</v>
      </c>
      <c r="P9" s="17"/>
    </row>
    <row r="10" spans="1:16" ht="12.75" customHeight="1" outlineLevel="2" x14ac:dyDescent="0.25">
      <c r="A10" t="str">
        <f t="shared" si="0"/>
        <v>030</v>
      </c>
      <c r="B10" s="15" t="s">
        <v>26</v>
      </c>
      <c r="C10" s="16">
        <v>0</v>
      </c>
      <c r="D10" s="17">
        <v>1.9599999999999999E-2</v>
      </c>
      <c r="E10" s="18">
        <f t="shared" si="5"/>
        <v>0</v>
      </c>
      <c r="F10" s="19">
        <f t="shared" si="1"/>
        <v>0</v>
      </c>
      <c r="G10" s="20">
        <f t="shared" si="2"/>
        <v>0</v>
      </c>
      <c r="H10" s="21">
        <f t="shared" si="3"/>
        <v>0</v>
      </c>
      <c r="I10" s="22">
        <f t="shared" si="4"/>
        <v>0</v>
      </c>
      <c r="J10" s="23">
        <v>0</v>
      </c>
      <c r="K10" s="21"/>
      <c r="L10" t="s">
        <v>27</v>
      </c>
      <c r="M10" s="17">
        <v>1.962578808216392E-2</v>
      </c>
      <c r="N10" s="27">
        <v>1.9599999999999999E-2</v>
      </c>
      <c r="P10" s="17"/>
    </row>
    <row r="11" spans="1:16" ht="12.75" customHeight="1" outlineLevel="2" x14ac:dyDescent="0.25">
      <c r="A11" t="str">
        <f t="shared" si="0"/>
        <v>030</v>
      </c>
      <c r="B11" s="15" t="s">
        <v>28</v>
      </c>
      <c r="C11" s="26">
        <v>1.456E-5</v>
      </c>
      <c r="D11" s="17">
        <v>1.9599999999999999E-2</v>
      </c>
      <c r="E11" s="18">
        <f t="shared" si="5"/>
        <v>1.9007832898172323E-4</v>
      </c>
      <c r="F11" s="19">
        <f t="shared" si="1"/>
        <v>3.7255352480417754E-6</v>
      </c>
      <c r="G11" s="20">
        <f t="shared" si="2"/>
        <v>1.6729440000000001E-6</v>
      </c>
      <c r="H11" s="21">
        <f t="shared" si="3"/>
        <v>5.3984792480417758E-6</v>
      </c>
      <c r="I11" s="22">
        <f t="shared" si="4"/>
        <v>5.4E-6</v>
      </c>
      <c r="J11" s="23">
        <v>5.4E-6</v>
      </c>
      <c r="K11" s="21"/>
      <c r="L11" s="28" t="s">
        <v>29</v>
      </c>
      <c r="M11" s="29">
        <v>0.11490746390075258</v>
      </c>
      <c r="N11" s="30">
        <v>0.1149</v>
      </c>
      <c r="P11" s="17"/>
    </row>
    <row r="12" spans="1:16" ht="12.75" customHeight="1" outlineLevel="2" x14ac:dyDescent="0.25">
      <c r="A12" t="str">
        <f t="shared" si="0"/>
        <v>030</v>
      </c>
      <c r="B12" s="15" t="s">
        <v>30</v>
      </c>
      <c r="C12" s="16">
        <v>0</v>
      </c>
      <c r="D12" s="17">
        <v>1.9599999999999999E-2</v>
      </c>
      <c r="E12" s="18">
        <f t="shared" si="5"/>
        <v>0</v>
      </c>
      <c r="F12" s="19">
        <f t="shared" si="1"/>
        <v>0</v>
      </c>
      <c r="G12" s="20">
        <f t="shared" si="2"/>
        <v>0</v>
      </c>
      <c r="H12" s="21">
        <f t="shared" si="3"/>
        <v>0</v>
      </c>
      <c r="I12" s="22">
        <f t="shared" si="4"/>
        <v>0</v>
      </c>
      <c r="J12" s="23">
        <v>0</v>
      </c>
      <c r="K12" s="21"/>
      <c r="M12" s="17">
        <f>SUM(M3:M11)</f>
        <v>1.0000000000000002</v>
      </c>
      <c r="N12" s="17">
        <f>SUM(N4:N11)</f>
        <v>0.99999999999999978</v>
      </c>
      <c r="O12" s="17"/>
      <c r="P12" s="17"/>
    </row>
    <row r="13" spans="1:16" ht="12.75" customHeight="1" outlineLevel="2" x14ac:dyDescent="0.25">
      <c r="A13" t="str">
        <f t="shared" si="0"/>
        <v>030</v>
      </c>
      <c r="B13" s="15" t="s">
        <v>31</v>
      </c>
      <c r="C13" s="16">
        <v>0</v>
      </c>
      <c r="D13" s="17">
        <v>1.9599999999999999E-2</v>
      </c>
      <c r="E13" s="18">
        <f t="shared" si="5"/>
        <v>0</v>
      </c>
      <c r="F13" s="19">
        <f t="shared" si="1"/>
        <v>0</v>
      </c>
      <c r="G13" s="20">
        <f t="shared" si="2"/>
        <v>0</v>
      </c>
      <c r="H13" s="21">
        <f t="shared" si="3"/>
        <v>0</v>
      </c>
      <c r="I13" s="22">
        <f>ROUND(H13,8)</f>
        <v>0</v>
      </c>
      <c r="J13" s="23">
        <v>0</v>
      </c>
      <c r="K13" s="21"/>
      <c r="P13" s="17"/>
    </row>
    <row r="14" spans="1:16" ht="12.75" customHeight="1" outlineLevel="2" x14ac:dyDescent="0.25">
      <c r="A14" t="str">
        <f t="shared" si="0"/>
        <v>030</v>
      </c>
      <c r="B14" s="15" t="s">
        <v>32</v>
      </c>
      <c r="C14" s="16">
        <v>0</v>
      </c>
      <c r="D14" s="17">
        <v>1.9599999999999999E-2</v>
      </c>
      <c r="E14" s="18">
        <f t="shared" si="5"/>
        <v>0</v>
      </c>
      <c r="F14" s="19">
        <f t="shared" si="1"/>
        <v>0</v>
      </c>
      <c r="G14" s="20">
        <f t="shared" si="2"/>
        <v>0</v>
      </c>
      <c r="H14" s="21">
        <f t="shared" si="3"/>
        <v>0</v>
      </c>
      <c r="I14" s="22">
        <f t="shared" si="4"/>
        <v>0</v>
      </c>
      <c r="J14" s="23">
        <v>0</v>
      </c>
      <c r="K14" s="21"/>
      <c r="P14" s="21"/>
    </row>
    <row r="15" spans="1:16" ht="12.75" customHeight="1" outlineLevel="2" x14ac:dyDescent="0.25">
      <c r="A15" t="str">
        <f t="shared" si="0"/>
        <v>030</v>
      </c>
      <c r="B15" s="15" t="s">
        <v>33</v>
      </c>
      <c r="C15" s="16">
        <v>0</v>
      </c>
      <c r="D15" s="17">
        <v>1.9599999999999999E-2</v>
      </c>
      <c r="E15" s="18">
        <f t="shared" si="5"/>
        <v>0</v>
      </c>
      <c r="F15" s="19">
        <f t="shared" si="1"/>
        <v>0</v>
      </c>
      <c r="G15" s="20">
        <f t="shared" si="2"/>
        <v>0</v>
      </c>
      <c r="H15" s="21">
        <f t="shared" si="3"/>
        <v>0</v>
      </c>
      <c r="I15" s="22">
        <f t="shared" si="4"/>
        <v>0</v>
      </c>
      <c r="J15" s="23">
        <v>0</v>
      </c>
      <c r="K15" s="21"/>
      <c r="P15" s="21"/>
    </row>
    <row r="16" spans="1:16" ht="12.75" customHeight="1" outlineLevel="2" x14ac:dyDescent="0.25">
      <c r="A16" t="str">
        <f t="shared" si="0"/>
        <v>030</v>
      </c>
      <c r="B16" s="15" t="s">
        <v>34</v>
      </c>
      <c r="C16" s="16">
        <v>0</v>
      </c>
      <c r="D16" s="17">
        <v>1.9599999999999999E-2</v>
      </c>
      <c r="E16" s="18">
        <f t="shared" si="5"/>
        <v>0</v>
      </c>
      <c r="F16" s="19">
        <f t="shared" si="1"/>
        <v>0</v>
      </c>
      <c r="G16" s="20">
        <f t="shared" si="2"/>
        <v>0</v>
      </c>
      <c r="H16" s="21">
        <f t="shared" si="3"/>
        <v>0</v>
      </c>
      <c r="I16" s="22">
        <f t="shared" si="4"/>
        <v>0</v>
      </c>
      <c r="J16" s="23">
        <v>0</v>
      </c>
      <c r="K16" s="21"/>
      <c r="P16" s="21"/>
    </row>
    <row r="17" spans="1:16" ht="12.75" customHeight="1" outlineLevel="2" x14ac:dyDescent="0.25">
      <c r="A17" t="str">
        <f t="shared" si="0"/>
        <v>030</v>
      </c>
      <c r="B17" s="15" t="s">
        <v>35</v>
      </c>
      <c r="C17" s="16">
        <v>0</v>
      </c>
      <c r="D17" s="17">
        <v>1.9599999999999999E-2</v>
      </c>
      <c r="E17" s="18">
        <f t="shared" si="5"/>
        <v>0</v>
      </c>
      <c r="F17" s="19">
        <f t="shared" si="1"/>
        <v>0</v>
      </c>
      <c r="G17" s="20">
        <f t="shared" si="2"/>
        <v>0</v>
      </c>
      <c r="H17" s="21">
        <f t="shared" si="3"/>
        <v>0</v>
      </c>
      <c r="I17" s="22">
        <f t="shared" si="4"/>
        <v>0</v>
      </c>
      <c r="J17" s="23">
        <v>0</v>
      </c>
      <c r="K17" s="21"/>
      <c r="P17" s="21"/>
    </row>
    <row r="18" spans="1:16" ht="12.75" customHeight="1" outlineLevel="2" x14ac:dyDescent="0.25">
      <c r="A18" t="str">
        <f t="shared" si="0"/>
        <v>030</v>
      </c>
      <c r="B18" s="15" t="s">
        <v>36</v>
      </c>
      <c r="C18" s="16">
        <v>0</v>
      </c>
      <c r="D18" s="17">
        <v>1.9599999999999999E-2</v>
      </c>
      <c r="E18" s="18">
        <f t="shared" si="5"/>
        <v>0</v>
      </c>
      <c r="F18" s="19">
        <f t="shared" si="1"/>
        <v>0</v>
      </c>
      <c r="G18" s="20">
        <f t="shared" si="2"/>
        <v>0</v>
      </c>
      <c r="H18" s="21">
        <f t="shared" si="3"/>
        <v>0</v>
      </c>
      <c r="I18" s="22">
        <f t="shared" si="4"/>
        <v>0</v>
      </c>
      <c r="J18" s="23">
        <v>0</v>
      </c>
      <c r="K18" s="21"/>
      <c r="P18" s="21"/>
    </row>
    <row r="19" spans="1:16" ht="12.75" customHeight="1" outlineLevel="2" x14ac:dyDescent="0.25">
      <c r="A19" t="str">
        <f t="shared" si="0"/>
        <v>030</v>
      </c>
      <c r="B19" s="15" t="s">
        <v>37</v>
      </c>
      <c r="C19" s="26">
        <v>2.9770399999999998E-3</v>
      </c>
      <c r="D19" s="17">
        <v>1.9599999999999999E-2</v>
      </c>
      <c r="E19" s="18">
        <f t="shared" si="5"/>
        <v>3.8864751958224537E-2</v>
      </c>
      <c r="F19" s="19">
        <f t="shared" si="1"/>
        <v>7.6174913838120085E-4</v>
      </c>
      <c r="G19" s="20">
        <f t="shared" si="2"/>
        <v>3.42061896E-4</v>
      </c>
      <c r="H19" s="21">
        <f t="shared" si="3"/>
        <v>1.1038110343812009E-3</v>
      </c>
      <c r="I19" s="22">
        <f t="shared" si="4"/>
        <v>1.10381E-3</v>
      </c>
      <c r="J19" s="23">
        <v>1.10381E-3</v>
      </c>
      <c r="K19" s="21"/>
      <c r="P19" s="21"/>
    </row>
    <row r="20" spans="1:16" ht="12.75" customHeight="1" outlineLevel="2" x14ac:dyDescent="0.25">
      <c r="A20" t="str">
        <f t="shared" si="0"/>
        <v>030</v>
      </c>
      <c r="B20" s="15" t="s">
        <v>38</v>
      </c>
      <c r="C20" s="16">
        <v>0</v>
      </c>
      <c r="D20" s="17">
        <v>1.9599999999999999E-2</v>
      </c>
      <c r="E20" s="18">
        <f t="shared" si="5"/>
        <v>0</v>
      </c>
      <c r="F20" s="19">
        <f t="shared" si="1"/>
        <v>0</v>
      </c>
      <c r="G20" s="20">
        <f t="shared" si="2"/>
        <v>0</v>
      </c>
      <c r="H20" s="21">
        <f t="shared" si="3"/>
        <v>0</v>
      </c>
      <c r="I20" s="22">
        <f t="shared" si="4"/>
        <v>0</v>
      </c>
      <c r="J20" s="23">
        <v>0</v>
      </c>
      <c r="K20" s="21"/>
      <c r="P20" s="21"/>
    </row>
    <row r="21" spans="1:16" ht="12.75" customHeight="1" outlineLevel="2" x14ac:dyDescent="0.25">
      <c r="A21" t="str">
        <f t="shared" si="0"/>
        <v>030</v>
      </c>
      <c r="B21" s="15" t="s">
        <v>39</v>
      </c>
      <c r="C21" s="16">
        <v>0</v>
      </c>
      <c r="D21" s="17">
        <v>1.9599999999999999E-2</v>
      </c>
      <c r="E21" s="18">
        <f t="shared" si="5"/>
        <v>0</v>
      </c>
      <c r="F21" s="19">
        <f t="shared" si="1"/>
        <v>0</v>
      </c>
      <c r="G21" s="20">
        <f t="shared" si="2"/>
        <v>0</v>
      </c>
      <c r="H21" s="21">
        <f t="shared" si="3"/>
        <v>0</v>
      </c>
      <c r="I21" s="22">
        <f t="shared" si="4"/>
        <v>0</v>
      </c>
      <c r="J21" s="23">
        <v>0</v>
      </c>
      <c r="K21" s="21"/>
      <c r="P21" s="21"/>
    </row>
    <row r="22" spans="1:16" ht="12.75" customHeight="1" outlineLevel="2" x14ac:dyDescent="0.25">
      <c r="A22" t="str">
        <f t="shared" si="0"/>
        <v>030</v>
      </c>
      <c r="B22" s="15" t="s">
        <v>40</v>
      </c>
      <c r="C22" s="16">
        <v>0</v>
      </c>
      <c r="D22" s="17">
        <v>1.9599999999999999E-2</v>
      </c>
      <c r="E22" s="18">
        <f t="shared" si="5"/>
        <v>0</v>
      </c>
      <c r="F22" s="19">
        <f t="shared" si="1"/>
        <v>0</v>
      </c>
      <c r="G22" s="20">
        <f t="shared" si="2"/>
        <v>0</v>
      </c>
      <c r="H22" s="21">
        <f t="shared" si="3"/>
        <v>0</v>
      </c>
      <c r="I22" s="22">
        <f t="shared" si="4"/>
        <v>0</v>
      </c>
      <c r="J22" s="23">
        <v>0</v>
      </c>
      <c r="K22" s="21"/>
      <c r="P22" s="21"/>
    </row>
    <row r="23" spans="1:16" ht="12.75" customHeight="1" outlineLevel="1" x14ac:dyDescent="0.25">
      <c r="A23" s="5" t="s">
        <v>41</v>
      </c>
      <c r="B23" s="15"/>
      <c r="C23" s="16">
        <f>SUBTOTAL(9,C6:C22)</f>
        <v>7.6600000000000001E-2</v>
      </c>
      <c r="F23" s="19"/>
      <c r="G23" s="20"/>
      <c r="H23" s="21"/>
      <c r="I23" s="22"/>
      <c r="J23" s="23"/>
      <c r="K23" s="21"/>
      <c r="P23" s="21"/>
    </row>
    <row r="24" spans="1:16" ht="12.75" customHeight="1" outlineLevel="2" x14ac:dyDescent="0.25">
      <c r="A24" t="str">
        <f t="shared" ref="A24:A26" si="6">LEFT(B24,3)</f>
        <v>050</v>
      </c>
      <c r="B24" s="15" t="s">
        <v>42</v>
      </c>
      <c r="C24" s="26">
        <v>4.5629370000000002E-2</v>
      </c>
      <c r="D24" s="17">
        <v>1.9599999999999999E-2</v>
      </c>
      <c r="E24" s="18">
        <f>+C24/$C$27</f>
        <v>0.49977404162102956</v>
      </c>
      <c r="F24" s="19">
        <f t="shared" ref="F24:F26" si="7">+D24*E24</f>
        <v>9.7955712157721791E-3</v>
      </c>
      <c r="G24" s="20">
        <f>+C24*$G$2</f>
        <v>5.2428146130000007E-3</v>
      </c>
      <c r="H24" s="21">
        <f t="shared" ref="H24:H26" si="8">+F24+G24</f>
        <v>1.5038385828772181E-2</v>
      </c>
      <c r="I24" s="22">
        <f t="shared" ref="I24:I26" si="9">ROUND(H24,8)</f>
        <v>1.503839E-2</v>
      </c>
      <c r="J24" s="23">
        <v>1.503839E-2</v>
      </c>
      <c r="K24" s="21"/>
      <c r="P24" s="21"/>
    </row>
    <row r="25" spans="1:16" ht="12.75" customHeight="1" outlineLevel="2" x14ac:dyDescent="0.25">
      <c r="A25" t="str">
        <f t="shared" si="6"/>
        <v>050</v>
      </c>
      <c r="B25" s="15" t="s">
        <v>43</v>
      </c>
      <c r="C25" s="26">
        <v>3.8626029999999999E-2</v>
      </c>
      <c r="D25" s="17">
        <v>1.9599999999999999E-2</v>
      </c>
      <c r="E25" s="18">
        <f>+C25/$C$27</f>
        <v>0.42306714129244244</v>
      </c>
      <c r="F25" s="19">
        <f t="shared" si="7"/>
        <v>8.2921159693318709E-3</v>
      </c>
      <c r="G25" s="20">
        <f>+C25*$G$2</f>
        <v>4.4381308469999999E-3</v>
      </c>
      <c r="H25" s="21">
        <f t="shared" si="8"/>
        <v>1.2730246816331871E-2</v>
      </c>
      <c r="I25" s="22">
        <f t="shared" si="9"/>
        <v>1.273025E-2</v>
      </c>
      <c r="J25" s="23">
        <v>1.273025E-2</v>
      </c>
      <c r="K25" s="21"/>
      <c r="P25" s="21"/>
    </row>
    <row r="26" spans="1:16" ht="12.75" customHeight="1" outlineLevel="2" x14ac:dyDescent="0.25">
      <c r="A26" t="str">
        <f t="shared" si="6"/>
        <v>050</v>
      </c>
      <c r="B26" s="15" t="s">
        <v>44</v>
      </c>
      <c r="C26" s="26">
        <v>7.0445999999999998E-3</v>
      </c>
      <c r="D26" s="17">
        <v>1.9599999999999999E-2</v>
      </c>
      <c r="E26" s="18">
        <f>+C26/$C$27</f>
        <v>7.7158817086527928E-2</v>
      </c>
      <c r="F26" s="19">
        <f t="shared" si="7"/>
        <v>1.5123128148959474E-3</v>
      </c>
      <c r="G26" s="20">
        <f>+C26*$G$2</f>
        <v>8.0942454E-4</v>
      </c>
      <c r="H26" s="21">
        <f t="shared" si="8"/>
        <v>2.3217373548959476E-3</v>
      </c>
      <c r="I26" s="22">
        <f t="shared" si="9"/>
        <v>2.3217400000000001E-3</v>
      </c>
      <c r="J26" s="23">
        <v>2.3217400000000001E-3</v>
      </c>
      <c r="K26" s="21"/>
      <c r="P26" s="21"/>
    </row>
    <row r="27" spans="1:16" ht="12.75" customHeight="1" outlineLevel="1" x14ac:dyDescent="0.25">
      <c r="A27" s="5" t="s">
        <v>45</v>
      </c>
      <c r="B27" s="15"/>
      <c r="C27" s="16">
        <f>SUBTOTAL(9,C24:C26)</f>
        <v>9.1300000000000006E-2</v>
      </c>
      <c r="F27" s="19"/>
      <c r="G27" s="20"/>
      <c r="H27" s="21"/>
      <c r="I27" s="22"/>
      <c r="J27" s="23"/>
      <c r="K27" s="21"/>
      <c r="P27" s="21"/>
    </row>
    <row r="28" spans="1:16" ht="12.75" customHeight="1" outlineLevel="2" x14ac:dyDescent="0.25">
      <c r="A28" t="str">
        <f>LEFT(B28,3)</f>
        <v>060</v>
      </c>
      <c r="B28" s="15" t="s">
        <v>74</v>
      </c>
      <c r="C28" s="26">
        <v>2.8036140000000001E-2</v>
      </c>
      <c r="D28" s="17">
        <v>1.9599999999999999E-2</v>
      </c>
      <c r="E28" s="18">
        <f>+C28/$C$30</f>
        <v>0.45587219512195126</v>
      </c>
      <c r="F28" s="19">
        <f>+D28*E28</f>
        <v>8.9350950243902438E-3</v>
      </c>
      <c r="G28" s="20">
        <f>+C28*$G$2</f>
        <v>3.221352486E-3</v>
      </c>
      <c r="H28" s="21">
        <f>+F28+G28</f>
        <v>1.2156447510390245E-2</v>
      </c>
      <c r="I28" s="22">
        <f t="shared" ref="I28:I29" si="10">ROUND(H28,8)</f>
        <v>1.2156449999999999E-2</v>
      </c>
      <c r="J28" s="23">
        <v>1.2156449999999999E-2</v>
      </c>
      <c r="K28" s="21"/>
      <c r="P28" s="21"/>
    </row>
    <row r="29" spans="1:16" ht="12.75" customHeight="1" outlineLevel="2" x14ac:dyDescent="0.25">
      <c r="A29" t="str">
        <f>LEFT(B29,3)</f>
        <v>060</v>
      </c>
      <c r="B29" s="31" t="s">
        <v>46</v>
      </c>
      <c r="C29" s="26">
        <v>3.3463859999999998E-2</v>
      </c>
      <c r="D29" s="17">
        <v>1.9599999999999999E-2</v>
      </c>
      <c r="E29" s="18">
        <f>+C29/$C$30</f>
        <v>0.54412780487804879</v>
      </c>
      <c r="F29" s="19">
        <f>+D29*E29</f>
        <v>1.0664904975609756E-2</v>
      </c>
      <c r="G29" s="20">
        <f>+C29*$G$2</f>
        <v>3.8449975139999999E-3</v>
      </c>
      <c r="H29" s="21">
        <f>+F29+G29</f>
        <v>1.4509902489609755E-2</v>
      </c>
      <c r="I29" s="22">
        <f t="shared" si="10"/>
        <v>1.4509899999999999E-2</v>
      </c>
      <c r="J29" s="23">
        <v>1.4509899999999999E-2</v>
      </c>
      <c r="K29" s="21"/>
      <c r="P29" s="21"/>
    </row>
    <row r="30" spans="1:16" ht="12.75" customHeight="1" outlineLevel="1" x14ac:dyDescent="0.25">
      <c r="A30" s="5" t="s">
        <v>47</v>
      </c>
      <c r="B30" s="15"/>
      <c r="C30" s="16">
        <f>SUBTOTAL(9,C28:C29)</f>
        <v>6.1499999999999999E-2</v>
      </c>
      <c r="D30" s="17"/>
      <c r="F30" s="19"/>
      <c r="G30" s="20"/>
      <c r="H30" s="21"/>
      <c r="I30" s="22"/>
      <c r="J30" s="23"/>
      <c r="K30" s="21"/>
      <c r="P30" s="21"/>
    </row>
    <row r="31" spans="1:16" ht="12.75" customHeight="1" outlineLevel="2" x14ac:dyDescent="0.25">
      <c r="A31" t="str">
        <f>LEFT(B31,3)</f>
        <v>070</v>
      </c>
      <c r="B31" s="15" t="s">
        <v>48</v>
      </c>
      <c r="C31" s="26">
        <v>6.5299999999999997E-2</v>
      </c>
      <c r="D31" s="17">
        <v>1.9599999999999999E-2</v>
      </c>
      <c r="E31" s="2">
        <f>+D31</f>
        <v>1.9599999999999999E-2</v>
      </c>
      <c r="F31" s="19">
        <v>1.9599999999999999E-2</v>
      </c>
      <c r="G31" s="20">
        <f>+C31*$G$2</f>
        <v>7.5029699999999994E-3</v>
      </c>
      <c r="H31" s="21">
        <f>+F31+G31</f>
        <v>2.7102969999999997E-2</v>
      </c>
      <c r="I31" s="22">
        <f>ROUND(H31,8)</f>
        <v>2.7102970000000001E-2</v>
      </c>
      <c r="J31" s="23">
        <v>2.7102970000000001E-2</v>
      </c>
      <c r="K31" s="21"/>
      <c r="P31" s="21"/>
    </row>
    <row r="32" spans="1:16" ht="12.75" customHeight="1" outlineLevel="1" x14ac:dyDescent="0.25">
      <c r="A32" s="5" t="s">
        <v>49</v>
      </c>
      <c r="B32" s="15"/>
      <c r="C32" s="16">
        <f>SUBTOTAL(9,C31:C31)</f>
        <v>6.5299999999999997E-2</v>
      </c>
      <c r="D32" s="17"/>
      <c r="F32" s="19"/>
      <c r="G32" s="20"/>
      <c r="H32" s="21"/>
      <c r="I32" s="22"/>
      <c r="J32" s="23"/>
      <c r="K32" s="21"/>
      <c r="P32" s="21"/>
    </row>
    <row r="33" spans="1:16" ht="12.75" customHeight="1" outlineLevel="2" x14ac:dyDescent="0.25">
      <c r="A33" t="str">
        <f>LEFT(B33,3)</f>
        <v>080</v>
      </c>
      <c r="B33" s="15" t="s">
        <v>50</v>
      </c>
      <c r="C33" s="26">
        <v>0.43809999999999999</v>
      </c>
      <c r="D33" s="17">
        <f>+M8</f>
        <v>9.3349603416717511E-2</v>
      </c>
      <c r="E33" s="2">
        <f>+D33</f>
        <v>9.3349603416717511E-2</v>
      </c>
      <c r="F33" s="19">
        <v>9.3299999999999994E-2</v>
      </c>
      <c r="G33" s="20">
        <f>+C33*$G$2</f>
        <v>5.0337689999999997E-2</v>
      </c>
      <c r="H33" s="21">
        <f>+F33+G33</f>
        <v>0.14363768999999998</v>
      </c>
      <c r="I33" s="22">
        <f>ROUND(H33,8)</f>
        <v>0.14363769000000001</v>
      </c>
      <c r="J33" s="23">
        <v>0.14363769000000001</v>
      </c>
      <c r="K33" s="21"/>
      <c r="P33" s="21"/>
    </row>
    <row r="34" spans="1:16" ht="12.75" customHeight="1" outlineLevel="1" x14ac:dyDescent="0.25">
      <c r="A34" s="5" t="s">
        <v>51</v>
      </c>
      <c r="B34" s="15"/>
      <c r="C34" s="16">
        <f>SUBTOTAL(9,C33:C33)</f>
        <v>0.43809999999999999</v>
      </c>
      <c r="D34" s="17"/>
      <c r="F34" s="19"/>
      <c r="G34" s="20"/>
      <c r="H34" s="21"/>
      <c r="I34" s="22"/>
      <c r="J34" s="23"/>
      <c r="K34" s="21"/>
      <c r="P34" s="21"/>
    </row>
    <row r="35" spans="1:16" ht="12.75" customHeight="1" outlineLevel="2" x14ac:dyDescent="0.25">
      <c r="A35" t="str">
        <f>LEFT(B35,3)</f>
        <v>180</v>
      </c>
      <c r="B35" s="15" t="s">
        <v>52</v>
      </c>
      <c r="C35" s="26">
        <v>0.1817</v>
      </c>
      <c r="D35" s="17">
        <f>+N4</f>
        <v>0.69379999999999997</v>
      </c>
      <c r="E35" s="2">
        <f>+D35</f>
        <v>0.69379999999999997</v>
      </c>
      <c r="F35" s="19">
        <v>0.69379999999999997</v>
      </c>
      <c r="G35" s="20">
        <f>+C35*$G$2</f>
        <v>2.0877329999999999E-2</v>
      </c>
      <c r="H35" s="21">
        <f>+F35+G35</f>
        <v>0.71467733</v>
      </c>
      <c r="I35" s="22">
        <f>ROUND(H35,8)</f>
        <v>0.71467733</v>
      </c>
      <c r="J35" s="23">
        <v>0.71467731999999995</v>
      </c>
      <c r="K35" s="21"/>
      <c r="P35" s="21"/>
    </row>
    <row r="36" spans="1:16" ht="12.75" customHeight="1" outlineLevel="1" x14ac:dyDescent="0.25">
      <c r="A36" s="5" t="s">
        <v>53</v>
      </c>
      <c r="B36" s="15"/>
      <c r="C36" s="16">
        <f>SUBTOTAL(9,C35:C35)</f>
        <v>0.1817</v>
      </c>
      <c r="D36" s="17"/>
      <c r="F36" s="19"/>
      <c r="G36" s="20"/>
      <c r="H36" s="21"/>
      <c r="I36" s="22"/>
      <c r="J36" s="23"/>
      <c r="K36" s="21"/>
      <c r="P36" s="21"/>
    </row>
    <row r="37" spans="1:16" ht="12.75" customHeight="1" outlineLevel="2" x14ac:dyDescent="0.25">
      <c r="A37" t="str">
        <f>LEFT(B37,3)</f>
        <v>212</v>
      </c>
      <c r="B37" s="15" t="s">
        <v>54</v>
      </c>
      <c r="C37" s="16">
        <v>0</v>
      </c>
      <c r="D37" s="17"/>
      <c r="E37" s="2">
        <f>+D37</f>
        <v>0</v>
      </c>
      <c r="F37" s="19">
        <f>+D37</f>
        <v>0</v>
      </c>
      <c r="G37" s="20">
        <f>+C37*$G$2</f>
        <v>0</v>
      </c>
      <c r="H37" s="21">
        <f>+F37+G37</f>
        <v>0</v>
      </c>
      <c r="I37" s="22">
        <f>ROUND(H37,8)</f>
        <v>0</v>
      </c>
      <c r="J37" s="23">
        <v>0</v>
      </c>
      <c r="K37" s="21"/>
      <c r="P37" s="21"/>
    </row>
    <row r="38" spans="1:16" ht="12.75" customHeight="1" outlineLevel="1" x14ac:dyDescent="0.25">
      <c r="A38" s="5" t="s">
        <v>55</v>
      </c>
      <c r="B38" s="15"/>
      <c r="C38" s="16">
        <f>SUBTOTAL(9,C37:C37)</f>
        <v>0</v>
      </c>
      <c r="F38" s="19"/>
      <c r="G38" s="20"/>
      <c r="H38" s="21"/>
      <c r="I38" s="22"/>
      <c r="J38" s="23"/>
      <c r="K38" s="21"/>
      <c r="P38" s="21"/>
    </row>
    <row r="39" spans="1:16" ht="12.75" customHeight="1" outlineLevel="2" x14ac:dyDescent="0.25">
      <c r="A39" t="str">
        <f>LEFT(B39,3)</f>
        <v>221</v>
      </c>
      <c r="B39" s="15" t="s">
        <v>56</v>
      </c>
      <c r="C39" s="16">
        <v>0</v>
      </c>
      <c r="F39" s="19">
        <f>+D39</f>
        <v>0</v>
      </c>
      <c r="G39" s="20">
        <f>+C39*$G$2</f>
        <v>0</v>
      </c>
      <c r="H39" s="21">
        <f>+F39+G39</f>
        <v>0</v>
      </c>
      <c r="I39" s="22">
        <f>ROUND(H39,8)</f>
        <v>0</v>
      </c>
      <c r="J39" s="23">
        <v>0</v>
      </c>
      <c r="K39" s="21"/>
      <c r="P39" s="21"/>
    </row>
    <row r="40" spans="1:16" ht="12.75" customHeight="1" outlineLevel="1" x14ac:dyDescent="0.25">
      <c r="A40" s="5" t="s">
        <v>57</v>
      </c>
      <c r="B40" s="15"/>
      <c r="C40" s="16">
        <f>SUBTOTAL(9,C39:C39)</f>
        <v>0</v>
      </c>
      <c r="G40" s="20"/>
      <c r="H40" s="21"/>
      <c r="I40" s="22"/>
      <c r="J40" s="23"/>
      <c r="K40" s="21"/>
      <c r="P40" s="21"/>
    </row>
    <row r="41" spans="1:16" ht="12.75" customHeight="1" outlineLevel="2" x14ac:dyDescent="0.25">
      <c r="A41" t="str">
        <f>LEFT(B41,3)</f>
        <v>232</v>
      </c>
      <c r="B41" s="31" t="s">
        <v>58</v>
      </c>
      <c r="C41" s="26">
        <v>2.9999999999999997E-4</v>
      </c>
      <c r="F41" s="19">
        <f>+D41</f>
        <v>0</v>
      </c>
      <c r="G41" s="20">
        <f>+C41*$G$2</f>
        <v>3.447E-5</v>
      </c>
      <c r="H41" s="21">
        <f>+F41+G41</f>
        <v>3.447E-5</v>
      </c>
      <c r="I41" s="22">
        <f>ROUND(H41,8)</f>
        <v>3.447E-5</v>
      </c>
      <c r="J41" s="23">
        <v>3.447E-5</v>
      </c>
      <c r="K41" s="21"/>
      <c r="P41" s="21"/>
    </row>
    <row r="42" spans="1:16" ht="12.75" customHeight="1" outlineLevel="1" x14ac:dyDescent="0.25">
      <c r="A42" s="5" t="s">
        <v>59</v>
      </c>
      <c r="B42" s="15"/>
      <c r="C42" s="16">
        <f>SUBTOTAL(9,C41:C41)</f>
        <v>2.9999999999999997E-4</v>
      </c>
      <c r="G42" s="20"/>
      <c r="H42" s="21"/>
      <c r="I42" s="22"/>
      <c r="J42" s="23"/>
      <c r="K42" s="21"/>
      <c r="P42" s="21"/>
    </row>
    <row r="43" spans="1:16" ht="12.75" customHeight="1" outlineLevel="2" x14ac:dyDescent="0.25">
      <c r="A43" s="32" t="s">
        <v>60</v>
      </c>
      <c r="B43" s="15" t="s">
        <v>61</v>
      </c>
      <c r="C43" s="26">
        <v>4.0000000000000002E-4</v>
      </c>
      <c r="F43" s="19">
        <f>+D43</f>
        <v>0</v>
      </c>
      <c r="G43" s="20">
        <f>+C43*$G$2</f>
        <v>4.596E-5</v>
      </c>
      <c r="H43" s="21">
        <f>+F43+G43</f>
        <v>4.596E-5</v>
      </c>
      <c r="I43" s="22">
        <f>ROUND(H43,8)</f>
        <v>4.596E-5</v>
      </c>
      <c r="J43" s="23">
        <v>4.596E-5</v>
      </c>
      <c r="K43" s="21"/>
      <c r="P43" s="21"/>
    </row>
    <row r="44" spans="1:16" ht="12.75" customHeight="1" outlineLevel="1" x14ac:dyDescent="0.25">
      <c r="A44" s="33" t="s">
        <v>62</v>
      </c>
      <c r="B44" s="15"/>
      <c r="C44" s="16">
        <f>SUBTOTAL(9,C43:C43)</f>
        <v>4.0000000000000002E-4</v>
      </c>
      <c r="G44" s="20"/>
      <c r="H44" s="21"/>
      <c r="I44" s="22"/>
      <c r="J44" s="23"/>
      <c r="K44" s="21"/>
      <c r="P44" s="21"/>
    </row>
    <row r="45" spans="1:16" ht="12.75" customHeight="1" outlineLevel="2" x14ac:dyDescent="0.25">
      <c r="A45" s="32" t="s">
        <v>63</v>
      </c>
      <c r="B45" s="15" t="s">
        <v>64</v>
      </c>
      <c r="C45" s="26">
        <v>6.9999999999999999E-4</v>
      </c>
      <c r="F45" s="19">
        <f>+D45</f>
        <v>0</v>
      </c>
      <c r="G45" s="20">
        <f>+C45*$G$2</f>
        <v>8.0430000000000001E-5</v>
      </c>
      <c r="H45" s="21">
        <f>+F45+G45</f>
        <v>8.0430000000000001E-5</v>
      </c>
      <c r="I45" s="22">
        <f>ROUND(H45,8)</f>
        <v>8.0430000000000001E-5</v>
      </c>
      <c r="J45" s="23">
        <v>8.0430000000000001E-5</v>
      </c>
      <c r="K45" s="21"/>
      <c r="P45" s="21"/>
    </row>
    <row r="46" spans="1:16" ht="12.75" customHeight="1" outlineLevel="1" x14ac:dyDescent="0.25">
      <c r="A46" s="33" t="s">
        <v>65</v>
      </c>
      <c r="B46" s="15"/>
      <c r="C46" s="16">
        <f>SUBTOTAL(9,C45:C45)</f>
        <v>6.9999999999999999E-4</v>
      </c>
      <c r="G46" s="20"/>
      <c r="H46" s="21"/>
      <c r="I46" s="22"/>
      <c r="J46" s="23"/>
      <c r="K46" s="21"/>
      <c r="P46" s="21"/>
    </row>
    <row r="47" spans="1:16" ht="12.75" customHeight="1" outlineLevel="2" x14ac:dyDescent="0.25">
      <c r="A47" t="str">
        <f>LEFT(B47,3)</f>
        <v>301</v>
      </c>
      <c r="B47" s="15" t="s">
        <v>66</v>
      </c>
      <c r="C47" s="16">
        <v>0</v>
      </c>
      <c r="F47" s="19">
        <f>+D47</f>
        <v>0</v>
      </c>
      <c r="G47" s="20">
        <f>+C47*$G$2</f>
        <v>0</v>
      </c>
      <c r="H47" s="21">
        <f>+F47+G47</f>
        <v>0</v>
      </c>
      <c r="I47" s="22">
        <f>ROUND(H47,8)</f>
        <v>0</v>
      </c>
      <c r="J47" s="23">
        <v>0</v>
      </c>
      <c r="K47" s="21"/>
      <c r="P47" s="21"/>
    </row>
    <row r="48" spans="1:16" ht="12.75" customHeight="1" outlineLevel="1" x14ac:dyDescent="0.25">
      <c r="A48" s="5" t="s">
        <v>67</v>
      </c>
      <c r="B48" s="15"/>
      <c r="C48" s="16">
        <f>SUBTOTAL(9,C47:C47)</f>
        <v>0</v>
      </c>
      <c r="G48" s="20"/>
      <c r="H48" s="21"/>
      <c r="I48" s="22"/>
      <c r="J48" s="23"/>
      <c r="K48" s="21"/>
      <c r="P48" s="21"/>
    </row>
    <row r="49" spans="1:16" ht="12.75" customHeight="1" outlineLevel="2" x14ac:dyDescent="0.25">
      <c r="A49" s="32" t="s">
        <v>68</v>
      </c>
      <c r="B49" s="15" t="s">
        <v>69</v>
      </c>
      <c r="C49" s="26">
        <v>1.2999999999999999E-3</v>
      </c>
      <c r="F49" s="19">
        <f>+D49</f>
        <v>0</v>
      </c>
      <c r="G49" s="20">
        <f>+C49*$G$2</f>
        <v>1.4936999999999999E-4</v>
      </c>
      <c r="H49" s="21">
        <f>+F49+G49</f>
        <v>1.4936999999999999E-4</v>
      </c>
      <c r="I49" s="22">
        <f>ROUND(H49,8)</f>
        <v>1.4936999999999999E-4</v>
      </c>
      <c r="J49" s="23">
        <v>1.4936999999999999E-4</v>
      </c>
      <c r="K49" s="21"/>
      <c r="P49" s="21"/>
    </row>
    <row r="50" spans="1:16" ht="12.75" customHeight="1" outlineLevel="1" x14ac:dyDescent="0.25">
      <c r="A50" s="33" t="s">
        <v>70</v>
      </c>
      <c r="B50" s="15"/>
      <c r="C50" s="16">
        <f>SUBTOTAL(9,C49:C49)</f>
        <v>1.2999999999999999E-3</v>
      </c>
      <c r="G50" s="20"/>
      <c r="H50" s="21"/>
      <c r="I50" s="22"/>
      <c r="J50" s="23"/>
      <c r="K50" s="21"/>
      <c r="P50" s="21"/>
    </row>
    <row r="51" spans="1:16" ht="12.75" customHeight="1" outlineLevel="2" x14ac:dyDescent="0.25">
      <c r="A51" t="str">
        <f>LEFT(B51,3)</f>
        <v>234</v>
      </c>
      <c r="B51" s="31" t="s">
        <v>71</v>
      </c>
      <c r="C51" s="16">
        <v>0</v>
      </c>
      <c r="F51" s="34">
        <f>+D51</f>
        <v>0</v>
      </c>
      <c r="G51" s="35">
        <f>+C51*$G$2</f>
        <v>0</v>
      </c>
      <c r="H51" s="36">
        <f>+F51+G51</f>
        <v>0</v>
      </c>
      <c r="I51" s="37">
        <f>ROUND(H51,8)</f>
        <v>0</v>
      </c>
      <c r="J51" s="38">
        <v>0</v>
      </c>
      <c r="K51" s="21"/>
      <c r="P51" s="21"/>
    </row>
    <row r="52" spans="1:16" ht="12.75" customHeight="1" outlineLevel="1" x14ac:dyDescent="0.25">
      <c r="A52" s="5" t="s">
        <v>72</v>
      </c>
      <c r="C52" s="39">
        <f>SUBTOTAL(9,C51:C51)</f>
        <v>0</v>
      </c>
      <c r="F52" s="40">
        <f>SUM(F3:F51)</f>
        <v>0.8851</v>
      </c>
      <c r="G52" s="40">
        <f>SUM(G3:G51)</f>
        <v>0.11489999999999999</v>
      </c>
      <c r="H52" s="40">
        <f>SUM(H3:H51)</f>
        <v>1</v>
      </c>
      <c r="I52" s="41">
        <f>SUM(I3:I51)</f>
        <v>1.0000000099999999</v>
      </c>
      <c r="J52" s="42">
        <f>SUM(J3:J51)</f>
        <v>1</v>
      </c>
      <c r="P52" s="21"/>
    </row>
    <row r="53" spans="1:16" ht="12.75" customHeight="1" x14ac:dyDescent="0.25">
      <c r="A53" s="5" t="s">
        <v>73</v>
      </c>
      <c r="C53" s="39">
        <f>SUBTOTAL(9,C3:C51)</f>
        <v>0.99999999999999978</v>
      </c>
      <c r="G53" s="20"/>
      <c r="H53" s="21"/>
      <c r="I53" s="21"/>
      <c r="J53" s="21"/>
      <c r="P53" s="21"/>
    </row>
    <row r="54" spans="1:16" x14ac:dyDescent="0.25">
      <c r="P54" s="21"/>
    </row>
  </sheetData>
  <pageMargins left="0" right="0" top="0" bottom="0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Greenville</vt:lpstr>
      <vt:lpstr>Greenville!Print_Area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 Ortiz</dc:creator>
  <cp:lastModifiedBy>Ortiz, Patricia</cp:lastModifiedBy>
  <dcterms:created xsi:type="dcterms:W3CDTF">2022-11-02T23:00:22Z</dcterms:created>
  <dcterms:modified xsi:type="dcterms:W3CDTF">2023-11-03T16:23:28Z</dcterms:modified>
</cp:coreProperties>
</file>