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W:\Discovery\Kentucky\1 - Kentucky Rate Cases\2024-00276 (2024 Kentucky Rate Case)\Staff Attachments\"/>
    </mc:Choice>
  </mc:AlternateContent>
  <xr:revisionPtr revIDLastSave="0" documentId="13_ncr:1_{E9B3896B-F2BE-438C-B9F3-C3904467CB7E}" xr6:coauthVersionLast="47" xr6:coauthVersionMax="47" xr10:uidLastSave="{00000000-0000-0000-0000-000000000000}"/>
  <bookViews>
    <workbookView xWindow="-120" yWindow="-120" windowWidth="29040" windowHeight="15720" tabRatio="653" firstSheet="3" activeTab="3" xr2:uid="{00000000-000D-0000-FFFF-FFFF00000000}"/>
  </bookViews>
  <sheets>
    <sheet name="ANG-LGS Retire Over, Spouse Und" sheetId="22" state="hidden" r:id="rId1"/>
    <sheet name="AGF-Retiree Under, Spouse Over" sheetId="12" state="hidden" r:id="rId2"/>
    <sheet name="UCG-Pre 65 Retirees" sheetId="13" state="hidden" r:id="rId3"/>
    <sheet name="2024 Actives" sheetId="2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123Graph_A" hidden="1">[1]Data!$N$31:$N$73</definedName>
    <definedName name="__123Graph_AROLLING" hidden="1">[1]Data!$N$19:$N$61</definedName>
    <definedName name="__123Graph_AVISION" hidden="1">[2]Data!$U$28:$U$64</definedName>
    <definedName name="__123Graph_B" hidden="1">[1]Data!$P$31:$P$84</definedName>
    <definedName name="__123Graph_BROLLING" hidden="1">[1]Data!$P$19:$P$73</definedName>
    <definedName name="__123Graph_BVISION" hidden="1">[2]Data!$W$28:$W$64</definedName>
    <definedName name="__123Graph_X" hidden="1">[1]Data!$A$31:$A$84</definedName>
    <definedName name="_000RerateQuery" localSheetId="3">#REF!</definedName>
    <definedName name="_000RerateQuery" localSheetId="0">#REF!</definedName>
    <definedName name="_000RerateQuery">#REF!</definedName>
    <definedName name="_Fill" hidden="1">[1]Data!$A$8:$A$108</definedName>
    <definedName name="_Key1" localSheetId="3" hidden="1">#REF!</definedName>
    <definedName name="_Key1" localSheetId="0" hidden="1">#REF!</definedName>
    <definedName name="_Key1" hidden="1">#REF!</definedName>
    <definedName name="_Order1" hidden="1">255</definedName>
    <definedName name="_Order2" hidden="1">255</definedName>
    <definedName name="_Regression_Out" hidden="1">[1]Data!$N$9</definedName>
    <definedName name="_Regression_X" hidden="1">[1]Data!$O$79:$O$108</definedName>
    <definedName name="_Regression_Y" hidden="1">[1]Data!$N$79:$N$108</definedName>
    <definedName name="_Sort" localSheetId="3" hidden="1">#REF!</definedName>
    <definedName name="_Sort" localSheetId="0" hidden="1">#REF!</definedName>
    <definedName name="_Sort" hidden="1">#REF!</definedName>
    <definedName name="_sum1" localSheetId="3">#REF!</definedName>
    <definedName name="_sum1" localSheetId="0">#REF!</definedName>
    <definedName name="_sum1">#REF!</definedName>
    <definedName name="_sum2" localSheetId="3">#REF!</definedName>
    <definedName name="_sum2" localSheetId="0">#REF!</definedName>
    <definedName name="_sum2">#REF!</definedName>
    <definedName name="_Table1_In1" hidden="1">[3]Worksheets!$X$15</definedName>
    <definedName name="_Table1_Out" localSheetId="3" hidden="1">#REF!</definedName>
    <definedName name="_Table1_Out" localSheetId="0" hidden="1">#REF!</definedName>
    <definedName name="_Table1_Out" hidden="1">#REF!</definedName>
    <definedName name="Contrib">'2024 Actives'!$I$25</definedName>
    <definedName name="cost" localSheetId="3">#REF!</definedName>
    <definedName name="cost" localSheetId="0">#REF!</definedName>
    <definedName name="cost">#REF!</definedName>
    <definedName name="currentoption">'[4]General Inputs (REQUIRED)'!$A$20:$D$23</definedName>
    <definedName name="Data" localSheetId="3">#REF!</definedName>
    <definedName name="Data" localSheetId="0">#REF!</definedName>
    <definedName name="Data">#REF!</definedName>
    <definedName name="Data2">[5]Data!$A$1:$H$74</definedName>
    <definedName name="data3">[5]Sheet3!$A$1:$AY$8</definedName>
    <definedName name="ddd" localSheetId="3" hidden="1">#REF!</definedName>
    <definedName name="ddd" localSheetId="0" hidden="1">#REF!</definedName>
    <definedName name="ddd" hidden="1">#REF!</definedName>
    <definedName name="designs" localSheetId="3">#REF!</definedName>
    <definedName name="designs" localSheetId="0">#REF!</definedName>
    <definedName name="designs">#REF!</definedName>
    <definedName name="dfsdf" hidden="1">{"OM Visits",#N/A,TRUE,"Optimal";"OM Dollars per Hour",#N/A,TRUE,"Optimal";"OM Hours per Visit",#N/A,TRUE,"Optimal";"OM Dollars per Visit",#N/A,TRUE,"Optimal";"OM Total Visits",#N/A,TRUE,"Optimal";"OM PMPM",#N/A,TRUE,"Optimal"}</definedName>
    <definedName name="DoNotUse" hidden="1">{"Benefits Summary",#N/A,FALSE,"Benefits Info without WC Amount";"Medical and Dental Costs",#N/A,FALSE,"Benefits Info without WC Amount";"Workers' Compensation",#N/A,FALSE,"Benefits Info without WC Amount"}</definedName>
    <definedName name="Enroll_Incr" localSheetId="3">#REF!</definedName>
    <definedName name="Enroll_Incr" localSheetId="0">#REF!</definedName>
    <definedName name="Enroll_Incr">#REF!</definedName>
    <definedName name="EPartDCost_07" localSheetId="3">#REF!</definedName>
    <definedName name="EPartDCost_07" localSheetId="0">#REF!</definedName>
    <definedName name="EPartDCost_07">#REF!</definedName>
    <definedName name="EPartDPrem" localSheetId="3">#REF!</definedName>
    <definedName name="EPartDPrem" localSheetId="0">#REF!</definedName>
    <definedName name="EPartDPrem">#REF!</definedName>
    <definedName name="EPartDPrem09" localSheetId="3">#REF!</definedName>
    <definedName name="EPartDPrem09" localSheetId="0">#REF!</definedName>
    <definedName name="EPartDPrem09">#REF!</definedName>
    <definedName name="FT_array" localSheetId="3">#REF!</definedName>
    <definedName name="FT_array" localSheetId="0">#REF!</definedName>
    <definedName name="FT_array">#REF!</definedName>
    <definedName name="HM_COUNT">'[6]Active Enrollment'!$B$6:$S$74</definedName>
    <definedName name="HM_PREMIUMS">[6]Premiums!$C$6:$AO$79</definedName>
    <definedName name="IncurrRatio" localSheetId="3">#REF!</definedName>
    <definedName name="IncurrRatio" localSheetId="0">#REF!</definedName>
    <definedName name="IncurrRatio">#REF!</definedName>
    <definedName name="key">[7]Sheet1!$A$5:$B$73</definedName>
    <definedName name="LCFPD" localSheetId="3">#REF!</definedName>
    <definedName name="LCFPD" localSheetId="0">#REF!</definedName>
    <definedName name="LCFPD">#REF!</definedName>
    <definedName name="Med07AdminFee" localSheetId="3">#REF!</definedName>
    <definedName name="Med07AdminFee" localSheetId="0">#REF!</definedName>
    <definedName name="Med07AdminFee">#REF!</definedName>
    <definedName name="Med08AdminFee" localSheetId="3">#REF!</definedName>
    <definedName name="Med08AdminFee" localSheetId="0">#REF!</definedName>
    <definedName name="Med08AdminFee">#REF!</definedName>
    <definedName name="Med09AdminFee" localSheetId="3">#REF!</definedName>
    <definedName name="Med09AdminFee" localSheetId="0">#REF!</definedName>
    <definedName name="Med09AdminFee">#REF!</definedName>
    <definedName name="MEDTOTS" localSheetId="3">'[8]Ex 2-Claims Report'!#REF!</definedName>
    <definedName name="MEDTOTS" localSheetId="0">'[8]Ex 2-Claims Report'!#REF!</definedName>
    <definedName name="MEDTOTS">'[8]Ex 2-Claims Report'!#REF!</definedName>
    <definedName name="MedTrend">'[9]General Inputs (REQUIRED)'!$I$8</definedName>
    <definedName name="MVG_Tier_Assump" localSheetId="3">#REF!</definedName>
    <definedName name="MVG_Tier_Assump" localSheetId="0">#REF!</definedName>
    <definedName name="MVG_Tier_Assump">#REF!</definedName>
    <definedName name="MVG0506AdminFee" localSheetId="3">#REF!</definedName>
    <definedName name="MVG0506AdminFee" localSheetId="0">#REF!</definedName>
    <definedName name="MVG0506AdminFee">#REF!</definedName>
    <definedName name="MVG07AdminFee" localSheetId="3">#REF!</definedName>
    <definedName name="MVG07AdminFee" localSheetId="0">#REF!</definedName>
    <definedName name="MVG07AdminFee">#REF!</definedName>
    <definedName name="n" hidden="1">{#N/A,#N/A,FALSE,"Program Costs";#N/A,#N/A,FALSE,"Program Costs Chart . Annual";#N/A,#N/A,FALSE,"Program Costs Chart . PEPM";#N/A,#N/A,FALSE,"List of Services";#N/A,#N/A,FALSE,"Experience Analysis";#N/A,#N/A,FALSE,"Derivation of Trend";#N/A,#N/A,FALSE,"Dev of Expected Costs";#N/A,#N/A,FALSE,"Expected Cost Adjustment";#N/A,#N/A,FALSE,"Summary of Expected Costs";#N/A,#N/A,FALSE,"Stop Loss Pricing";#N/A,#N/A,FALSE,"Stop Loss Parameters";#N/A,#N/A,FALSE,"Total Savings Analysis";#N/A,#N/A,FALSE,"Benefit Plan Savings Detail";#N/A,#N/A,FALSE,"Claim Administration Detail";#N/A,#N/A,FALSE,"Network Savings Detail  ";#N/A,#N/A,FALSE,"Service Center Analysis";#N/A,#N/A,FALSE,"PG Analysis ";#N/A,#N/A,FALSE,"Network Utilization";#N/A,#N/A,FALSE,"Site Match Analysis";#N/A,#N/A,FALSE,"Site Map-OC";#N/A,#N/A,FALSE,"Site Map-MC";#N/A,#N/A,FALSE,"Site Map-QPOS";#N/A,#N/A,FALSE,"Site Map-HMO";#N/A,#N/A,FALSE,"Site Map-SC"}</definedName>
    <definedName name="option3" localSheetId="3">#REF!</definedName>
    <definedName name="option3" localSheetId="0">#REF!</definedName>
    <definedName name="option3">#REF!</definedName>
    <definedName name="option4" localSheetId="3">#REF!</definedName>
    <definedName name="option4" localSheetId="0">#REF!</definedName>
    <definedName name="option4">#REF!</definedName>
    <definedName name="Post65_RateIncr_NoRx" localSheetId="3">#REF!</definedName>
    <definedName name="Post65_RateIncr_NoRx" localSheetId="0">#REF!</definedName>
    <definedName name="Post65_RateIncr_NoRx">#REF!</definedName>
    <definedName name="Post65_RateIncr_wRx" localSheetId="3">#REF!</definedName>
    <definedName name="Post65_RateIncr_wRx" localSheetId="0">#REF!</definedName>
    <definedName name="Post65_RateIncr_wRx">#REF!</definedName>
    <definedName name="Pre65_RateIncr" localSheetId="3">#REF!</definedName>
    <definedName name="Pre65_RateIncr" localSheetId="0">#REF!</definedName>
    <definedName name="Pre65_RateIncr">#REF!</definedName>
    <definedName name="Pre65RxCost_07" localSheetId="3">#REF!</definedName>
    <definedName name="Pre65RxCost_07" localSheetId="0">#REF!</definedName>
    <definedName name="Pre65RxCost_07">#REF!</definedName>
    <definedName name="PrePostRatio" localSheetId="3">#REF!</definedName>
    <definedName name="PrePostRatio" localSheetId="0">#REF!</definedName>
    <definedName name="PrePostRatio">#REF!</definedName>
    <definedName name="_xlnm.Print_Area" localSheetId="1">'AGF-Retiree Under, Spouse Over'!$A$1:$G$42</definedName>
    <definedName name="_xlnm.Print_Area" localSheetId="0">'ANG-LGS Retire Over, Spouse Und'!$A$1:$M$39</definedName>
    <definedName name="_xlnm.Print_Area" localSheetId="2">'UCG-Pre 65 Retirees'!$A$1:$N$37</definedName>
    <definedName name="Print_Area_MI" localSheetId="3">#REF!</definedName>
    <definedName name="Print_Area_MI" localSheetId="0">#REF!</definedName>
    <definedName name="Print_Area_MI">#REF!</definedName>
    <definedName name="RenewYear" localSheetId="3">#REF!</definedName>
    <definedName name="RenewYear" localSheetId="0">#REF!</definedName>
    <definedName name="RenewYear">#REF!</definedName>
    <definedName name="RenewYearDen" localSheetId="3">#REF!</definedName>
    <definedName name="RenewYearDen" localSheetId="0">#REF!</definedName>
    <definedName name="RenewYearDen">#REF!</definedName>
    <definedName name="RenewYearRet" localSheetId="3">#REF!</definedName>
    <definedName name="RenewYearRet" localSheetId="1">'[10]Accruals-Retiree'!$N$3</definedName>
    <definedName name="RenewYearRet" localSheetId="0">'[10]Accruals-Retiree'!$N$3</definedName>
    <definedName name="RenewYearRet" localSheetId="2">'[10]Accruals-Retiree'!$N$3</definedName>
    <definedName name="RenewYearRet">#REF!</definedName>
    <definedName name="RXTOTS" localSheetId="3">'[8]Ex 2-Claims Report'!#REF!</definedName>
    <definedName name="RXTOTS" localSheetId="0">'[8]Ex 2-Claims Report'!#REF!</definedName>
    <definedName name="RXTOTS">'[8]Ex 2-Claims Report'!#REF!</definedName>
    <definedName name="RxTrend">'[9]General Inputs (REQUIRED)'!$I$9</definedName>
    <definedName name="state" localSheetId="3">#REF!</definedName>
    <definedName name="state" localSheetId="0">#REF!</definedName>
    <definedName name="state">#REF!</definedName>
    <definedName name="Tiers" localSheetId="3">'[9]PEPY Development'!#REF!</definedName>
    <definedName name="Tiers" localSheetId="0">'[9]PEPY Development'!#REF!</definedName>
    <definedName name="Tiers">'[9]PEPY Development'!#REF!</definedName>
    <definedName name="top" localSheetId="3">#REF!</definedName>
    <definedName name="top" localSheetId="0">#REF!</definedName>
    <definedName name="top">#REF!</definedName>
    <definedName name="TP_Footer_Path" localSheetId="1" hidden="1">"S:\75886\04WELF\WS\"</definedName>
    <definedName name="TP_Footer_Path" localSheetId="0" hidden="1">"S:\75886\04WELF\WS\"</definedName>
    <definedName name="TP_Footer_Path" localSheetId="2" hidden="1">"S:\75886\04WELF\WS\"</definedName>
    <definedName name="TP_Footer_Path" hidden="1">"S:\64564\05WELF\WS\Accruals\July 27 Version\"</definedName>
    <definedName name="TP_Footer_User" localSheetId="1" hidden="1">"Bill Brooks"</definedName>
    <definedName name="TP_Footer_User" localSheetId="0" hidden="1">"Bill Brooks"</definedName>
    <definedName name="TP_Footer_User" localSheetId="2" hidden="1">"Bill Brooks"</definedName>
    <definedName name="TP_Footer_User" hidden="1">"savinsd"</definedName>
    <definedName name="TP_Footer_Version" hidden="1">"v3.00"</definedName>
    <definedName name="trend" localSheetId="3">#REF!</definedName>
    <definedName name="trend" localSheetId="0">#REF!</definedName>
    <definedName name="trend">#REF!</definedName>
    <definedName name="trend2" localSheetId="3">#REF!</definedName>
    <definedName name="trend2" localSheetId="0">#REF!</definedName>
    <definedName name="trend2">#REF!</definedName>
    <definedName name="TypeOneRatio" localSheetId="3">#REF!</definedName>
    <definedName name="TypeOneRatio" localSheetId="0">#REF!</definedName>
    <definedName name="TypeOneRatio">#REF!</definedName>
    <definedName name="wrn.Adjusted._.Mod._.Managed." hidden="1">{"MM Visits",#N/A,TRUE,"Moderately Managed";"MM Dollars per Hour",#N/A,TRUE,"Moderately Managed";"MM Hours per Visit",#N/A,TRUE,"Moderately Managed";"MM Dollars per Visit",#N/A,TRUE,"Moderately Managed";"MM Total Visits",#N/A,TRUE,"Moderately Managed";"MM PMPM",#N/A,TRUE,"Moderately Managed"}</definedName>
    <definedName name="wrn.Adjusted._.Optimal." hidden="1">{"OM Visits",#N/A,TRUE,"Optimal";"OM Dollars per Hour",#N/A,TRUE,"Optimal";"OM Hours per Visit",#N/A,TRUE,"Optimal";"OM Dollars per Visit",#N/A,TRUE,"Optimal";"OM Total Visits",#N/A,TRUE,"Optimal";"OM PMPM",#N/A,TRUE,"Optimal"}</definedName>
    <definedName name="wrn.Adjusted._.Unmanaged." hidden="1">{"UM Visits",#N/A,FALSE,"Unmanaged";"UM Dollars per Hour",#N/A,FALSE,"Unmanaged";"UM Hours per Visit",#N/A,FALSE,"Unmanaged";"UM Dollars per Visit",#N/A,FALSE,"Unmanaged";"UM Total Visits",#N/A,FALSE,"Unmanaged";"UM PMPM",#N/A,FALSE,"Unmanaged"}</definedName>
    <definedName name="wrn.ASC._.Evaluation." hidden="1">{#N/A,#N/A,FALSE,"Program Costs";#N/A,#N/A,FALSE,"Program Costs Chart . Annual";#N/A,#N/A,FALSE,"Program Costs Chart . PEPM";#N/A,#N/A,FALSE,"List of Services";#N/A,#N/A,FALSE,"Experience Analysis";#N/A,#N/A,FALSE,"Derivation of Trend";#N/A,#N/A,FALSE,"Dev of Expected Costs";#N/A,#N/A,FALSE,"Expected Cost Adjustment";#N/A,#N/A,FALSE,"Summary of Expected Costs";#N/A,#N/A,FALSE,"Stop Loss Pricing";#N/A,#N/A,FALSE,"Stop Loss Parameters";#N/A,#N/A,FALSE,"Total Savings Analysis";#N/A,#N/A,FALSE,"Benefit Plan Savings Detail";#N/A,#N/A,FALSE,"Claim Administration Detail";#N/A,#N/A,FALSE,"Network Savings Detail  ";#N/A,#N/A,FALSE,"Service Center Analysis";#N/A,#N/A,FALSE,"PG Analysis ";#N/A,#N/A,FALSE,"Network Utilization";#N/A,#N/A,FALSE,"Site Match Analysis";#N/A,#N/A,FALSE,"Site Map-OC";#N/A,#N/A,FALSE,"Site Map-MC";#N/A,#N/A,FALSE,"Site Map-QPOS";#N/A,#N/A,FALSE,"Site Map-HMO";#N/A,#N/A,FALSE,"Site Map-SC"}</definedName>
    <definedName name="wrn.Benefits." localSheetId="1" hidden="1">{"Benefits Summary",#N/A,FALSE,"Benefits Info without WC Amount";"Medical and Dental Costs",#N/A,FALSE,"Benefits Info without WC Amount";"Workers' Compensation",#N/A,FALSE,"Benefits Info without WC Amount"}</definedName>
    <definedName name="wrn.Benefits." localSheetId="0" hidden="1">{"Benefits Summary",#N/A,FALSE,"Benefits Info without WC Amount";"Medical and Dental Costs",#N/A,FALSE,"Benefits Info without WC Amount";"Workers' Compensation",#N/A,FALSE,"Benefits Info without WC Amount"}</definedName>
    <definedName name="wrn.Benefits." localSheetId="2" hidden="1">{"Benefits Summary",#N/A,FALSE,"Benefits Info without WC Amount";"Medical and Dental Costs",#N/A,FALSE,"Benefits Info without WC Amount";"Workers' Compensation",#N/A,FALSE,"Benefits Info without WC Amount"}</definedName>
    <definedName name="wrn.Benefits." hidden="1">{"Benefits Summary",#N/A,FALSE,"Benefits Info without WC Amount";"Medical and Dental Costs",#N/A,FALSE,"Benefits Info without WC Amount";"Workers' Compensation",#N/A,FALSE,"Benefits Info without WC Amount"}</definedName>
    <definedName name="wrn.Detail." hidden="1">{"umarea",#N/A,FALSE,"Starting Cost";"umagesex",#N/A,FALSE,"Starting Cost";"umbenlim",#N/A,FALSE,"Starting Cost";"umprovdisc",#N/A,FALSE,"Starting Cost";"umother",#N/A,FALSE,"Starting Cost";"umtrend",#N/A,FALSE,"Starting Cost"}</definedName>
    <definedName name="wrn.Note._.Pages." hidden="1">{#N/A,#N/A,FALSE,"1. Service Fee Analysis";#N/A,#N/A,FALSE,"2. Stop Loss Insurance";#N/A,#N/A,FALSE,"3. Savings Analysis";#N/A,#N/A,FALSE,"4. Service Center Results";#N/A,#N/A,FALSE,"5. Network Analysis"}</definedName>
    <definedName name="wrn.rates." hidden="1">{"rates",#N/A,FALSE,"Summary"}</definedName>
    <definedName name="wrn.Section._.1." hidden="1">{#N/A,#N/A,FALSE,"Program Costs";#N/A,#N/A,FALSE,"Program Costs Chart . Annual";#N/A,#N/A,FALSE,"Program Costs Chart . PEPM";#N/A,#N/A,FALSE,"List of Services";#N/A,#N/A,FALSE,"Experience Analysis";#N/A,#N/A,FALSE,"Derivation of Trend";#N/A,#N/A,FALSE,"Dev of Expected Costs";#N/A,#N/A,FALSE,"Expected Cost Adjustment";#N/A,#N/A,FALSE,"Summary of Expected Costs"}</definedName>
    <definedName name="wrn.Section._.2." hidden="1">{#N/A,#N/A,FALSE,"Stop Loss Pricing";#N/A,#N/A,FALSE,"Stop Loss Parameters"}</definedName>
    <definedName name="wrn.Section._.3." hidden="1">{#N/A,#N/A,FALSE,"Total Savings Analysis";#N/A,#N/A,FALSE,"Benefit Plan Savings Detail";#N/A,#N/A,FALSE,"Claim Administration Detail";#N/A,#N/A,FALSE,"Network Savings Detail  "}</definedName>
    <definedName name="wrn.Section._.4." hidden="1">{#N/A,#N/A,FALSE,"Service Center Analysis";#N/A,#N/A,FALSE,"PG Analysis "}</definedName>
    <definedName name="wrn.Section._.5." hidden="1">{#N/A,#N/A,FALSE,"Network Utilization";#N/A,#N/A,FALSE,"Site Match Analysis";#N/A,#N/A,FALSE,"Site Map-OC";#N/A,#N/A,FALSE,"Site Map-MC";#N/A,#N/A,FALSE,"Site Map-QPOS";#N/A,#N/A,FALSE,"Site Map-HMO";#N/A,#N/A,FALSE,"Site Map-SC"}</definedName>
    <definedName name="y" hidden="1">{#N/A,#N/A,FALSE,"Program Costs";#N/A,#N/A,FALSE,"Program Costs Chart . Annual";#N/A,#N/A,FALSE,"Program Costs Chart . PEPM";#N/A,#N/A,FALSE,"List of Services";#N/A,#N/A,FALSE,"Experience Analysis";#N/A,#N/A,FALSE,"Derivation of Trend";#N/A,#N/A,FALSE,"Dev of Expected Costs";#N/A,#N/A,FALSE,"Expected Cost Adjustment";#N/A,#N/A,FALSE,"Summary of Expected Costs";#N/A,#N/A,FALSE,"Stop Loss Pricing";#N/A,#N/A,FALSE,"Stop Loss Parameters";#N/A,#N/A,FALSE,"Total Savings Analysis";#N/A,#N/A,FALSE,"Benefit Plan Savings Detail";#N/A,#N/A,FALSE,"Claim Administration Detail";#N/A,#N/A,FALSE,"Network Savings Detail  ";#N/A,#N/A,FALSE,"Service Center Analysis";#N/A,#N/A,FALSE,"PG Analysis ";#N/A,#N/A,FALSE,"Network Utilization";#N/A,#N/A,FALSE,"Site Match Analysis";#N/A,#N/A,FALSE,"Site Map-OC";#N/A,#N/A,FALSE,"Site Map-MC";#N/A,#N/A,FALSE,"Site Map-QPOS";#N/A,#N/A,FALSE,"Site Map-HMO";#N/A,#N/A,FALSE,"Site Map-SC"}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5" i="23" l="1"/>
  <c r="B14" i="23" l="1"/>
  <c r="C14" i="23"/>
  <c r="D14" i="23"/>
  <c r="E14" i="23"/>
  <c r="B15" i="23"/>
  <c r="C15" i="23"/>
  <c r="D15" i="23"/>
  <c r="E15" i="23"/>
  <c r="C13" i="23"/>
  <c r="D13" i="23"/>
  <c r="E13" i="23"/>
  <c r="C18" i="23" l="1"/>
  <c r="D18" i="23"/>
  <c r="E18" i="23"/>
  <c r="B19" i="23"/>
  <c r="B35" i="23" s="1"/>
  <c r="B51" i="23" s="1"/>
  <c r="C19" i="23"/>
  <c r="D19" i="23"/>
  <c r="E19" i="23"/>
  <c r="L43" i="23" l="1"/>
  <c r="G43" i="23"/>
  <c r="L27" i="23"/>
  <c r="G27" i="23"/>
  <c r="L11" i="23"/>
  <c r="G11" i="23"/>
  <c r="L5" i="23"/>
  <c r="G5" i="23"/>
  <c r="E47" i="23" l="1"/>
  <c r="D47" i="23"/>
  <c r="C47" i="23"/>
  <c r="E46" i="23"/>
  <c r="D46" i="23"/>
  <c r="C46" i="23"/>
  <c r="E45" i="23"/>
  <c r="D45" i="23"/>
  <c r="C45" i="23"/>
  <c r="J45" i="23"/>
  <c r="I45" i="23"/>
  <c r="H45" i="23"/>
  <c r="B47" i="23"/>
  <c r="B46" i="23"/>
  <c r="J29" i="23"/>
  <c r="I29" i="23"/>
  <c r="H29" i="23"/>
  <c r="G29" i="23"/>
  <c r="G45" i="23" s="1"/>
  <c r="E25" i="23"/>
  <c r="E41" i="23" s="1"/>
  <c r="E57" i="23" s="1"/>
  <c r="C25" i="23"/>
  <c r="C41" i="23" s="1"/>
  <c r="C57" i="23" s="1"/>
  <c r="E24" i="23"/>
  <c r="E40" i="23" s="1"/>
  <c r="E56" i="23" s="1"/>
  <c r="C24" i="23"/>
  <c r="C40" i="23" s="1"/>
  <c r="C56" i="23" s="1"/>
  <c r="E23" i="23"/>
  <c r="E39" i="23" s="1"/>
  <c r="E55" i="23" s="1"/>
  <c r="C23" i="23"/>
  <c r="C39" i="23" s="1"/>
  <c r="C55" i="23" s="1"/>
  <c r="E20" i="23"/>
  <c r="E36" i="23" s="1"/>
  <c r="E52" i="23" s="1"/>
  <c r="D20" i="23"/>
  <c r="D36" i="23" s="1"/>
  <c r="D52" i="23" s="1"/>
  <c r="C20" i="23"/>
  <c r="C36" i="23" s="1"/>
  <c r="C52" i="23" s="1"/>
  <c r="B20" i="23"/>
  <c r="B36" i="23" s="1"/>
  <c r="B52" i="23" s="1"/>
  <c r="E35" i="23"/>
  <c r="E51" i="23" s="1"/>
  <c r="D35" i="23"/>
  <c r="D51" i="23" s="1"/>
  <c r="C35" i="23"/>
  <c r="C51" i="23" s="1"/>
  <c r="E34" i="23"/>
  <c r="E50" i="23" s="1"/>
  <c r="D34" i="23"/>
  <c r="D50" i="23" s="1"/>
  <c r="C34" i="23"/>
  <c r="C50" i="23" s="1"/>
  <c r="O13" i="23"/>
  <c r="O45" i="23" s="1"/>
  <c r="N13" i="23"/>
  <c r="N45" i="23" s="1"/>
  <c r="M13" i="23"/>
  <c r="M45" i="23" s="1"/>
  <c r="L13" i="23"/>
  <c r="L29" i="23" s="1"/>
  <c r="L45" i="23" s="1"/>
  <c r="N29" i="23" l="1"/>
  <c r="M29" i="23"/>
  <c r="O29" i="23"/>
  <c r="F50" i="22" l="1"/>
  <c r="E71" i="22"/>
  <c r="E70" i="22"/>
  <c r="E69" i="22"/>
  <c r="E65" i="22"/>
  <c r="E64" i="22"/>
  <c r="E63" i="22"/>
  <c r="E59" i="22"/>
  <c r="E58" i="22"/>
  <c r="E57" i="22"/>
  <c r="E51" i="22"/>
  <c r="E52" i="22"/>
  <c r="E53" i="22"/>
  <c r="F71" i="22"/>
  <c r="F70" i="22"/>
  <c r="F69" i="22"/>
  <c r="F68" i="22"/>
  <c r="F65" i="22"/>
  <c r="F64" i="22"/>
  <c r="F63" i="22"/>
  <c r="F62" i="22"/>
  <c r="F59" i="22"/>
  <c r="F58" i="22"/>
  <c r="F57" i="22"/>
  <c r="F56" i="22"/>
  <c r="F51" i="22"/>
  <c r="F52" i="22"/>
  <c r="F53" i="22"/>
  <c r="B78" i="22"/>
  <c r="C72" i="22"/>
  <c r="N71" i="22"/>
  <c r="P71" i="22" s="1"/>
  <c r="N70" i="22"/>
  <c r="P70" i="22" s="1"/>
  <c r="N69" i="22"/>
  <c r="P69" i="22" s="1"/>
  <c r="C66" i="22"/>
  <c r="N65" i="22"/>
  <c r="P65" i="22" s="1"/>
  <c r="N64" i="22"/>
  <c r="P64" i="22" s="1"/>
  <c r="N63" i="22"/>
  <c r="P63" i="22" s="1"/>
  <c r="C60" i="22"/>
  <c r="N59" i="22"/>
  <c r="P59" i="22" s="1"/>
  <c r="N58" i="22"/>
  <c r="P58" i="22" s="1"/>
  <c r="N57" i="22"/>
  <c r="P57" i="22" s="1"/>
  <c r="C54" i="22"/>
  <c r="N53" i="22"/>
  <c r="P53" i="22" s="1"/>
  <c r="N52" i="22"/>
  <c r="P52" i="22" s="1"/>
  <c r="N51" i="22"/>
  <c r="P51" i="22" s="1"/>
  <c r="B40" i="22"/>
  <c r="H36" i="22"/>
  <c r="C36" i="22"/>
  <c r="M23" i="22"/>
  <c r="C65" i="13"/>
  <c r="M64" i="13"/>
  <c r="J63" i="13"/>
  <c r="F63" i="13"/>
  <c r="J62" i="13"/>
  <c r="G61" i="13"/>
  <c r="C59" i="13"/>
  <c r="G58" i="13"/>
  <c r="J57" i="13"/>
  <c r="M57" i="13"/>
  <c r="F56" i="13"/>
  <c r="M55" i="13"/>
  <c r="C53" i="13"/>
  <c r="F52" i="13"/>
  <c r="F51" i="13"/>
  <c r="J50" i="13"/>
  <c r="F50" i="13"/>
  <c r="N50" i="13" s="1"/>
  <c r="M49" i="13"/>
  <c r="C47" i="13"/>
  <c r="J46" i="13"/>
  <c r="G45" i="13"/>
  <c r="M44" i="13"/>
  <c r="M43" i="13"/>
  <c r="C34" i="13"/>
  <c r="C28" i="13"/>
  <c r="C22" i="13"/>
  <c r="C16" i="13"/>
  <c r="J34" i="12"/>
  <c r="J28" i="12"/>
  <c r="J22" i="12"/>
  <c r="J16" i="12"/>
  <c r="F57" i="13"/>
  <c r="N57" i="13" s="1"/>
  <c r="F64" i="13"/>
  <c r="N64" i="13" s="1"/>
  <c r="M61" i="13"/>
  <c r="D68" i="22"/>
  <c r="G36" i="12"/>
  <c r="B41" i="12"/>
  <c r="D43" i="12"/>
  <c r="B42" i="12"/>
  <c r="J56" i="22"/>
  <c r="C36" i="12"/>
  <c r="C67" i="13" l="1"/>
  <c r="I56" i="22"/>
  <c r="K56" i="22" s="1"/>
  <c r="M56" i="22" s="1"/>
  <c r="J36" i="12"/>
  <c r="C36" i="13"/>
  <c r="J62" i="22"/>
  <c r="L15" i="12"/>
  <c r="N15" i="12" s="1"/>
  <c r="J58" i="22"/>
  <c r="I50" i="22"/>
  <c r="D62" i="22"/>
  <c r="E62" i="22" s="1"/>
  <c r="K33" i="12"/>
  <c r="I62" i="22"/>
  <c r="J68" i="22"/>
  <c r="N63" i="13"/>
  <c r="K63" i="13"/>
  <c r="J50" i="22"/>
  <c r="I68" i="22"/>
  <c r="C74" i="22"/>
  <c r="P73" i="22"/>
  <c r="M45" i="13"/>
  <c r="G63" i="13"/>
  <c r="O63" i="13" s="1"/>
  <c r="F45" i="13"/>
  <c r="K45" i="13" s="1"/>
  <c r="J58" i="13"/>
  <c r="F61" i="13"/>
  <c r="N61" i="13" s="1"/>
  <c r="J64" i="13"/>
  <c r="J55" i="13"/>
  <c r="M63" i="13"/>
  <c r="G64" i="13"/>
  <c r="O64" i="13" s="1"/>
  <c r="G46" i="13"/>
  <c r="O46" i="13" s="1"/>
  <c r="F46" i="13"/>
  <c r="N46" i="13" s="1"/>
  <c r="M46" i="13"/>
  <c r="O45" i="13"/>
  <c r="L45" i="13"/>
  <c r="G44" i="13"/>
  <c r="F49" i="13"/>
  <c r="N49" i="13" s="1"/>
  <c r="G49" i="13"/>
  <c r="J45" i="13"/>
  <c r="J44" i="13"/>
  <c r="F44" i="13"/>
  <c r="J43" i="13"/>
  <c r="J49" i="13"/>
  <c r="N56" i="13"/>
  <c r="K56" i="13"/>
  <c r="K57" i="13"/>
  <c r="J56" i="13"/>
  <c r="G50" i="13"/>
  <c r="G56" i="13"/>
  <c r="G55" i="13"/>
  <c r="O55" i="13" s="1"/>
  <c r="J61" i="13"/>
  <c r="M56" i="13"/>
  <c r="M51" i="13"/>
  <c r="J51" i="13"/>
  <c r="J69" i="22"/>
  <c r="E68" i="22"/>
  <c r="D56" i="22"/>
  <c r="D50" i="22"/>
  <c r="N51" i="13"/>
  <c r="K51" i="13"/>
  <c r="N52" i="13"/>
  <c r="K52" i="13"/>
  <c r="L58" i="13"/>
  <c r="O58" i="13"/>
  <c r="O61" i="13"/>
  <c r="L61" i="13"/>
  <c r="G52" i="13"/>
  <c r="J52" i="13"/>
  <c r="K50" i="13"/>
  <c r="M62" i="13"/>
  <c r="G51" i="13"/>
  <c r="G62" i="13"/>
  <c r="F43" i="13"/>
  <c r="K64" i="13"/>
  <c r="M52" i="13"/>
  <c r="G43" i="13"/>
  <c r="F55" i="13"/>
  <c r="G57" i="13"/>
  <c r="M50" i="13"/>
  <c r="F62" i="13"/>
  <c r="F58" i="13"/>
  <c r="M58" i="13"/>
  <c r="J51" i="22" l="1"/>
  <c r="J63" i="22"/>
  <c r="K46" i="13"/>
  <c r="K20" i="12"/>
  <c r="K50" i="22"/>
  <c r="M50" i="22" s="1"/>
  <c r="K62" i="22"/>
  <c r="L62" i="22" s="1"/>
  <c r="K49" i="13"/>
  <c r="K27" i="12"/>
  <c r="L56" i="22"/>
  <c r="M15" i="12"/>
  <c r="P15" i="12"/>
  <c r="K15" i="12"/>
  <c r="L33" i="12"/>
  <c r="N33" i="12" s="1"/>
  <c r="M33" i="12" s="1"/>
  <c r="H56" i="22"/>
  <c r="G56" i="22" s="1"/>
  <c r="O15" i="12"/>
  <c r="D59" i="22"/>
  <c r="D64" i="22"/>
  <c r="D53" i="22"/>
  <c r="D51" i="22"/>
  <c r="K68" i="22"/>
  <c r="D65" i="22"/>
  <c r="J57" i="22"/>
  <c r="K25" i="12"/>
  <c r="D63" i="22"/>
  <c r="N45" i="13"/>
  <c r="L63" i="13"/>
  <c r="L46" i="13"/>
  <c r="K61" i="13"/>
  <c r="L64" i="13"/>
  <c r="L44" i="13"/>
  <c r="O44" i="13"/>
  <c r="O49" i="13"/>
  <c r="L49" i="13"/>
  <c r="K44" i="13"/>
  <c r="N44" i="13"/>
  <c r="L55" i="13"/>
  <c r="L56" i="13"/>
  <c r="O56" i="13"/>
  <c r="O50" i="13"/>
  <c r="L50" i="13"/>
  <c r="J65" i="22"/>
  <c r="J52" i="22"/>
  <c r="D71" i="22"/>
  <c r="D70" i="22"/>
  <c r="D69" i="22"/>
  <c r="D57" i="22"/>
  <c r="D58" i="22"/>
  <c r="E56" i="22"/>
  <c r="E50" i="22"/>
  <c r="O51" i="13"/>
  <c r="L51" i="13"/>
  <c r="O57" i="13"/>
  <c r="L57" i="13"/>
  <c r="L52" i="13"/>
  <c r="O52" i="13"/>
  <c r="N58" i="13"/>
  <c r="K58" i="13"/>
  <c r="K55" i="13"/>
  <c r="N55" i="13"/>
  <c r="K43" i="13"/>
  <c r="N43" i="13"/>
  <c r="N62" i="13"/>
  <c r="K62" i="13"/>
  <c r="L43" i="13"/>
  <c r="O43" i="13"/>
  <c r="L62" i="13"/>
  <c r="O62" i="13"/>
  <c r="L27" i="12" l="1"/>
  <c r="D52" i="22"/>
  <c r="L32" i="12"/>
  <c r="N32" i="12" s="1"/>
  <c r="M32" i="12" s="1"/>
  <c r="K32" i="12"/>
  <c r="M62" i="22"/>
  <c r="H62" i="22"/>
  <c r="G62" i="22" s="1"/>
  <c r="L50" i="22"/>
  <c r="H50" i="22"/>
  <c r="G50" i="22" s="1"/>
  <c r="J70" i="22"/>
  <c r="K21" i="12"/>
  <c r="K13" i="12"/>
  <c r="K30" i="12"/>
  <c r="K26" i="12"/>
  <c r="K14" i="12"/>
  <c r="L68" i="22"/>
  <c r="H68" i="22"/>
  <c r="G68" i="22" s="1"/>
  <c r="M68" i="22"/>
  <c r="K19" i="12"/>
  <c r="K18" i="12"/>
  <c r="P33" i="12"/>
  <c r="O33" i="12"/>
  <c r="K24" i="12"/>
  <c r="J64" i="22"/>
  <c r="K31" i="12"/>
  <c r="L25" i="12"/>
  <c r="K12" i="12"/>
  <c r="J59" i="22"/>
  <c r="J53" i="22"/>
  <c r="L20" i="12" l="1"/>
  <c r="I52" i="22"/>
  <c r="K52" i="22" s="1"/>
  <c r="M52" i="22" s="1"/>
  <c r="I59" i="22"/>
  <c r="K59" i="22" s="1"/>
  <c r="I51" i="22"/>
  <c r="K51" i="22" s="1"/>
  <c r="L21" i="12"/>
  <c r="I65" i="22"/>
  <c r="K65" i="22" s="1"/>
  <c r="L65" i="22" s="1"/>
  <c r="L13" i="12"/>
  <c r="N27" i="12"/>
  <c r="L30" i="12"/>
  <c r="J71" i="22"/>
  <c r="L19" i="12"/>
  <c r="O32" i="12"/>
  <c r="P32" i="12"/>
  <c r="L18" i="12"/>
  <c r="L14" i="12"/>
  <c r="L12" i="12"/>
  <c r="L31" i="12"/>
  <c r="L24" i="12"/>
  <c r="N20" i="12"/>
  <c r="L26" i="12"/>
  <c r="I58" i="22"/>
  <c r="K58" i="22" s="1"/>
  <c r="N25" i="12"/>
  <c r="M25" i="12" s="1"/>
  <c r="I53" i="22"/>
  <c r="K53" i="22" s="1"/>
  <c r="H52" i="22" l="1"/>
  <c r="L52" i="22"/>
  <c r="M65" i="22"/>
  <c r="H65" i="22"/>
  <c r="G65" i="22" s="1"/>
  <c r="I70" i="22"/>
  <c r="K70" i="22" s="1"/>
  <c r="H70" i="22" s="1"/>
  <c r="G70" i="22" s="1"/>
  <c r="L51" i="22"/>
  <c r="H51" i="22"/>
  <c r="G51" i="22" s="1"/>
  <c r="M51" i="22"/>
  <c r="N21" i="12"/>
  <c r="M21" i="12" s="1"/>
  <c r="I64" i="22"/>
  <c r="K64" i="22" s="1"/>
  <c r="L64" i="22" s="1"/>
  <c r="N13" i="12"/>
  <c r="M13" i="12" s="1"/>
  <c r="P27" i="12"/>
  <c r="O27" i="12"/>
  <c r="M27" i="12"/>
  <c r="N30" i="12"/>
  <c r="N19" i="12"/>
  <c r="M19" i="12" s="1"/>
  <c r="N14" i="12"/>
  <c r="O25" i="12"/>
  <c r="P25" i="12"/>
  <c r="N26" i="12"/>
  <c r="M26" i="12" s="1"/>
  <c r="I69" i="22"/>
  <c r="K69" i="22" s="1"/>
  <c r="N24" i="12"/>
  <c r="M24" i="12" s="1"/>
  <c r="N12" i="12"/>
  <c r="M12" i="12" s="1"/>
  <c r="N18" i="12"/>
  <c r="M18" i="12" s="1"/>
  <c r="I71" i="22"/>
  <c r="K71" i="22" s="1"/>
  <c r="O20" i="12"/>
  <c r="P20" i="12"/>
  <c r="N31" i="12"/>
  <c r="M20" i="12"/>
  <c r="I57" i="22"/>
  <c r="K57" i="22" s="1"/>
  <c r="I63" i="22"/>
  <c r="K63" i="22" s="1"/>
  <c r="L58" i="22"/>
  <c r="H58" i="22"/>
  <c r="G58" i="22" s="1"/>
  <c r="M58" i="22"/>
  <c r="M53" i="22"/>
  <c r="H53" i="22"/>
  <c r="G53" i="22" s="1"/>
  <c r="L53" i="22"/>
  <c r="L59" i="22"/>
  <c r="M59" i="22"/>
  <c r="H59" i="22"/>
  <c r="G59" i="22" s="1"/>
  <c r="G52" i="22"/>
  <c r="L70" i="22" l="1"/>
  <c r="M64" i="22"/>
  <c r="M70" i="22"/>
  <c r="H64" i="22"/>
  <c r="G64" i="22" s="1"/>
  <c r="P21" i="12"/>
  <c r="O21" i="12"/>
  <c r="P13" i="12"/>
  <c r="O13" i="12"/>
  <c r="P30" i="12"/>
  <c r="O30" i="12"/>
  <c r="M30" i="12"/>
  <c r="P31" i="12"/>
  <c r="O31" i="12"/>
  <c r="O12" i="12"/>
  <c r="P12" i="12"/>
  <c r="N36" i="12"/>
  <c r="O26" i="12"/>
  <c r="P26" i="12"/>
  <c r="M31" i="12"/>
  <c r="M71" i="22"/>
  <c r="L71" i="22"/>
  <c r="H71" i="22"/>
  <c r="G71" i="22" s="1"/>
  <c r="H63" i="22"/>
  <c r="G63" i="22" s="1"/>
  <c r="M63" i="22"/>
  <c r="L63" i="22"/>
  <c r="O24" i="12"/>
  <c r="P24" i="12"/>
  <c r="O14" i="12"/>
  <c r="P14" i="12"/>
  <c r="M69" i="22"/>
  <c r="L69" i="22"/>
  <c r="H69" i="22"/>
  <c r="G69" i="22" s="1"/>
  <c r="M14" i="12"/>
  <c r="H57" i="22"/>
  <c r="G57" i="22" s="1"/>
  <c r="L57" i="22"/>
  <c r="M57" i="22"/>
  <c r="O18" i="12"/>
  <c r="P18" i="12"/>
  <c r="O19" i="12"/>
  <c r="P19" i="12"/>
  <c r="H74" i="22" l="1"/>
  <c r="B13" i="23"/>
  <c r="B18" i="23" s="1"/>
  <c r="B34" i="23" s="1"/>
  <c r="B50" i="2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kbriscoe</author>
  </authors>
  <commentList>
    <comment ref="E5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kbriscoe:</t>
        </r>
        <r>
          <rPr>
            <sz val="9"/>
            <color indexed="81"/>
            <rFont val="Tahoma"/>
            <family val="2"/>
          </rPr>
          <t xml:space="preserve">
This populations rate is a factor of the cost of medical and pharmacy but due to change in rating methodology just increased rate 25% from 2014</t>
        </r>
      </text>
    </comment>
  </commentList>
</comments>
</file>

<file path=xl/sharedStrings.xml><?xml version="1.0" encoding="utf-8"?>
<sst xmlns="http://schemas.openxmlformats.org/spreadsheetml/2006/main" count="400" uniqueCount="72">
  <si>
    <t>Atmos Energy</t>
  </si>
  <si>
    <t>Enrollment</t>
  </si>
  <si>
    <t>Monthly</t>
  </si>
  <si>
    <t>Total Rate/</t>
  </si>
  <si>
    <t>Atmos</t>
  </si>
  <si>
    <t>Retiree</t>
  </si>
  <si>
    <t>Census</t>
  </si>
  <si>
    <t>Price Tag</t>
  </si>
  <si>
    <t>Contribution</t>
  </si>
  <si>
    <t>Medical</t>
  </si>
  <si>
    <t>Rx</t>
  </si>
  <si>
    <t>Combined</t>
  </si>
  <si>
    <t>Retiree Only</t>
  </si>
  <si>
    <t>Retiree + Sp</t>
  </si>
  <si>
    <t>Retiree + Ch(ren)</t>
  </si>
  <si>
    <t>Retiree + Family</t>
  </si>
  <si>
    <t>Option 3 (PPO)</t>
  </si>
  <si>
    <t>Option 4 (EPO)</t>
  </si>
  <si>
    <t>Retiree Over 65, Spouse Under 65</t>
  </si>
  <si>
    <t>from Census</t>
  </si>
  <si>
    <t>Enrollment*</t>
  </si>
  <si>
    <t>*</t>
  </si>
  <si>
    <t>Enrollment includes Atmos Grandfathered and ANG/LGS retirees</t>
  </si>
  <si>
    <t>Note: The retiree will need to pay an additional monthly premium for the Standard Part D coverage.</t>
  </si>
  <si>
    <t>Blended</t>
  </si>
  <si>
    <t>Full Cost</t>
  </si>
  <si>
    <t>50%</t>
  </si>
  <si>
    <t>$ Diff</t>
  </si>
  <si>
    <t>% Diff</t>
  </si>
  <si>
    <t>Total</t>
  </si>
  <si>
    <t>Retiree Under 65, Spouse Over 65</t>
  </si>
  <si>
    <t>Note: The spouse will be required to enroll in Atmos' Enhanced Part D plan, and pay the Standard Part D monthly premium</t>
  </si>
  <si>
    <t>Pre-65 Retirees</t>
  </si>
  <si>
    <t xml:space="preserve">Contributions based on years of service </t>
  </si>
  <si>
    <t>at retirement</t>
  </si>
  <si>
    <t>Monthly Retiree Contributions</t>
  </si>
  <si>
    <t>Dental</t>
  </si>
  <si>
    <t>Vision</t>
  </si>
  <si>
    <t>Subtotal</t>
  </si>
  <si>
    <t>Option 1 (LD, $300 ded.)</t>
  </si>
  <si>
    <t>Option 2 (HD, $1,250 ded.)</t>
  </si>
  <si>
    <t>Option 1 (OOA, $300 ded.)</t>
  </si>
  <si>
    <t>RX</t>
  </si>
  <si>
    <t>Option 2 (HDHP, $2,500 ded.)</t>
  </si>
  <si>
    <t>Enhanced Part D Rate Paid by Atmos =</t>
  </si>
  <si>
    <t>2013 vs Projected 2014 Contributions for Atmos Grandfathered Retirees</t>
  </si>
  <si>
    <t>2013 vs Projected 2014 Contributions for UCG Grandfathered Retirees</t>
  </si>
  <si>
    <t>Medical Group H &amp; O</t>
  </si>
  <si>
    <t>Medical Group F &amp; N</t>
  </si>
  <si>
    <t>Medical Group Q</t>
  </si>
  <si>
    <t>25% Cap</t>
  </si>
  <si>
    <t>Not Checked</t>
  </si>
  <si>
    <t>2024  Funding Rates</t>
  </si>
  <si>
    <t>2024 Monthly Employee Contributions</t>
  </si>
  <si>
    <t>2024 Bi-weekly Employee Contributions</t>
  </si>
  <si>
    <t>2024 Monthly Employer Contributions</t>
  </si>
  <si>
    <t>Atmos Energy Corporation</t>
  </si>
  <si>
    <t>2024 Rates and Contributions for Active Employees</t>
  </si>
  <si>
    <t>Empl</t>
  </si>
  <si>
    <t>Empl &amp; Spouse</t>
  </si>
  <si>
    <t>Empl &amp; Children</t>
  </si>
  <si>
    <t>Empl &amp; Family</t>
  </si>
  <si>
    <t>High Deductible Health Plan (HDHP)</t>
  </si>
  <si>
    <t>Preferred Provider Organization (PPO)</t>
  </si>
  <si>
    <t>Exclusive Provider Organization (EPO)</t>
  </si>
  <si>
    <t>Notes:</t>
  </si>
  <si>
    <r>
      <t xml:space="preserve">Without Wellness </t>
    </r>
    <r>
      <rPr>
        <b/>
        <vertAlign val="superscript"/>
        <sz val="10"/>
        <rFont val="Arial"/>
        <family val="2"/>
      </rPr>
      <t>(1)</t>
    </r>
  </si>
  <si>
    <r>
      <t xml:space="preserve">With Wellness Discount </t>
    </r>
    <r>
      <rPr>
        <b/>
        <vertAlign val="superscript"/>
        <sz val="10"/>
        <rFont val="Arial"/>
        <family val="2"/>
      </rPr>
      <t>(2)</t>
    </r>
  </si>
  <si>
    <r>
      <t xml:space="preserve">With Wellness Discount </t>
    </r>
    <r>
      <rPr>
        <b/>
        <vertAlign val="superscript"/>
        <sz val="10"/>
        <rFont val="Arial"/>
        <family val="2"/>
      </rPr>
      <t>(3)</t>
    </r>
  </si>
  <si>
    <r>
      <rPr>
        <vertAlign val="superscript"/>
        <sz val="10"/>
        <rFont val="Arial"/>
        <family val="2"/>
      </rPr>
      <t>(1)</t>
    </r>
    <r>
      <rPr>
        <sz val="10"/>
        <rFont val="Arial"/>
        <family val="2"/>
      </rPr>
      <t xml:space="preserve"> Employee and spouse do not complete.</t>
    </r>
  </si>
  <si>
    <r>
      <rPr>
        <vertAlign val="superscript"/>
        <sz val="10"/>
        <rFont val="Arial"/>
        <family val="2"/>
      </rPr>
      <t>(2)</t>
    </r>
    <r>
      <rPr>
        <sz val="10"/>
        <rFont val="Arial"/>
        <family val="2"/>
      </rPr>
      <t xml:space="preserve"> Employee or spouse complete (1 incentive earned).</t>
    </r>
  </si>
  <si>
    <r>
      <rPr>
        <vertAlign val="superscript"/>
        <sz val="10"/>
        <rFont val="Arial"/>
        <family val="2"/>
      </rPr>
      <t>(3)</t>
    </r>
    <r>
      <rPr>
        <sz val="10"/>
        <rFont val="Arial"/>
        <family val="2"/>
      </rPr>
      <t xml:space="preserve"> Employee and spouse complete (2 incentives earned).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</si>
</sst>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"/>
    <numFmt numFmtId="166" formatCode="&quot;$&quot;* #,##0;\(&quot;$&quot;* #,##0\)"/>
    <numFmt numFmtId="167" formatCode="#,##0\ ;\(#,##0\)"/>
    <numFmt numFmtId="168" formatCode="#,##0.00\ ;\(#,##0.00\)"/>
    <numFmt numFmtId="169" formatCode="\ &quot;$&quot;* #,##0.00\ ;\ &quot;$&quot;* \(#,##0.00\)"/>
    <numFmt numFmtId="170" formatCode="\ &quot;$&quot;* #,##0\ ;\ &quot;$&quot;* \(#,##0\)"/>
    <numFmt numFmtId="171" formatCode="&quot;$&quot;#,##0.00"/>
  </numFmts>
  <fonts count="45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18"/>
      <name val="Arial"/>
      <family val="2"/>
    </font>
    <font>
      <sz val="10"/>
      <name val="Times New Roman"/>
      <family val="1"/>
    </font>
    <font>
      <sz val="9"/>
      <color indexed="12"/>
      <name val="Helvetica"/>
      <family val="2"/>
    </font>
    <font>
      <sz val="8"/>
      <name val="Arial"/>
      <family val="2"/>
    </font>
    <font>
      <sz val="10"/>
      <name val="Helvetica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color indexed="12"/>
      <name val="Helvetica"/>
      <family val="2"/>
    </font>
    <font>
      <sz val="10"/>
      <color indexed="12"/>
      <name val="Helvetica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i/>
      <sz val="14"/>
      <name val="Times"/>
      <family val="1"/>
    </font>
    <font>
      <b/>
      <sz val="24"/>
      <name val="Times"/>
      <family val="1"/>
    </font>
    <font>
      <b/>
      <sz val="16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i/>
      <u/>
      <sz val="12"/>
      <name val="Arial"/>
      <family val="2"/>
    </font>
    <font>
      <u/>
      <sz val="12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i/>
      <sz val="12"/>
      <name val="Arial"/>
      <family val="2"/>
    </font>
    <font>
      <sz val="11"/>
      <name val="Book Antiqua"/>
      <family val="1"/>
    </font>
    <font>
      <sz val="10"/>
      <name val="Sans-serif"/>
    </font>
    <font>
      <b/>
      <sz val="10"/>
      <color indexed="9"/>
      <name val="Arial"/>
      <family val="2"/>
    </font>
    <font>
      <sz val="9"/>
      <color indexed="12"/>
      <name val="Helvetica"/>
      <family val="2"/>
    </font>
    <font>
      <sz val="10"/>
      <name val="Helvetica"/>
      <family val="2"/>
    </font>
    <font>
      <b/>
      <sz val="10"/>
      <color indexed="12"/>
      <name val="Helvetica"/>
      <family val="2"/>
    </font>
    <font>
      <sz val="10"/>
      <color indexed="12"/>
      <name val="Helvetica"/>
      <family val="2"/>
    </font>
    <font>
      <b/>
      <i/>
      <sz val="14"/>
      <name val="Times"/>
      <family val="1"/>
    </font>
    <font>
      <b/>
      <sz val="24"/>
      <name val="Times"/>
      <family val="1"/>
    </font>
    <font>
      <sz val="12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rgb="FFFF000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FF000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mediumGray">
        <fgColor indexed="22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2">
    <xf numFmtId="0" fontId="0" fillId="0" borderId="0"/>
    <xf numFmtId="3" fontId="3" fillId="2" borderId="0" applyBorder="0">
      <alignment horizontal="right"/>
      <protection locked="0"/>
    </xf>
    <xf numFmtId="167" fontId="4" fillId="0" borderId="0"/>
    <xf numFmtId="168" fontId="4" fillId="0" borderId="0"/>
    <xf numFmtId="170" fontId="4" fillId="0" borderId="0"/>
    <xf numFmtId="169" fontId="4" fillId="0" borderId="0"/>
    <xf numFmtId="0" fontId="4" fillId="0" borderId="0"/>
    <xf numFmtId="0" fontId="5" fillId="0" borderId="0" applyNumberFormat="0" applyFill="0" applyBorder="0" applyAlignment="0" applyProtection="0">
      <alignment horizontal="right"/>
    </xf>
    <xf numFmtId="0" fontId="29" fillId="0" borderId="0" applyNumberFormat="0" applyFill="0" applyBorder="0" applyAlignment="0" applyProtection="0">
      <alignment horizontal="right"/>
    </xf>
    <xf numFmtId="0" fontId="5" fillId="0" borderId="0" applyNumberFormat="0" applyFill="0" applyBorder="0" applyAlignment="0" applyProtection="0">
      <alignment horizontal="right"/>
    </xf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37" fontId="26" fillId="0" borderId="0" applyFont="0" applyFill="0" applyBorder="0" applyProtection="0">
      <alignment horizontal="center"/>
    </xf>
    <xf numFmtId="44" fontId="2" fillId="0" borderId="0" applyFont="0" applyFill="0" applyBorder="0" applyAlignment="0" applyProtection="0"/>
    <xf numFmtId="44" fontId="22" fillId="0" borderId="0" applyFont="0" applyFill="0" applyBorder="0" applyAlignment="0" applyProtection="0"/>
    <xf numFmtId="7" fontId="26" fillId="0" borderId="0" applyFont="0" applyFill="0" applyBorder="0" applyProtection="0">
      <alignment horizontal="center"/>
    </xf>
    <xf numFmtId="44" fontId="2" fillId="0" borderId="0" applyFont="0" applyFill="0" applyBorder="0" applyAlignment="0" applyProtection="0"/>
    <xf numFmtId="7" fontId="26" fillId="0" borderId="0" applyFont="0" applyFill="0" applyBorder="0" applyProtection="0">
      <alignment horizontal="center"/>
    </xf>
    <xf numFmtId="0" fontId="6" fillId="0" borderId="0" applyNumberFormat="0">
      <protection locked="0"/>
    </xf>
    <xf numFmtId="165" fontId="7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7" fillId="0" borderId="0" applyFont="0" applyFill="0" applyBorder="0" applyAlignment="0" applyProtection="0"/>
    <xf numFmtId="166" fontId="7" fillId="0" borderId="0" applyFill="0" applyBorder="0" applyAlignment="0" applyProtection="0"/>
    <xf numFmtId="166" fontId="30" fillId="0" borderId="0" applyFill="0" applyBorder="0" applyAlignment="0" applyProtection="0"/>
    <xf numFmtId="166" fontId="7" fillId="0" borderId="0" applyFill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3" fontId="6" fillId="3" borderId="0" applyNumberFormat="0"/>
    <xf numFmtId="0" fontId="22" fillId="0" borderId="0"/>
    <xf numFmtId="0" fontId="2" fillId="0" borderId="0"/>
    <xf numFmtId="37" fontId="26" fillId="0" borderId="0"/>
    <xf numFmtId="0" fontId="26" fillId="0" borderId="0"/>
    <xf numFmtId="0" fontId="26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9" fillId="0" borderId="0"/>
    <xf numFmtId="0" fontId="6" fillId="0" borderId="0"/>
    <xf numFmtId="9" fontId="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0" fillId="0" borderId="0" applyNumberFormat="0" applyFill="0" applyBorder="0" applyProtection="0">
      <alignment horizontal="right"/>
    </xf>
    <xf numFmtId="0" fontId="31" fillId="0" borderId="0" applyNumberFormat="0" applyFill="0" applyBorder="0" applyProtection="0">
      <alignment horizontal="right"/>
    </xf>
    <xf numFmtId="0" fontId="10" fillId="0" borderId="0" applyNumberFormat="0" applyFill="0" applyBorder="0" applyProtection="0">
      <alignment horizontal="right"/>
    </xf>
    <xf numFmtId="0" fontId="11" fillId="0" borderId="0" applyNumberFormat="0" applyFill="0" applyBorder="0" applyProtection="0">
      <alignment horizontal="right"/>
    </xf>
    <xf numFmtId="0" fontId="32" fillId="0" borderId="0" applyNumberFormat="0" applyFill="0" applyBorder="0" applyProtection="0">
      <alignment horizontal="right"/>
    </xf>
    <xf numFmtId="0" fontId="11" fillId="0" borderId="0" applyNumberFormat="0" applyFill="0" applyBorder="0" applyProtection="0">
      <alignment horizontal="right"/>
    </xf>
    <xf numFmtId="0" fontId="12" fillId="0" borderId="0" applyNumberFormat="0" applyFont="0" applyFill="0" applyBorder="0" applyAlignment="0" applyProtection="0">
      <alignment horizontal="left"/>
    </xf>
    <xf numFmtId="15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0" fontId="13" fillId="0" borderId="3">
      <alignment horizontal="center"/>
    </xf>
    <xf numFmtId="3" fontId="12" fillId="0" borderId="0" applyFont="0" applyFill="0" applyBorder="0" applyAlignment="0" applyProtection="0"/>
    <xf numFmtId="0" fontId="12" fillId="4" borderId="0" applyNumberFormat="0" applyFont="0" applyBorder="0" applyAlignment="0" applyProtection="0"/>
    <xf numFmtId="0" fontId="1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43" fontId="39" fillId="0" borderId="0" applyFont="0" applyFill="0" applyBorder="0" applyAlignment="0" applyProtection="0"/>
  </cellStyleXfs>
  <cellXfs count="171">
    <xf numFmtId="0" fontId="0" fillId="0" borderId="0" xfId="0"/>
    <xf numFmtId="0" fontId="17" fillId="0" borderId="0" xfId="37" applyFont="1"/>
    <xf numFmtId="0" fontId="16" fillId="0" borderId="0" xfId="37" applyFont="1"/>
    <xf numFmtId="0" fontId="8" fillId="0" borderId="0" xfId="37" applyFont="1"/>
    <xf numFmtId="0" fontId="20" fillId="0" borderId="0" xfId="37" applyFont="1" applyAlignment="1">
      <alignment horizontal="center"/>
    </xf>
    <xf numFmtId="7" fontId="17" fillId="0" borderId="0" xfId="37" applyNumberFormat="1" applyFont="1" applyAlignment="1">
      <alignment horizontal="right"/>
    </xf>
    <xf numFmtId="7" fontId="17" fillId="0" borderId="4" xfId="37" applyNumberFormat="1" applyFont="1" applyBorder="1" applyAlignment="1">
      <alignment horizontal="right"/>
    </xf>
    <xf numFmtId="164" fontId="17" fillId="0" borderId="0" xfId="39" applyNumberFormat="1" applyFont="1" applyFill="1" applyAlignment="1">
      <alignment horizontal="center"/>
    </xf>
    <xf numFmtId="7" fontId="17" fillId="0" borderId="0" xfId="37" applyNumberFormat="1" applyFont="1" applyAlignment="1">
      <alignment horizontal="center"/>
    </xf>
    <xf numFmtId="37" fontId="17" fillId="0" borderId="0" xfId="37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7" fontId="17" fillId="0" borderId="0" xfId="0" applyNumberFormat="1" applyFont="1" applyAlignment="1">
      <alignment horizontal="right"/>
    </xf>
    <xf numFmtId="0" fontId="20" fillId="0" borderId="0" xfId="37" applyFont="1"/>
    <xf numFmtId="0" fontId="8" fillId="0" borderId="0" xfId="37" applyFont="1" applyAlignment="1">
      <alignment horizontal="center"/>
    </xf>
    <xf numFmtId="0" fontId="17" fillId="0" borderId="4" xfId="37" applyFont="1" applyBorder="1"/>
    <xf numFmtId="7" fontId="17" fillId="0" borderId="0" xfId="37" applyNumberFormat="1" applyFont="1"/>
    <xf numFmtId="0" fontId="17" fillId="0" borderId="0" xfId="37" applyFont="1" applyAlignment="1">
      <alignment horizontal="center"/>
    </xf>
    <xf numFmtId="0" fontId="18" fillId="0" borderId="0" xfId="37" quotePrefix="1" applyFont="1" applyAlignment="1">
      <alignment horizontal="center"/>
    </xf>
    <xf numFmtId="164" fontId="17" fillId="0" borderId="0" xfId="39" applyNumberFormat="1" applyFont="1" applyBorder="1" applyAlignment="1">
      <alignment horizontal="center"/>
    </xf>
    <xf numFmtId="7" fontId="8" fillId="0" borderId="0" xfId="37" applyNumberFormat="1" applyFont="1" applyAlignment="1">
      <alignment horizontal="center"/>
    </xf>
    <xf numFmtId="0" fontId="8" fillId="0" borderId="0" xfId="38" applyFont="1" applyAlignment="1">
      <alignment horizontal="center"/>
    </xf>
    <xf numFmtId="37" fontId="17" fillId="0" borderId="0" xfId="38" applyNumberFormat="1" applyFont="1" applyAlignment="1">
      <alignment horizontal="center"/>
    </xf>
    <xf numFmtId="0" fontId="16" fillId="0" borderId="0" xfId="35" applyFont="1"/>
    <xf numFmtId="0" fontId="17" fillId="0" borderId="0" xfId="35" applyFont="1"/>
    <xf numFmtId="0" fontId="8" fillId="0" borderId="0" xfId="35" applyFont="1"/>
    <xf numFmtId="0" fontId="8" fillId="0" borderId="0" xfId="35" applyFont="1" applyAlignment="1">
      <alignment horizontal="center"/>
    </xf>
    <xf numFmtId="17" fontId="8" fillId="0" borderId="0" xfId="35" applyNumberFormat="1" applyFont="1" applyAlignment="1">
      <alignment horizontal="center"/>
    </xf>
    <xf numFmtId="0" fontId="18" fillId="0" borderId="0" xfId="35" applyFont="1" applyAlignment="1">
      <alignment horizontal="center"/>
    </xf>
    <xf numFmtId="0" fontId="18" fillId="0" borderId="0" xfId="38" applyFont="1" applyAlignment="1">
      <alignment horizontal="center"/>
    </xf>
    <xf numFmtId="7" fontId="17" fillId="0" borderId="0" xfId="35" applyNumberFormat="1" applyFont="1"/>
    <xf numFmtId="8" fontId="17" fillId="0" borderId="0" xfId="38" applyNumberFormat="1" applyFont="1" applyAlignment="1">
      <alignment horizontal="center"/>
    </xf>
    <xf numFmtId="7" fontId="17" fillId="0" borderId="0" xfId="38" applyNumberFormat="1" applyFont="1" applyAlignment="1">
      <alignment horizontal="right"/>
    </xf>
    <xf numFmtId="164" fontId="17" fillId="0" borderId="0" xfId="40" applyNumberFormat="1" applyFont="1" applyFill="1"/>
    <xf numFmtId="37" fontId="17" fillId="0" borderId="0" xfId="35" applyNumberFormat="1" applyFont="1" applyAlignment="1">
      <alignment horizontal="right"/>
    </xf>
    <xf numFmtId="0" fontId="17" fillId="0" borderId="0" xfId="38" applyFont="1" applyAlignment="1">
      <alignment horizontal="center"/>
    </xf>
    <xf numFmtId="37" fontId="17" fillId="0" borderId="0" xfId="35" applyNumberFormat="1" applyFont="1"/>
    <xf numFmtId="6" fontId="17" fillId="0" borderId="0" xfId="35" applyNumberFormat="1" applyFont="1"/>
    <xf numFmtId="164" fontId="17" fillId="0" borderId="0" xfId="40" applyNumberFormat="1" applyFont="1" applyFill="1" applyAlignment="1">
      <alignment horizontal="center"/>
    </xf>
    <xf numFmtId="164" fontId="17" fillId="0" borderId="0" xfId="40" applyNumberFormat="1" applyFont="1"/>
    <xf numFmtId="37" fontId="17" fillId="0" borderId="0" xfId="35" applyNumberFormat="1" applyFont="1" applyAlignment="1">
      <alignment horizontal="center"/>
    </xf>
    <xf numFmtId="0" fontId="17" fillId="0" borderId="0" xfId="38" applyFont="1"/>
    <xf numFmtId="0" fontId="17" fillId="0" borderId="0" xfId="38" applyFont="1" applyAlignment="1">
      <alignment horizontal="right"/>
    </xf>
    <xf numFmtId="0" fontId="21" fillId="0" borderId="0" xfId="38" applyFont="1"/>
    <xf numFmtId="0" fontId="8" fillId="0" borderId="0" xfId="38" applyFont="1"/>
    <xf numFmtId="0" fontId="19" fillId="0" borderId="0" xfId="38" applyFont="1"/>
    <xf numFmtId="7" fontId="17" fillId="0" borderId="0" xfId="28" applyNumberFormat="1" applyFont="1" applyAlignment="1">
      <alignment horizontal="right"/>
    </xf>
    <xf numFmtId="7" fontId="17" fillId="0" borderId="0" xfId="38" applyNumberFormat="1" applyFont="1"/>
    <xf numFmtId="164" fontId="18" fillId="0" borderId="0" xfId="40" applyNumberFormat="1" applyFont="1" applyAlignment="1">
      <alignment horizontal="center"/>
    </xf>
    <xf numFmtId="7" fontId="17" fillId="0" borderId="0" xfId="38" applyNumberFormat="1" applyFont="1" applyAlignment="1">
      <alignment horizontal="center"/>
    </xf>
    <xf numFmtId="3" fontId="17" fillId="0" borderId="0" xfId="38" applyNumberFormat="1" applyFont="1"/>
    <xf numFmtId="0" fontId="27" fillId="0" borderId="0" xfId="0" applyFont="1"/>
    <xf numFmtId="0" fontId="16" fillId="0" borderId="0" xfId="38" applyFont="1"/>
    <xf numFmtId="0" fontId="8" fillId="0" borderId="0" xfId="38" applyFont="1" applyAlignment="1">
      <alignment horizontal="left"/>
    </xf>
    <xf numFmtId="171" fontId="17" fillId="0" borderId="0" xfId="13" applyNumberFormat="1" applyFont="1"/>
    <xf numFmtId="5" fontId="17" fillId="0" borderId="0" xfId="34" applyNumberFormat="1" applyFont="1" applyAlignment="1">
      <alignment horizontal="center"/>
    </xf>
    <xf numFmtId="0" fontId="2" fillId="0" borderId="0" xfId="0" applyFont="1"/>
    <xf numFmtId="0" fontId="36" fillId="0" borderId="0" xfId="0" applyFont="1"/>
    <xf numFmtId="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37" fontId="17" fillId="0" borderId="0" xfId="34" applyNumberFormat="1" applyFont="1" applyAlignment="1">
      <alignment horizontal="center"/>
    </xf>
    <xf numFmtId="0" fontId="17" fillId="0" borderId="0" xfId="34" applyFont="1"/>
    <xf numFmtId="7" fontId="17" fillId="0" borderId="4" xfId="38" applyNumberFormat="1" applyFont="1" applyBorder="1" applyAlignment="1">
      <alignment horizontal="right"/>
    </xf>
    <xf numFmtId="0" fontId="17" fillId="0" borderId="4" xfId="38" applyFont="1" applyBorder="1" applyAlignment="1">
      <alignment horizontal="right"/>
    </xf>
    <xf numFmtId="37" fontId="20" fillId="0" borderId="0" xfId="38" applyNumberFormat="1" applyFont="1" applyAlignment="1">
      <alignment horizontal="center"/>
    </xf>
    <xf numFmtId="17" fontId="8" fillId="0" borderId="0" xfId="38" applyNumberFormat="1" applyFont="1" applyAlignment="1">
      <alignment horizontal="center"/>
    </xf>
    <xf numFmtId="0" fontId="8" fillId="0" borderId="0" xfId="34" applyFont="1" applyAlignment="1">
      <alignment horizontal="center"/>
    </xf>
    <xf numFmtId="0" fontId="18" fillId="0" borderId="0" xfId="34" applyFont="1" applyAlignment="1">
      <alignment horizontal="center"/>
    </xf>
    <xf numFmtId="0" fontId="2" fillId="0" borderId="0" xfId="29"/>
    <xf numFmtId="37" fontId="17" fillId="0" borderId="0" xfId="34" applyNumberFormat="1" applyFont="1" applyAlignment="1">
      <alignment horizontal="right"/>
    </xf>
    <xf numFmtId="0" fontId="17" fillId="0" borderId="0" xfId="36" applyFont="1"/>
    <xf numFmtId="17" fontId="8" fillId="0" borderId="0" xfId="36" applyNumberFormat="1" applyFont="1" applyAlignment="1">
      <alignment horizontal="center"/>
    </xf>
    <xf numFmtId="0" fontId="18" fillId="0" borderId="0" xfId="36" applyFont="1" applyAlignment="1">
      <alignment horizontal="center"/>
    </xf>
    <xf numFmtId="37" fontId="17" fillId="0" borderId="0" xfId="36" applyNumberFormat="1" applyFont="1" applyAlignment="1">
      <alignment horizontal="right"/>
    </xf>
    <xf numFmtId="37" fontId="17" fillId="0" borderId="0" xfId="36" applyNumberFormat="1" applyFont="1" applyAlignment="1">
      <alignment horizontal="center"/>
    </xf>
    <xf numFmtId="6" fontId="17" fillId="0" borderId="0" xfId="36" applyNumberFormat="1" applyFont="1"/>
    <xf numFmtId="0" fontId="8" fillId="0" borderId="0" xfId="36" applyFont="1" applyAlignment="1">
      <alignment horizontal="center"/>
    </xf>
    <xf numFmtId="7" fontId="17" fillId="0" borderId="0" xfId="29" applyNumberFormat="1" applyFont="1" applyAlignment="1">
      <alignment horizontal="right"/>
    </xf>
    <xf numFmtId="0" fontId="20" fillId="0" borderId="0" xfId="36" applyFont="1" applyAlignment="1">
      <alignment horizontal="center"/>
    </xf>
    <xf numFmtId="0" fontId="25" fillId="0" borderId="0" xfId="38" applyFont="1" applyAlignment="1">
      <alignment horizontal="center"/>
    </xf>
    <xf numFmtId="0" fontId="35" fillId="0" borderId="0" xfId="38" applyFont="1"/>
    <xf numFmtId="0" fontId="8" fillId="0" borderId="0" xfId="38" quotePrefix="1" applyFont="1" applyAlignment="1">
      <alignment horizontal="center"/>
    </xf>
    <xf numFmtId="0" fontId="16" fillId="0" borderId="0" xfId="38" applyFont="1" applyAlignment="1">
      <alignment horizontal="left"/>
    </xf>
    <xf numFmtId="0" fontId="18" fillId="0" borderId="0" xfId="36" applyFont="1"/>
    <xf numFmtId="0" fontId="18" fillId="0" borderId="0" xfId="38" quotePrefix="1" applyFont="1" applyAlignment="1">
      <alignment horizontal="center"/>
    </xf>
    <xf numFmtId="0" fontId="18" fillId="0" borderId="4" xfId="38" quotePrefix="1" applyFont="1" applyBorder="1" applyAlignment="1">
      <alignment horizontal="center"/>
    </xf>
    <xf numFmtId="0" fontId="17" fillId="0" borderId="4" xfId="38" applyFont="1" applyBorder="1"/>
    <xf numFmtId="3" fontId="17" fillId="0" borderId="0" xfId="38" applyNumberFormat="1" applyFont="1" applyAlignment="1">
      <alignment horizontal="center"/>
    </xf>
    <xf numFmtId="7" fontId="17" fillId="0" borderId="4" xfId="38" applyNumberFormat="1" applyFont="1" applyBorder="1" applyAlignment="1">
      <alignment horizontal="center"/>
    </xf>
    <xf numFmtId="3" fontId="20" fillId="0" borderId="0" xfId="38" applyNumberFormat="1" applyFont="1" applyAlignment="1">
      <alignment horizontal="center"/>
    </xf>
    <xf numFmtId="6" fontId="17" fillId="0" borderId="0" xfId="38" applyNumberFormat="1" applyFont="1"/>
    <xf numFmtId="9" fontId="17" fillId="0" borderId="0" xfId="41" applyFont="1" applyBorder="1" applyAlignment="1">
      <alignment horizontal="center"/>
    </xf>
    <xf numFmtId="5" fontId="17" fillId="0" borderId="0" xfId="38" applyNumberFormat="1" applyFont="1"/>
    <xf numFmtId="44" fontId="17" fillId="0" borderId="0" xfId="16" applyFont="1" applyBorder="1"/>
    <xf numFmtId="9" fontId="18" fillId="0" borderId="0" xfId="38" applyNumberFormat="1" applyFont="1" applyAlignment="1">
      <alignment horizontal="center"/>
    </xf>
    <xf numFmtId="7" fontId="20" fillId="0" borderId="0" xfId="36" applyNumberFormat="1" applyFont="1" applyAlignment="1">
      <alignment horizontal="center"/>
    </xf>
    <xf numFmtId="0" fontId="18" fillId="0" borderId="6" xfId="38" applyFont="1" applyBorder="1" applyAlignment="1">
      <alignment horizontal="center"/>
    </xf>
    <xf numFmtId="0" fontId="18" fillId="0" borderId="5" xfId="36" applyFont="1" applyBorder="1" applyAlignment="1">
      <alignment horizontal="center"/>
    </xf>
    <xf numFmtId="0" fontId="17" fillId="0" borderId="5" xfId="38" applyFont="1" applyBorder="1"/>
    <xf numFmtId="7" fontId="17" fillId="0" borderId="5" xfId="29" applyNumberFormat="1" applyFont="1" applyBorder="1" applyAlignment="1">
      <alignment horizontal="center"/>
    </xf>
    <xf numFmtId="7" fontId="17" fillId="0" borderId="7" xfId="38" applyNumberFormat="1" applyFont="1" applyBorder="1" applyAlignment="1">
      <alignment horizontal="center"/>
    </xf>
    <xf numFmtId="7" fontId="17" fillId="0" borderId="8" xfId="38" applyNumberFormat="1" applyFont="1" applyBorder="1" applyAlignment="1">
      <alignment horizontal="center"/>
    </xf>
    <xf numFmtId="7" fontId="17" fillId="0" borderId="9" xfId="29" applyNumberFormat="1" applyFont="1" applyBorder="1" applyAlignment="1">
      <alignment horizontal="center"/>
    </xf>
    <xf numFmtId="0" fontId="18" fillId="0" borderId="10" xfId="38" applyFont="1" applyBorder="1" applyAlignment="1">
      <alignment horizontal="center"/>
    </xf>
    <xf numFmtId="0" fontId="17" fillId="0" borderId="11" xfId="38" applyFont="1" applyBorder="1"/>
    <xf numFmtId="0" fontId="18" fillId="0" borderId="5" xfId="38" quotePrefix="1" applyFont="1" applyBorder="1" applyAlignment="1">
      <alignment horizontal="center"/>
    </xf>
    <xf numFmtId="9" fontId="17" fillId="0" borderId="5" xfId="41" applyFont="1" applyBorder="1" applyAlignment="1">
      <alignment horizontal="center"/>
    </xf>
    <xf numFmtId="9" fontId="17" fillId="0" borderId="4" xfId="41" applyFont="1" applyBorder="1" applyAlignment="1">
      <alignment horizontal="center"/>
    </xf>
    <xf numFmtId="9" fontId="17" fillId="0" borderId="9" xfId="41" applyFont="1" applyBorder="1" applyAlignment="1">
      <alignment horizontal="center"/>
    </xf>
    <xf numFmtId="9" fontId="17" fillId="0" borderId="7" xfId="41" applyFont="1" applyBorder="1" applyAlignment="1">
      <alignment horizontal="center"/>
    </xf>
    <xf numFmtId="9" fontId="17" fillId="0" borderId="8" xfId="41" applyFont="1" applyBorder="1" applyAlignment="1">
      <alignment horizontal="center"/>
    </xf>
    <xf numFmtId="9" fontId="18" fillId="0" borderId="5" xfId="36" applyNumberFormat="1" applyFont="1" applyBorder="1" applyAlignment="1">
      <alignment horizontal="center"/>
    </xf>
    <xf numFmtId="0" fontId="8" fillId="0" borderId="6" xfId="38" applyFont="1" applyBorder="1" applyAlignment="1">
      <alignment horizontal="center"/>
    </xf>
    <xf numFmtId="0" fontId="8" fillId="0" borderId="10" xfId="38" applyFont="1" applyBorder="1" applyAlignment="1">
      <alignment horizontal="center"/>
    </xf>
    <xf numFmtId="0" fontId="8" fillId="0" borderId="11" xfId="38" applyFont="1" applyBorder="1" applyAlignment="1">
      <alignment horizontal="center"/>
    </xf>
    <xf numFmtId="8" fontId="17" fillId="0" borderId="5" xfId="38" applyNumberFormat="1" applyFont="1" applyBorder="1" applyAlignment="1">
      <alignment horizontal="center"/>
    </xf>
    <xf numFmtId="8" fontId="17" fillId="0" borderId="9" xfId="38" applyNumberFormat="1" applyFont="1" applyBorder="1" applyAlignment="1">
      <alignment horizontal="center"/>
    </xf>
    <xf numFmtId="0" fontId="2" fillId="0" borderId="0" xfId="31" applyFont="1"/>
    <xf numFmtId="9" fontId="37" fillId="0" borderId="0" xfId="39" applyFont="1"/>
    <xf numFmtId="0" fontId="28" fillId="5" borderId="7" xfId="29" applyFont="1" applyFill="1" applyBorder="1" applyAlignment="1">
      <alignment horizontal="centerContinuous"/>
    </xf>
    <xf numFmtId="9" fontId="24" fillId="0" borderId="0" xfId="41" applyFont="1" applyFill="1" applyBorder="1" applyAlignment="1">
      <alignment horizontal="center"/>
    </xf>
    <xf numFmtId="7" fontId="2" fillId="0" borderId="0" xfId="16" applyNumberFormat="1" applyFont="1" applyBorder="1" applyAlignment="1">
      <alignment horizontal="center"/>
    </xf>
    <xf numFmtId="7" fontId="2" fillId="0" borderId="0" xfId="16" applyNumberFormat="1" applyFont="1" applyAlignment="1">
      <alignment horizontal="center"/>
    </xf>
    <xf numFmtId="164" fontId="2" fillId="0" borderId="0" xfId="41" applyNumberFormat="1" applyFont="1" applyAlignment="1">
      <alignment horizontal="center"/>
    </xf>
    <xf numFmtId="7" fontId="2" fillId="0" borderId="0" xfId="16" applyNumberFormat="1" applyFont="1" applyFill="1" applyAlignment="1">
      <alignment horizontal="center"/>
    </xf>
    <xf numFmtId="0" fontId="8" fillId="0" borderId="4" xfId="38" applyFont="1" applyBorder="1" applyAlignment="1">
      <alignment horizontal="center"/>
    </xf>
    <xf numFmtId="0" fontId="8" fillId="0" borderId="5" xfId="38" applyFont="1" applyBorder="1" applyAlignment="1">
      <alignment horizontal="center"/>
    </xf>
    <xf numFmtId="7" fontId="17" fillId="6" borderId="14" xfId="34" applyNumberFormat="1" applyFont="1" applyFill="1" applyBorder="1" applyAlignment="1">
      <alignment horizontal="center"/>
    </xf>
    <xf numFmtId="171" fontId="17" fillId="0" borderId="0" xfId="34" applyNumberFormat="1" applyFont="1"/>
    <xf numFmtId="0" fontId="20" fillId="7" borderId="15" xfId="34" applyFont="1" applyFill="1" applyBorder="1" applyAlignment="1">
      <alignment horizontal="center"/>
    </xf>
    <xf numFmtId="171" fontId="17" fillId="0" borderId="16" xfId="34" applyNumberFormat="1" applyFont="1" applyBorder="1"/>
    <xf numFmtId="171" fontId="38" fillId="8" borderId="16" xfId="34" applyNumberFormat="1" applyFont="1" applyFill="1" applyBorder="1"/>
    <xf numFmtId="0" fontId="17" fillId="8" borderId="16" xfId="34" applyFont="1" applyFill="1" applyBorder="1" applyAlignment="1">
      <alignment horizontal="right"/>
    </xf>
    <xf numFmtId="171" fontId="17" fillId="8" borderId="16" xfId="34" applyNumberFormat="1" applyFont="1" applyFill="1" applyBorder="1"/>
    <xf numFmtId="171" fontId="17" fillId="0" borderId="0" xfId="37" applyNumberFormat="1" applyFont="1"/>
    <xf numFmtId="0" fontId="18" fillId="0" borderId="0" xfId="37" applyFont="1" applyAlignment="1">
      <alignment horizontal="center"/>
    </xf>
    <xf numFmtId="7" fontId="17" fillId="0" borderId="6" xfId="37" applyNumberFormat="1" applyFont="1" applyBorder="1" applyAlignment="1">
      <alignment horizontal="right"/>
    </xf>
    <xf numFmtId="7" fontId="17" fillId="9" borderId="11" xfId="37" applyNumberFormat="1" applyFont="1" applyFill="1" applyBorder="1" applyAlignment="1">
      <alignment horizontal="right"/>
    </xf>
    <xf numFmtId="7" fontId="17" fillId="0" borderId="5" xfId="37" applyNumberFormat="1" applyFont="1" applyBorder="1" applyAlignment="1">
      <alignment horizontal="right"/>
    </xf>
    <xf numFmtId="7" fontId="17" fillId="9" borderId="4" xfId="37" applyNumberFormat="1" applyFont="1" applyFill="1" applyBorder="1" applyAlignment="1">
      <alignment horizontal="right"/>
    </xf>
    <xf numFmtId="7" fontId="17" fillId="0" borderId="9" xfId="37" applyNumberFormat="1" applyFont="1" applyBorder="1" applyAlignment="1">
      <alignment horizontal="right"/>
    </xf>
    <xf numFmtId="7" fontId="17" fillId="9" borderId="8" xfId="37" applyNumberFormat="1" applyFont="1" applyFill="1" applyBorder="1" applyAlignment="1">
      <alignment horizontal="right"/>
    </xf>
    <xf numFmtId="0" fontId="42" fillId="0" borderId="0" xfId="37" applyFont="1"/>
    <xf numFmtId="7" fontId="2" fillId="0" borderId="0" xfId="16" applyNumberFormat="1" applyFont="1" applyFill="1" applyBorder="1" applyAlignment="1">
      <alignment horizontal="center"/>
    </xf>
    <xf numFmtId="0" fontId="23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28" fillId="0" borderId="0" xfId="29" applyFont="1" applyAlignment="1">
      <alignment horizontal="centerContinuous"/>
    </xf>
    <xf numFmtId="7" fontId="2" fillId="0" borderId="0" xfId="15" applyFont="1" applyFill="1" applyBorder="1">
      <alignment horizontal="center"/>
    </xf>
    <xf numFmtId="0" fontId="23" fillId="0" borderId="0" xfId="0" applyFont="1"/>
    <xf numFmtId="9" fontId="37" fillId="0" borderId="0" xfId="39" applyFont="1" applyFill="1" applyBorder="1"/>
    <xf numFmtId="0" fontId="28" fillId="0" borderId="0" xfId="29" applyFont="1"/>
    <xf numFmtId="7" fontId="2" fillId="0" borderId="0" xfId="0" applyNumberFormat="1" applyFont="1"/>
    <xf numFmtId="7" fontId="2" fillId="0" borderId="0" xfId="15" applyFont="1" applyFill="1">
      <alignment horizontal="center"/>
    </xf>
    <xf numFmtId="0" fontId="1" fillId="0" borderId="0" xfId="0" applyFont="1"/>
    <xf numFmtId="0" fontId="8" fillId="0" borderId="0" xfId="37" applyFont="1" applyAlignment="1">
      <alignment horizontal="center"/>
    </xf>
    <xf numFmtId="0" fontId="18" fillId="0" borderId="0" xfId="37" applyFont="1" applyAlignment="1">
      <alignment horizontal="center"/>
    </xf>
    <xf numFmtId="0" fontId="8" fillId="0" borderId="7" xfId="37" applyFont="1" applyBorder="1" applyAlignment="1">
      <alignment horizontal="center"/>
    </xf>
    <xf numFmtId="0" fontId="8" fillId="0" borderId="7" xfId="38" applyFont="1" applyBorder="1" applyAlignment="1">
      <alignment horizontal="center"/>
    </xf>
    <xf numFmtId="0" fontId="8" fillId="0" borderId="0" xfId="35" applyFont="1" applyAlignment="1">
      <alignment horizontal="center"/>
    </xf>
    <xf numFmtId="0" fontId="18" fillId="0" borderId="5" xfId="38" applyFont="1" applyBorder="1" applyAlignment="1">
      <alignment horizontal="center"/>
    </xf>
    <xf numFmtId="0" fontId="18" fillId="0" borderId="0" xfId="38" applyFont="1" applyAlignment="1">
      <alignment horizontal="center"/>
    </xf>
    <xf numFmtId="0" fontId="18" fillId="0" borderId="4" xfId="38" applyFont="1" applyBorder="1" applyAlignment="1">
      <alignment horizontal="center"/>
    </xf>
    <xf numFmtId="0" fontId="8" fillId="0" borderId="6" xfId="38" applyFont="1" applyBorder="1" applyAlignment="1">
      <alignment horizontal="center"/>
    </xf>
    <xf numFmtId="0" fontId="8" fillId="0" borderId="10" xfId="38" applyFont="1" applyBorder="1" applyAlignment="1">
      <alignment horizontal="center"/>
    </xf>
    <xf numFmtId="0" fontId="8" fillId="0" borderId="11" xfId="38" applyFont="1" applyBorder="1" applyAlignment="1">
      <alignment horizontal="center"/>
    </xf>
    <xf numFmtId="0" fontId="8" fillId="0" borderId="0" xfId="38" applyFont="1" applyAlignment="1">
      <alignment horizontal="center"/>
    </xf>
    <xf numFmtId="0" fontId="25" fillId="0" borderId="0" xfId="38" applyFont="1" applyAlignment="1">
      <alignment horizontal="center"/>
    </xf>
    <xf numFmtId="0" fontId="8" fillId="0" borderId="12" xfId="38" applyFont="1" applyBorder="1" applyAlignment="1">
      <alignment horizontal="center"/>
    </xf>
    <xf numFmtId="0" fontId="8" fillId="0" borderId="2" xfId="38" applyFont="1" applyBorder="1" applyAlignment="1">
      <alignment horizontal="center"/>
    </xf>
    <xf numFmtId="0" fontId="8" fillId="0" borderId="13" xfId="38" applyFont="1" applyBorder="1" applyAlignment="1">
      <alignment horizontal="center"/>
    </xf>
    <xf numFmtId="7" fontId="8" fillId="0" borderId="0" xfId="38" applyNumberFormat="1" applyFont="1" applyAlignment="1">
      <alignment horizontal="center"/>
    </xf>
  </cellXfs>
  <cellStyles count="62">
    <cellStyle name="Affinity Input" xfId="1" xr:uid="{00000000-0005-0000-0000-000000000000}"/>
    <cellStyle name="BPSM#(0)" xfId="2" xr:uid="{00000000-0005-0000-0000-000001000000}"/>
    <cellStyle name="BPSM#(2)" xfId="3" xr:uid="{00000000-0005-0000-0000-000002000000}"/>
    <cellStyle name="BPSM$(0)" xfId="4" xr:uid="{00000000-0005-0000-0000-000003000000}"/>
    <cellStyle name="BPSM$(2)" xfId="5" xr:uid="{00000000-0005-0000-0000-000004000000}"/>
    <cellStyle name="BPSMNORM" xfId="6" xr:uid="{00000000-0005-0000-0000-000005000000}"/>
    <cellStyle name="Bullets" xfId="7" xr:uid="{00000000-0005-0000-0000-000006000000}"/>
    <cellStyle name="Bullets 2" xfId="8" xr:uid="{00000000-0005-0000-0000-000007000000}"/>
    <cellStyle name="Bullets 2 2" xfId="9" xr:uid="{00000000-0005-0000-0000-000008000000}"/>
    <cellStyle name="Comma 2" xfId="10" xr:uid="{00000000-0005-0000-0000-000009000000}"/>
    <cellStyle name="Comma 2 2" xfId="11" xr:uid="{00000000-0005-0000-0000-00000A000000}"/>
    <cellStyle name="Comma 3" xfId="12" xr:uid="{00000000-0005-0000-0000-00000B000000}"/>
    <cellStyle name="Comma 4" xfId="61" xr:uid="{00000000-0005-0000-0000-00000C000000}"/>
    <cellStyle name="Currency" xfId="13" builtinId="4"/>
    <cellStyle name="Currency 2" xfId="14" xr:uid="{00000000-0005-0000-0000-00000E000000}"/>
    <cellStyle name="Currency 2 2" xfId="15" xr:uid="{00000000-0005-0000-0000-00000F000000}"/>
    <cellStyle name="Currency 2 3" xfId="16" xr:uid="{00000000-0005-0000-0000-000010000000}"/>
    <cellStyle name="Currency 3" xfId="17" xr:uid="{00000000-0005-0000-0000-000011000000}"/>
    <cellStyle name="Edit" xfId="18" xr:uid="{00000000-0005-0000-0000-000012000000}"/>
    <cellStyle name="Fixed (1)" xfId="19" xr:uid="{00000000-0005-0000-0000-000013000000}"/>
    <cellStyle name="Fixed (1) 2" xfId="20" xr:uid="{00000000-0005-0000-0000-000014000000}"/>
    <cellStyle name="Fixed (1) 2 2" xfId="21" xr:uid="{00000000-0005-0000-0000-000015000000}"/>
    <cellStyle name="Hanging Dollars" xfId="22" xr:uid="{00000000-0005-0000-0000-000016000000}"/>
    <cellStyle name="Hanging Dollars 2" xfId="23" xr:uid="{00000000-0005-0000-0000-000017000000}"/>
    <cellStyle name="Hanging Dollars 2 2" xfId="24" xr:uid="{00000000-0005-0000-0000-000018000000}"/>
    <cellStyle name="Header1" xfId="25" xr:uid="{00000000-0005-0000-0000-000019000000}"/>
    <cellStyle name="Header2" xfId="26" xr:uid="{00000000-0005-0000-0000-00001A000000}"/>
    <cellStyle name="No Edit" xfId="27" xr:uid="{00000000-0005-0000-0000-00001B000000}"/>
    <cellStyle name="Normal" xfId="0" builtinId="0"/>
    <cellStyle name="Normal 2" xfId="28" xr:uid="{00000000-0005-0000-0000-00001D000000}"/>
    <cellStyle name="Normal 2 2" xfId="29" xr:uid="{00000000-0005-0000-0000-00001E000000}"/>
    <cellStyle name="Normal 2 3" xfId="30" xr:uid="{00000000-0005-0000-0000-00001F000000}"/>
    <cellStyle name="Normal 3" xfId="31" xr:uid="{00000000-0005-0000-0000-000020000000}"/>
    <cellStyle name="Normal 4" xfId="32" xr:uid="{00000000-0005-0000-0000-000021000000}"/>
    <cellStyle name="Normal 5" xfId="33" xr:uid="{00000000-0005-0000-0000-000022000000}"/>
    <cellStyle name="Normal_Actives, New Retirees 9-20-05" xfId="34" xr:uid="{00000000-0005-0000-0000-000023000000}"/>
    <cellStyle name="Normal_Actives, New Retirees 9-20-05 2" xfId="35" xr:uid="{00000000-0005-0000-0000-000024000000}"/>
    <cellStyle name="Normal_Actives, New Retirees 9-20-05 2 2" xfId="36" xr:uid="{00000000-0005-0000-0000-000025000000}"/>
    <cellStyle name="Normal_Atmos Accrual-2010" xfId="37" xr:uid="{00000000-0005-0000-0000-000026000000}"/>
    <cellStyle name="Normal_Atmos Accrual-2010 2" xfId="38" xr:uid="{00000000-0005-0000-0000-000027000000}"/>
    <cellStyle name="Percent" xfId="39" builtinId="5"/>
    <cellStyle name="Percent 2" xfId="40" xr:uid="{00000000-0005-0000-0000-000029000000}"/>
    <cellStyle name="Percent 2 2" xfId="41" xr:uid="{00000000-0005-0000-0000-00002A000000}"/>
    <cellStyle name="Percent 3" xfId="42" xr:uid="{00000000-0005-0000-0000-00002B000000}"/>
    <cellStyle name="PH Name" xfId="43" xr:uid="{00000000-0005-0000-0000-00002C000000}"/>
    <cellStyle name="PH Name 2" xfId="44" xr:uid="{00000000-0005-0000-0000-00002D000000}"/>
    <cellStyle name="PH Name 2 2" xfId="45" xr:uid="{00000000-0005-0000-0000-00002E000000}"/>
    <cellStyle name="PH Number" xfId="46" xr:uid="{00000000-0005-0000-0000-00002F000000}"/>
    <cellStyle name="PH Number 2" xfId="47" xr:uid="{00000000-0005-0000-0000-000030000000}"/>
    <cellStyle name="PH Number 2 2" xfId="48" xr:uid="{00000000-0005-0000-0000-000031000000}"/>
    <cellStyle name="PSChar" xfId="49" xr:uid="{00000000-0005-0000-0000-000032000000}"/>
    <cellStyle name="PSDate" xfId="50" xr:uid="{00000000-0005-0000-0000-000033000000}"/>
    <cellStyle name="PSDec" xfId="51" xr:uid="{00000000-0005-0000-0000-000034000000}"/>
    <cellStyle name="PSHeading" xfId="52" xr:uid="{00000000-0005-0000-0000-000035000000}"/>
    <cellStyle name="PSInt" xfId="53" xr:uid="{00000000-0005-0000-0000-000036000000}"/>
    <cellStyle name="PSSpacer" xfId="54" xr:uid="{00000000-0005-0000-0000-000037000000}"/>
    <cellStyle name="Pull Quotes" xfId="55" xr:uid="{00000000-0005-0000-0000-000038000000}"/>
    <cellStyle name="Pull Quotes 2" xfId="56" xr:uid="{00000000-0005-0000-0000-000039000000}"/>
    <cellStyle name="Pull Quotes 2 2" xfId="57" xr:uid="{00000000-0005-0000-0000-00003A000000}"/>
    <cellStyle name="Titles" xfId="58" xr:uid="{00000000-0005-0000-0000-00003B000000}"/>
    <cellStyle name="Titles 2" xfId="59" xr:uid="{00000000-0005-0000-0000-00003C000000}"/>
    <cellStyle name="Titles 2 2" xfId="60" xr:uid="{00000000-0005-0000-0000-00003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pmail.towersperrin.com/38847/99hw/2000DENT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tmos%20Energy%20Corporation%20-%20111344\09\WELF\Accruals\Atmos%20Accrual-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pmail.towersperrin.com/38847/99hw/2000VIS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Skalem\LOCALS~1\Temp\notesBAAA25\Lighthouse%20ArvinMeritor%202006%20vs%20Lumenos%202007%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orczag\My%20Documents\ConAgra\Exec%20-%20Anl\ConAgra%20ABHP%20Model-%20v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75886\05WELF\WS\Cost%20Tracking\Through%20January%202005\Data\Data%20from%20Atmos\Benefits%20Fee%20Summar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C.NOTEDATA\09TA%20-%20MEDICAL%20CONTRIBUTIONS-Final%209-17-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3900\01WELF\WS\Monthly%20Enrollment%20Reports\MAY-SPLI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pmail.towersperrin.com/31236/04WELF/Financials/Monthly%20Tracking/Monthly%20Tracking%20Calculation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alliburton%20Company%20-%20115941\08\WELF\Accruals\Exe%20-%20Anl\2009%20Model\ABHP%20Model\Halliburton%20ABHP%20Model-Payband-HSA%20OpTwo_03.11.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Analysis"/>
      <sheetName val="Funding Rate"/>
    </sheetNames>
    <sheetDataSet>
      <sheetData sheetId="0" refreshError="1">
        <row r="8">
          <cell r="A8">
            <v>32174</v>
          </cell>
        </row>
        <row r="9">
          <cell r="A9">
            <v>32203</v>
          </cell>
        </row>
        <row r="10">
          <cell r="A10">
            <v>32234</v>
          </cell>
        </row>
        <row r="11">
          <cell r="A11">
            <v>32264</v>
          </cell>
        </row>
        <row r="12">
          <cell r="A12">
            <v>32295</v>
          </cell>
        </row>
        <row r="13">
          <cell r="A13">
            <v>32325</v>
          </cell>
        </row>
        <row r="14">
          <cell r="A14">
            <v>32356</v>
          </cell>
        </row>
        <row r="15">
          <cell r="A15">
            <v>32387</v>
          </cell>
        </row>
        <row r="16">
          <cell r="A16">
            <v>32417</v>
          </cell>
        </row>
        <row r="17">
          <cell r="A17">
            <v>32448</v>
          </cell>
        </row>
        <row r="18">
          <cell r="A18">
            <v>32478</v>
          </cell>
        </row>
        <row r="19">
          <cell r="A19">
            <v>32509</v>
          </cell>
          <cell r="N19">
            <v>16.375736135035574</v>
          </cell>
          <cell r="P19">
            <v>24.410060451446977</v>
          </cell>
        </row>
        <row r="20">
          <cell r="A20">
            <v>32540</v>
          </cell>
          <cell r="N20">
            <v>15.972652873895795</v>
          </cell>
          <cell r="P20">
            <v>24.410060451446977</v>
          </cell>
        </row>
        <row r="21">
          <cell r="A21">
            <v>32568</v>
          </cell>
          <cell r="N21">
            <v>16.433705818714468</v>
          </cell>
          <cell r="P21">
            <v>24.410060451446977</v>
          </cell>
        </row>
        <row r="22">
          <cell r="A22">
            <v>32599</v>
          </cell>
          <cell r="N22">
            <v>16.671016481562514</v>
          </cell>
          <cell r="P22">
            <v>24.410060451446977</v>
          </cell>
        </row>
        <row r="23">
          <cell r="A23">
            <v>32629</v>
          </cell>
          <cell r="N23">
            <v>16.771081494385619</v>
          </cell>
          <cell r="P23">
            <v>24.410060451446977</v>
          </cell>
        </row>
        <row r="24">
          <cell r="A24">
            <v>32660</v>
          </cell>
          <cell r="N24">
            <v>15.813615702445603</v>
          </cell>
          <cell r="P24">
            <v>24.410060451446977</v>
          </cell>
        </row>
        <row r="25">
          <cell r="A25">
            <v>32690</v>
          </cell>
          <cell r="N25">
            <v>15.868468118929805</v>
          </cell>
          <cell r="P25">
            <v>24.410060451446977</v>
          </cell>
        </row>
        <row r="26">
          <cell r="A26">
            <v>32721</v>
          </cell>
          <cell r="N26">
            <v>16.196150903183646</v>
          </cell>
          <cell r="P26">
            <v>24.410060451446977</v>
          </cell>
        </row>
        <row r="27">
          <cell r="A27">
            <v>32752</v>
          </cell>
          <cell r="N27">
            <v>16.108070516223098</v>
          </cell>
          <cell r="P27">
            <v>24.410060451446977</v>
          </cell>
        </row>
        <row r="28">
          <cell r="A28">
            <v>32782</v>
          </cell>
          <cell r="N28">
            <v>16.021201090741009</v>
          </cell>
          <cell r="P28">
            <v>24.410060451446977</v>
          </cell>
        </row>
        <row r="29">
          <cell r="A29">
            <v>32813</v>
          </cell>
          <cell r="N29">
            <v>15.715838076362502</v>
          </cell>
          <cell r="P29">
            <v>24.410060451446977</v>
          </cell>
        </row>
        <row r="30">
          <cell r="A30">
            <v>32843</v>
          </cell>
          <cell r="N30">
            <v>16.874456151990909</v>
          </cell>
          <cell r="P30">
            <v>24.410060451446977</v>
          </cell>
        </row>
        <row r="31">
          <cell r="A31">
            <v>32874</v>
          </cell>
          <cell r="N31">
            <v>16.798685061951378</v>
          </cell>
          <cell r="P31">
            <v>24.410060451446977</v>
          </cell>
        </row>
        <row r="32">
          <cell r="A32">
            <v>32905</v>
          </cell>
          <cell r="N32">
            <v>17.175541095917669</v>
          </cell>
          <cell r="P32">
            <v>24.410060451446977</v>
          </cell>
        </row>
        <row r="33">
          <cell r="A33">
            <v>32933</v>
          </cell>
          <cell r="N33">
            <v>17.206608589380313</v>
          </cell>
          <cell r="P33">
            <v>24.410060451446977</v>
          </cell>
        </row>
        <row r="34">
          <cell r="A34">
            <v>32964</v>
          </cell>
          <cell r="N34">
            <v>17.125204808482156</v>
          </cell>
          <cell r="P34">
            <v>24.410060451446977</v>
          </cell>
        </row>
        <row r="35">
          <cell r="A35">
            <v>32994</v>
          </cell>
          <cell r="N35">
            <v>17.961546619031473</v>
          </cell>
          <cell r="P35">
            <v>24.410060451446977</v>
          </cell>
        </row>
        <row r="36">
          <cell r="A36">
            <v>33025</v>
          </cell>
          <cell r="N36">
            <v>18.448702284389213</v>
          </cell>
          <cell r="P36">
            <v>24.410060451446977</v>
          </cell>
        </row>
        <row r="37">
          <cell r="A37">
            <v>33055</v>
          </cell>
          <cell r="N37">
            <v>18.792925380805386</v>
          </cell>
          <cell r="P37">
            <v>24.410060451446977</v>
          </cell>
        </row>
        <row r="38">
          <cell r="A38">
            <v>33086</v>
          </cell>
          <cell r="N38">
            <v>18.5104888936247</v>
          </cell>
          <cell r="P38">
            <v>24.410060451446977</v>
          </cell>
        </row>
        <row r="39">
          <cell r="A39">
            <v>33117</v>
          </cell>
          <cell r="N39">
            <v>18.624447060390235</v>
          </cell>
          <cell r="P39">
            <v>24.410060451446977</v>
          </cell>
        </row>
        <row r="40">
          <cell r="A40">
            <v>33147</v>
          </cell>
          <cell r="N40">
            <v>18.9193366433874</v>
          </cell>
          <cell r="P40">
            <v>24.410060451446977</v>
          </cell>
        </row>
        <row r="41">
          <cell r="A41">
            <v>33178</v>
          </cell>
          <cell r="N41">
            <v>19.580110416608427</v>
          </cell>
          <cell r="P41">
            <v>24.410060451446977</v>
          </cell>
        </row>
        <row r="42">
          <cell r="A42">
            <v>33208</v>
          </cell>
          <cell r="N42">
            <v>18.73037431338269</v>
          </cell>
          <cell r="P42">
            <v>24.410060451446977</v>
          </cell>
        </row>
        <row r="43">
          <cell r="A43">
            <v>33239</v>
          </cell>
          <cell r="N43" t="e">
            <v>#REF!</v>
          </cell>
          <cell r="P43">
            <v>24.410060451446977</v>
          </cell>
        </row>
        <row r="44">
          <cell r="A44">
            <v>33270</v>
          </cell>
          <cell r="N44" t="e">
            <v>#REF!</v>
          </cell>
          <cell r="P44">
            <v>24.410060451446977</v>
          </cell>
        </row>
        <row r="45">
          <cell r="A45">
            <v>33298</v>
          </cell>
          <cell r="N45" t="e">
            <v>#REF!</v>
          </cell>
          <cell r="P45">
            <v>24.410060451446977</v>
          </cell>
        </row>
        <row r="46">
          <cell r="A46">
            <v>33329</v>
          </cell>
          <cell r="N46" t="e">
            <v>#REF!</v>
          </cell>
          <cell r="P46">
            <v>24.410060451446977</v>
          </cell>
        </row>
        <row r="47">
          <cell r="A47">
            <v>33359</v>
          </cell>
          <cell r="N47" t="e">
            <v>#REF!</v>
          </cell>
          <cell r="P47">
            <v>24.410060451446977</v>
          </cell>
        </row>
        <row r="48">
          <cell r="A48">
            <v>33390</v>
          </cell>
          <cell r="N48" t="e">
            <v>#REF!</v>
          </cell>
          <cell r="P48">
            <v>24.410060451446977</v>
          </cell>
        </row>
        <row r="49">
          <cell r="A49">
            <v>33420</v>
          </cell>
          <cell r="N49" t="e">
            <v>#REF!</v>
          </cell>
          <cell r="P49">
            <v>24.410060451446977</v>
          </cell>
        </row>
        <row r="50">
          <cell r="A50">
            <v>33451</v>
          </cell>
          <cell r="N50" t="e">
            <v>#REF!</v>
          </cell>
          <cell r="P50">
            <v>24.410060451446977</v>
          </cell>
        </row>
        <row r="51">
          <cell r="A51">
            <v>33482</v>
          </cell>
          <cell r="N51" t="e">
            <v>#REF!</v>
          </cell>
          <cell r="P51">
            <v>24.410060451446977</v>
          </cell>
        </row>
        <row r="52">
          <cell r="A52">
            <v>33512</v>
          </cell>
          <cell r="N52" t="e">
            <v>#REF!</v>
          </cell>
          <cell r="P52">
            <v>24.410060451446977</v>
          </cell>
        </row>
        <row r="53">
          <cell r="A53">
            <v>33543</v>
          </cell>
          <cell r="N53" t="e">
            <v>#REF!</v>
          </cell>
          <cell r="P53">
            <v>24.410060451446977</v>
          </cell>
        </row>
        <row r="54">
          <cell r="A54">
            <v>33573</v>
          </cell>
          <cell r="N54" t="e">
            <v>#REF!</v>
          </cell>
          <cell r="P54">
            <v>24.410060451446977</v>
          </cell>
        </row>
        <row r="55">
          <cell r="A55">
            <v>33604</v>
          </cell>
          <cell r="N55" t="e">
            <v>#REF!</v>
          </cell>
          <cell r="P55">
            <v>24.410060451446977</v>
          </cell>
        </row>
        <row r="56">
          <cell r="A56">
            <v>33635</v>
          </cell>
          <cell r="N56" t="e">
            <v>#REF!</v>
          </cell>
          <cell r="P56">
            <v>24.410060451446977</v>
          </cell>
        </row>
        <row r="57">
          <cell r="A57">
            <v>33664</v>
          </cell>
          <cell r="N57" t="e">
            <v>#REF!</v>
          </cell>
          <cell r="P57">
            <v>24.410060451446977</v>
          </cell>
        </row>
        <row r="58">
          <cell r="A58">
            <v>33695</v>
          </cell>
          <cell r="N58" t="e">
            <v>#REF!</v>
          </cell>
          <cell r="P58">
            <v>24.410060451446977</v>
          </cell>
        </row>
        <row r="59">
          <cell r="A59">
            <v>33725</v>
          </cell>
          <cell r="N59" t="e">
            <v>#REF!</v>
          </cell>
          <cell r="P59">
            <v>24.410060451446977</v>
          </cell>
        </row>
        <row r="60">
          <cell r="A60">
            <v>33756</v>
          </cell>
          <cell r="N60" t="e">
            <v>#REF!</v>
          </cell>
          <cell r="P60">
            <v>24.410060451446977</v>
          </cell>
        </row>
        <row r="61">
          <cell r="A61">
            <v>33786</v>
          </cell>
          <cell r="N61" t="e">
            <v>#REF!</v>
          </cell>
          <cell r="P61">
            <v>24.410060451446977</v>
          </cell>
        </row>
        <row r="62">
          <cell r="A62">
            <v>33817</v>
          </cell>
          <cell r="N62">
            <v>22.992498704636592</v>
          </cell>
          <cell r="P62">
            <v>24.410060451446977</v>
          </cell>
        </row>
        <row r="63">
          <cell r="A63">
            <v>33848</v>
          </cell>
          <cell r="N63">
            <v>21.717220134955657</v>
          </cell>
          <cell r="P63">
            <v>24.410060451446977</v>
          </cell>
        </row>
        <row r="64">
          <cell r="A64">
            <v>33878</v>
          </cell>
          <cell r="N64">
            <v>22.953818028202164</v>
          </cell>
          <cell r="P64">
            <v>24.410060451446977</v>
          </cell>
        </row>
        <row r="65">
          <cell r="A65">
            <v>33909</v>
          </cell>
          <cell r="N65">
            <v>23.431907959323809</v>
          </cell>
          <cell r="P65">
            <v>24.410060451446977</v>
          </cell>
        </row>
        <row r="66">
          <cell r="A66">
            <v>33939</v>
          </cell>
          <cell r="N66">
            <v>22.535184041609217</v>
          </cell>
          <cell r="P66">
            <v>24.410060451446977</v>
          </cell>
        </row>
        <row r="67">
          <cell r="A67">
            <v>33970</v>
          </cell>
          <cell r="N67">
            <v>22.433185289851465</v>
          </cell>
          <cell r="P67">
            <v>24.410060451446977</v>
          </cell>
        </row>
        <row r="68">
          <cell r="A68">
            <v>34001</v>
          </cell>
          <cell r="N68">
            <v>21.806199844255001</v>
          </cell>
          <cell r="P68">
            <v>24.646614228798395</v>
          </cell>
        </row>
        <row r="69">
          <cell r="A69">
            <v>34029</v>
          </cell>
          <cell r="N69">
            <v>22.848467534111006</v>
          </cell>
          <cell r="P69">
            <v>24.883168006149813</v>
          </cell>
        </row>
        <row r="70">
          <cell r="A70">
            <v>34060</v>
          </cell>
          <cell r="N70">
            <v>22.753581277826516</v>
          </cell>
          <cell r="P70">
            <v>25.11972178350123</v>
          </cell>
        </row>
        <row r="71">
          <cell r="A71">
            <v>34090</v>
          </cell>
          <cell r="N71">
            <v>23.277133152981861</v>
          </cell>
          <cell r="P71">
            <v>25.356275560852648</v>
          </cell>
        </row>
        <row r="72">
          <cell r="A72">
            <v>34121</v>
          </cell>
          <cell r="N72">
            <v>22.468521611416591</v>
          </cell>
          <cell r="P72">
            <v>25.592829338204066</v>
          </cell>
        </row>
        <row r="73">
          <cell r="A73">
            <v>34151</v>
          </cell>
          <cell r="N73">
            <v>21.841448748581627</v>
          </cell>
          <cell r="P73">
            <v>25.829383115555487</v>
          </cell>
        </row>
        <row r="74">
          <cell r="A74">
            <v>34182</v>
          </cell>
          <cell r="P74">
            <v>26.065936892906905</v>
          </cell>
        </row>
        <row r="75">
          <cell r="A75">
            <v>34213</v>
          </cell>
          <cell r="P75">
            <v>26.302490670258322</v>
          </cell>
        </row>
        <row r="76">
          <cell r="A76">
            <v>34243</v>
          </cell>
          <cell r="P76">
            <v>26.53904444760974</v>
          </cell>
        </row>
        <row r="77">
          <cell r="A77">
            <v>34274</v>
          </cell>
          <cell r="P77">
            <v>26.775598224961158</v>
          </cell>
        </row>
        <row r="78">
          <cell r="A78">
            <v>34304</v>
          </cell>
          <cell r="P78">
            <v>27.012152002312575</v>
          </cell>
        </row>
        <row r="79">
          <cell r="A79">
            <v>34335</v>
          </cell>
          <cell r="N79">
            <v>23.204990546114033</v>
          </cell>
          <cell r="O79">
            <v>0</v>
          </cell>
          <cell r="P79">
            <v>24.410060451446977</v>
          </cell>
        </row>
        <row r="80">
          <cell r="A80">
            <v>34366</v>
          </cell>
          <cell r="N80">
            <v>25.138060995592507</v>
          </cell>
          <cell r="O80">
            <v>1</v>
          </cell>
          <cell r="P80">
            <v>24.646614228798395</v>
          </cell>
        </row>
        <row r="81">
          <cell r="A81">
            <v>34394</v>
          </cell>
          <cell r="N81">
            <v>24.151198773608371</v>
          </cell>
          <cell r="O81">
            <v>2</v>
          </cell>
          <cell r="P81">
            <v>24.883168006149813</v>
          </cell>
        </row>
        <row r="82">
          <cell r="A82">
            <v>34425</v>
          </cell>
          <cell r="N82">
            <v>23.830144745257865</v>
          </cell>
          <cell r="O82">
            <v>3</v>
          </cell>
          <cell r="P82">
            <v>25.11972178350123</v>
          </cell>
        </row>
        <row r="83">
          <cell r="A83">
            <v>34455</v>
          </cell>
          <cell r="N83">
            <v>24.760067314863473</v>
          </cell>
          <cell r="O83">
            <v>4</v>
          </cell>
          <cell r="P83">
            <v>25.356275560852648</v>
          </cell>
        </row>
        <row r="84">
          <cell r="A84">
            <v>34486</v>
          </cell>
          <cell r="N84">
            <v>24.970636574970655</v>
          </cell>
          <cell r="O84">
            <v>5</v>
          </cell>
          <cell r="P84">
            <v>25.592829338204066</v>
          </cell>
        </row>
        <row r="85">
          <cell r="A85">
            <v>34516</v>
          </cell>
          <cell r="N85">
            <v>25.669327400061434</v>
          </cell>
          <cell r="O85">
            <v>6</v>
          </cell>
        </row>
        <row r="86">
          <cell r="A86">
            <v>34547</v>
          </cell>
          <cell r="N86">
            <v>26.43181618578733</v>
          </cell>
          <cell r="O86">
            <v>7</v>
          </cell>
        </row>
        <row r="87">
          <cell r="A87">
            <v>34578</v>
          </cell>
          <cell r="N87">
            <v>26.595868826556625</v>
          </cell>
          <cell r="O87">
            <v>8</v>
          </cell>
        </row>
        <row r="88">
          <cell r="A88">
            <v>34608</v>
          </cell>
          <cell r="N88">
            <v>26.522165418623661</v>
          </cell>
          <cell r="O88">
            <v>9</v>
          </cell>
        </row>
        <row r="89">
          <cell r="A89">
            <v>34639</v>
          </cell>
          <cell r="N89">
            <v>25.249899390351725</v>
          </cell>
          <cell r="O89">
            <v>10</v>
          </cell>
        </row>
        <row r="90">
          <cell r="A90">
            <v>34669</v>
          </cell>
          <cell r="N90">
            <v>25.829455653183981</v>
          </cell>
          <cell r="O90">
            <v>11</v>
          </cell>
        </row>
        <row r="91">
          <cell r="A91">
            <v>34700</v>
          </cell>
          <cell r="N91">
            <v>26.659004071823276</v>
          </cell>
          <cell r="O91">
            <v>0</v>
          </cell>
        </row>
        <row r="92">
          <cell r="A92">
            <v>34731</v>
          </cell>
          <cell r="N92">
            <v>26.460124817515666</v>
          </cell>
          <cell r="O92">
            <v>1</v>
          </cell>
        </row>
        <row r="93">
          <cell r="A93">
            <v>34759</v>
          </cell>
          <cell r="N93">
            <v>26.678530189021227</v>
          </cell>
          <cell r="O93">
            <v>2</v>
          </cell>
        </row>
        <row r="94">
          <cell r="A94">
            <v>34790</v>
          </cell>
          <cell r="N94">
            <v>27.065359667333766</v>
          </cell>
          <cell r="O94">
            <v>3</v>
          </cell>
        </row>
        <row r="95">
          <cell r="A95">
            <v>34820</v>
          </cell>
          <cell r="N95">
            <v>26.785912237857545</v>
          </cell>
          <cell r="O95">
            <v>4</v>
          </cell>
        </row>
        <row r="96">
          <cell r="A96">
            <v>34851</v>
          </cell>
          <cell r="N96">
            <v>26.963324765083012</v>
          </cell>
          <cell r="O96">
            <v>5</v>
          </cell>
        </row>
        <row r="97">
          <cell r="A97">
            <v>34881</v>
          </cell>
          <cell r="N97">
            <v>28.361631592706868</v>
          </cell>
          <cell r="O97">
            <v>6</v>
          </cell>
        </row>
        <row r="98">
          <cell r="A98">
            <v>34912</v>
          </cell>
          <cell r="N98">
            <v>27.84718577058679</v>
          </cell>
          <cell r="O98">
            <v>7</v>
          </cell>
        </row>
        <row r="99">
          <cell r="A99">
            <v>34943</v>
          </cell>
          <cell r="N99">
            <v>27.420476107733446</v>
          </cell>
          <cell r="O99">
            <v>8</v>
          </cell>
        </row>
        <row r="100">
          <cell r="A100">
            <v>34973</v>
          </cell>
          <cell r="N100">
            <v>28.370771513013054</v>
          </cell>
          <cell r="O100">
            <v>9</v>
          </cell>
        </row>
        <row r="101">
          <cell r="A101">
            <v>35004</v>
          </cell>
          <cell r="N101">
            <v>28.476678035646028</v>
          </cell>
          <cell r="O101">
            <v>10</v>
          </cell>
        </row>
        <row r="102">
          <cell r="A102">
            <v>35034</v>
          </cell>
          <cell r="N102">
            <v>28.797172005950134</v>
          </cell>
          <cell r="O102">
            <v>11</v>
          </cell>
        </row>
        <row r="103">
          <cell r="A103">
            <v>35065</v>
          </cell>
          <cell r="N103">
            <v>29.110681024680687</v>
          </cell>
          <cell r="O103">
            <v>0</v>
          </cell>
        </row>
        <row r="104">
          <cell r="A104">
            <v>35096</v>
          </cell>
          <cell r="N104">
            <v>28.043929990286799</v>
          </cell>
          <cell r="O104">
            <v>1</v>
          </cell>
        </row>
        <row r="105">
          <cell r="A105">
            <v>35125</v>
          </cell>
          <cell r="N105">
            <v>28.740112215245791</v>
          </cell>
          <cell r="O105">
            <v>2</v>
          </cell>
        </row>
        <row r="106">
          <cell r="A106">
            <v>35156</v>
          </cell>
          <cell r="N106">
            <v>28.543580943409069</v>
          </cell>
          <cell r="O106">
            <v>3</v>
          </cell>
        </row>
        <row r="107">
          <cell r="A107">
            <v>35186</v>
          </cell>
          <cell r="N107">
            <v>28.202520914835883</v>
          </cell>
          <cell r="O107">
            <v>4</v>
          </cell>
        </row>
        <row r="108">
          <cell r="A108">
            <v>35217</v>
          </cell>
          <cell r="N108">
            <v>29.05147793185105</v>
          </cell>
          <cell r="O108">
            <v>5</v>
          </cell>
        </row>
      </sheetData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sues"/>
      <sheetName val="Monthly Active Claims"/>
      <sheetName val="Accruals-Active"/>
      <sheetName val="Demo Analysis"/>
      <sheetName val="Plan Repricing"/>
      <sheetName val="Monthly Retiree Claims"/>
      <sheetName val="PartD Prem"/>
      <sheetName val="Accruals-Retiree"/>
      <sheetName val="Rx Rebate Calc"/>
      <sheetName val="Retiree Accrual Calculation"/>
      <sheetName val="Retiree Enrollment Split"/>
      <sheetName val="Raw Retiree Enroll Split"/>
      <sheetName val="Monthly Dental Claims"/>
      <sheetName val="Accruals-Dental"/>
      <sheetName val="Dental-True"/>
      <sheetName val="Actives"/>
      <sheetName val="Actives - Bi-weekly"/>
      <sheetName val="New Retirees - Both Under"/>
      <sheetName val="Retiree Under, Spouse Over"/>
      <sheetName val="New Retirees - Both Over"/>
      <sheetName val="New-Retiree Over, Spouse Under"/>
      <sheetName val="AGF-Both Under"/>
      <sheetName val="AGF-Retiree Under, Spouse Over"/>
      <sheetName val="AGF-Both Over"/>
      <sheetName val="AGF-Retiree Over, Spouse Under"/>
      <sheetName val="AGF Calculations"/>
      <sheetName val="UCG-Pre 65 Retirees"/>
      <sheetName val="UCG-Post 65 Retirees"/>
      <sheetName val="UCG Calculations"/>
      <sheetName val="Rates-Fees"/>
      <sheetName val="Input - Med Claims"/>
      <sheetName val="Retiree Plan Cost"/>
      <sheetName val="Input - Med Enroll"/>
      <sheetName val="Input - MVG"/>
      <sheetName val="Input - Dent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N3">
            <v>2009</v>
          </cell>
        </row>
      </sheetData>
      <sheetData sheetId="8"/>
      <sheetData sheetId="9">
        <row r="25">
          <cell r="E25">
            <v>116.87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Analysis"/>
      <sheetName val="Trend Estimates"/>
      <sheetName val="Funding Rate"/>
    </sheetNames>
    <sheetDataSet>
      <sheetData sheetId="0" refreshError="1">
        <row r="28">
          <cell r="U28">
            <v>6.4916936514108032</v>
          </cell>
          <cell r="W28">
            <v>7.8305277013456092</v>
          </cell>
        </row>
        <row r="29">
          <cell r="U29">
            <v>6.3801585437440318</v>
          </cell>
          <cell r="W29">
            <v>7.8305277013456092</v>
          </cell>
        </row>
        <row r="30">
          <cell r="U30">
            <v>6.5574600093006019</v>
          </cell>
          <cell r="W30">
            <v>7.8305277013456092</v>
          </cell>
        </row>
        <row r="31">
          <cell r="U31">
            <v>6.7287083239964529</v>
          </cell>
          <cell r="W31">
            <v>7.8305277013456092</v>
          </cell>
        </row>
        <row r="32">
          <cell r="U32">
            <v>6.9145241638818762</v>
          </cell>
          <cell r="W32">
            <v>7.8305277013456092</v>
          </cell>
        </row>
        <row r="33">
          <cell r="U33">
            <v>6.9750801703753851</v>
          </cell>
          <cell r="W33">
            <v>7.8305277013456092</v>
          </cell>
        </row>
        <row r="34">
          <cell r="U34">
            <v>7.1002931584415547</v>
          </cell>
          <cell r="W34">
            <v>7.8305277013456092</v>
          </cell>
        </row>
        <row r="35">
          <cell r="U35">
            <v>7.1039694594396936</v>
          </cell>
          <cell r="W35">
            <v>7.8305277013456092</v>
          </cell>
        </row>
        <row r="36">
          <cell r="U36">
            <v>7.2026409010203887</v>
          </cell>
          <cell r="W36">
            <v>7.8305277013456092</v>
          </cell>
        </row>
        <row r="37">
          <cell r="U37">
            <v>7.4179858331084398</v>
          </cell>
          <cell r="W37">
            <v>7.8305277013456092</v>
          </cell>
        </row>
        <row r="38">
          <cell r="U38">
            <v>7.1944205071501841</v>
          </cell>
          <cell r="W38">
            <v>7.8305277013456092</v>
          </cell>
        </row>
        <row r="39">
          <cell r="U39">
            <v>7.2444849952774399</v>
          </cell>
          <cell r="W39">
            <v>7.8305277013456092</v>
          </cell>
        </row>
        <row r="40">
          <cell r="U40">
            <v>7.2066170881832115</v>
          </cell>
          <cell r="W40">
            <v>7.8305277013456092</v>
          </cell>
        </row>
        <row r="41">
          <cell r="U41">
            <v>7.2233344126207939</v>
          </cell>
          <cell r="W41">
            <v>7.8305277013456092</v>
          </cell>
        </row>
        <row r="42">
          <cell r="U42">
            <v>7.002344439775352</v>
          </cell>
          <cell r="W42">
            <v>7.8305277013456092</v>
          </cell>
        </row>
        <row r="43">
          <cell r="U43">
            <v>6.8304107532345464</v>
          </cell>
          <cell r="W43">
            <v>7.8305277013456092</v>
          </cell>
        </row>
        <row r="44">
          <cell r="U44">
            <v>6.7444701504986844</v>
          </cell>
          <cell r="W44">
            <v>7.8305277013456092</v>
          </cell>
        </row>
        <row r="45">
          <cell r="U45">
            <v>6.868972658345541</v>
          </cell>
          <cell r="W45">
            <v>7.8305277013456092</v>
          </cell>
        </row>
        <row r="46">
          <cell r="U46">
            <v>6.6568113655158179</v>
          </cell>
          <cell r="W46">
            <v>7.8305277013456092</v>
          </cell>
        </row>
        <row r="47">
          <cell r="U47">
            <v>6.7430843211453526</v>
          </cell>
          <cell r="W47">
            <v>7.8305277013456092</v>
          </cell>
        </row>
        <row r="48">
          <cell r="U48">
            <v>6.7713253695076219</v>
          </cell>
          <cell r="W48">
            <v>7.8305277013456092</v>
          </cell>
        </row>
        <row r="49">
          <cell r="U49">
            <v>6.7364805804197134</v>
          </cell>
          <cell r="W49">
            <v>7.8305277013456092</v>
          </cell>
        </row>
        <row r="50">
          <cell r="U50">
            <v>6.7205339318814188</v>
          </cell>
          <cell r="W50">
            <v>7.8305277013456092</v>
          </cell>
        </row>
        <row r="51">
          <cell r="U51">
            <v>6.6762404169664089</v>
          </cell>
          <cell r="W51">
            <v>7.8305277013456092</v>
          </cell>
        </row>
        <row r="52">
          <cell r="U52">
            <v>6.713920318638035</v>
          </cell>
          <cell r="W52">
            <v>7.8305277013456092</v>
          </cell>
        </row>
        <row r="53">
          <cell r="U53">
            <v>6.6810549064656328</v>
          </cell>
          <cell r="W53">
            <v>7.8305277013456092</v>
          </cell>
        </row>
        <row r="54">
          <cell r="U54">
            <v>6.7024028184651456</v>
          </cell>
          <cell r="W54">
            <v>7.8305277013456092</v>
          </cell>
        </row>
        <row r="55">
          <cell r="U55">
            <v>6.8468367467620661</v>
          </cell>
          <cell r="W55">
            <v>7.8305277013456092</v>
          </cell>
        </row>
        <row r="56">
          <cell r="U56">
            <v>6.8374889665091345</v>
          </cell>
          <cell r="W56">
            <v>7.8305277013456092</v>
          </cell>
        </row>
        <row r="57">
          <cell r="U57">
            <v>6.8166251339028952</v>
          </cell>
          <cell r="W57">
            <v>7.8305277013456092</v>
          </cell>
        </row>
        <row r="58">
          <cell r="U58">
            <v>6.9422915605241906</v>
          </cell>
          <cell r="W58">
            <v>7.8305277013456092</v>
          </cell>
        </row>
        <row r="59">
          <cell r="U59">
            <v>6.8919110220399125</v>
          </cell>
          <cell r="W59">
            <v>7.8305277013456092</v>
          </cell>
        </row>
        <row r="60">
          <cell r="U60">
            <v>6.8278494009111741</v>
          </cell>
          <cell r="W60">
            <v>7.8305277013456092</v>
          </cell>
        </row>
        <row r="61">
          <cell r="U61">
            <v>6.7619950326555669</v>
          </cell>
          <cell r="W61">
            <v>7.8305277013456092</v>
          </cell>
        </row>
        <row r="62">
          <cell r="U62">
            <v>6.7613406300898644</v>
          </cell>
          <cell r="W62">
            <v>7.8305277013456092</v>
          </cell>
        </row>
        <row r="63">
          <cell r="U63">
            <v>6.7289234328640717</v>
          </cell>
          <cell r="W63">
            <v>7.8305277013456092</v>
          </cell>
        </row>
        <row r="64">
          <cell r="U64">
            <v>6.8331835410800066</v>
          </cell>
          <cell r="W64">
            <v>7.8305277013456092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mPricing"/>
      <sheetName val="LumDemo"/>
      <sheetName val="LumExperience"/>
      <sheetName val="Benefits"/>
      <sheetName val="LumVariables"/>
      <sheetName val="LumIllustration1"/>
      <sheetName val="LumIllustration2"/>
      <sheetName val="LumHRA Alloc"/>
      <sheetName val="LumStopLoss"/>
      <sheetName val="LumUpDn"/>
      <sheetName val="LumDn"/>
      <sheetName val="Summary"/>
      <sheetName val="License"/>
      <sheetName val="User Input"/>
      <sheetName val="Assump"/>
      <sheetName val="Plan 1 RX"/>
      <sheetName val="Util Adj"/>
      <sheetName val="Worksheets"/>
      <sheetName val="Controls"/>
      <sheetName val="Input Flags"/>
      <sheetName val="OON Worksheets"/>
      <sheetName val="CPDs"/>
      <sheetName val="Reimb1"/>
      <sheetName val="Reimb2"/>
      <sheetName val="Fee Input"/>
      <sheetName val="RBRVS CF"/>
      <sheetName val="Demog"/>
      <sheetName val="Area Factors"/>
      <sheetName val="Age Gender"/>
      <sheetName val="Area"/>
      <sheetName val="Print Flags"/>
      <sheetName val="GPC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15">
          <cell r="X15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Inputs (REQUIRED)"/>
      <sheetName val="Current Plan Inputs (REQUIRED)"/>
      <sheetName val="Financial Inputs (REQUIRED)"/>
      <sheetName val="Adjustment Inputs (OPTIONAL)"/>
      <sheetName val="Design &amp; Value Report"/>
      <sheetName val="Liability Report"/>
      <sheetName val="Financials Exhibit"/>
      <sheetName val="Financial Summary"/>
      <sheetName val="Financials Exhibit (2)"/>
      <sheetName val="Financial Summary (2)"/>
      <sheetName val="Claims Distribution"/>
      <sheetName val="Member Examples"/>
      <sheetName val="Distributions"/>
      <sheetName val="Single Employee"/>
      <sheetName val="Family Employee"/>
      <sheetName val="Supplemental Calculations"/>
      <sheetName val="Financial Exhibit - calcs sheet"/>
      <sheetName val="PEPY Development"/>
      <sheetName val="Allowed Claims Calculation"/>
      <sheetName val="Current Re-Pricing"/>
      <sheetName val="Medical Data Re-Pricing"/>
      <sheetName val="Medical+Rx Data Re-Pricing"/>
      <sheetName val="Med Only 4 Tier"/>
      <sheetName val="Med+Rx 4 Tier"/>
      <sheetName val="Med Only 3 Tier"/>
      <sheetName val="Med+Rx 3 Tier"/>
      <sheetName val="Med Only 2 Tier"/>
      <sheetName val="Med+Rx 2 Tier"/>
    </sheetNames>
    <sheetDataSet>
      <sheetData sheetId="0">
        <row r="20">
          <cell r="A20" t="str">
            <v>EE</v>
          </cell>
          <cell r="B20">
            <v>250</v>
          </cell>
          <cell r="C20">
            <v>0.9</v>
          </cell>
          <cell r="D20">
            <v>1250</v>
          </cell>
        </row>
        <row r="21">
          <cell r="A21" t="str">
            <v>EE+SP</v>
          </cell>
          <cell r="B21">
            <v>500</v>
          </cell>
          <cell r="C21">
            <v>0.9</v>
          </cell>
          <cell r="D21">
            <v>2500</v>
          </cell>
        </row>
        <row r="22">
          <cell r="A22" t="str">
            <v>EE+CH</v>
          </cell>
          <cell r="B22">
            <v>500</v>
          </cell>
          <cell r="C22">
            <v>0.9</v>
          </cell>
          <cell r="D22">
            <v>2500</v>
          </cell>
        </row>
        <row r="23">
          <cell r="A23" t="str">
            <v>FAM</v>
          </cell>
          <cell r="B23">
            <v>500</v>
          </cell>
          <cell r="C23">
            <v>0.9</v>
          </cell>
          <cell r="D23">
            <v>2500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Summary by Plan"/>
      <sheetName val="Summary by Vendor"/>
      <sheetName val="Sheet3"/>
    </sheetNames>
    <sheetDataSet>
      <sheetData sheetId="0">
        <row r="1">
          <cell r="A1" t="str">
            <v>Benefit</v>
          </cell>
          <cell r="B1" t="str">
            <v>Amount</v>
          </cell>
          <cell r="C1" t="str">
            <v>Paid From</v>
          </cell>
          <cell r="D1" t="str">
            <v>Vendor</v>
          </cell>
          <cell r="E1" t="str">
            <v xml:space="preserve">Type of Payment </v>
          </cell>
          <cell r="F1" t="str">
            <v>Type of Benefit</v>
          </cell>
          <cell r="G1" t="str">
            <v>Charged to</v>
          </cell>
          <cell r="H1" t="str">
            <v>Detail</v>
          </cell>
        </row>
        <row r="2">
          <cell r="A2" t="str">
            <v xml:space="preserve"> Retiree Life</v>
          </cell>
          <cell r="B2">
            <v>17112.48</v>
          </cell>
          <cell r="C2" t="str">
            <v>AP</v>
          </cell>
          <cell r="D2" t="str">
            <v>Metlife</v>
          </cell>
          <cell r="E2" t="str">
            <v>Annual</v>
          </cell>
          <cell r="F2" t="str">
            <v>Retiree</v>
          </cell>
          <cell r="G2" t="str">
            <v>FAS106</v>
          </cell>
          <cell r="H2" t="str">
            <v>Policy from acquired company - UCG</v>
          </cell>
        </row>
        <row r="3">
          <cell r="A3" t="str">
            <v xml:space="preserve"> Retiree Life</v>
          </cell>
          <cell r="B3">
            <v>144211.68</v>
          </cell>
          <cell r="C3" t="str">
            <v>AP</v>
          </cell>
          <cell r="D3" t="str">
            <v>Metlife</v>
          </cell>
          <cell r="E3" t="str">
            <v>Annual</v>
          </cell>
          <cell r="F3" t="str">
            <v>Retiree</v>
          </cell>
          <cell r="G3" t="str">
            <v>FAS106</v>
          </cell>
          <cell r="H3" t="str">
            <v>Policy from acquired company - LGS</v>
          </cell>
        </row>
        <row r="4">
          <cell r="A4" t="str">
            <v xml:space="preserve"> Retiree Life</v>
          </cell>
          <cell r="B4">
            <v>5198.04</v>
          </cell>
          <cell r="C4" t="str">
            <v>AP</v>
          </cell>
          <cell r="D4" t="str">
            <v>Metlife</v>
          </cell>
          <cell r="E4" t="str">
            <v>Annual</v>
          </cell>
          <cell r="F4" t="str">
            <v>Retiree</v>
          </cell>
          <cell r="G4" t="str">
            <v>Welfare Plans</v>
          </cell>
          <cell r="H4" t="str">
            <v>Premium waive for LTD participants</v>
          </cell>
        </row>
        <row r="5">
          <cell r="A5" t="str">
            <v xml:space="preserve"> Retiree Life</v>
          </cell>
          <cell r="B5">
            <v>9165.48</v>
          </cell>
          <cell r="C5" t="str">
            <v>AP</v>
          </cell>
          <cell r="D5" t="str">
            <v>Metlife</v>
          </cell>
          <cell r="E5" t="str">
            <v>Annual</v>
          </cell>
          <cell r="F5" t="str">
            <v>Retiree</v>
          </cell>
          <cell r="G5" t="str">
            <v>Welfare Plans</v>
          </cell>
          <cell r="H5" t="str">
            <v>Premium waive for LTD participants</v>
          </cell>
        </row>
        <row r="6">
          <cell r="A6" t="str">
            <v xml:space="preserve"> Workers' Comp</v>
          </cell>
          <cell r="B6">
            <v>409068</v>
          </cell>
          <cell r="C6" t="str">
            <v>AP</v>
          </cell>
          <cell r="D6" t="str">
            <v>AON / Travelers</v>
          </cell>
          <cell r="E6" t="str">
            <v>Annual</v>
          </cell>
          <cell r="F6" t="str">
            <v>Mandatory</v>
          </cell>
          <cell r="G6" t="str">
            <v>Workers' Comp</v>
          </cell>
          <cell r="H6" t="str">
            <v>$250,000 deductible policy</v>
          </cell>
        </row>
        <row r="7">
          <cell r="A7" t="str">
            <v>Accidental death &amp; dismemberment</v>
          </cell>
          <cell r="B7">
            <v>143763</v>
          </cell>
          <cell r="C7" t="str">
            <v>AP</v>
          </cell>
          <cell r="D7" t="str">
            <v>Metlife</v>
          </cell>
          <cell r="E7" t="str">
            <v>Annual</v>
          </cell>
          <cell r="F7" t="str">
            <v>Employee pay-all</v>
          </cell>
          <cell r="G7" t="str">
            <v>Welfare Plans</v>
          </cell>
          <cell r="H7" t="str">
            <v>Life insurance</v>
          </cell>
        </row>
        <row r="8">
          <cell r="A8" t="str">
            <v xml:space="preserve">Basic Life Insurance </v>
          </cell>
          <cell r="B8">
            <v>705656</v>
          </cell>
          <cell r="C8" t="str">
            <v>AP</v>
          </cell>
          <cell r="D8" t="str">
            <v>Metlife</v>
          </cell>
          <cell r="E8" t="str">
            <v>Annual</v>
          </cell>
          <cell r="F8" t="str">
            <v>Active ee - Co provided</v>
          </cell>
          <cell r="G8" t="str">
            <v>Welfare Plans</v>
          </cell>
          <cell r="H8" t="str">
            <v>Life insurance</v>
          </cell>
        </row>
        <row r="9">
          <cell r="A9" t="str">
            <v>Cancer &amp; Life policies</v>
          </cell>
          <cell r="B9">
            <v>27864</v>
          </cell>
          <cell r="C9" t="str">
            <v>AP</v>
          </cell>
          <cell r="D9" t="str">
            <v>US Able</v>
          </cell>
          <cell r="E9" t="str">
            <v>Annual</v>
          </cell>
          <cell r="F9" t="str">
            <v>Employee pay-all</v>
          </cell>
          <cell r="G9" t="str">
            <v>Welfare Plans</v>
          </cell>
          <cell r="H9" t="str">
            <v>Policy from acquired company - ANG</v>
          </cell>
        </row>
        <row r="10">
          <cell r="A10" t="str">
            <v>Compensation Programs</v>
          </cell>
          <cell r="B10">
            <v>98339</v>
          </cell>
          <cell r="C10" t="str">
            <v>AP</v>
          </cell>
          <cell r="D10" t="str">
            <v>Towers Perrin</v>
          </cell>
          <cell r="E10" t="str">
            <v>Ad hoc</v>
          </cell>
          <cell r="F10" t="str">
            <v>Active ee - Co provided</v>
          </cell>
          <cell r="G10" t="str">
            <v>Compensation</v>
          </cell>
          <cell r="H10" t="str">
            <v>Compensation</v>
          </cell>
        </row>
        <row r="11">
          <cell r="A11" t="str">
            <v xml:space="preserve">Dental Plan Admin </v>
          </cell>
          <cell r="B11">
            <v>166899</v>
          </cell>
          <cell r="C11" t="str">
            <v>AP</v>
          </cell>
          <cell r="D11" t="str">
            <v>Metlife</v>
          </cell>
          <cell r="E11" t="str">
            <v>Annual</v>
          </cell>
          <cell r="F11" t="str">
            <v>Active ee - Co provided</v>
          </cell>
          <cell r="G11" t="str">
            <v>Welfare Plans</v>
          </cell>
          <cell r="H11" t="str">
            <v>Admin fees</v>
          </cell>
        </row>
        <row r="12">
          <cell r="A12" t="str">
            <v>Executive life</v>
          </cell>
          <cell r="B12">
            <v>4425.72</v>
          </cell>
          <cell r="C12" t="str">
            <v>AP</v>
          </cell>
          <cell r="D12" t="str">
            <v>Metlife</v>
          </cell>
          <cell r="E12" t="str">
            <v>Annual</v>
          </cell>
          <cell r="F12" t="str">
            <v>Executive</v>
          </cell>
          <cell r="G12" t="str">
            <v>Welfare Plans</v>
          </cell>
          <cell r="H12" t="str">
            <v>N/A</v>
          </cell>
        </row>
        <row r="13">
          <cell r="A13" t="str">
            <v>FSA admin</v>
          </cell>
          <cell r="B13">
            <v>6432</v>
          </cell>
          <cell r="C13" t="str">
            <v>AP</v>
          </cell>
          <cell r="D13" t="str">
            <v>United Healthcare</v>
          </cell>
          <cell r="E13" t="str">
            <v>Annual</v>
          </cell>
          <cell r="F13" t="str">
            <v>Active ee - Co provided</v>
          </cell>
          <cell r="G13" t="str">
            <v>Welfare Plans</v>
          </cell>
          <cell r="H13" t="str">
            <v>Admin fees</v>
          </cell>
        </row>
        <row r="14">
          <cell r="A14" t="str">
            <v xml:space="preserve">LTD </v>
          </cell>
          <cell r="B14">
            <v>724779.72</v>
          </cell>
          <cell r="C14" t="str">
            <v>AP</v>
          </cell>
          <cell r="D14" t="str">
            <v>Metlife</v>
          </cell>
          <cell r="E14" t="str">
            <v>Annual</v>
          </cell>
          <cell r="F14" t="str">
            <v>Active ee - Co provided</v>
          </cell>
          <cell r="G14" t="str">
            <v>Welfare Plans</v>
          </cell>
          <cell r="H14" t="str">
            <v>Insurance - disability</v>
          </cell>
        </row>
        <row r="15">
          <cell r="A15" t="str">
            <v>Medical Plan - Active Employees</v>
          </cell>
          <cell r="B15">
            <v>465.48</v>
          </cell>
          <cell r="C15" t="str">
            <v>AP</v>
          </cell>
          <cell r="D15" t="str">
            <v>Ameriforms</v>
          </cell>
          <cell r="E15" t="str">
            <v>Ad hoc</v>
          </cell>
          <cell r="F15" t="str">
            <v>Active ee - Co provided</v>
          </cell>
          <cell r="G15" t="str">
            <v>Welfare Plans</v>
          </cell>
          <cell r="H15" t="str">
            <v>N/A</v>
          </cell>
        </row>
        <row r="16">
          <cell r="A16" t="str">
            <v>Medical Plan - Active Employees</v>
          </cell>
          <cell r="B16">
            <v>324.49</v>
          </cell>
          <cell r="C16" t="str">
            <v>AP</v>
          </cell>
          <cell r="D16" t="str">
            <v>National Data Services</v>
          </cell>
          <cell r="E16" t="str">
            <v>Ad hoc</v>
          </cell>
          <cell r="F16" t="str">
            <v>Active ee - Co provided</v>
          </cell>
          <cell r="G16" t="str">
            <v>Welfare Plans</v>
          </cell>
          <cell r="H16" t="str">
            <v>N/A</v>
          </cell>
        </row>
        <row r="17">
          <cell r="A17" t="str">
            <v>Medical Plan - Active Employees</v>
          </cell>
          <cell r="B17">
            <v>10711.34</v>
          </cell>
          <cell r="C17" t="str">
            <v>AP</v>
          </cell>
          <cell r="D17" t="str">
            <v>Sir Speedy</v>
          </cell>
          <cell r="E17" t="str">
            <v>Ad hoc</v>
          </cell>
          <cell r="F17" t="str">
            <v>Active ee - Co provided</v>
          </cell>
          <cell r="G17" t="str">
            <v>Welfare Plans</v>
          </cell>
          <cell r="H17" t="str">
            <v>Annual Enrollment Guides &amp; Cover Letters</v>
          </cell>
        </row>
        <row r="18">
          <cell r="A18" t="str">
            <v>Medical Plan - Active Employees</v>
          </cell>
          <cell r="B18">
            <v>143.21</v>
          </cell>
          <cell r="C18" t="str">
            <v>AP</v>
          </cell>
          <cell r="D18" t="str">
            <v>Sir Speedy</v>
          </cell>
          <cell r="E18" t="str">
            <v>Ad hoc</v>
          </cell>
          <cell r="F18" t="str">
            <v>Active ee - Co provided</v>
          </cell>
          <cell r="G18" t="str">
            <v>Welfare Plans</v>
          </cell>
          <cell r="H18" t="str">
            <v>Women's Health &amp; Cancer Letter</v>
          </cell>
        </row>
        <row r="19">
          <cell r="A19" t="str">
            <v>Medical Plan - Active Employees</v>
          </cell>
          <cell r="B19">
            <v>192.69</v>
          </cell>
          <cell r="C19" t="str">
            <v>AP</v>
          </cell>
          <cell r="D19" t="str">
            <v>Sir Speedy</v>
          </cell>
          <cell r="E19" t="str">
            <v>Ad hoc</v>
          </cell>
          <cell r="F19" t="str">
            <v>Active ee - Co provided</v>
          </cell>
          <cell r="G19" t="str">
            <v>Welfare Plans</v>
          </cell>
          <cell r="H19" t="str">
            <v>Annual Enrollment Retiree Letters</v>
          </cell>
        </row>
        <row r="20">
          <cell r="A20" t="str">
            <v>Medical Plan - Active Employees</v>
          </cell>
          <cell r="B20">
            <v>306.82</v>
          </cell>
          <cell r="C20" t="str">
            <v>AP</v>
          </cell>
          <cell r="D20" t="str">
            <v>Sir Speedy</v>
          </cell>
          <cell r="E20" t="str">
            <v>Ad hoc</v>
          </cell>
          <cell r="F20" t="str">
            <v>Active ee - Co provided</v>
          </cell>
          <cell r="G20" t="str">
            <v>Welfare Plans</v>
          </cell>
          <cell r="H20" t="str">
            <v>Annual Enrollment Printing</v>
          </cell>
        </row>
        <row r="21">
          <cell r="A21" t="str">
            <v>Medical Plan - Active Employees</v>
          </cell>
          <cell r="B21">
            <v>900.9</v>
          </cell>
          <cell r="C21" t="str">
            <v>AP</v>
          </cell>
          <cell r="D21" t="str">
            <v>Sir Speedy</v>
          </cell>
          <cell r="E21" t="str">
            <v>Ad hoc</v>
          </cell>
          <cell r="F21" t="str">
            <v>Active ee - Co provided</v>
          </cell>
          <cell r="G21" t="str">
            <v>Welfare Plans</v>
          </cell>
          <cell r="H21" t="str">
            <v>Annual Enrollment Employee Forms</v>
          </cell>
        </row>
        <row r="22">
          <cell r="A22" t="str">
            <v>Medical Plan - Active Employees</v>
          </cell>
          <cell r="B22">
            <v>1074.3800000000001</v>
          </cell>
          <cell r="C22" t="str">
            <v>AP</v>
          </cell>
          <cell r="D22" t="str">
            <v>Sir Speedy</v>
          </cell>
          <cell r="E22" t="str">
            <v>Ad hoc</v>
          </cell>
          <cell r="F22" t="str">
            <v>Active ee - Co provided</v>
          </cell>
          <cell r="G22" t="str">
            <v>Welfare Plans</v>
          </cell>
          <cell r="H22" t="str">
            <v>Annual Enrollment Confirmations</v>
          </cell>
        </row>
        <row r="23">
          <cell r="A23" t="str">
            <v>Medical Plan - Active Employees</v>
          </cell>
          <cell r="B23">
            <v>448.7</v>
          </cell>
          <cell r="C23" t="str">
            <v>AP</v>
          </cell>
          <cell r="D23" t="str">
            <v>Sir Speedy</v>
          </cell>
          <cell r="E23" t="str">
            <v>Ad hoc</v>
          </cell>
          <cell r="F23" t="str">
            <v>Active ee - Co provided</v>
          </cell>
          <cell r="G23" t="str">
            <v>Welfare Plans</v>
          </cell>
          <cell r="H23" t="str">
            <v>Retiree Guides</v>
          </cell>
        </row>
        <row r="24">
          <cell r="A24" t="str">
            <v>Medical Plan - Active Employees</v>
          </cell>
          <cell r="B24">
            <v>11935</v>
          </cell>
          <cell r="C24" t="str">
            <v>AP</v>
          </cell>
          <cell r="D24" t="str">
            <v>Towers Perrin</v>
          </cell>
          <cell r="E24" t="str">
            <v>Ad hoc</v>
          </cell>
          <cell r="F24" t="str">
            <v>Active ee - Co provided</v>
          </cell>
          <cell r="G24" t="str">
            <v>Welfare Plans</v>
          </cell>
          <cell r="H24" t="str">
            <v>Consulting</v>
          </cell>
        </row>
        <row r="25">
          <cell r="A25" t="str">
            <v>Medical Plan - Active Employees</v>
          </cell>
          <cell r="B25">
            <v>972190</v>
          </cell>
          <cell r="C25" t="str">
            <v>AP</v>
          </cell>
          <cell r="D25" t="str">
            <v>United HealthCare</v>
          </cell>
          <cell r="E25" t="str">
            <v>Annual</v>
          </cell>
          <cell r="F25" t="str">
            <v>Active ee - Co provided</v>
          </cell>
          <cell r="G25" t="str">
            <v>Welfare Plans</v>
          </cell>
          <cell r="H25" t="str">
            <v>N/A</v>
          </cell>
        </row>
        <row r="26">
          <cell r="A26" t="str">
            <v>Optional child life</v>
          </cell>
          <cell r="B26">
            <v>20853</v>
          </cell>
          <cell r="C26" t="str">
            <v>AP</v>
          </cell>
          <cell r="D26" t="str">
            <v>Metlife</v>
          </cell>
          <cell r="E26" t="str">
            <v>Annual</v>
          </cell>
          <cell r="F26" t="str">
            <v>Employee pay-all</v>
          </cell>
          <cell r="G26" t="str">
            <v>Welfare Plans</v>
          </cell>
          <cell r="H26" t="str">
            <v>Life insurance</v>
          </cell>
        </row>
        <row r="27">
          <cell r="A27" t="str">
            <v>Optional employee life</v>
          </cell>
          <cell r="B27">
            <v>578769.30000000005</v>
          </cell>
          <cell r="C27" t="str">
            <v>AP</v>
          </cell>
          <cell r="D27" t="str">
            <v>Metlife</v>
          </cell>
          <cell r="E27" t="str">
            <v>Annual</v>
          </cell>
          <cell r="F27" t="str">
            <v>Employee pay-all</v>
          </cell>
          <cell r="G27" t="str">
            <v>Welfare Plans</v>
          </cell>
          <cell r="H27" t="str">
            <v>Life insurance</v>
          </cell>
        </row>
        <row r="28">
          <cell r="A28" t="str">
            <v>Optional spouse life</v>
          </cell>
          <cell r="B28">
            <v>85008</v>
          </cell>
          <cell r="C28" t="str">
            <v>AP</v>
          </cell>
          <cell r="D28" t="str">
            <v>Metlife</v>
          </cell>
          <cell r="E28" t="str">
            <v>Annual</v>
          </cell>
          <cell r="F28" t="str">
            <v>Employee pay-all</v>
          </cell>
          <cell r="G28" t="str">
            <v>Welfare Plans</v>
          </cell>
          <cell r="H28" t="str">
            <v>Life insurance</v>
          </cell>
        </row>
        <row r="29">
          <cell r="A29" t="str">
            <v>Pension Account Plan</v>
          </cell>
          <cell r="B29">
            <v>176025</v>
          </cell>
          <cell r="C29" t="str">
            <v>MT</v>
          </cell>
          <cell r="D29" t="str">
            <v>Agincourt</v>
          </cell>
          <cell r="E29" t="str">
            <v>Annual</v>
          </cell>
          <cell r="F29" t="str">
            <v>Retiree</v>
          </cell>
          <cell r="G29" t="str">
            <v>Master Trust</v>
          </cell>
          <cell r="H29" t="str">
            <v>Investment Management</v>
          </cell>
        </row>
        <row r="30">
          <cell r="A30" t="str">
            <v>Pension Account Plan</v>
          </cell>
          <cell r="B30">
            <v>153638</v>
          </cell>
          <cell r="C30" t="str">
            <v>MT</v>
          </cell>
          <cell r="D30" t="str">
            <v>Bankers Trust</v>
          </cell>
          <cell r="E30" t="str">
            <v>Annual</v>
          </cell>
          <cell r="F30" t="str">
            <v>Retiree</v>
          </cell>
          <cell r="G30" t="str">
            <v>Master Trust</v>
          </cell>
          <cell r="H30" t="str">
            <v>Administration</v>
          </cell>
        </row>
        <row r="31">
          <cell r="A31" t="str">
            <v>Pension Account Plan</v>
          </cell>
          <cell r="B31">
            <v>290518</v>
          </cell>
          <cell r="C31" t="str">
            <v>MT</v>
          </cell>
          <cell r="D31" t="str">
            <v>Cadence</v>
          </cell>
          <cell r="E31" t="str">
            <v>Annual</v>
          </cell>
          <cell r="F31" t="str">
            <v>Retiree</v>
          </cell>
          <cell r="G31" t="str">
            <v>Master Trust</v>
          </cell>
          <cell r="H31" t="str">
            <v>Investment Management</v>
          </cell>
        </row>
        <row r="32">
          <cell r="A32" t="str">
            <v>Pension Account Plan</v>
          </cell>
          <cell r="B32">
            <v>117912</v>
          </cell>
          <cell r="C32" t="str">
            <v>MT</v>
          </cell>
          <cell r="D32" t="str">
            <v>Davis Selected</v>
          </cell>
          <cell r="E32" t="str">
            <v>Annual</v>
          </cell>
          <cell r="F32" t="str">
            <v>Retiree</v>
          </cell>
          <cell r="G32" t="str">
            <v>Master Trust</v>
          </cell>
          <cell r="H32" t="str">
            <v>Investment Management</v>
          </cell>
        </row>
        <row r="33">
          <cell r="A33" t="str">
            <v>Pension Account Plan</v>
          </cell>
          <cell r="B33">
            <v>4468</v>
          </cell>
          <cell r="C33" t="str">
            <v>MT</v>
          </cell>
          <cell r="D33" t="str">
            <v>Gary Morris</v>
          </cell>
          <cell r="E33" t="str">
            <v>Annual</v>
          </cell>
          <cell r="F33" t="str">
            <v>Retiree</v>
          </cell>
          <cell r="G33" t="str">
            <v>Master Trust</v>
          </cell>
          <cell r="H33" t="str">
            <v>Investment Management</v>
          </cell>
        </row>
        <row r="34">
          <cell r="A34" t="str">
            <v>Pension Account Plan</v>
          </cell>
          <cell r="B34">
            <v>32151</v>
          </cell>
          <cell r="C34" t="str">
            <v>MT</v>
          </cell>
          <cell r="D34" t="str">
            <v>Haynes &amp; Boone</v>
          </cell>
          <cell r="E34" t="str">
            <v>Ad hoc</v>
          </cell>
          <cell r="F34" t="str">
            <v>Retiree</v>
          </cell>
          <cell r="G34" t="str">
            <v>Master Trust</v>
          </cell>
          <cell r="H34" t="str">
            <v>Legal review</v>
          </cell>
        </row>
        <row r="35">
          <cell r="A35" t="str">
            <v>Pension Account Plan</v>
          </cell>
          <cell r="B35">
            <v>75157</v>
          </cell>
          <cell r="C35" t="str">
            <v>MT</v>
          </cell>
          <cell r="D35" t="str">
            <v>LCG</v>
          </cell>
          <cell r="E35" t="str">
            <v>Annual</v>
          </cell>
          <cell r="F35" t="str">
            <v>Retiree</v>
          </cell>
          <cell r="G35" t="str">
            <v>Master Trust</v>
          </cell>
          <cell r="H35" t="str">
            <v>Investment consulting</v>
          </cell>
        </row>
        <row r="36">
          <cell r="A36" t="str">
            <v>Pension Account Plan</v>
          </cell>
          <cell r="B36">
            <v>123364</v>
          </cell>
          <cell r="C36" t="str">
            <v>MT</v>
          </cell>
          <cell r="D36" t="str">
            <v>Montag &amp; Caldwell</v>
          </cell>
          <cell r="E36" t="str">
            <v>Annual</v>
          </cell>
          <cell r="F36" t="str">
            <v>Retiree</v>
          </cell>
          <cell r="G36" t="str">
            <v>Master Trust</v>
          </cell>
          <cell r="H36" t="str">
            <v>Investment Management</v>
          </cell>
        </row>
        <row r="37">
          <cell r="A37" t="str">
            <v>Pension Account Plan</v>
          </cell>
          <cell r="B37">
            <v>206741</v>
          </cell>
          <cell r="C37" t="str">
            <v>MT</v>
          </cell>
          <cell r="D37" t="str">
            <v>Nicholas/Applegate</v>
          </cell>
          <cell r="E37" t="str">
            <v>Annual</v>
          </cell>
          <cell r="F37" t="str">
            <v>Retiree</v>
          </cell>
          <cell r="G37" t="str">
            <v>Master Trust</v>
          </cell>
          <cell r="H37" t="str">
            <v>Investment Management</v>
          </cell>
        </row>
        <row r="38">
          <cell r="A38" t="str">
            <v>Pension Account Plan</v>
          </cell>
          <cell r="B38">
            <v>15426</v>
          </cell>
          <cell r="C38" t="str">
            <v>MT</v>
          </cell>
          <cell r="D38" t="str">
            <v>State Street Global Advisors</v>
          </cell>
          <cell r="E38" t="str">
            <v>Annual</v>
          </cell>
          <cell r="F38" t="str">
            <v>Retiree</v>
          </cell>
          <cell r="G38" t="str">
            <v>Master Trust</v>
          </cell>
          <cell r="H38" t="str">
            <v>Investment Management</v>
          </cell>
        </row>
        <row r="39">
          <cell r="A39" t="str">
            <v>Pension Account Plan</v>
          </cell>
          <cell r="B39">
            <v>13608</v>
          </cell>
          <cell r="C39" t="str">
            <v>MT</v>
          </cell>
          <cell r="D39" t="str">
            <v>Towers Perrin</v>
          </cell>
          <cell r="E39" t="str">
            <v>Ad hoc</v>
          </cell>
          <cell r="F39" t="str">
            <v>Retiree</v>
          </cell>
          <cell r="G39" t="str">
            <v>Master Trust</v>
          </cell>
          <cell r="H39" t="str">
            <v>Benefit Calcs;  Actuarial Valuation</v>
          </cell>
        </row>
        <row r="40">
          <cell r="A40" t="str">
            <v>Pension Account Plan</v>
          </cell>
          <cell r="B40">
            <v>3838.02</v>
          </cell>
          <cell r="C40" t="str">
            <v>MT</v>
          </cell>
          <cell r="D40" t="str">
            <v>Towers Perrin</v>
          </cell>
          <cell r="E40" t="str">
            <v>Annual</v>
          </cell>
          <cell r="F40" t="str">
            <v>Retiree</v>
          </cell>
          <cell r="G40" t="str">
            <v>Master Trust</v>
          </cell>
          <cell r="H40" t="str">
            <v>COLA/ Level Income/ Plan Document Filing</v>
          </cell>
        </row>
        <row r="41">
          <cell r="A41" t="str">
            <v>Pension Account Plan</v>
          </cell>
          <cell r="B41">
            <v>33752</v>
          </cell>
          <cell r="C41" t="str">
            <v>MT</v>
          </cell>
          <cell r="D41" t="str">
            <v>Towers Perrin</v>
          </cell>
          <cell r="E41" t="str">
            <v>Annual</v>
          </cell>
          <cell r="F41" t="str">
            <v>Retiree</v>
          </cell>
          <cell r="G41" t="str">
            <v>Master Trust</v>
          </cell>
          <cell r="H41" t="str">
            <v>PAP Stmts; Calcs; Actuarial Val</v>
          </cell>
        </row>
        <row r="42">
          <cell r="A42" t="str">
            <v>Pension Account Plan</v>
          </cell>
          <cell r="B42">
            <v>45772</v>
          </cell>
          <cell r="C42" t="str">
            <v>MT</v>
          </cell>
          <cell r="D42" t="str">
            <v>Towers Perrin</v>
          </cell>
          <cell r="E42" t="str">
            <v>Annual</v>
          </cell>
          <cell r="F42" t="str">
            <v>Retiree</v>
          </cell>
          <cell r="G42" t="str">
            <v>Master Trust</v>
          </cell>
          <cell r="H42" t="str">
            <v>PAP Stmts; Calcs; Actuarial Val</v>
          </cell>
        </row>
        <row r="43">
          <cell r="A43" t="str">
            <v>Pension Account Plan</v>
          </cell>
          <cell r="B43">
            <v>25777</v>
          </cell>
          <cell r="C43" t="str">
            <v>MT</v>
          </cell>
          <cell r="D43" t="str">
            <v>Towers Perrin</v>
          </cell>
          <cell r="E43" t="str">
            <v>Annual</v>
          </cell>
          <cell r="F43" t="str">
            <v>Retiree</v>
          </cell>
          <cell r="G43" t="str">
            <v>Master Trust</v>
          </cell>
          <cell r="H43" t="str">
            <v>PAP Stmts; Calcs; Actuarial Val</v>
          </cell>
        </row>
        <row r="44">
          <cell r="A44" t="str">
            <v>Pension Account Plan</v>
          </cell>
          <cell r="B44">
            <v>38681</v>
          </cell>
          <cell r="C44" t="str">
            <v>MT</v>
          </cell>
          <cell r="D44" t="str">
            <v>Towers Perrin</v>
          </cell>
          <cell r="E44" t="str">
            <v>Annual</v>
          </cell>
          <cell r="F44" t="str">
            <v>Retiree</v>
          </cell>
          <cell r="G44" t="str">
            <v>Master Trust</v>
          </cell>
          <cell r="H44" t="str">
            <v>PAP Stmts; Calcs; Actuarial Val</v>
          </cell>
        </row>
        <row r="45">
          <cell r="A45" t="str">
            <v>Pension Account Plan</v>
          </cell>
          <cell r="B45">
            <v>47332</v>
          </cell>
          <cell r="C45" t="str">
            <v>MT</v>
          </cell>
          <cell r="D45" t="str">
            <v>Towers Perrin</v>
          </cell>
          <cell r="E45" t="str">
            <v>Annual</v>
          </cell>
          <cell r="F45" t="str">
            <v>Retiree</v>
          </cell>
          <cell r="G45" t="str">
            <v>Master Trust</v>
          </cell>
          <cell r="H45" t="str">
            <v>PAP Stmts; Calcs; Actuarial Val</v>
          </cell>
        </row>
        <row r="46">
          <cell r="A46" t="str">
            <v>Pension Account Plan</v>
          </cell>
          <cell r="B46">
            <v>31646</v>
          </cell>
          <cell r="C46" t="str">
            <v>MT</v>
          </cell>
          <cell r="D46" t="str">
            <v>Towers Perrin</v>
          </cell>
          <cell r="E46" t="str">
            <v>Annual</v>
          </cell>
          <cell r="F46" t="str">
            <v>Retiree</v>
          </cell>
          <cell r="G46" t="str">
            <v>Master Trust</v>
          </cell>
          <cell r="H46" t="str">
            <v>PAP Stmts; Calcs; Actuarial Val</v>
          </cell>
        </row>
        <row r="47">
          <cell r="A47" t="str">
            <v>Pension Account Plan</v>
          </cell>
          <cell r="B47">
            <v>24111</v>
          </cell>
          <cell r="C47" t="str">
            <v>MT</v>
          </cell>
          <cell r="D47" t="str">
            <v>Towers Perrin</v>
          </cell>
          <cell r="E47" t="str">
            <v>Annual</v>
          </cell>
          <cell r="F47" t="str">
            <v>Retiree</v>
          </cell>
          <cell r="G47" t="str">
            <v>Master Trust</v>
          </cell>
          <cell r="H47" t="str">
            <v>PAP Stmts; Calcs; Actuarial Val</v>
          </cell>
        </row>
        <row r="48">
          <cell r="A48" t="str">
            <v>Pension Account Plan</v>
          </cell>
          <cell r="B48">
            <v>2394</v>
          </cell>
          <cell r="C48" t="str">
            <v>MT</v>
          </cell>
          <cell r="D48" t="str">
            <v>Towers Perrin</v>
          </cell>
          <cell r="E48" t="str">
            <v>Annual</v>
          </cell>
          <cell r="F48" t="str">
            <v>Retiree</v>
          </cell>
          <cell r="G48" t="str">
            <v>Master Trust</v>
          </cell>
          <cell r="H48" t="str">
            <v>Actuarial Valuation</v>
          </cell>
        </row>
        <row r="49">
          <cell r="A49" t="str">
            <v>Pension Account Plan</v>
          </cell>
          <cell r="B49">
            <v>36250</v>
          </cell>
          <cell r="C49" t="str">
            <v>MT</v>
          </cell>
          <cell r="D49" t="str">
            <v>Towers Perrin</v>
          </cell>
          <cell r="E49" t="str">
            <v>Ad hoc</v>
          </cell>
          <cell r="F49" t="str">
            <v>Retiree</v>
          </cell>
          <cell r="G49" t="str">
            <v>Master Trust</v>
          </cell>
          <cell r="H49" t="str">
            <v>ANG Statements; Calc; Actuarial Val</v>
          </cell>
        </row>
        <row r="50">
          <cell r="A50" t="str">
            <v>Pension Account Plan</v>
          </cell>
          <cell r="B50">
            <v>458</v>
          </cell>
          <cell r="C50" t="str">
            <v>MT</v>
          </cell>
          <cell r="D50" t="str">
            <v>Towers Perrin</v>
          </cell>
          <cell r="E50" t="str">
            <v>Ad hoc</v>
          </cell>
          <cell r="F50" t="str">
            <v>Retiree</v>
          </cell>
          <cell r="G50" t="str">
            <v>Master Trust</v>
          </cell>
          <cell r="H50" t="str">
            <v>Gaffney Aset Transfer Project</v>
          </cell>
        </row>
        <row r="51">
          <cell r="A51" t="str">
            <v>Retiree Dental Plan</v>
          </cell>
          <cell r="B51">
            <v>20999</v>
          </cell>
          <cell r="C51" t="str">
            <v>AP</v>
          </cell>
          <cell r="D51" t="str">
            <v>Metlife</v>
          </cell>
          <cell r="E51" t="str">
            <v>Annual</v>
          </cell>
          <cell r="F51" t="str">
            <v>Retiree</v>
          </cell>
          <cell r="G51" t="str">
            <v>FAS106</v>
          </cell>
          <cell r="H51" t="str">
            <v>Admin fees</v>
          </cell>
        </row>
        <row r="52">
          <cell r="A52" t="str">
            <v xml:space="preserve">Retiree Medical </v>
          </cell>
          <cell r="B52">
            <v>22228.799999999999</v>
          </cell>
          <cell r="C52" t="str">
            <v>AP</v>
          </cell>
          <cell r="D52" t="str">
            <v>Amsouth</v>
          </cell>
          <cell r="F52" t="str">
            <v>Retiree</v>
          </cell>
          <cell r="G52" t="str">
            <v>FAS106</v>
          </cell>
          <cell r="H52" t="str">
            <v>VEBA Admin (UCG)</v>
          </cell>
        </row>
        <row r="53">
          <cell r="A53" t="str">
            <v xml:space="preserve">Retiree Medical </v>
          </cell>
          <cell r="B53">
            <v>607120</v>
          </cell>
          <cell r="C53" t="str">
            <v>AP</v>
          </cell>
          <cell r="D53" t="str">
            <v>United Healthcare</v>
          </cell>
          <cell r="E53" t="str">
            <v>Annual</v>
          </cell>
          <cell r="F53" t="str">
            <v>Retiree</v>
          </cell>
          <cell r="G53" t="str">
            <v>FAS106</v>
          </cell>
          <cell r="H53" t="str">
            <v>N/A</v>
          </cell>
        </row>
        <row r="54">
          <cell r="A54" t="str">
            <v>Retiree Medical Plan</v>
          </cell>
          <cell r="B54">
            <v>5081.4399999999996</v>
          </cell>
          <cell r="C54" t="str">
            <v>AP</v>
          </cell>
          <cell r="D54" t="str">
            <v>Bankers Trust</v>
          </cell>
          <cell r="E54" t="str">
            <v>Annual</v>
          </cell>
          <cell r="F54" t="str">
            <v>Retiree</v>
          </cell>
          <cell r="G54" t="str">
            <v>FAS106</v>
          </cell>
          <cell r="H54" t="str">
            <v>VEBA Trust Admin</v>
          </cell>
        </row>
        <row r="55">
          <cell r="A55" t="str">
            <v>Retiree Medical Plan</v>
          </cell>
          <cell r="B55">
            <v>9906</v>
          </cell>
          <cell r="C55" t="str">
            <v>AP</v>
          </cell>
          <cell r="D55" t="str">
            <v>Bankers Trust</v>
          </cell>
          <cell r="E55" t="str">
            <v>Annual</v>
          </cell>
          <cell r="F55" t="str">
            <v>Retiree</v>
          </cell>
          <cell r="G55" t="str">
            <v>FAS106</v>
          </cell>
          <cell r="H55" t="str">
            <v>Admin of medical plan contributions</v>
          </cell>
        </row>
        <row r="56">
          <cell r="A56" t="str">
            <v>Retiree Medical Plan</v>
          </cell>
          <cell r="B56">
            <v>9600</v>
          </cell>
          <cell r="C56" t="str">
            <v>AP</v>
          </cell>
          <cell r="D56" t="str">
            <v>Bankers Trust</v>
          </cell>
          <cell r="E56" t="str">
            <v>Annual</v>
          </cell>
          <cell r="F56" t="str">
            <v>Retiree</v>
          </cell>
          <cell r="G56" t="str">
            <v>FAS106</v>
          </cell>
          <cell r="H56" t="str">
            <v>Admin fees</v>
          </cell>
        </row>
        <row r="57">
          <cell r="A57" t="str">
            <v>Retiree Medical Plan</v>
          </cell>
          <cell r="B57">
            <v>11008</v>
          </cell>
          <cell r="C57" t="str">
            <v>AP</v>
          </cell>
          <cell r="D57" t="str">
            <v>Haynes &amp; Boone</v>
          </cell>
          <cell r="E57" t="str">
            <v>Ad hoc</v>
          </cell>
          <cell r="F57" t="str">
            <v>Retiree</v>
          </cell>
          <cell r="G57" t="str">
            <v>FAS106</v>
          </cell>
          <cell r="H57" t="str">
            <v>Legal review</v>
          </cell>
        </row>
        <row r="58">
          <cell r="A58" t="str">
            <v>Retiree Medical Plan</v>
          </cell>
          <cell r="B58">
            <v>96623</v>
          </cell>
          <cell r="C58" t="str">
            <v>AP</v>
          </cell>
          <cell r="D58" t="str">
            <v>Towers Perrin</v>
          </cell>
          <cell r="E58" t="str">
            <v>Ad hoc</v>
          </cell>
          <cell r="F58" t="str">
            <v>Retiree</v>
          </cell>
          <cell r="G58" t="str">
            <v>FAS106</v>
          </cell>
          <cell r="H58" t="str">
            <v>Consulting</v>
          </cell>
        </row>
        <row r="59">
          <cell r="A59" t="str">
            <v>RSP</v>
          </cell>
          <cell r="B59">
            <v>27411.85</v>
          </cell>
          <cell r="C59" t="str">
            <v>AP</v>
          </cell>
          <cell r="D59" t="str">
            <v>Haynes &amp; Boone</v>
          </cell>
          <cell r="E59" t="str">
            <v>Ad hoc</v>
          </cell>
          <cell r="F59" t="str">
            <v>Active ee - Co provided</v>
          </cell>
          <cell r="G59" t="str">
            <v>RSP</v>
          </cell>
          <cell r="H59" t="str">
            <v>Legal review</v>
          </cell>
        </row>
        <row r="60">
          <cell r="A60" t="str">
            <v>RSP</v>
          </cell>
          <cell r="B60">
            <v>5524</v>
          </cell>
          <cell r="C60" t="str">
            <v>AP</v>
          </cell>
          <cell r="D60" t="str">
            <v>LCG</v>
          </cell>
          <cell r="E60" t="str">
            <v>Annual</v>
          </cell>
          <cell r="F60" t="str">
            <v>Active ee - Co provided</v>
          </cell>
          <cell r="G60" t="str">
            <v>RSP</v>
          </cell>
          <cell r="H60" t="str">
            <v>Investment Consulting</v>
          </cell>
        </row>
        <row r="61">
          <cell r="A61" t="str">
            <v>RSP</v>
          </cell>
          <cell r="B61">
            <v>6085</v>
          </cell>
          <cell r="C61" t="str">
            <v>AP</v>
          </cell>
          <cell r="D61" t="str">
            <v>LCG</v>
          </cell>
          <cell r="E61" t="str">
            <v>Annual</v>
          </cell>
          <cell r="F61" t="str">
            <v>Active ee - Co provided</v>
          </cell>
          <cell r="G61" t="str">
            <v>RSP</v>
          </cell>
          <cell r="H61" t="str">
            <v>Investment Consulting</v>
          </cell>
        </row>
        <row r="62">
          <cell r="A62" t="str">
            <v>RSP</v>
          </cell>
          <cell r="B62">
            <v>6375</v>
          </cell>
          <cell r="C62" t="str">
            <v>AP</v>
          </cell>
          <cell r="D62" t="str">
            <v>LCG</v>
          </cell>
          <cell r="E62" t="str">
            <v>Annual</v>
          </cell>
          <cell r="F62" t="str">
            <v>Active ee - Co provided</v>
          </cell>
          <cell r="G62" t="str">
            <v>RSP</v>
          </cell>
          <cell r="H62" t="str">
            <v>Investment Consulting</v>
          </cell>
        </row>
        <row r="63">
          <cell r="A63" t="str">
            <v>RSP</v>
          </cell>
          <cell r="B63">
            <v>6457</v>
          </cell>
          <cell r="C63" t="str">
            <v>AP</v>
          </cell>
          <cell r="D63" t="str">
            <v>LCG</v>
          </cell>
          <cell r="E63" t="str">
            <v>Annual</v>
          </cell>
          <cell r="F63" t="str">
            <v>Active ee - Co provided</v>
          </cell>
          <cell r="G63" t="str">
            <v>RSP</v>
          </cell>
          <cell r="H63" t="str">
            <v>Investment Consulting</v>
          </cell>
        </row>
        <row r="64">
          <cell r="A64" t="str">
            <v>RSP</v>
          </cell>
          <cell r="B64">
            <v>30478.5</v>
          </cell>
          <cell r="C64" t="str">
            <v>AP</v>
          </cell>
          <cell r="D64" t="str">
            <v>T. Rowe Price</v>
          </cell>
          <cell r="E64" t="str">
            <v>Annual</v>
          </cell>
          <cell r="F64" t="str">
            <v>Active ee - Co provided</v>
          </cell>
          <cell r="G64" t="str">
            <v>RSP</v>
          </cell>
          <cell r="H64" t="str">
            <v>Administration</v>
          </cell>
        </row>
        <row r="65">
          <cell r="A65" t="str">
            <v>RSP</v>
          </cell>
          <cell r="B65">
            <v>30231.45</v>
          </cell>
          <cell r="C65" t="str">
            <v>AP</v>
          </cell>
          <cell r="D65" t="str">
            <v>T. Rowe Price</v>
          </cell>
          <cell r="E65" t="str">
            <v>Annual</v>
          </cell>
          <cell r="F65" t="str">
            <v>Active ee - Co provided</v>
          </cell>
          <cell r="G65" t="str">
            <v>RSP</v>
          </cell>
          <cell r="H65" t="str">
            <v>Administration</v>
          </cell>
        </row>
        <row r="66">
          <cell r="A66" t="str">
            <v>RSP</v>
          </cell>
          <cell r="B66">
            <v>34999.83</v>
          </cell>
          <cell r="C66" t="str">
            <v>AP</v>
          </cell>
          <cell r="D66" t="str">
            <v>T. Rowe Price</v>
          </cell>
          <cell r="E66" t="str">
            <v>Annual</v>
          </cell>
          <cell r="F66" t="str">
            <v>Active ee - Co provided</v>
          </cell>
          <cell r="G66" t="str">
            <v>RSP</v>
          </cell>
          <cell r="H66" t="str">
            <v>Administration</v>
          </cell>
        </row>
        <row r="67">
          <cell r="A67" t="str">
            <v>RSP</v>
          </cell>
          <cell r="B67">
            <v>34819.65</v>
          </cell>
          <cell r="C67" t="str">
            <v>AP</v>
          </cell>
          <cell r="D67" t="str">
            <v>T. Rowe Price</v>
          </cell>
          <cell r="E67" t="str">
            <v>Annual</v>
          </cell>
          <cell r="F67" t="str">
            <v>Active ee - Co provided</v>
          </cell>
          <cell r="G67" t="str">
            <v>RSP</v>
          </cell>
          <cell r="H67" t="str">
            <v>Administration</v>
          </cell>
        </row>
        <row r="68">
          <cell r="A68" t="str">
            <v>Service Awards</v>
          </cell>
          <cell r="B68">
            <v>430296</v>
          </cell>
          <cell r="C68" t="str">
            <v>AP</v>
          </cell>
          <cell r="D68" t="str">
            <v>Michael C. Fina</v>
          </cell>
          <cell r="E68" t="str">
            <v>Annual</v>
          </cell>
          <cell r="F68" t="str">
            <v>Active ee - Co provided</v>
          </cell>
          <cell r="G68" t="str">
            <v>Misc. Employee Welfare</v>
          </cell>
          <cell r="H68" t="str">
            <v>Awards</v>
          </cell>
        </row>
        <row r="69">
          <cell r="A69" t="str">
            <v>Short-term disability &amp; FMLA admin</v>
          </cell>
          <cell r="B69">
            <v>151084.07999999999</v>
          </cell>
          <cell r="C69" t="str">
            <v>AP</v>
          </cell>
          <cell r="D69" t="str">
            <v>Metlife</v>
          </cell>
          <cell r="E69" t="str">
            <v>Annual</v>
          </cell>
          <cell r="F69" t="str">
            <v>Active ee - Co provided</v>
          </cell>
          <cell r="G69" t="str">
            <v>Welfare Plans</v>
          </cell>
          <cell r="H69" t="str">
            <v>Admin fees</v>
          </cell>
        </row>
        <row r="70">
          <cell r="A70" t="str">
            <v>Universal Life</v>
          </cell>
          <cell r="B70">
            <v>10559.28</v>
          </cell>
          <cell r="C70" t="str">
            <v>AP</v>
          </cell>
          <cell r="D70" t="str">
            <v>AFLAC</v>
          </cell>
          <cell r="E70" t="str">
            <v>Annual</v>
          </cell>
          <cell r="F70" t="str">
            <v>Employee pay-all</v>
          </cell>
          <cell r="G70" t="str">
            <v>Welfare Plans</v>
          </cell>
          <cell r="H70" t="str">
            <v>Policy from acquired company - ANG</v>
          </cell>
        </row>
        <row r="71">
          <cell r="A71" t="str">
            <v>Universal Life</v>
          </cell>
          <cell r="B71">
            <v>9896.16</v>
          </cell>
          <cell r="C71" t="str">
            <v>AP</v>
          </cell>
          <cell r="D71" t="str">
            <v>Colonial</v>
          </cell>
          <cell r="E71" t="str">
            <v>Annual</v>
          </cell>
          <cell r="F71" t="str">
            <v>Employee pay-all</v>
          </cell>
          <cell r="G71" t="str">
            <v>Welfare Plans</v>
          </cell>
          <cell r="H71" t="str">
            <v>Life insurance</v>
          </cell>
        </row>
        <row r="72">
          <cell r="A72" t="str">
            <v>Universal Life</v>
          </cell>
          <cell r="B72">
            <v>25488</v>
          </cell>
          <cell r="C72" t="str">
            <v>AP</v>
          </cell>
          <cell r="D72" t="str">
            <v>Provident</v>
          </cell>
          <cell r="E72" t="str">
            <v>Annual</v>
          </cell>
          <cell r="F72" t="str">
            <v>Employee pay-all</v>
          </cell>
          <cell r="G72" t="str">
            <v>Welfare Plans</v>
          </cell>
          <cell r="H72" t="str">
            <v>Life insurance</v>
          </cell>
        </row>
        <row r="73">
          <cell r="A73" t="str">
            <v xml:space="preserve">Universal Life </v>
          </cell>
          <cell r="B73">
            <v>870.96</v>
          </cell>
          <cell r="C73" t="str">
            <v>AP</v>
          </cell>
          <cell r="D73" t="str">
            <v>Reliastar</v>
          </cell>
          <cell r="E73" t="str">
            <v>Annual</v>
          </cell>
          <cell r="F73" t="str">
            <v>Employee pay-all</v>
          </cell>
          <cell r="G73" t="str">
            <v>Welfare Plans</v>
          </cell>
          <cell r="H73" t="str">
            <v>Life insurance</v>
          </cell>
        </row>
        <row r="74">
          <cell r="A74" t="str">
            <v>Vision Plan</v>
          </cell>
          <cell r="B74">
            <v>277392</v>
          </cell>
          <cell r="C74" t="str">
            <v>AP</v>
          </cell>
          <cell r="D74" t="str">
            <v>Superior Vision</v>
          </cell>
          <cell r="E74" t="str">
            <v>Annual</v>
          </cell>
          <cell r="F74" t="str">
            <v>Employee pay-all</v>
          </cell>
          <cell r="G74" t="str">
            <v>Welfare Plans</v>
          </cell>
          <cell r="H74" t="str">
            <v>N/A</v>
          </cell>
        </row>
      </sheetData>
      <sheetData sheetId="1"/>
      <sheetData sheetId="2"/>
      <sheetData sheetId="3">
        <row r="1">
          <cell r="A1" t="str">
            <v>Month / Year</v>
          </cell>
          <cell r="B1">
            <v>36495</v>
          </cell>
          <cell r="C1">
            <v>36526</v>
          </cell>
          <cell r="D1">
            <v>36557</v>
          </cell>
          <cell r="E1">
            <v>36586</v>
          </cell>
          <cell r="F1">
            <v>36617</v>
          </cell>
          <cell r="G1">
            <v>36647</v>
          </cell>
          <cell r="H1">
            <v>36678</v>
          </cell>
          <cell r="I1">
            <v>36708</v>
          </cell>
          <cell r="J1">
            <v>36739</v>
          </cell>
          <cell r="K1">
            <v>36770</v>
          </cell>
          <cell r="L1">
            <v>36800</v>
          </cell>
          <cell r="M1">
            <v>36831</v>
          </cell>
          <cell r="N1">
            <v>36861</v>
          </cell>
          <cell r="O1">
            <v>36892</v>
          </cell>
          <cell r="P1">
            <v>36923</v>
          </cell>
          <cell r="Q1">
            <v>36951</v>
          </cell>
          <cell r="R1">
            <v>36982</v>
          </cell>
          <cell r="S1">
            <v>37012</v>
          </cell>
          <cell r="T1">
            <v>37043</v>
          </cell>
          <cell r="U1">
            <v>37073</v>
          </cell>
          <cell r="V1">
            <v>37104</v>
          </cell>
          <cell r="W1">
            <v>37135</v>
          </cell>
          <cell r="X1">
            <v>37165</v>
          </cell>
          <cell r="Y1">
            <v>37196</v>
          </cell>
          <cell r="Z1">
            <v>37226</v>
          </cell>
          <cell r="AA1">
            <v>37257</v>
          </cell>
          <cell r="AB1">
            <v>37288</v>
          </cell>
          <cell r="AC1">
            <v>37317</v>
          </cell>
          <cell r="AD1">
            <v>37347</v>
          </cell>
          <cell r="AE1">
            <v>37377</v>
          </cell>
          <cell r="AF1">
            <v>37408</v>
          </cell>
          <cell r="AG1">
            <v>37438</v>
          </cell>
          <cell r="AH1">
            <v>37469</v>
          </cell>
          <cell r="AI1">
            <v>37500</v>
          </cell>
          <cell r="AJ1">
            <v>37530</v>
          </cell>
          <cell r="AK1">
            <v>37561</v>
          </cell>
          <cell r="AL1">
            <v>37591</v>
          </cell>
          <cell r="AM1">
            <v>37653</v>
          </cell>
          <cell r="AN1">
            <v>37681</v>
          </cell>
          <cell r="AO1">
            <v>37712</v>
          </cell>
          <cell r="AP1">
            <v>37742</v>
          </cell>
          <cell r="AQ1">
            <v>37773</v>
          </cell>
          <cell r="AR1">
            <v>37803</v>
          </cell>
          <cell r="AS1">
            <v>37834</v>
          </cell>
          <cell r="AT1">
            <v>37867</v>
          </cell>
          <cell r="AU1">
            <v>37900</v>
          </cell>
          <cell r="AV1">
            <v>37933</v>
          </cell>
          <cell r="AW1">
            <v>37966</v>
          </cell>
          <cell r="AX1">
            <v>37987</v>
          </cell>
          <cell r="AY1">
            <v>38018</v>
          </cell>
        </row>
        <row r="2">
          <cell r="A2" t="str">
            <v>Claims</v>
          </cell>
          <cell r="B2">
            <v>1072719.3333333333</v>
          </cell>
          <cell r="C2">
            <v>1098943.3333333333</v>
          </cell>
          <cell r="D2">
            <v>859619.33333333337</v>
          </cell>
          <cell r="E2">
            <v>1101909.3333333333</v>
          </cell>
          <cell r="F2">
            <v>897987.33333333337</v>
          </cell>
          <cell r="G2">
            <v>1028431.3333333334</v>
          </cell>
          <cell r="H2">
            <v>1497810.3333333333</v>
          </cell>
          <cell r="I2">
            <v>1246034</v>
          </cell>
          <cell r="J2">
            <v>1489841</v>
          </cell>
          <cell r="K2">
            <v>1015209</v>
          </cell>
          <cell r="L2">
            <v>1372042</v>
          </cell>
          <cell r="M2">
            <v>1084736</v>
          </cell>
          <cell r="N2">
            <v>1330007</v>
          </cell>
          <cell r="O2">
            <v>1117234</v>
          </cell>
          <cell r="P2" t="e">
            <v>#REF!</v>
          </cell>
          <cell r="Q2" t="e">
            <v>#REF!</v>
          </cell>
          <cell r="R2" t="e">
            <v>#REF!</v>
          </cell>
          <cell r="S2" t="e">
            <v>#REF!</v>
          </cell>
          <cell r="T2" t="e">
            <v>#REF!</v>
          </cell>
          <cell r="U2" t="e">
            <v>#REF!</v>
          </cell>
          <cell r="V2" t="e">
            <v>#REF!</v>
          </cell>
          <cell r="W2" t="e">
            <v>#REF!</v>
          </cell>
          <cell r="X2" t="e">
            <v>#REF!</v>
          </cell>
          <cell r="Y2" t="e">
            <v>#REF!</v>
          </cell>
          <cell r="Z2" t="e">
            <v>#REF!</v>
          </cell>
          <cell r="AA2" t="e">
            <v>#REF!</v>
          </cell>
          <cell r="AB2" t="e">
            <v>#REF!</v>
          </cell>
          <cell r="AC2" t="e">
            <v>#REF!</v>
          </cell>
          <cell r="AD2" t="e">
            <v>#REF!</v>
          </cell>
          <cell r="AE2" t="e">
            <v>#REF!</v>
          </cell>
          <cell r="AF2" t="e">
            <v>#REF!</v>
          </cell>
          <cell r="AG2" t="e">
            <v>#REF!</v>
          </cell>
          <cell r="AH2" t="e">
            <v>#REF!</v>
          </cell>
          <cell r="AI2" t="e">
            <v>#REF!</v>
          </cell>
          <cell r="AJ2" t="e">
            <v>#REF!</v>
          </cell>
          <cell r="AK2" t="e">
            <v>#REF!</v>
          </cell>
          <cell r="AL2" t="e">
            <v>#REF!</v>
          </cell>
          <cell r="AM2" t="e">
            <v>#REF!</v>
          </cell>
          <cell r="AN2" t="e">
            <v>#REF!</v>
          </cell>
          <cell r="AO2" t="e">
            <v>#REF!</v>
          </cell>
          <cell r="AP2" t="e">
            <v>#REF!</v>
          </cell>
          <cell r="AQ2" t="e">
            <v>#REF!</v>
          </cell>
          <cell r="AR2">
            <v>1997182</v>
          </cell>
          <cell r="AS2">
            <v>2307216</v>
          </cell>
          <cell r="AT2" t="e">
            <v>#REF!</v>
          </cell>
          <cell r="AU2" t="e">
            <v>#REF!</v>
          </cell>
          <cell r="AV2" t="e">
            <v>#REF!</v>
          </cell>
          <cell r="AW2" t="e">
            <v>#REF!</v>
          </cell>
          <cell r="AX2" t="e">
            <v>#REF!</v>
          </cell>
          <cell r="AY2" t="e">
            <v>#REF!</v>
          </cell>
        </row>
        <row r="3">
          <cell r="A3" t="str">
            <v>Membership</v>
          </cell>
          <cell r="B3" t="e">
            <v>#REF!</v>
          </cell>
          <cell r="C3" t="e">
            <v>#REF!</v>
          </cell>
          <cell r="D3" t="e">
            <v>#REF!</v>
          </cell>
          <cell r="E3" t="e">
            <v>#REF!</v>
          </cell>
          <cell r="F3" t="e">
            <v>#REF!</v>
          </cell>
          <cell r="G3" t="e">
            <v>#REF!</v>
          </cell>
          <cell r="H3" t="e">
            <v>#REF!</v>
          </cell>
          <cell r="I3" t="e">
            <v>#REF!</v>
          </cell>
          <cell r="J3" t="e">
            <v>#REF!</v>
          </cell>
          <cell r="K3" t="e">
            <v>#REF!</v>
          </cell>
          <cell r="L3" t="e">
            <v>#REF!</v>
          </cell>
          <cell r="M3" t="e">
            <v>#REF!</v>
          </cell>
          <cell r="N3" t="e">
            <v>#REF!</v>
          </cell>
          <cell r="O3" t="e">
            <v>#REF!</v>
          </cell>
          <cell r="P3" t="e">
            <v>#REF!</v>
          </cell>
          <cell r="Q3" t="e">
            <v>#REF!</v>
          </cell>
          <cell r="R3" t="e">
            <v>#REF!</v>
          </cell>
          <cell r="S3" t="e">
            <v>#REF!</v>
          </cell>
          <cell r="T3" t="e">
            <v>#REF!</v>
          </cell>
          <cell r="U3" t="e">
            <v>#REF!</v>
          </cell>
          <cell r="V3" t="e">
            <v>#REF!</v>
          </cell>
          <cell r="W3" t="e">
            <v>#REF!</v>
          </cell>
          <cell r="X3" t="e">
            <v>#REF!</v>
          </cell>
          <cell r="Y3" t="e">
            <v>#REF!</v>
          </cell>
          <cell r="Z3" t="e">
            <v>#REF!</v>
          </cell>
          <cell r="AA3" t="e">
            <v>#REF!</v>
          </cell>
          <cell r="AB3" t="e">
            <v>#REF!</v>
          </cell>
          <cell r="AC3" t="e">
            <v>#REF!</v>
          </cell>
          <cell r="AD3" t="e">
            <v>#REF!</v>
          </cell>
          <cell r="AE3" t="e">
            <v>#REF!</v>
          </cell>
          <cell r="AF3" t="e">
            <v>#REF!</v>
          </cell>
          <cell r="AG3" t="e">
            <v>#REF!</v>
          </cell>
          <cell r="AH3" t="e">
            <v>#REF!</v>
          </cell>
          <cell r="AI3" t="e">
            <v>#REF!</v>
          </cell>
          <cell r="AJ3" t="e">
            <v>#REF!</v>
          </cell>
          <cell r="AK3" t="e">
            <v>#REF!</v>
          </cell>
          <cell r="AL3" t="e">
            <v>#REF!</v>
          </cell>
          <cell r="AM3" t="e">
            <v>#REF!</v>
          </cell>
          <cell r="AN3" t="e">
            <v>#REF!</v>
          </cell>
          <cell r="AO3" t="e">
            <v>#REF!</v>
          </cell>
          <cell r="AP3" t="e">
            <v>#REF!</v>
          </cell>
          <cell r="AQ3" t="e">
            <v>#REF!</v>
          </cell>
          <cell r="AR3">
            <v>4181</v>
          </cell>
          <cell r="AS3">
            <v>4194</v>
          </cell>
          <cell r="AT3" t="e">
            <v>#REF!</v>
          </cell>
          <cell r="AU3" t="e">
            <v>#REF!</v>
          </cell>
          <cell r="AV3" t="e">
            <v>#REF!</v>
          </cell>
          <cell r="AW3" t="e">
            <v>#REF!</v>
          </cell>
          <cell r="AX3" t="e">
            <v>#REF!</v>
          </cell>
          <cell r="AY3" t="e">
            <v>#REF!</v>
          </cell>
        </row>
        <row r="5">
          <cell r="A5" t="str">
            <v>Active Employee</v>
          </cell>
        </row>
        <row r="6">
          <cell r="A6" t="str">
            <v>Claims</v>
          </cell>
          <cell r="B6">
            <v>843699</v>
          </cell>
          <cell r="C6">
            <v>756207</v>
          </cell>
          <cell r="D6">
            <v>709029</v>
          </cell>
          <cell r="E6">
            <v>834666</v>
          </cell>
          <cell r="F6">
            <v>699455</v>
          </cell>
          <cell r="G6">
            <v>797060</v>
          </cell>
          <cell r="H6">
            <v>1097664</v>
          </cell>
          <cell r="I6">
            <v>916698</v>
          </cell>
          <cell r="J6">
            <v>1204008</v>
          </cell>
          <cell r="K6">
            <v>714756</v>
          </cell>
          <cell r="L6">
            <v>913026</v>
          </cell>
          <cell r="M6">
            <v>751603</v>
          </cell>
          <cell r="N6">
            <v>886542</v>
          </cell>
          <cell r="O6">
            <v>689247</v>
          </cell>
          <cell r="P6">
            <v>715759</v>
          </cell>
          <cell r="Q6">
            <v>715680</v>
          </cell>
          <cell r="R6">
            <v>746361</v>
          </cell>
          <cell r="S6">
            <v>706785</v>
          </cell>
          <cell r="T6">
            <v>651245</v>
          </cell>
          <cell r="U6">
            <v>828146</v>
          </cell>
          <cell r="V6">
            <v>999706</v>
          </cell>
          <cell r="W6">
            <v>758566</v>
          </cell>
          <cell r="X6">
            <v>988951</v>
          </cell>
          <cell r="Y6">
            <v>1273842</v>
          </cell>
          <cell r="Z6">
            <v>1297368</v>
          </cell>
          <cell r="AA6">
            <v>1505945</v>
          </cell>
          <cell r="AB6">
            <v>1044323</v>
          </cell>
          <cell r="AC6">
            <v>992214</v>
          </cell>
          <cell r="AD6">
            <v>905294</v>
          </cell>
          <cell r="AE6">
            <v>1352681</v>
          </cell>
          <cell r="AF6">
            <v>890337</v>
          </cell>
          <cell r="AG6">
            <v>1156250</v>
          </cell>
          <cell r="AH6">
            <v>1211240</v>
          </cell>
          <cell r="AI6">
            <v>1196656</v>
          </cell>
          <cell r="AJ6">
            <v>1425896</v>
          </cell>
          <cell r="AK6">
            <v>885110</v>
          </cell>
          <cell r="AL6">
            <v>1284168</v>
          </cell>
          <cell r="AM6">
            <v>952247</v>
          </cell>
          <cell r="AN6">
            <v>1236110</v>
          </cell>
          <cell r="AO6">
            <v>1125447.56</v>
          </cell>
          <cell r="AP6">
            <v>1267270</v>
          </cell>
          <cell r="AQ6">
            <v>1324626</v>
          </cell>
          <cell r="AR6">
            <v>1455523</v>
          </cell>
          <cell r="AS6">
            <v>1599224</v>
          </cell>
          <cell r="AT6">
            <v>1090110</v>
          </cell>
          <cell r="AU6">
            <v>2031007</v>
          </cell>
          <cell r="AV6">
            <v>942671</v>
          </cell>
          <cell r="AW6">
            <v>1536537</v>
          </cell>
          <cell r="AX6">
            <v>1535333</v>
          </cell>
          <cell r="AY6">
            <v>1441122</v>
          </cell>
        </row>
        <row r="7">
          <cell r="A7" t="str">
            <v>Membership</v>
          </cell>
          <cell r="B7">
            <v>2035</v>
          </cell>
          <cell r="C7">
            <v>1977</v>
          </cell>
          <cell r="D7">
            <v>1964</v>
          </cell>
          <cell r="E7">
            <v>1957</v>
          </cell>
          <cell r="F7">
            <v>1933</v>
          </cell>
          <cell r="G7">
            <v>1917</v>
          </cell>
          <cell r="H7">
            <v>1986</v>
          </cell>
          <cell r="I7">
            <v>1987</v>
          </cell>
          <cell r="J7">
            <v>1850</v>
          </cell>
          <cell r="K7">
            <v>1849</v>
          </cell>
          <cell r="L7">
            <v>1864</v>
          </cell>
          <cell r="M7">
            <v>1884</v>
          </cell>
          <cell r="N7">
            <v>1894</v>
          </cell>
          <cell r="O7">
            <v>1897</v>
          </cell>
          <cell r="P7">
            <v>1905</v>
          </cell>
          <cell r="Q7">
            <v>1754</v>
          </cell>
          <cell r="R7">
            <v>1772</v>
          </cell>
          <cell r="S7">
            <v>1782</v>
          </cell>
          <cell r="T7">
            <v>1775</v>
          </cell>
          <cell r="U7">
            <v>2192</v>
          </cell>
          <cell r="V7">
            <v>2155</v>
          </cell>
          <cell r="W7">
            <v>2143</v>
          </cell>
          <cell r="X7">
            <v>2174</v>
          </cell>
          <cell r="Y7">
            <v>2149</v>
          </cell>
          <cell r="Z7">
            <v>2160</v>
          </cell>
          <cell r="AA7">
            <v>2156</v>
          </cell>
          <cell r="AB7">
            <v>2130</v>
          </cell>
          <cell r="AC7">
            <v>2136</v>
          </cell>
          <cell r="AD7">
            <v>2138</v>
          </cell>
          <cell r="AE7">
            <v>2137</v>
          </cell>
          <cell r="AF7">
            <v>2128</v>
          </cell>
          <cell r="AG7">
            <v>2126</v>
          </cell>
          <cell r="AH7">
            <v>2124</v>
          </cell>
          <cell r="AI7">
            <v>2121</v>
          </cell>
          <cell r="AJ7">
            <v>2126</v>
          </cell>
          <cell r="AK7">
            <v>2123</v>
          </cell>
          <cell r="AL7">
            <v>2127</v>
          </cell>
          <cell r="AM7">
            <v>2735</v>
          </cell>
          <cell r="AN7">
            <v>2745</v>
          </cell>
          <cell r="AO7">
            <v>2742</v>
          </cell>
          <cell r="AP7">
            <v>2713</v>
          </cell>
          <cell r="AQ7">
            <v>2694</v>
          </cell>
          <cell r="AR7">
            <v>2680</v>
          </cell>
          <cell r="AS7">
            <v>2680</v>
          </cell>
          <cell r="AT7">
            <v>2666</v>
          </cell>
          <cell r="AU7">
            <v>2641</v>
          </cell>
          <cell r="AV7">
            <v>2677</v>
          </cell>
          <cell r="AW7">
            <v>2675</v>
          </cell>
          <cell r="AX7">
            <v>2687</v>
          </cell>
          <cell r="AY7">
            <v>2688</v>
          </cell>
        </row>
        <row r="8">
          <cell r="A8" t="str">
            <v>Average Active Employees</v>
          </cell>
          <cell r="B8">
            <v>4458.2789604495356</v>
          </cell>
          <cell r="C8">
            <v>4716.528464541314</v>
          </cell>
          <cell r="D8">
            <v>4836.0915619389589</v>
          </cell>
          <cell r="E8">
            <v>4680.5881156708838</v>
          </cell>
          <cell r="F8">
            <v>4619.9284226008085</v>
          </cell>
          <cell r="G8">
            <v>4613.2843946298808</v>
          </cell>
          <cell r="H8">
            <v>4799.1408067310076</v>
          </cell>
          <cell r="I8">
            <v>4891.1497512437809</v>
          </cell>
          <cell r="J8">
            <v>5144.659216013345</v>
          </cell>
          <cell r="K8">
            <v>5145.504076257369</v>
          </cell>
          <cell r="L8">
            <v>5242.0851491786789</v>
          </cell>
          <cell r="M8">
            <v>5187.2340820807294</v>
          </cell>
          <cell r="N8">
            <v>5249.9496999872335</v>
          </cell>
          <cell r="O8">
            <v>5251.2874035989717</v>
          </cell>
          <cell r="P8">
            <v>5285.7737361548079</v>
          </cell>
          <cell r="Q8">
            <v>5256.1779550776173</v>
          </cell>
          <cell r="R8">
            <v>5298.9664955182316</v>
          </cell>
          <cell r="S8">
            <v>5265.346944117262</v>
          </cell>
          <cell r="T8">
            <v>5076.6073943661977</v>
          </cell>
          <cell r="U8">
            <v>5065.7341194201872</v>
          </cell>
          <cell r="V8">
            <v>4986.9011773100247</v>
          </cell>
          <cell r="W8">
            <v>5057.9386845540903</v>
          </cell>
          <cell r="X8">
            <v>5052.3281291819076</v>
          </cell>
          <cell r="Y8">
            <v>5260.307177749417</v>
          </cell>
          <cell r="Z8">
            <v>5407.3020810705129</v>
          </cell>
          <cell r="AA8">
            <v>5755.5728554893467</v>
          </cell>
          <cell r="AB8">
            <v>5858.0457782299081</v>
          </cell>
          <cell r="AC8">
            <v>5931.8226171514798</v>
          </cell>
          <cell r="AD8">
            <v>5947.199900485135</v>
          </cell>
          <cell r="AE8">
            <v>6210.6388957357649</v>
          </cell>
          <cell r="AF8">
            <v>6230.7262578870732</v>
          </cell>
          <cell r="AG8">
            <v>6139.6597233017246</v>
          </cell>
          <cell r="AH8">
            <v>6245.8321466090811</v>
          </cell>
          <cell r="AI8">
            <v>6455.9060711086886</v>
          </cell>
          <cell r="AJ8">
            <v>6672.5665015020877</v>
          </cell>
          <cell r="AK8">
            <v>6497.1594610427646</v>
          </cell>
          <cell r="AL8">
            <v>6499.3496011262314</v>
          </cell>
          <cell r="AM8">
            <v>6225.1567242791934</v>
          </cell>
          <cell r="AN8">
            <v>6321.3605155243113</v>
          </cell>
          <cell r="AO8">
            <v>6392.0396809009853</v>
          </cell>
          <cell r="AP8">
            <v>6416.616982906964</v>
          </cell>
          <cell r="AQ8">
            <v>6256.6050481954717</v>
          </cell>
          <cell r="AR8">
            <v>6365.867409031127</v>
          </cell>
          <cell r="AS8">
            <v>6425.0978895766993</v>
          </cell>
          <cell r="AT8">
            <v>6248.5493516699407</v>
          </cell>
          <cell r="AU8">
            <v>6474.4239647577087</v>
          </cell>
          <cell r="AV8">
            <v>6157.4523039513679</v>
          </cell>
          <cell r="AW8">
            <v>6306.0256938179891</v>
          </cell>
          <cell r="AX8">
            <v>6297.3808920187794</v>
          </cell>
          <cell r="AY8">
            <v>6374.1397918201328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exManager HMO Reno"/>
      <sheetName val="FlexManager Retirees HMO CO"/>
      <sheetName val="FlexManager Retirees Medicare"/>
      <sheetName val="Med Suppl"/>
      <sheetName val="LTD Med Suppl"/>
      <sheetName val="Retiree Other"/>
      <sheetName val="FlexManager Retirees HMO"/>
      <sheetName val="FlexManager Active HMO"/>
      <sheetName val="Optima Sentara"/>
      <sheetName val="Colorado"/>
      <sheetName val="FT HMO"/>
      <sheetName val="PT HMO"/>
      <sheetName val="Premiums"/>
      <sheetName val="Retiree HMO"/>
      <sheetName val="FlexManager Active NonHMO"/>
      <sheetName val="FlexManager Retirees NonHMO"/>
      <sheetName val="PT HMO Bnch"/>
      <sheetName val="FT Indemnity"/>
      <sheetName val="Rates for Plans"/>
      <sheetName val="PT Indemnity"/>
      <sheetName val="Active Enrollment"/>
      <sheetName val="Sheet1"/>
      <sheetName val="Premiums HMO"/>
      <sheetName val="FT HMO Benchm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>
        <row r="6">
          <cell r="C6" t="str">
            <v>HM01</v>
          </cell>
          <cell r="I6" t="str">
            <v>N/A</v>
          </cell>
          <cell r="J6" t="str">
            <v>N/A</v>
          </cell>
          <cell r="K6" t="str">
            <v>N/A</v>
          </cell>
          <cell r="L6" t="str">
            <v>N/A</v>
          </cell>
          <cell r="Q6">
            <v>0</v>
          </cell>
          <cell r="S6" t="str">
            <v>N/A</v>
          </cell>
          <cell r="T6" t="str">
            <v>N/A</v>
          </cell>
          <cell r="U6" t="str">
            <v>N/A</v>
          </cell>
          <cell r="V6" t="str">
            <v>N/A</v>
          </cell>
          <cell r="W6">
            <v>0</v>
          </cell>
          <cell r="X6">
            <v>0</v>
          </cell>
          <cell r="Z6">
            <v>172.78</v>
          </cell>
          <cell r="AA6">
            <v>384.31</v>
          </cell>
          <cell r="AB6">
            <v>331.91</v>
          </cell>
          <cell r="AC6">
            <v>541.54</v>
          </cell>
          <cell r="AD6">
            <v>153997.68</v>
          </cell>
          <cell r="AF6">
            <v>178.61</v>
          </cell>
          <cell r="AG6">
            <v>392.94</v>
          </cell>
          <cell r="AH6">
            <v>339.36</v>
          </cell>
          <cell r="AI6">
            <v>553.69000000000005</v>
          </cell>
          <cell r="AJ6">
            <v>158391.24</v>
          </cell>
          <cell r="AL6">
            <v>185.67</v>
          </cell>
          <cell r="AM6">
            <v>408.47</v>
          </cell>
          <cell r="AN6">
            <v>352.77</v>
          </cell>
          <cell r="AO6">
            <v>575.57000000000005</v>
          </cell>
        </row>
        <row r="7">
          <cell r="C7" t="str">
            <v>HM02</v>
          </cell>
          <cell r="I7" t="str">
            <v>N/A</v>
          </cell>
          <cell r="J7" t="str">
            <v>N/A</v>
          </cell>
          <cell r="K7" t="str">
            <v>N/A</v>
          </cell>
          <cell r="L7" t="str">
            <v>N/A</v>
          </cell>
          <cell r="Q7">
            <v>0</v>
          </cell>
          <cell r="S7" t="str">
            <v>N/A</v>
          </cell>
          <cell r="T7" t="str">
            <v>N/A</v>
          </cell>
          <cell r="U7" t="str">
            <v>N/A</v>
          </cell>
          <cell r="V7" t="str">
            <v>N/A</v>
          </cell>
          <cell r="Z7">
            <v>234.93</v>
          </cell>
          <cell r="AA7">
            <v>481.61</v>
          </cell>
          <cell r="AB7">
            <v>411.13</v>
          </cell>
          <cell r="AC7">
            <v>657.81</v>
          </cell>
          <cell r="AD7">
            <v>42569.520000000004</v>
          </cell>
          <cell r="AF7">
            <v>246.56</v>
          </cell>
          <cell r="AG7">
            <v>542.44000000000005</v>
          </cell>
          <cell r="AH7">
            <v>468.47</v>
          </cell>
          <cell r="AI7">
            <v>764.35</v>
          </cell>
          <cell r="AJ7">
            <v>47340</v>
          </cell>
          <cell r="AL7">
            <v>292.91000000000003</v>
          </cell>
          <cell r="AM7">
            <v>644.41999999999996</v>
          </cell>
          <cell r="AN7">
            <v>556.54</v>
          </cell>
          <cell r="AO7">
            <v>908.05</v>
          </cell>
        </row>
        <row r="8">
          <cell r="C8" t="str">
            <v>HM03</v>
          </cell>
          <cell r="I8" t="str">
            <v>N/A</v>
          </cell>
          <cell r="J8" t="str">
            <v>N/A</v>
          </cell>
          <cell r="K8" t="str">
            <v>N/A</v>
          </cell>
          <cell r="L8" t="str">
            <v>N/A</v>
          </cell>
          <cell r="Q8">
            <v>0</v>
          </cell>
          <cell r="S8" t="str">
            <v>N/A</v>
          </cell>
          <cell r="T8" t="str">
            <v>N/A</v>
          </cell>
          <cell r="U8" t="str">
            <v>N/A</v>
          </cell>
          <cell r="V8" t="str">
            <v>N/A</v>
          </cell>
          <cell r="Z8">
            <v>186.87</v>
          </cell>
          <cell r="AA8">
            <v>411.11</v>
          </cell>
          <cell r="AB8">
            <v>355.04</v>
          </cell>
          <cell r="AC8">
            <v>579.27</v>
          </cell>
          <cell r="AD8">
            <v>133198.56</v>
          </cell>
          <cell r="AF8">
            <v>204.82</v>
          </cell>
          <cell r="AG8">
            <v>450.6</v>
          </cell>
          <cell r="AH8">
            <v>389.15</v>
          </cell>
          <cell r="AI8">
            <v>634.97</v>
          </cell>
          <cell r="AJ8">
            <v>145996.79999999999</v>
          </cell>
          <cell r="AL8">
            <v>233.39</v>
          </cell>
          <cell r="AM8">
            <v>513.46</v>
          </cell>
          <cell r="AN8">
            <v>443.44</v>
          </cell>
          <cell r="AO8">
            <v>723.55</v>
          </cell>
        </row>
        <row r="9">
          <cell r="C9" t="str">
            <v>HM04</v>
          </cell>
          <cell r="D9">
            <v>1701.84</v>
          </cell>
          <cell r="E9">
            <v>3748.44</v>
          </cell>
          <cell r="F9">
            <v>3230.16</v>
          </cell>
          <cell r="G9">
            <v>5269.08</v>
          </cell>
          <cell r="I9">
            <v>141.82</v>
          </cell>
          <cell r="J9">
            <v>312.37</v>
          </cell>
          <cell r="K9">
            <v>269.18</v>
          </cell>
          <cell r="L9">
            <v>439.09</v>
          </cell>
          <cell r="M9">
            <v>2017.08</v>
          </cell>
          <cell r="N9">
            <v>4442.76</v>
          </cell>
          <cell r="O9">
            <v>3828.48</v>
          </cell>
          <cell r="P9">
            <v>6245.04</v>
          </cell>
          <cell r="Q9">
            <v>125752.43999999999</v>
          </cell>
          <cell r="S9">
            <v>168.09</v>
          </cell>
          <cell r="T9">
            <v>370.23</v>
          </cell>
          <cell r="U9">
            <v>319.04000000000002</v>
          </cell>
          <cell r="V9">
            <v>520.41999999999996</v>
          </cell>
          <cell r="W9">
            <v>149045.76000000001</v>
          </cell>
          <cell r="X9">
            <v>0.18523155495034538</v>
          </cell>
          <cell r="Z9">
            <v>172.5</v>
          </cell>
          <cell r="AA9">
            <v>379.95</v>
          </cell>
          <cell r="AB9">
            <v>327.42</v>
          </cell>
          <cell r="AC9">
            <v>534.09</v>
          </cell>
          <cell r="AD9">
            <v>104091.12</v>
          </cell>
          <cell r="AF9">
            <v>168.33</v>
          </cell>
          <cell r="AG9">
            <v>370.32</v>
          </cell>
          <cell r="AH9">
            <v>319.82</v>
          </cell>
          <cell r="AI9">
            <v>521.80999999999995</v>
          </cell>
          <cell r="AJ9">
            <v>101602.68</v>
          </cell>
          <cell r="AL9">
            <v>214.87</v>
          </cell>
          <cell r="AM9">
            <v>472.81</v>
          </cell>
          <cell r="AN9">
            <v>408.25</v>
          </cell>
          <cell r="AO9">
            <v>666.09</v>
          </cell>
        </row>
        <row r="10">
          <cell r="C10" t="str">
            <v>HM05</v>
          </cell>
          <cell r="D10">
            <v>1701.84</v>
          </cell>
          <cell r="E10">
            <v>3748.44</v>
          </cell>
          <cell r="F10">
            <v>3230.16</v>
          </cell>
          <cell r="G10">
            <v>5269.08</v>
          </cell>
          <cell r="I10">
            <v>141.82</v>
          </cell>
          <cell r="J10">
            <v>312.37</v>
          </cell>
          <cell r="K10">
            <v>269.18</v>
          </cell>
          <cell r="L10">
            <v>439.09</v>
          </cell>
          <cell r="M10">
            <v>2017.08</v>
          </cell>
          <cell r="N10">
            <v>4442.76</v>
          </cell>
          <cell r="O10">
            <v>3828.48</v>
          </cell>
          <cell r="P10">
            <v>6245.04</v>
          </cell>
          <cell r="Q10">
            <v>27209.52</v>
          </cell>
          <cell r="S10">
            <v>168.09</v>
          </cell>
          <cell r="T10">
            <v>370.23</v>
          </cell>
          <cell r="U10">
            <v>319.04000000000002</v>
          </cell>
          <cell r="V10">
            <v>520.41999999999996</v>
          </cell>
          <cell r="W10">
            <v>32249.52</v>
          </cell>
          <cell r="X10">
            <v>0.18522928739647004</v>
          </cell>
          <cell r="Z10">
            <v>172.5</v>
          </cell>
          <cell r="AA10">
            <v>379.95</v>
          </cell>
          <cell r="AB10">
            <v>327.42</v>
          </cell>
          <cell r="AC10">
            <v>534.09</v>
          </cell>
          <cell r="AD10">
            <v>14897.52</v>
          </cell>
          <cell r="AF10">
            <v>168.33</v>
          </cell>
          <cell r="AG10">
            <v>370.32</v>
          </cell>
          <cell r="AH10">
            <v>319.82</v>
          </cell>
          <cell r="AI10">
            <v>521.80999999999995</v>
          </cell>
          <cell r="AJ10">
            <v>14543.399999999998</v>
          </cell>
          <cell r="AL10">
            <v>214.87</v>
          </cell>
          <cell r="AM10">
            <v>472.81</v>
          </cell>
          <cell r="AN10">
            <v>408.25</v>
          </cell>
          <cell r="AO10">
            <v>666.09</v>
          </cell>
        </row>
        <row r="11">
          <cell r="C11" t="str">
            <v>HM06</v>
          </cell>
          <cell r="D11">
            <v>1569.84</v>
          </cell>
          <cell r="E11">
            <v>3458.28</v>
          </cell>
          <cell r="F11">
            <v>3017.28</v>
          </cell>
          <cell r="G11">
            <v>4907.3999999999996</v>
          </cell>
          <cell r="I11">
            <v>130.82</v>
          </cell>
          <cell r="J11">
            <v>288.19</v>
          </cell>
          <cell r="K11">
            <v>251.44</v>
          </cell>
          <cell r="L11">
            <v>408.95</v>
          </cell>
          <cell r="M11">
            <v>1719.36</v>
          </cell>
          <cell r="N11">
            <v>3787.08</v>
          </cell>
          <cell r="O11">
            <v>3270.72</v>
          </cell>
          <cell r="P11">
            <v>5336.4</v>
          </cell>
          <cell r="Q11">
            <v>93584.51999999999</v>
          </cell>
          <cell r="S11">
            <v>143.28</v>
          </cell>
          <cell r="T11">
            <v>315.58999999999997</v>
          </cell>
          <cell r="U11">
            <v>272.56</v>
          </cell>
          <cell r="V11">
            <v>444.7</v>
          </cell>
          <cell r="W11">
            <v>102200.64000000001</v>
          </cell>
          <cell r="X11">
            <v>9.2067790698718399E-2</v>
          </cell>
          <cell r="Z11">
            <v>155.04</v>
          </cell>
          <cell r="AA11">
            <v>341.5</v>
          </cell>
          <cell r="AB11">
            <v>294.94</v>
          </cell>
          <cell r="AC11">
            <v>481.22</v>
          </cell>
          <cell r="AD11">
            <v>276345.60000000003</v>
          </cell>
          <cell r="AF11">
            <v>180.52</v>
          </cell>
          <cell r="AG11">
            <v>397.61</v>
          </cell>
          <cell r="AH11">
            <v>343.4</v>
          </cell>
          <cell r="AI11">
            <v>560.28</v>
          </cell>
          <cell r="AJ11">
            <v>321751.91999999993</v>
          </cell>
          <cell r="AL11">
            <v>209.24</v>
          </cell>
          <cell r="AM11">
            <v>460.87</v>
          </cell>
          <cell r="AN11">
            <v>398.03</v>
          </cell>
          <cell r="AO11">
            <v>649.41999999999996</v>
          </cell>
        </row>
        <row r="12">
          <cell r="C12" t="str">
            <v>HM07</v>
          </cell>
          <cell r="D12">
            <v>1569.84</v>
          </cell>
          <cell r="E12">
            <v>3458.28</v>
          </cell>
          <cell r="F12">
            <v>3017.28</v>
          </cell>
          <cell r="G12">
            <v>4907.3999999999996</v>
          </cell>
          <cell r="I12">
            <v>130.82</v>
          </cell>
          <cell r="J12">
            <v>288.19</v>
          </cell>
          <cell r="K12">
            <v>251.44</v>
          </cell>
          <cell r="L12">
            <v>408.95</v>
          </cell>
          <cell r="M12">
            <v>1719.36</v>
          </cell>
          <cell r="N12">
            <v>3787.08</v>
          </cell>
          <cell r="O12">
            <v>3270.72</v>
          </cell>
          <cell r="P12">
            <v>5336.4</v>
          </cell>
          <cell r="Q12">
            <v>79261.439999999988</v>
          </cell>
          <cell r="S12">
            <v>143.28</v>
          </cell>
          <cell r="T12">
            <v>315.58999999999997</v>
          </cell>
          <cell r="U12">
            <v>272.56</v>
          </cell>
          <cell r="V12">
            <v>444.7</v>
          </cell>
          <cell r="W12">
            <v>86544</v>
          </cell>
          <cell r="X12">
            <v>9.1880238360544819E-2</v>
          </cell>
          <cell r="Z12">
            <v>155.04</v>
          </cell>
          <cell r="AA12">
            <v>341.5</v>
          </cell>
          <cell r="AB12">
            <v>294.94</v>
          </cell>
          <cell r="AC12">
            <v>481.22</v>
          </cell>
          <cell r="AD12">
            <v>85474.08</v>
          </cell>
          <cell r="AF12">
            <v>180.52</v>
          </cell>
          <cell r="AG12">
            <v>397.61</v>
          </cell>
          <cell r="AH12">
            <v>343.4</v>
          </cell>
          <cell r="AI12">
            <v>560.28</v>
          </cell>
          <cell r="AJ12">
            <v>99518.040000000008</v>
          </cell>
          <cell r="AL12">
            <v>209.24</v>
          </cell>
          <cell r="AM12">
            <v>460.87</v>
          </cell>
          <cell r="AN12">
            <v>398.03</v>
          </cell>
          <cell r="AO12">
            <v>649.41999999999996</v>
          </cell>
        </row>
        <row r="13">
          <cell r="C13" t="str">
            <v>HM08</v>
          </cell>
          <cell r="D13">
            <v>2544</v>
          </cell>
          <cell r="E13">
            <v>5596.68</v>
          </cell>
          <cell r="F13">
            <v>4833.6000000000004</v>
          </cell>
          <cell r="G13">
            <v>7886.28</v>
          </cell>
          <cell r="I13">
            <v>212</v>
          </cell>
          <cell r="J13">
            <v>466.39</v>
          </cell>
          <cell r="K13">
            <v>402.8</v>
          </cell>
          <cell r="L13">
            <v>657.19</v>
          </cell>
          <cell r="M13">
            <v>2684.64</v>
          </cell>
          <cell r="N13">
            <v>5906.16</v>
          </cell>
          <cell r="O13">
            <v>5100.84</v>
          </cell>
          <cell r="P13">
            <v>8322.36</v>
          </cell>
          <cell r="Q13">
            <v>18316.560000000001</v>
          </cell>
          <cell r="S13">
            <v>223.72</v>
          </cell>
          <cell r="T13">
            <v>492.18</v>
          </cell>
          <cell r="U13">
            <v>425.07</v>
          </cell>
          <cell r="V13">
            <v>693.53</v>
          </cell>
          <cell r="W13">
            <v>19329.36</v>
          </cell>
          <cell r="X13">
            <v>5.5294225553269793E-2</v>
          </cell>
          <cell r="Z13">
            <v>235.78</v>
          </cell>
          <cell r="AA13">
            <v>518.71</v>
          </cell>
          <cell r="AB13">
            <v>447.98</v>
          </cell>
          <cell r="AC13">
            <v>730.92</v>
          </cell>
          <cell r="AD13">
            <v>92237.040000000008</v>
          </cell>
          <cell r="AF13">
            <v>273.57</v>
          </cell>
          <cell r="AG13">
            <v>601.85</v>
          </cell>
          <cell r="AH13">
            <v>519.78</v>
          </cell>
          <cell r="AI13">
            <v>848.07</v>
          </cell>
          <cell r="AJ13">
            <v>107020.56000000001</v>
          </cell>
          <cell r="AL13">
            <v>289.54000000000002</v>
          </cell>
          <cell r="AM13">
            <v>636.99</v>
          </cell>
          <cell r="AN13">
            <v>550.13</v>
          </cell>
          <cell r="AO13">
            <v>897.57</v>
          </cell>
        </row>
        <row r="14">
          <cell r="C14" t="str">
            <v>HM09</v>
          </cell>
          <cell r="D14">
            <v>1694.52</v>
          </cell>
          <cell r="E14">
            <v>3728.16</v>
          </cell>
          <cell r="F14">
            <v>3219.72</v>
          </cell>
          <cell r="G14">
            <v>5253.12</v>
          </cell>
          <cell r="I14">
            <v>141.21</v>
          </cell>
          <cell r="J14">
            <v>310.68</v>
          </cell>
          <cell r="K14">
            <v>268.31</v>
          </cell>
          <cell r="L14">
            <v>437.76</v>
          </cell>
          <cell r="M14">
            <v>1813.2</v>
          </cell>
          <cell r="N14">
            <v>3989.04</v>
          </cell>
          <cell r="O14">
            <v>3445.08</v>
          </cell>
          <cell r="P14">
            <v>5620.92</v>
          </cell>
          <cell r="Q14">
            <v>251473.32</v>
          </cell>
          <cell r="S14">
            <v>151.1</v>
          </cell>
          <cell r="T14">
            <v>332.42</v>
          </cell>
          <cell r="U14">
            <v>287.08999999999997</v>
          </cell>
          <cell r="V14">
            <v>468.41</v>
          </cell>
          <cell r="W14">
            <v>269078.88</v>
          </cell>
          <cell r="X14">
            <v>7.0009653509167435E-2</v>
          </cell>
          <cell r="Z14">
            <v>178.19</v>
          </cell>
          <cell r="AA14">
            <v>392.01</v>
          </cell>
          <cell r="AB14">
            <v>338.55</v>
          </cell>
          <cell r="AC14">
            <v>552.38</v>
          </cell>
          <cell r="AD14">
            <v>5105922.5999999996</v>
          </cell>
          <cell r="AF14">
            <v>196.7</v>
          </cell>
          <cell r="AG14">
            <v>432.8</v>
          </cell>
          <cell r="AH14">
            <v>373.8</v>
          </cell>
          <cell r="AI14">
            <v>609.79999999999995</v>
          </cell>
          <cell r="AJ14">
            <v>5636797.1999999993</v>
          </cell>
          <cell r="AL14">
            <v>242.9</v>
          </cell>
          <cell r="AM14">
            <v>534.4</v>
          </cell>
          <cell r="AN14">
            <v>461.6</v>
          </cell>
          <cell r="AO14">
            <v>752.9</v>
          </cell>
        </row>
        <row r="15">
          <cell r="C15" t="str">
            <v>HM10</v>
          </cell>
          <cell r="D15">
            <v>2130.7199999999998</v>
          </cell>
          <cell r="E15">
            <v>4687.5600000000004</v>
          </cell>
          <cell r="F15">
            <v>4048.44</v>
          </cell>
          <cell r="G15">
            <v>6605.28</v>
          </cell>
          <cell r="I15">
            <v>177.56</v>
          </cell>
          <cell r="J15">
            <v>390.63</v>
          </cell>
          <cell r="K15">
            <v>337.37</v>
          </cell>
          <cell r="L15">
            <v>550.44000000000005</v>
          </cell>
          <cell r="M15">
            <v>2130.6</v>
          </cell>
          <cell r="N15">
            <v>4687.4399999999996</v>
          </cell>
          <cell r="O15">
            <v>4048.2</v>
          </cell>
          <cell r="P15">
            <v>6604.8</v>
          </cell>
          <cell r="Q15">
            <v>97800.6</v>
          </cell>
          <cell r="S15">
            <v>177.55</v>
          </cell>
          <cell r="T15">
            <v>390.62</v>
          </cell>
          <cell r="U15">
            <v>337.35</v>
          </cell>
          <cell r="V15">
            <v>550.4</v>
          </cell>
          <cell r="W15">
            <v>97794.239999999991</v>
          </cell>
          <cell r="X15">
            <v>-6.5030275888000588E-5</v>
          </cell>
          <cell r="Z15">
            <v>211.4</v>
          </cell>
          <cell r="AA15">
            <v>465.09</v>
          </cell>
          <cell r="AB15">
            <v>401.66</v>
          </cell>
          <cell r="AC15">
            <v>655.35</v>
          </cell>
          <cell r="AD15">
            <v>338411.4</v>
          </cell>
          <cell r="AF15">
            <v>213.52</v>
          </cell>
          <cell r="AG15">
            <v>469.74</v>
          </cell>
          <cell r="AH15">
            <v>405.68</v>
          </cell>
          <cell r="AI15">
            <v>661.91</v>
          </cell>
          <cell r="AJ15">
            <v>341800.56</v>
          </cell>
          <cell r="AL15">
            <v>248.19</v>
          </cell>
          <cell r="AM15">
            <v>546</v>
          </cell>
          <cell r="AN15">
            <v>471.54</v>
          </cell>
          <cell r="AO15">
            <v>769.57</v>
          </cell>
        </row>
        <row r="16">
          <cell r="C16" t="str">
            <v>HM11</v>
          </cell>
          <cell r="D16">
            <v>2130.7199999999998</v>
          </cell>
          <cell r="E16">
            <v>4687.5600000000004</v>
          </cell>
          <cell r="F16">
            <v>4048.44</v>
          </cell>
          <cell r="G16">
            <v>6605.28</v>
          </cell>
          <cell r="I16">
            <v>177.56</v>
          </cell>
          <cell r="J16">
            <v>390.63</v>
          </cell>
          <cell r="K16">
            <v>337.37</v>
          </cell>
          <cell r="L16">
            <v>550.44000000000005</v>
          </cell>
          <cell r="M16">
            <v>2130.6</v>
          </cell>
          <cell r="N16">
            <v>4687.4399999999996</v>
          </cell>
          <cell r="O16">
            <v>4048.2</v>
          </cell>
          <cell r="P16">
            <v>6604.8</v>
          </cell>
          <cell r="Q16">
            <v>69461.760000000009</v>
          </cell>
          <cell r="S16">
            <v>177.55</v>
          </cell>
          <cell r="T16">
            <v>390.62</v>
          </cell>
          <cell r="U16">
            <v>337.35</v>
          </cell>
          <cell r="V16">
            <v>550.4</v>
          </cell>
          <cell r="W16">
            <v>69457.679999999993</v>
          </cell>
          <cell r="X16">
            <v>-5.8737354193372227E-5</v>
          </cell>
          <cell r="Z16">
            <v>211.4</v>
          </cell>
          <cell r="AA16">
            <v>465.09</v>
          </cell>
          <cell r="AB16">
            <v>401.66</v>
          </cell>
          <cell r="AC16">
            <v>655.35</v>
          </cell>
          <cell r="AD16">
            <v>409696.32</v>
          </cell>
          <cell r="AF16">
            <v>213.52</v>
          </cell>
          <cell r="AG16">
            <v>469.74</v>
          </cell>
          <cell r="AH16">
            <v>405.68</v>
          </cell>
          <cell r="AI16">
            <v>661.91</v>
          </cell>
          <cell r="AJ16">
            <v>413799.96</v>
          </cell>
          <cell r="AL16">
            <v>248.19</v>
          </cell>
          <cell r="AM16">
            <v>546</v>
          </cell>
          <cell r="AN16">
            <v>471.54</v>
          </cell>
          <cell r="AO16">
            <v>769.57</v>
          </cell>
        </row>
        <row r="17">
          <cell r="C17" t="str">
            <v>HM12</v>
          </cell>
          <cell r="D17">
            <v>2130.7199999999998</v>
          </cell>
          <cell r="E17">
            <v>4687.5600000000004</v>
          </cell>
          <cell r="F17">
            <v>4048.44</v>
          </cell>
          <cell r="G17">
            <v>6605.28</v>
          </cell>
          <cell r="I17">
            <v>177.56</v>
          </cell>
          <cell r="J17">
            <v>390.63</v>
          </cell>
          <cell r="K17">
            <v>337.37</v>
          </cell>
          <cell r="L17">
            <v>550.44000000000005</v>
          </cell>
          <cell r="M17">
            <v>2130.6</v>
          </cell>
          <cell r="N17">
            <v>4687.4399999999996</v>
          </cell>
          <cell r="O17">
            <v>4048.2</v>
          </cell>
          <cell r="P17">
            <v>6604.8</v>
          </cell>
          <cell r="Q17">
            <v>5087968.32</v>
          </cell>
          <cell r="S17">
            <v>177.55</v>
          </cell>
          <cell r="T17">
            <v>390.62</v>
          </cell>
          <cell r="U17">
            <v>337.35</v>
          </cell>
          <cell r="V17">
            <v>550.4</v>
          </cell>
          <cell r="W17">
            <v>5087673.7200000007</v>
          </cell>
          <cell r="X17">
            <v>-5.7901303913698854E-5</v>
          </cell>
          <cell r="Z17">
            <v>211.4</v>
          </cell>
          <cell r="AA17">
            <v>465.09</v>
          </cell>
          <cell r="AB17">
            <v>401.66</v>
          </cell>
          <cell r="AC17">
            <v>655.35</v>
          </cell>
          <cell r="AD17">
            <v>566472.60000000009</v>
          </cell>
          <cell r="AF17">
            <v>213.52</v>
          </cell>
          <cell r="AG17">
            <v>469.74</v>
          </cell>
          <cell r="AH17">
            <v>405.68</v>
          </cell>
          <cell r="AI17">
            <v>661.91</v>
          </cell>
          <cell r="AJ17">
            <v>572144.64000000001</v>
          </cell>
          <cell r="AL17">
            <v>248.19</v>
          </cell>
          <cell r="AM17">
            <v>546</v>
          </cell>
          <cell r="AN17">
            <v>471.54</v>
          </cell>
          <cell r="AO17">
            <v>769.57</v>
          </cell>
        </row>
        <row r="18">
          <cell r="C18" t="str">
            <v>HM14</v>
          </cell>
          <cell r="D18">
            <v>1717.56</v>
          </cell>
          <cell r="E18">
            <v>3778.2</v>
          </cell>
          <cell r="F18">
            <v>3263.4</v>
          </cell>
          <cell r="G18">
            <v>5324.16</v>
          </cell>
          <cell r="I18">
            <v>143.13</v>
          </cell>
          <cell r="J18">
            <v>314.85000000000002</v>
          </cell>
          <cell r="K18">
            <v>271.95</v>
          </cell>
          <cell r="L18">
            <v>443.68</v>
          </cell>
          <cell r="M18">
            <v>1803.48</v>
          </cell>
          <cell r="N18">
            <v>3967.08</v>
          </cell>
          <cell r="O18">
            <v>3426.6</v>
          </cell>
          <cell r="P18">
            <v>5590.2</v>
          </cell>
          <cell r="Q18">
            <v>277376.39999999997</v>
          </cell>
          <cell r="S18">
            <v>150.29</v>
          </cell>
          <cell r="T18">
            <v>330.59</v>
          </cell>
          <cell r="U18">
            <v>285.55</v>
          </cell>
          <cell r="V18">
            <v>465.85</v>
          </cell>
          <cell r="W18">
            <v>291246.84000000003</v>
          </cell>
          <cell r="X18">
            <v>5.0005840439201199E-2</v>
          </cell>
          <cell r="Z18">
            <v>177.76</v>
          </cell>
          <cell r="AA18">
            <v>391.02</v>
          </cell>
          <cell r="AB18">
            <v>337.75</v>
          </cell>
          <cell r="AC18">
            <v>551.02</v>
          </cell>
          <cell r="AD18">
            <v>105156.95999999999</v>
          </cell>
          <cell r="AF18">
            <v>203.86</v>
          </cell>
          <cell r="AG18">
            <v>448.3</v>
          </cell>
          <cell r="AH18">
            <v>387.37</v>
          </cell>
          <cell r="AI18">
            <v>631.41999999999996</v>
          </cell>
          <cell r="AJ18">
            <v>120547.92</v>
          </cell>
          <cell r="AL18">
            <v>273.12</v>
          </cell>
          <cell r="AM18">
            <v>600.59</v>
          </cell>
          <cell r="AN18">
            <v>518.95000000000005</v>
          </cell>
          <cell r="AO18">
            <v>845.91</v>
          </cell>
        </row>
        <row r="19">
          <cell r="C19" t="str">
            <v>HM15</v>
          </cell>
          <cell r="D19">
            <v>1901.04</v>
          </cell>
          <cell r="E19">
            <v>4182.24</v>
          </cell>
          <cell r="F19">
            <v>3611.88</v>
          </cell>
          <cell r="G19">
            <v>5893.08</v>
          </cell>
          <cell r="I19">
            <v>158.41999999999999</v>
          </cell>
          <cell r="J19">
            <v>348.52</v>
          </cell>
          <cell r="K19">
            <v>300.99</v>
          </cell>
          <cell r="L19">
            <v>491.09</v>
          </cell>
          <cell r="M19">
            <v>2033.64</v>
          </cell>
          <cell r="N19">
            <v>4474.08</v>
          </cell>
          <cell r="O19">
            <v>3863.88</v>
          </cell>
          <cell r="P19">
            <v>6304.2</v>
          </cell>
          <cell r="Q19">
            <v>424496.04</v>
          </cell>
          <cell r="S19">
            <v>169.47</v>
          </cell>
          <cell r="T19">
            <v>372.84</v>
          </cell>
          <cell r="U19">
            <v>321.99</v>
          </cell>
          <cell r="V19">
            <v>525.35</v>
          </cell>
          <cell r="W19">
            <v>454110.71999999997</v>
          </cell>
          <cell r="X19">
            <v>6.9764325716678011E-2</v>
          </cell>
          <cell r="Z19">
            <v>177.92</v>
          </cell>
          <cell r="AA19">
            <v>391.43</v>
          </cell>
          <cell r="AB19">
            <v>338.05</v>
          </cell>
          <cell r="AC19">
            <v>551.55999999999995</v>
          </cell>
          <cell r="AD19">
            <v>232934.87999999998</v>
          </cell>
          <cell r="AF19">
            <v>205.81</v>
          </cell>
          <cell r="AG19">
            <v>452.79</v>
          </cell>
          <cell r="AH19">
            <v>391.04</v>
          </cell>
          <cell r="AI19">
            <v>638.02</v>
          </cell>
          <cell r="AJ19">
            <v>269448.59999999998</v>
          </cell>
          <cell r="AL19">
            <v>204.9</v>
          </cell>
          <cell r="AM19">
            <v>450.79</v>
          </cell>
          <cell r="AN19">
            <v>389.32</v>
          </cell>
          <cell r="AO19">
            <v>635.20000000000005</v>
          </cell>
        </row>
        <row r="20">
          <cell r="C20" t="str">
            <v>HM16</v>
          </cell>
          <cell r="D20">
            <v>1806</v>
          </cell>
          <cell r="E20">
            <v>3973.2</v>
          </cell>
          <cell r="F20">
            <v>3431.4</v>
          </cell>
          <cell r="G20">
            <v>5598.6</v>
          </cell>
          <cell r="I20">
            <v>150.5</v>
          </cell>
          <cell r="J20">
            <v>331.1</v>
          </cell>
          <cell r="K20">
            <v>285.95</v>
          </cell>
          <cell r="L20">
            <v>466.55</v>
          </cell>
          <cell r="M20">
            <v>2344.6799999999998</v>
          </cell>
          <cell r="N20">
            <v>5158.32</v>
          </cell>
          <cell r="O20">
            <v>4455</v>
          </cell>
          <cell r="P20">
            <v>7268.64</v>
          </cell>
          <cell r="Q20" t="e">
            <v>#REF!</v>
          </cell>
          <cell r="S20">
            <v>195.39</v>
          </cell>
          <cell r="T20">
            <v>429.86</v>
          </cell>
          <cell r="U20">
            <v>371.25</v>
          </cell>
          <cell r="V20">
            <v>605.72</v>
          </cell>
          <cell r="W20" t="e">
            <v>#REF!</v>
          </cell>
          <cell r="X20" t="e">
            <v>#REF!</v>
          </cell>
          <cell r="Z20">
            <v>214.73</v>
          </cell>
          <cell r="AA20">
            <v>472.42</v>
          </cell>
          <cell r="AB20">
            <v>408</v>
          </cell>
          <cell r="AC20">
            <v>665.69</v>
          </cell>
          <cell r="AD20">
            <v>751398.84</v>
          </cell>
          <cell r="AF20">
            <v>221.17</v>
          </cell>
          <cell r="AG20">
            <v>486.59</v>
          </cell>
          <cell r="AH20">
            <v>420.24</v>
          </cell>
          <cell r="AI20">
            <v>685.66</v>
          </cell>
          <cell r="AJ20">
            <v>773937.36</v>
          </cell>
          <cell r="AL20">
            <v>263.08</v>
          </cell>
          <cell r="AM20">
            <v>578.79999999999995</v>
          </cell>
          <cell r="AN20">
            <v>499.87</v>
          </cell>
          <cell r="AO20">
            <v>815.6</v>
          </cell>
        </row>
        <row r="21">
          <cell r="C21" t="str">
            <v>HM17</v>
          </cell>
          <cell r="D21">
            <v>1453.8</v>
          </cell>
          <cell r="E21">
            <v>3198.36</v>
          </cell>
          <cell r="F21">
            <v>2762.28</v>
          </cell>
          <cell r="G21">
            <v>4506.84</v>
          </cell>
          <cell r="I21">
            <v>121.15</v>
          </cell>
          <cell r="J21">
            <v>266.52999999999997</v>
          </cell>
          <cell r="K21">
            <v>230.19</v>
          </cell>
          <cell r="L21">
            <v>375.57</v>
          </cell>
          <cell r="M21">
            <v>1933.56</v>
          </cell>
          <cell r="N21">
            <v>4253.76</v>
          </cell>
          <cell r="O21">
            <v>3673.8</v>
          </cell>
          <cell r="P21">
            <v>5994.12</v>
          </cell>
          <cell r="Q21">
            <v>71673</v>
          </cell>
          <cell r="S21">
            <v>161.13</v>
          </cell>
          <cell r="T21">
            <v>354.48</v>
          </cell>
          <cell r="U21">
            <v>306.14999999999998</v>
          </cell>
          <cell r="V21">
            <v>499.51</v>
          </cell>
          <cell r="W21">
            <v>95324.88</v>
          </cell>
          <cell r="X21">
            <v>0.32999707002636991</v>
          </cell>
          <cell r="Z21">
            <v>167.58</v>
          </cell>
          <cell r="AA21">
            <v>368.66</v>
          </cell>
          <cell r="AB21">
            <v>318.39999999999998</v>
          </cell>
          <cell r="AC21">
            <v>519.49</v>
          </cell>
          <cell r="AD21">
            <v>868521.84000000008</v>
          </cell>
          <cell r="AF21">
            <v>214.02</v>
          </cell>
          <cell r="AG21">
            <v>470.85</v>
          </cell>
          <cell r="AH21">
            <v>400.72</v>
          </cell>
          <cell r="AI21">
            <v>663.48</v>
          </cell>
          <cell r="AJ21">
            <v>1105045.7999999998</v>
          </cell>
          <cell r="AL21">
            <v>214.02</v>
          </cell>
          <cell r="AM21">
            <v>470.85</v>
          </cell>
          <cell r="AN21">
            <v>400.72</v>
          </cell>
          <cell r="AO21">
            <v>663.48</v>
          </cell>
        </row>
        <row r="22">
          <cell r="C22" t="str">
            <v>HM19</v>
          </cell>
          <cell r="D22">
            <v>2707.2</v>
          </cell>
          <cell r="E22">
            <v>5956.8</v>
          </cell>
          <cell r="F22">
            <v>5144.3999999999996</v>
          </cell>
          <cell r="G22">
            <v>8392.7999999999993</v>
          </cell>
          <cell r="I22">
            <v>225.6</v>
          </cell>
          <cell r="J22">
            <v>496.4</v>
          </cell>
          <cell r="K22">
            <v>428.7</v>
          </cell>
          <cell r="L22">
            <v>699.4</v>
          </cell>
          <cell r="M22">
            <v>2720.4</v>
          </cell>
          <cell r="N22">
            <v>5984.4</v>
          </cell>
          <cell r="O22">
            <v>5168.3999999999996</v>
          </cell>
          <cell r="P22">
            <v>8433.6</v>
          </cell>
          <cell r="Q22">
            <v>295375.19999999995</v>
          </cell>
          <cell r="S22">
            <v>226.7</v>
          </cell>
          <cell r="T22">
            <v>498.7</v>
          </cell>
          <cell r="U22">
            <v>430.7</v>
          </cell>
          <cell r="V22">
            <v>702.8</v>
          </cell>
          <cell r="W22">
            <v>296794.80000000005</v>
          </cell>
          <cell r="X22">
            <v>4.8060906941411741E-3</v>
          </cell>
          <cell r="Z22">
            <v>222.68</v>
          </cell>
          <cell r="AA22">
            <v>489.86</v>
          </cell>
          <cell r="AB22">
            <v>423.07</v>
          </cell>
          <cell r="AC22">
            <v>690.35</v>
          </cell>
          <cell r="AD22">
            <v>68406.720000000001</v>
          </cell>
          <cell r="AF22">
            <v>260.3</v>
          </cell>
          <cell r="AG22">
            <v>572.70000000000005</v>
          </cell>
          <cell r="AH22">
            <v>494.6</v>
          </cell>
          <cell r="AI22">
            <v>807</v>
          </cell>
          <cell r="AJ22">
            <v>79969.200000000012</v>
          </cell>
          <cell r="AL22">
            <v>321.10000000000002</v>
          </cell>
          <cell r="AM22">
            <v>706.5</v>
          </cell>
          <cell r="AN22">
            <v>610.20000000000005</v>
          </cell>
          <cell r="AO22">
            <v>995.5</v>
          </cell>
        </row>
        <row r="23">
          <cell r="C23" t="str">
            <v>HM22</v>
          </cell>
          <cell r="D23">
            <v>2041.2</v>
          </cell>
          <cell r="E23">
            <v>4490.5200000000004</v>
          </cell>
          <cell r="F23">
            <v>3878.16</v>
          </cell>
          <cell r="G23">
            <v>6327.6</v>
          </cell>
          <cell r="I23">
            <v>170.1</v>
          </cell>
          <cell r="J23">
            <v>374.21</v>
          </cell>
          <cell r="K23">
            <v>323.18</v>
          </cell>
          <cell r="L23">
            <v>527.29999999999995</v>
          </cell>
          <cell r="M23">
            <v>2206.56</v>
          </cell>
          <cell r="N23">
            <v>4854.24</v>
          </cell>
          <cell r="O23">
            <v>4192.32</v>
          </cell>
          <cell r="P23">
            <v>6840</v>
          </cell>
          <cell r="Q23">
            <v>881577.72</v>
          </cell>
          <cell r="S23">
            <v>183.88</v>
          </cell>
          <cell r="T23">
            <v>404.52</v>
          </cell>
          <cell r="U23">
            <v>349.36</v>
          </cell>
          <cell r="V23">
            <v>570</v>
          </cell>
          <cell r="W23">
            <v>952982.39999999991</v>
          </cell>
          <cell r="X23">
            <v>8.0996466199259043E-2</v>
          </cell>
          <cell r="Z23">
            <v>201.9</v>
          </cell>
          <cell r="AA23">
            <v>444.16</v>
          </cell>
          <cell r="AB23">
            <v>383.6</v>
          </cell>
          <cell r="AC23">
            <v>625.86</v>
          </cell>
          <cell r="AD23">
            <v>2442596.88</v>
          </cell>
          <cell r="AF23">
            <v>234.8</v>
          </cell>
          <cell r="AG23">
            <v>516.6</v>
          </cell>
          <cell r="AH23">
            <v>446.1</v>
          </cell>
          <cell r="AI23">
            <v>727.9</v>
          </cell>
          <cell r="AJ23">
            <v>2840736</v>
          </cell>
          <cell r="AL23">
            <v>359.9</v>
          </cell>
          <cell r="AM23">
            <v>791.9</v>
          </cell>
          <cell r="AN23">
            <v>683.8</v>
          </cell>
          <cell r="AO23">
            <v>1115.7</v>
          </cell>
        </row>
        <row r="24">
          <cell r="C24" t="str">
            <v>HM23</v>
          </cell>
          <cell r="I24" t="str">
            <v>N/A</v>
          </cell>
          <cell r="J24" t="str">
            <v>N/A</v>
          </cell>
          <cell r="K24" t="str">
            <v>N/A</v>
          </cell>
          <cell r="L24" t="str">
            <v>N/A</v>
          </cell>
          <cell r="Q24" t="e">
            <v>#REF!</v>
          </cell>
          <cell r="S24" t="str">
            <v>N/A</v>
          </cell>
          <cell r="T24" t="str">
            <v>N/A</v>
          </cell>
          <cell r="U24" t="str">
            <v>N/A</v>
          </cell>
          <cell r="V24" t="str">
            <v>N/A</v>
          </cell>
          <cell r="W24" t="e">
            <v>#REF!</v>
          </cell>
          <cell r="X24" t="e">
            <v>#REF!</v>
          </cell>
          <cell r="Z24">
            <v>174.85</v>
          </cell>
          <cell r="AA24">
            <v>384.67</v>
          </cell>
          <cell r="AB24">
            <v>332.22</v>
          </cell>
          <cell r="AC24">
            <v>542.04</v>
          </cell>
          <cell r="AD24">
            <v>192196.2</v>
          </cell>
          <cell r="AF24">
            <v>193.9</v>
          </cell>
          <cell r="AG24">
            <v>426.57</v>
          </cell>
          <cell r="AH24">
            <v>368.4</v>
          </cell>
          <cell r="AI24">
            <v>601.07000000000005</v>
          </cell>
          <cell r="AJ24">
            <v>213130.68</v>
          </cell>
          <cell r="AL24">
            <v>259.07</v>
          </cell>
          <cell r="AM24">
            <v>569.95000000000005</v>
          </cell>
          <cell r="AN24">
            <v>492.23</v>
          </cell>
          <cell r="AO24">
            <v>803.12</v>
          </cell>
        </row>
        <row r="25">
          <cell r="C25" t="str">
            <v>HM24</v>
          </cell>
          <cell r="D25">
            <v>1441.68</v>
          </cell>
          <cell r="E25">
            <v>3171.84</v>
          </cell>
          <cell r="F25">
            <v>2739.24</v>
          </cell>
          <cell r="G25">
            <v>4469.16</v>
          </cell>
          <cell r="I25">
            <v>120.14</v>
          </cell>
          <cell r="J25">
            <v>264.32</v>
          </cell>
          <cell r="K25">
            <v>228.27</v>
          </cell>
          <cell r="L25">
            <v>372.43</v>
          </cell>
          <cell r="M25">
            <v>1542.6</v>
          </cell>
          <cell r="N25">
            <v>3393.72</v>
          </cell>
          <cell r="O25">
            <v>2931</v>
          </cell>
          <cell r="P25">
            <v>4782.12</v>
          </cell>
          <cell r="Q25">
            <v>36907.440000000002</v>
          </cell>
          <cell r="S25">
            <v>128.55000000000001</v>
          </cell>
          <cell r="T25">
            <v>282.81</v>
          </cell>
          <cell r="U25">
            <v>244.25</v>
          </cell>
          <cell r="V25">
            <v>398.51</v>
          </cell>
          <cell r="W25">
            <v>39490.92</v>
          </cell>
          <cell r="X25">
            <v>6.9998894531834166E-2</v>
          </cell>
          <cell r="Z25">
            <v>229.19</v>
          </cell>
          <cell r="AA25">
            <v>504.21</v>
          </cell>
          <cell r="AB25">
            <v>435.46</v>
          </cell>
          <cell r="AC25">
            <v>710.49</v>
          </cell>
          <cell r="AD25">
            <v>49230</v>
          </cell>
          <cell r="AF25">
            <v>234.2</v>
          </cell>
          <cell r="AG25">
            <v>515.29999999999995</v>
          </cell>
          <cell r="AH25">
            <v>445</v>
          </cell>
          <cell r="AI25">
            <v>726.1</v>
          </cell>
          <cell r="AJ25">
            <v>50306.399999999994</v>
          </cell>
          <cell r="AL25">
            <v>271.7</v>
          </cell>
          <cell r="AM25">
            <v>597.9</v>
          </cell>
          <cell r="AN25">
            <v>516.29999999999995</v>
          </cell>
          <cell r="AO25">
            <v>842.5</v>
          </cell>
        </row>
        <row r="26">
          <cell r="C26" t="str">
            <v>HM25</v>
          </cell>
          <cell r="D26">
            <v>1690.08</v>
          </cell>
          <cell r="E26">
            <v>3718.2</v>
          </cell>
          <cell r="F26">
            <v>3211.2</v>
          </cell>
          <cell r="G26">
            <v>5239.2</v>
          </cell>
          <cell r="I26">
            <v>140.84</v>
          </cell>
          <cell r="J26">
            <v>309.85000000000002</v>
          </cell>
          <cell r="K26">
            <v>267.60000000000002</v>
          </cell>
          <cell r="L26">
            <v>436.6</v>
          </cell>
          <cell r="M26">
            <v>1774.56</v>
          </cell>
          <cell r="N26">
            <v>3904.08</v>
          </cell>
          <cell r="O26">
            <v>3371.64</v>
          </cell>
          <cell r="P26">
            <v>5501.16</v>
          </cell>
          <cell r="Q26" t="e">
            <v>#REF!</v>
          </cell>
          <cell r="S26">
            <v>147.88</v>
          </cell>
          <cell r="T26">
            <v>325.33999999999997</v>
          </cell>
          <cell r="U26">
            <v>280.97000000000003</v>
          </cell>
          <cell r="V26">
            <v>458.43</v>
          </cell>
          <cell r="W26" t="e">
            <v>#REF!</v>
          </cell>
          <cell r="X26" t="e">
            <v>#REF!</v>
          </cell>
          <cell r="Z26">
            <v>165.1</v>
          </cell>
          <cell r="AA26">
            <v>363.21</v>
          </cell>
          <cell r="AB26">
            <v>313.68</v>
          </cell>
          <cell r="AC26">
            <v>511.8</v>
          </cell>
          <cell r="AD26">
            <v>1629508.92</v>
          </cell>
          <cell r="AF26">
            <v>209.76</v>
          </cell>
          <cell r="AG26">
            <v>461.46</v>
          </cell>
          <cell r="AH26">
            <v>398.53</v>
          </cell>
          <cell r="AI26">
            <v>650.25</v>
          </cell>
          <cell r="AJ26">
            <v>2070302.0399999998</v>
          </cell>
          <cell r="AL26">
            <v>269.31</v>
          </cell>
          <cell r="AM26">
            <v>592.47</v>
          </cell>
          <cell r="AN26">
            <v>511.67</v>
          </cell>
          <cell r="AO26">
            <v>843.85</v>
          </cell>
        </row>
        <row r="27">
          <cell r="C27" t="str">
            <v>HM26</v>
          </cell>
          <cell r="D27">
            <v>1462.8</v>
          </cell>
          <cell r="E27">
            <v>3219.6</v>
          </cell>
          <cell r="F27">
            <v>2781.6</v>
          </cell>
          <cell r="G27">
            <v>4536</v>
          </cell>
          <cell r="I27">
            <v>121.9</v>
          </cell>
          <cell r="J27">
            <v>268.3</v>
          </cell>
          <cell r="K27">
            <v>231.8</v>
          </cell>
          <cell r="L27">
            <v>378</v>
          </cell>
          <cell r="M27">
            <v>1678.8</v>
          </cell>
          <cell r="N27">
            <v>3696</v>
          </cell>
          <cell r="O27">
            <v>3193.2</v>
          </cell>
          <cell r="P27">
            <v>5206.8</v>
          </cell>
          <cell r="Q27">
            <v>1475287.2000000002</v>
          </cell>
          <cell r="S27">
            <v>139.9</v>
          </cell>
          <cell r="T27">
            <v>308</v>
          </cell>
          <cell r="U27">
            <v>266.10000000000002</v>
          </cell>
          <cell r="V27">
            <v>433.9</v>
          </cell>
          <cell r="W27">
            <v>1693404</v>
          </cell>
          <cell r="X27">
            <v>0.14784700904339143</v>
          </cell>
          <cell r="Z27">
            <v>182.3</v>
          </cell>
          <cell r="AA27">
            <v>401.3</v>
          </cell>
          <cell r="AB27">
            <v>346.7</v>
          </cell>
          <cell r="AC27">
            <v>565.4</v>
          </cell>
          <cell r="AD27">
            <v>636868.79999999993</v>
          </cell>
          <cell r="AF27">
            <v>182.4</v>
          </cell>
          <cell r="AG27">
            <v>401.3</v>
          </cell>
          <cell r="AH27">
            <v>346.6</v>
          </cell>
          <cell r="AI27">
            <v>565.4</v>
          </cell>
          <cell r="AJ27">
            <v>636948</v>
          </cell>
          <cell r="AL27">
            <v>211.2</v>
          </cell>
          <cell r="AM27">
            <v>464.7</v>
          </cell>
          <cell r="AN27">
            <v>401.4</v>
          </cell>
          <cell r="AO27">
            <v>654.70000000000005</v>
          </cell>
        </row>
        <row r="28">
          <cell r="C28" t="str">
            <v>HM27</v>
          </cell>
          <cell r="D28">
            <v>2083.56</v>
          </cell>
          <cell r="E28">
            <v>4583.76</v>
          </cell>
          <cell r="F28">
            <v>3958.08</v>
          </cell>
          <cell r="G28">
            <v>6458.88</v>
          </cell>
          <cell r="I28">
            <v>173.63</v>
          </cell>
          <cell r="J28">
            <v>381.98</v>
          </cell>
          <cell r="K28">
            <v>329.84</v>
          </cell>
          <cell r="L28">
            <v>538.24</v>
          </cell>
          <cell r="M28">
            <v>2256.96</v>
          </cell>
          <cell r="N28">
            <v>4965.3599999999997</v>
          </cell>
          <cell r="O28">
            <v>4288.2</v>
          </cell>
          <cell r="P28">
            <v>6996.6</v>
          </cell>
          <cell r="Q28">
            <v>190845.96</v>
          </cell>
          <cell r="S28">
            <v>188.08</v>
          </cell>
          <cell r="T28">
            <v>413.78</v>
          </cell>
          <cell r="U28">
            <v>357.35</v>
          </cell>
          <cell r="V28">
            <v>583.04999999999995</v>
          </cell>
          <cell r="W28">
            <v>206737.91999999998</v>
          </cell>
          <cell r="X28">
            <v>8.3271136575277849E-2</v>
          </cell>
          <cell r="Z28">
            <v>219.14</v>
          </cell>
          <cell r="AA28">
            <v>482.11</v>
          </cell>
          <cell r="AB28">
            <v>416.36</v>
          </cell>
          <cell r="AC28">
            <v>679.33</v>
          </cell>
          <cell r="AD28">
            <v>186969.59999999998</v>
          </cell>
          <cell r="AF28">
            <v>243.24</v>
          </cell>
          <cell r="AG28">
            <v>535.12</v>
          </cell>
          <cell r="AH28">
            <v>462.15</v>
          </cell>
          <cell r="AI28">
            <v>754.03</v>
          </cell>
          <cell r="AJ28">
            <v>207529.55999999997</v>
          </cell>
          <cell r="AL28">
            <v>249.79</v>
          </cell>
          <cell r="AM28">
            <v>549.54</v>
          </cell>
          <cell r="AN28">
            <v>474.61</v>
          </cell>
          <cell r="AO28">
            <v>774.36</v>
          </cell>
        </row>
        <row r="29">
          <cell r="C29" t="str">
            <v>HM28</v>
          </cell>
          <cell r="I29" t="str">
            <v>N/A</v>
          </cell>
          <cell r="J29" t="str">
            <v>N/A</v>
          </cell>
          <cell r="K29" t="str">
            <v>N/A</v>
          </cell>
          <cell r="L29" t="str">
            <v>N/A</v>
          </cell>
          <cell r="Q29">
            <v>0</v>
          </cell>
          <cell r="S29" t="str">
            <v>N/A</v>
          </cell>
          <cell r="T29" t="str">
            <v>N/A</v>
          </cell>
          <cell r="U29" t="str">
            <v>N/A</v>
          </cell>
          <cell r="V29" t="str">
            <v>N/A</v>
          </cell>
          <cell r="W29">
            <v>0</v>
          </cell>
          <cell r="X29">
            <v>0</v>
          </cell>
          <cell r="Z29">
            <v>162.35</v>
          </cell>
          <cell r="AA29">
            <v>357.16</v>
          </cell>
          <cell r="AB29">
            <v>307.47000000000003</v>
          </cell>
          <cell r="AC29">
            <v>503.28</v>
          </cell>
          <cell r="AD29">
            <v>2148864</v>
          </cell>
          <cell r="AF29">
            <v>185.7</v>
          </cell>
          <cell r="AG29">
            <v>408.53</v>
          </cell>
          <cell r="AH29">
            <v>351.69</v>
          </cell>
          <cell r="AI29">
            <v>575.66</v>
          </cell>
          <cell r="AJ29">
            <v>2457917.2800000003</v>
          </cell>
          <cell r="AL29">
            <v>227.32</v>
          </cell>
          <cell r="AM29">
            <v>500.08</v>
          </cell>
          <cell r="AN29">
            <v>430.5</v>
          </cell>
          <cell r="AO29">
            <v>704.68</v>
          </cell>
        </row>
        <row r="30">
          <cell r="C30" t="str">
            <v>HM29</v>
          </cell>
          <cell r="D30">
            <v>1714.8</v>
          </cell>
          <cell r="E30">
            <v>3770.76</v>
          </cell>
          <cell r="F30">
            <v>3260.28</v>
          </cell>
          <cell r="G30">
            <v>5317.56</v>
          </cell>
          <cell r="I30">
            <v>142.9</v>
          </cell>
          <cell r="J30">
            <v>314.23</v>
          </cell>
          <cell r="K30">
            <v>271.69</v>
          </cell>
          <cell r="L30">
            <v>443.13</v>
          </cell>
          <cell r="M30">
            <v>2293.3200000000002</v>
          </cell>
          <cell r="N30">
            <v>5042.88</v>
          </cell>
          <cell r="O30">
            <v>4360.2</v>
          </cell>
          <cell r="P30">
            <v>7111.56</v>
          </cell>
          <cell r="Q30">
            <v>30697.08</v>
          </cell>
          <cell r="S30">
            <v>191.11</v>
          </cell>
          <cell r="T30">
            <v>420.24</v>
          </cell>
          <cell r="U30">
            <v>363.35</v>
          </cell>
          <cell r="V30">
            <v>592.63</v>
          </cell>
          <cell r="W30">
            <v>41053.32</v>
          </cell>
          <cell r="X30">
            <v>0.33736889632499234</v>
          </cell>
          <cell r="Z30">
            <v>221.91</v>
          </cell>
          <cell r="AA30">
            <v>487.97</v>
          </cell>
          <cell r="AB30">
            <v>421.91</v>
          </cell>
          <cell r="AC30">
            <v>688.15</v>
          </cell>
          <cell r="AD30">
            <v>751028.52</v>
          </cell>
          <cell r="AF30">
            <v>273.70999999999998</v>
          </cell>
          <cell r="AG30">
            <v>601.87</v>
          </cell>
          <cell r="AH30">
            <v>520.39</v>
          </cell>
          <cell r="AI30">
            <v>848.78</v>
          </cell>
          <cell r="AJ30">
            <v>926335.67999999993</v>
          </cell>
          <cell r="AL30">
            <v>343.23</v>
          </cell>
          <cell r="AM30">
            <v>754.74</v>
          </cell>
          <cell r="AN30">
            <v>652.57000000000005</v>
          </cell>
          <cell r="AO30">
            <v>1064.3699999999999</v>
          </cell>
        </row>
        <row r="31">
          <cell r="C31" t="str">
            <v>HM30</v>
          </cell>
          <cell r="D31">
            <v>1714.8</v>
          </cell>
          <cell r="E31">
            <v>3770.76</v>
          </cell>
          <cell r="F31">
            <v>3260.28</v>
          </cell>
          <cell r="G31">
            <v>5317.56</v>
          </cell>
          <cell r="I31">
            <v>142.9</v>
          </cell>
          <cell r="J31">
            <v>314.23</v>
          </cell>
          <cell r="K31">
            <v>271.69</v>
          </cell>
          <cell r="L31">
            <v>443.13</v>
          </cell>
          <cell r="M31">
            <v>2293.3200000000002</v>
          </cell>
          <cell r="N31">
            <v>5042.88</v>
          </cell>
          <cell r="O31">
            <v>4360.2</v>
          </cell>
          <cell r="P31">
            <v>7111.56</v>
          </cell>
          <cell r="Q31">
            <v>1410712.56</v>
          </cell>
          <cell r="S31">
            <v>191.11</v>
          </cell>
          <cell r="T31">
            <v>420.24</v>
          </cell>
          <cell r="U31">
            <v>363.35</v>
          </cell>
          <cell r="V31">
            <v>592.63</v>
          </cell>
          <cell r="W31">
            <v>1886644.56</v>
          </cell>
          <cell r="X31">
            <v>0.33736993168898977</v>
          </cell>
          <cell r="Z31">
            <v>221.91</v>
          </cell>
          <cell r="AA31">
            <v>487.97</v>
          </cell>
          <cell r="AB31">
            <v>421.91</v>
          </cell>
          <cell r="AC31">
            <v>688.15</v>
          </cell>
          <cell r="AD31">
            <v>717447.12</v>
          </cell>
          <cell r="AF31">
            <v>273.70999999999998</v>
          </cell>
          <cell r="AG31">
            <v>601.87</v>
          </cell>
          <cell r="AH31">
            <v>520.39</v>
          </cell>
          <cell r="AI31">
            <v>848.78</v>
          </cell>
          <cell r="AJ31">
            <v>884915.04</v>
          </cell>
          <cell r="AL31">
            <v>343.23</v>
          </cell>
          <cell r="AM31">
            <v>754.74</v>
          </cell>
          <cell r="AN31">
            <v>652.57000000000005</v>
          </cell>
          <cell r="AO31">
            <v>1064.3699999999999</v>
          </cell>
        </row>
        <row r="32">
          <cell r="C32" t="str">
            <v>HM31</v>
          </cell>
          <cell r="D32">
            <v>1714.8</v>
          </cell>
          <cell r="E32">
            <v>3770.76</v>
          </cell>
          <cell r="F32">
            <v>3260.28</v>
          </cell>
          <cell r="G32">
            <v>5317.56</v>
          </cell>
          <cell r="I32">
            <v>142.9</v>
          </cell>
          <cell r="J32">
            <v>314.23</v>
          </cell>
          <cell r="K32">
            <v>271.69</v>
          </cell>
          <cell r="L32">
            <v>443.13</v>
          </cell>
          <cell r="M32">
            <v>2293.3200000000002</v>
          </cell>
          <cell r="N32">
            <v>5042.88</v>
          </cell>
          <cell r="O32">
            <v>4360.2</v>
          </cell>
          <cell r="P32">
            <v>7111.56</v>
          </cell>
          <cell r="Q32">
            <v>499094.88</v>
          </cell>
          <cell r="S32">
            <v>191.11</v>
          </cell>
          <cell r="T32">
            <v>420.24</v>
          </cell>
          <cell r="U32">
            <v>363.35</v>
          </cell>
          <cell r="V32">
            <v>592.63</v>
          </cell>
          <cell r="W32">
            <v>667474.32000000007</v>
          </cell>
          <cell r="X32">
            <v>0.3373695999446038</v>
          </cell>
          <cell r="Z32">
            <v>221.91</v>
          </cell>
          <cell r="AA32">
            <v>487.97</v>
          </cell>
          <cell r="AB32">
            <v>421.91</v>
          </cell>
          <cell r="AC32">
            <v>688.15</v>
          </cell>
          <cell r="AD32">
            <v>217601.76</v>
          </cell>
          <cell r="AF32">
            <v>273.70999999999998</v>
          </cell>
          <cell r="AG32">
            <v>601.87</v>
          </cell>
          <cell r="AH32">
            <v>520.39</v>
          </cell>
          <cell r="AI32">
            <v>848.78</v>
          </cell>
          <cell r="AJ32">
            <v>268394.88</v>
          </cell>
          <cell r="AL32">
            <v>343.23</v>
          </cell>
          <cell r="AM32">
            <v>754.74</v>
          </cell>
          <cell r="AN32">
            <v>652.57000000000005</v>
          </cell>
          <cell r="AO32">
            <v>1064.3699999999999</v>
          </cell>
        </row>
        <row r="33">
          <cell r="C33" t="str">
            <v>HM32</v>
          </cell>
          <cell r="D33">
            <v>1844.4</v>
          </cell>
          <cell r="E33">
            <v>4057.56</v>
          </cell>
          <cell r="F33">
            <v>3504.24</v>
          </cell>
          <cell r="G33">
            <v>5717.4</v>
          </cell>
          <cell r="I33">
            <v>153.69999999999999</v>
          </cell>
          <cell r="J33">
            <v>338.13</v>
          </cell>
          <cell r="K33">
            <v>292.02</v>
          </cell>
          <cell r="L33">
            <v>476.45</v>
          </cell>
          <cell r="M33">
            <v>1938.72</v>
          </cell>
          <cell r="N33">
            <v>4265.04</v>
          </cell>
          <cell r="O33">
            <v>3683.4</v>
          </cell>
          <cell r="P33">
            <v>6009.72</v>
          </cell>
          <cell r="Q33">
            <v>131132.88</v>
          </cell>
          <cell r="S33">
            <v>161.56</v>
          </cell>
          <cell r="T33">
            <v>355.42</v>
          </cell>
          <cell r="U33">
            <v>306.95</v>
          </cell>
          <cell r="V33">
            <v>500.81</v>
          </cell>
          <cell r="W33">
            <v>137837.88</v>
          </cell>
          <cell r="X33">
            <v>5.1131340972607298E-2</v>
          </cell>
          <cell r="Z33">
            <v>161.56</v>
          </cell>
          <cell r="AA33">
            <v>355.42</v>
          </cell>
          <cell r="AB33">
            <v>306.95</v>
          </cell>
          <cell r="AC33">
            <v>500.81</v>
          </cell>
          <cell r="AD33">
            <v>61261.200000000004</v>
          </cell>
          <cell r="AF33">
            <v>191.61</v>
          </cell>
          <cell r="AG33">
            <v>421.52</v>
          </cell>
          <cell r="AH33">
            <v>364.03</v>
          </cell>
          <cell r="AI33">
            <v>593.95000000000005</v>
          </cell>
          <cell r="AJ33">
            <v>72654.48</v>
          </cell>
          <cell r="AL33">
            <v>239.23</v>
          </cell>
          <cell r="AM33">
            <v>526.27</v>
          </cell>
          <cell r="AN33">
            <v>454.49</v>
          </cell>
          <cell r="AO33">
            <v>741.55</v>
          </cell>
        </row>
        <row r="34">
          <cell r="C34" t="str">
            <v>HM33</v>
          </cell>
          <cell r="AL34">
            <v>231.96</v>
          </cell>
          <cell r="AM34">
            <v>510.3</v>
          </cell>
          <cell r="AN34">
            <v>440.72</v>
          </cell>
          <cell r="AO34">
            <v>719.06</v>
          </cell>
        </row>
        <row r="35">
          <cell r="C35" t="str">
            <v>HM34</v>
          </cell>
          <cell r="D35">
            <v>1905.12</v>
          </cell>
          <cell r="E35">
            <v>4191.3599999999997</v>
          </cell>
          <cell r="F35">
            <v>3619.8</v>
          </cell>
          <cell r="G35">
            <v>5905.92</v>
          </cell>
          <cell r="I35">
            <v>158.76</v>
          </cell>
          <cell r="J35">
            <v>349.28</v>
          </cell>
          <cell r="K35">
            <v>301.64999999999998</v>
          </cell>
          <cell r="L35">
            <v>492.16</v>
          </cell>
          <cell r="M35">
            <v>2048.4</v>
          </cell>
          <cell r="N35">
            <v>4506</v>
          </cell>
          <cell r="O35">
            <v>3891.96</v>
          </cell>
          <cell r="P35">
            <v>6350.04</v>
          </cell>
          <cell r="Q35">
            <v>537248.52</v>
          </cell>
          <cell r="S35">
            <v>170.7</v>
          </cell>
          <cell r="T35">
            <v>375.5</v>
          </cell>
          <cell r="U35">
            <v>324.33</v>
          </cell>
          <cell r="V35">
            <v>529.16999999999996</v>
          </cell>
          <cell r="W35">
            <v>577639.19999999995</v>
          </cell>
          <cell r="X35">
            <v>7.5180625904748721E-2</v>
          </cell>
          <cell r="Z35">
            <v>192.86</v>
          </cell>
          <cell r="AA35">
            <v>424.24</v>
          </cell>
          <cell r="AB35">
            <v>366.43</v>
          </cell>
          <cell r="AC35">
            <v>597.86</v>
          </cell>
          <cell r="AD35">
            <v>2286726.5999999996</v>
          </cell>
          <cell r="AF35">
            <v>213.11</v>
          </cell>
          <cell r="AG35">
            <v>468.79</v>
          </cell>
          <cell r="AH35">
            <v>404.91</v>
          </cell>
          <cell r="AI35">
            <v>660.64</v>
          </cell>
          <cell r="AJ35">
            <v>2526849.2400000002</v>
          </cell>
          <cell r="AL35">
            <v>241.21</v>
          </cell>
          <cell r="AM35">
            <v>530.59</v>
          </cell>
          <cell r="AN35">
            <v>458.29</v>
          </cell>
          <cell r="AO35">
            <v>747.74</v>
          </cell>
        </row>
        <row r="36">
          <cell r="C36" t="str">
            <v>HM35</v>
          </cell>
          <cell r="AL36">
            <v>307.26</v>
          </cell>
          <cell r="AM36">
            <v>675.97</v>
          </cell>
          <cell r="AN36">
            <v>583.79</v>
          </cell>
          <cell r="AO36">
            <v>952.5</v>
          </cell>
        </row>
        <row r="37">
          <cell r="C37" t="str">
            <v>HM36</v>
          </cell>
          <cell r="D37">
            <v>1264.68</v>
          </cell>
          <cell r="E37">
            <v>2782.32</v>
          </cell>
          <cell r="F37">
            <v>2402.88</v>
          </cell>
          <cell r="G37">
            <v>3920.52</v>
          </cell>
          <cell r="I37">
            <v>105.39</v>
          </cell>
          <cell r="J37">
            <v>231.86</v>
          </cell>
          <cell r="K37">
            <v>200.24</v>
          </cell>
          <cell r="L37">
            <v>326.70999999999998</v>
          </cell>
          <cell r="M37">
            <v>1419.24</v>
          </cell>
          <cell r="N37">
            <v>3122.28</v>
          </cell>
          <cell r="O37">
            <v>2696.52</v>
          </cell>
          <cell r="P37">
            <v>4399.68</v>
          </cell>
          <cell r="Q37">
            <v>340705.32</v>
          </cell>
          <cell r="S37">
            <v>118.27</v>
          </cell>
          <cell r="T37">
            <v>260.19</v>
          </cell>
          <cell r="U37">
            <v>224.71</v>
          </cell>
          <cell r="V37">
            <v>366.64</v>
          </cell>
          <cell r="W37">
            <v>382341.6</v>
          </cell>
          <cell r="X37">
            <v>0.12220613402808023</v>
          </cell>
          <cell r="Z37">
            <v>138.71</v>
          </cell>
          <cell r="AA37">
            <v>305.16000000000003</v>
          </cell>
          <cell r="AB37">
            <v>263.55</v>
          </cell>
          <cell r="AC37">
            <v>430</v>
          </cell>
          <cell r="AD37">
            <v>295951.32</v>
          </cell>
          <cell r="AF37">
            <v>147.15</v>
          </cell>
          <cell r="AG37">
            <v>323.73</v>
          </cell>
          <cell r="AH37">
            <v>279.58999999999997</v>
          </cell>
          <cell r="AI37">
            <v>456.17</v>
          </cell>
          <cell r="AJ37">
            <v>313961.39999999997</v>
          </cell>
          <cell r="AL37">
            <v>148.25</v>
          </cell>
          <cell r="AM37">
            <v>326.14999999999998</v>
          </cell>
          <cell r="AN37">
            <v>281.68</v>
          </cell>
          <cell r="AO37">
            <v>459.58</v>
          </cell>
        </row>
        <row r="38">
          <cell r="C38" t="str">
            <v>HM37</v>
          </cell>
          <cell r="D38">
            <v>1377.24</v>
          </cell>
          <cell r="E38">
            <v>3029.88</v>
          </cell>
          <cell r="F38">
            <v>2616.7199999999998</v>
          </cell>
          <cell r="G38">
            <v>4269.3599999999997</v>
          </cell>
          <cell r="I38">
            <v>114.77</v>
          </cell>
          <cell r="J38">
            <v>252.49</v>
          </cell>
          <cell r="K38">
            <v>218.06</v>
          </cell>
          <cell r="L38">
            <v>355.78</v>
          </cell>
          <cell r="M38">
            <v>1534.08</v>
          </cell>
          <cell r="N38">
            <v>3375</v>
          </cell>
          <cell r="O38">
            <v>2914.68</v>
          </cell>
          <cell r="P38">
            <v>4755.6000000000004</v>
          </cell>
          <cell r="Q38">
            <v>112519.32</v>
          </cell>
          <cell r="S38">
            <v>127.84</v>
          </cell>
          <cell r="T38">
            <v>281.25</v>
          </cell>
          <cell r="U38">
            <v>242.89</v>
          </cell>
          <cell r="V38">
            <v>396.3</v>
          </cell>
          <cell r="W38">
            <v>125333.4</v>
          </cell>
          <cell r="X38">
            <v>0.11388337576160246</v>
          </cell>
          <cell r="Z38">
            <v>142.85</v>
          </cell>
          <cell r="AA38">
            <v>314.27</v>
          </cell>
          <cell r="AB38">
            <v>271.42</v>
          </cell>
          <cell r="AC38">
            <v>442.84</v>
          </cell>
          <cell r="AD38">
            <v>241189.55999999997</v>
          </cell>
          <cell r="AF38">
            <v>151.01</v>
          </cell>
          <cell r="AG38">
            <v>332.22</v>
          </cell>
          <cell r="AH38">
            <v>286.92</v>
          </cell>
          <cell r="AI38">
            <v>468.13</v>
          </cell>
          <cell r="AJ38">
            <v>254964.71999999997</v>
          </cell>
          <cell r="AL38">
            <v>170.95</v>
          </cell>
          <cell r="AM38">
            <v>376.09</v>
          </cell>
          <cell r="AN38">
            <v>324.81</v>
          </cell>
          <cell r="AO38">
            <v>529.95000000000005</v>
          </cell>
        </row>
        <row r="39">
          <cell r="C39" t="str">
            <v>HM38</v>
          </cell>
          <cell r="D39">
            <v>1613.4</v>
          </cell>
          <cell r="E39">
            <v>3549.6</v>
          </cell>
          <cell r="F39">
            <v>3065.4</v>
          </cell>
          <cell r="G39">
            <v>5001.6000000000004</v>
          </cell>
          <cell r="I39">
            <v>134.44999999999999</v>
          </cell>
          <cell r="J39">
            <v>295.8</v>
          </cell>
          <cell r="K39">
            <v>255.45</v>
          </cell>
          <cell r="L39">
            <v>416.8</v>
          </cell>
          <cell r="M39">
            <v>1781.16</v>
          </cell>
          <cell r="N39">
            <v>3918.48</v>
          </cell>
          <cell r="O39">
            <v>3384.12</v>
          </cell>
          <cell r="P39">
            <v>5521.68</v>
          </cell>
          <cell r="Q39">
            <v>50983.799999999996</v>
          </cell>
          <cell r="S39">
            <v>148.43</v>
          </cell>
          <cell r="T39">
            <v>326.54000000000002</v>
          </cell>
          <cell r="U39">
            <v>282.01</v>
          </cell>
          <cell r="V39">
            <v>460.14</v>
          </cell>
          <cell r="W39">
            <v>56284.679999999993</v>
          </cell>
          <cell r="X39">
            <v>0.10397184988172703</v>
          </cell>
          <cell r="Z39">
            <v>155.94</v>
          </cell>
          <cell r="AA39">
            <v>343.07</v>
          </cell>
          <cell r="AB39">
            <v>296.3</v>
          </cell>
          <cell r="AC39">
            <v>483.43</v>
          </cell>
          <cell r="AD39">
            <v>860433</v>
          </cell>
          <cell r="AF39">
            <v>157.02000000000001</v>
          </cell>
          <cell r="AG39">
            <v>345.44</v>
          </cell>
          <cell r="AH39">
            <v>298.33999999999997</v>
          </cell>
          <cell r="AI39">
            <v>486.76</v>
          </cell>
          <cell r="AJ39">
            <v>866372.64</v>
          </cell>
          <cell r="AL39">
            <v>224.55</v>
          </cell>
          <cell r="AM39">
            <v>494.02</v>
          </cell>
          <cell r="AN39">
            <v>426.65</v>
          </cell>
          <cell r="AO39">
            <v>696.12</v>
          </cell>
        </row>
        <row r="40">
          <cell r="C40" t="str">
            <v>HM39</v>
          </cell>
          <cell r="D40">
            <v>1704.12</v>
          </cell>
          <cell r="E40">
            <v>3738.24</v>
          </cell>
          <cell r="F40">
            <v>3229.68</v>
          </cell>
          <cell r="G40">
            <v>5263.92</v>
          </cell>
          <cell r="I40">
            <v>142.01</v>
          </cell>
          <cell r="J40">
            <v>311.52</v>
          </cell>
          <cell r="K40">
            <v>269.14</v>
          </cell>
          <cell r="L40">
            <v>438.66</v>
          </cell>
          <cell r="M40">
            <v>1858.56</v>
          </cell>
          <cell r="N40">
            <v>4088.88</v>
          </cell>
          <cell r="O40">
            <v>3531.24</v>
          </cell>
          <cell r="P40">
            <v>5761.56</v>
          </cell>
          <cell r="Q40" t="e">
            <v>#REF!</v>
          </cell>
          <cell r="S40">
            <v>154.88</v>
          </cell>
          <cell r="T40">
            <v>340.74</v>
          </cell>
          <cell r="U40">
            <v>294.27</v>
          </cell>
          <cell r="V40">
            <v>480.13</v>
          </cell>
          <cell r="W40" t="e">
            <v>#REF!</v>
          </cell>
          <cell r="X40" t="e">
            <v>#REF!</v>
          </cell>
          <cell r="Z40">
            <v>169.31</v>
          </cell>
          <cell r="AA40">
            <v>372.49</v>
          </cell>
          <cell r="AB40">
            <v>321.69</v>
          </cell>
          <cell r="AC40">
            <v>524.88</v>
          </cell>
          <cell r="AD40">
            <v>1867393.44</v>
          </cell>
          <cell r="AF40">
            <v>214.34</v>
          </cell>
          <cell r="AG40">
            <v>471.55</v>
          </cell>
          <cell r="AH40">
            <v>407.24</v>
          </cell>
          <cell r="AI40">
            <v>664.47</v>
          </cell>
          <cell r="AJ40">
            <v>2364024.12</v>
          </cell>
          <cell r="AL40">
            <v>208.18</v>
          </cell>
          <cell r="AM40">
            <v>458</v>
          </cell>
          <cell r="AN40">
            <v>395.53</v>
          </cell>
          <cell r="AO40">
            <v>645.38</v>
          </cell>
        </row>
        <row r="41">
          <cell r="C41" t="str">
            <v>HM40</v>
          </cell>
          <cell r="D41">
            <v>1733.52</v>
          </cell>
          <cell r="E41">
            <v>3813.72</v>
          </cell>
          <cell r="F41">
            <v>3293.88</v>
          </cell>
          <cell r="G41">
            <v>5374.08</v>
          </cell>
          <cell r="I41">
            <v>144.46</v>
          </cell>
          <cell r="J41">
            <v>317.81</v>
          </cell>
          <cell r="K41">
            <v>274.49</v>
          </cell>
          <cell r="L41">
            <v>447.84</v>
          </cell>
          <cell r="M41">
            <v>1979.16</v>
          </cell>
          <cell r="N41">
            <v>4354.08</v>
          </cell>
          <cell r="O41">
            <v>3760.44</v>
          </cell>
          <cell r="P41">
            <v>6135.48</v>
          </cell>
          <cell r="Q41">
            <v>1712932.6800000002</v>
          </cell>
          <cell r="S41">
            <v>164.93</v>
          </cell>
          <cell r="T41">
            <v>362.84</v>
          </cell>
          <cell r="U41">
            <v>313.37</v>
          </cell>
          <cell r="V41">
            <v>511.29</v>
          </cell>
          <cell r="W41">
            <v>1955617.8000000003</v>
          </cell>
          <cell r="X41">
            <v>0.14167814230737896</v>
          </cell>
          <cell r="Z41">
            <v>181.42</v>
          </cell>
          <cell r="AA41">
            <v>399.12</v>
          </cell>
          <cell r="AB41">
            <v>344.71</v>
          </cell>
          <cell r="AC41">
            <v>562.41999999999996</v>
          </cell>
          <cell r="AD41">
            <v>64224</v>
          </cell>
          <cell r="AF41">
            <v>192.67</v>
          </cell>
          <cell r="AG41">
            <v>423.86</v>
          </cell>
          <cell r="AH41">
            <v>366.08</v>
          </cell>
          <cell r="AI41">
            <v>597.28</v>
          </cell>
          <cell r="AJ41">
            <v>68205.359999999986</v>
          </cell>
          <cell r="AL41">
            <v>219.55</v>
          </cell>
          <cell r="AM41">
            <v>482.99</v>
          </cell>
          <cell r="AN41">
            <v>417.15</v>
          </cell>
          <cell r="AO41">
            <v>680.61</v>
          </cell>
        </row>
        <row r="42">
          <cell r="C42" t="str">
            <v>HM41</v>
          </cell>
          <cell r="D42">
            <v>2088.12</v>
          </cell>
          <cell r="E42">
            <v>4593.6000000000004</v>
          </cell>
          <cell r="F42">
            <v>3967.2</v>
          </cell>
          <cell r="G42">
            <v>6472.92</v>
          </cell>
          <cell r="I42">
            <v>174.01</v>
          </cell>
          <cell r="J42">
            <v>382.8</v>
          </cell>
          <cell r="K42">
            <v>330.6</v>
          </cell>
          <cell r="L42">
            <v>539.41</v>
          </cell>
          <cell r="M42">
            <v>2223.84</v>
          </cell>
          <cell r="N42">
            <v>4889.76</v>
          </cell>
          <cell r="O42">
            <v>4223.76</v>
          </cell>
          <cell r="P42">
            <v>6891.48</v>
          </cell>
          <cell r="Q42">
            <v>371255.88</v>
          </cell>
          <cell r="S42">
            <v>185.32</v>
          </cell>
          <cell r="T42">
            <v>407.48</v>
          </cell>
          <cell r="U42">
            <v>351.98</v>
          </cell>
          <cell r="V42">
            <v>574.29</v>
          </cell>
          <cell r="W42">
            <v>395293.43999999994</v>
          </cell>
          <cell r="X42">
            <v>6.4746610881960764E-2</v>
          </cell>
          <cell r="Z42">
            <v>200.18</v>
          </cell>
          <cell r="AA42">
            <v>440.39</v>
          </cell>
          <cell r="AB42">
            <v>380.34</v>
          </cell>
          <cell r="AC42">
            <v>620.37</v>
          </cell>
          <cell r="AD42">
            <v>415038.12</v>
          </cell>
          <cell r="AF42">
            <v>248.69</v>
          </cell>
          <cell r="AG42">
            <v>547.12</v>
          </cell>
          <cell r="AH42">
            <v>472.51</v>
          </cell>
          <cell r="AI42">
            <v>770.69</v>
          </cell>
          <cell r="AJ42">
            <v>515611.92000000004</v>
          </cell>
          <cell r="AL42">
            <v>263.67</v>
          </cell>
          <cell r="AM42">
            <v>580.07000000000005</v>
          </cell>
          <cell r="AN42">
            <v>500.97</v>
          </cell>
          <cell r="AO42">
            <v>817.38</v>
          </cell>
        </row>
        <row r="43">
          <cell r="C43" t="str">
            <v>HM42</v>
          </cell>
          <cell r="AL43">
            <v>183.54</v>
          </cell>
          <cell r="AM43">
            <v>399.64</v>
          </cell>
          <cell r="AN43">
            <v>345.92</v>
          </cell>
          <cell r="AO43">
            <v>599.70000000000005</v>
          </cell>
        </row>
        <row r="44">
          <cell r="C44" t="str">
            <v>HM43</v>
          </cell>
          <cell r="D44">
            <v>1984.68</v>
          </cell>
          <cell r="E44">
            <v>4366.32</v>
          </cell>
          <cell r="F44">
            <v>3770.88</v>
          </cell>
          <cell r="G44">
            <v>6152.64</v>
          </cell>
          <cell r="I44">
            <v>165.39</v>
          </cell>
          <cell r="J44">
            <v>363.86</v>
          </cell>
          <cell r="K44">
            <v>314.24</v>
          </cell>
          <cell r="L44">
            <v>512.72</v>
          </cell>
          <cell r="M44">
            <v>2061.7199999999998</v>
          </cell>
          <cell r="N44">
            <v>4536</v>
          </cell>
          <cell r="O44">
            <v>3917.4</v>
          </cell>
          <cell r="P44">
            <v>6391.68</v>
          </cell>
          <cell r="Q44">
            <v>279247.32</v>
          </cell>
          <cell r="S44">
            <v>171.81</v>
          </cell>
          <cell r="T44">
            <v>378</v>
          </cell>
          <cell r="U44">
            <v>326.45</v>
          </cell>
          <cell r="V44">
            <v>532.64</v>
          </cell>
          <cell r="W44">
            <v>290095.55999999994</v>
          </cell>
          <cell r="X44">
            <v>3.8848143645568101E-2</v>
          </cell>
          <cell r="Z44">
            <v>187.92</v>
          </cell>
          <cell r="AA44">
            <v>413.42</v>
          </cell>
          <cell r="AB44">
            <v>357.05</v>
          </cell>
          <cell r="AC44">
            <v>582.54999999999995</v>
          </cell>
          <cell r="AD44">
            <v>23677.8</v>
          </cell>
          <cell r="AF44">
            <v>216.02</v>
          </cell>
          <cell r="AG44">
            <v>475.25</v>
          </cell>
          <cell r="AH44">
            <v>410.45</v>
          </cell>
          <cell r="AI44">
            <v>669.67</v>
          </cell>
          <cell r="AJ44">
            <v>27218.879999999997</v>
          </cell>
          <cell r="AL44">
            <v>232.9</v>
          </cell>
          <cell r="AM44">
            <v>512.38</v>
          </cell>
          <cell r="AN44">
            <v>442.51</v>
          </cell>
          <cell r="AO44">
            <v>721.99</v>
          </cell>
        </row>
        <row r="45">
          <cell r="C45" t="str">
            <v>HM44</v>
          </cell>
          <cell r="D45">
            <v>1463.52</v>
          </cell>
          <cell r="E45">
            <v>3220.32</v>
          </cell>
          <cell r="F45">
            <v>2780.76</v>
          </cell>
          <cell r="G45">
            <v>4536.96</v>
          </cell>
          <cell r="I45">
            <v>121.96</v>
          </cell>
          <cell r="J45">
            <v>268.36</v>
          </cell>
          <cell r="K45">
            <v>231.73</v>
          </cell>
          <cell r="L45">
            <v>378.08</v>
          </cell>
          <cell r="M45">
            <v>1586.4</v>
          </cell>
          <cell r="N45">
            <v>3489.48</v>
          </cell>
          <cell r="O45">
            <v>3014.16</v>
          </cell>
          <cell r="P45">
            <v>4917.72</v>
          </cell>
          <cell r="Q45">
            <v>672947.04</v>
          </cell>
          <cell r="S45">
            <v>132.19999999999999</v>
          </cell>
          <cell r="T45">
            <v>290.79000000000002</v>
          </cell>
          <cell r="U45">
            <v>251.18</v>
          </cell>
          <cell r="V45">
            <v>409.81</v>
          </cell>
          <cell r="W45">
            <v>729406.44</v>
          </cell>
          <cell r="X45">
            <v>8.3898727008294705E-2</v>
          </cell>
          <cell r="Z45">
            <v>144.78</v>
          </cell>
          <cell r="AA45">
            <v>318.52</v>
          </cell>
          <cell r="AB45">
            <v>275.08</v>
          </cell>
          <cell r="AC45">
            <v>448.82</v>
          </cell>
          <cell r="AD45">
            <v>70189.679999999993</v>
          </cell>
          <cell r="AF45">
            <v>166.27</v>
          </cell>
          <cell r="AG45">
            <v>365.79</v>
          </cell>
          <cell r="AH45">
            <v>315.91000000000003</v>
          </cell>
          <cell r="AI45">
            <v>514.44000000000005</v>
          </cell>
          <cell r="AJ45">
            <v>80547.48000000001</v>
          </cell>
          <cell r="AL45">
            <v>176.22</v>
          </cell>
          <cell r="AM45">
            <v>387.68</v>
          </cell>
          <cell r="AN45">
            <v>334.82</v>
          </cell>
          <cell r="AO45">
            <v>546.28</v>
          </cell>
        </row>
        <row r="46">
          <cell r="C46" t="str">
            <v>HM45</v>
          </cell>
          <cell r="D46">
            <v>1806.36</v>
          </cell>
          <cell r="E46">
            <v>3974.04</v>
          </cell>
          <cell r="F46">
            <v>3432.12</v>
          </cell>
          <cell r="G46">
            <v>5599.68</v>
          </cell>
          <cell r="I46">
            <v>150.53</v>
          </cell>
          <cell r="J46">
            <v>331.17</v>
          </cell>
          <cell r="K46">
            <v>286.01</v>
          </cell>
          <cell r="L46">
            <v>466.64</v>
          </cell>
          <cell r="M46">
            <v>1974.36</v>
          </cell>
          <cell r="N46">
            <v>4334.5200000000004</v>
          </cell>
          <cell r="O46">
            <v>3743.4</v>
          </cell>
          <cell r="P46">
            <v>6107.52</v>
          </cell>
          <cell r="Q46">
            <v>1660225.44</v>
          </cell>
          <cell r="S46">
            <v>164.53</v>
          </cell>
          <cell r="T46">
            <v>361.21</v>
          </cell>
          <cell r="U46">
            <v>311.95</v>
          </cell>
          <cell r="V46">
            <v>508.96</v>
          </cell>
          <cell r="W46">
            <v>1811776.56</v>
          </cell>
          <cell r="X46">
            <v>9.1283458468146339E-2</v>
          </cell>
          <cell r="Z46">
            <v>178.98</v>
          </cell>
          <cell r="AA46">
            <v>392.93</v>
          </cell>
          <cell r="AB46">
            <v>339.34</v>
          </cell>
          <cell r="AC46">
            <v>553.65</v>
          </cell>
          <cell r="AD46">
            <v>1747112.4000000001</v>
          </cell>
          <cell r="AF46">
            <v>200.16</v>
          </cell>
          <cell r="AG46">
            <v>440.36</v>
          </cell>
          <cell r="AH46">
            <v>380.31</v>
          </cell>
          <cell r="AI46">
            <v>620.51</v>
          </cell>
          <cell r="AJ46">
            <v>1956629.0399999998</v>
          </cell>
          <cell r="AL46">
            <v>227</v>
          </cell>
          <cell r="AM46">
            <v>499.41</v>
          </cell>
          <cell r="AN46">
            <v>431.3</v>
          </cell>
          <cell r="AO46">
            <v>703.69</v>
          </cell>
        </row>
        <row r="47">
          <cell r="C47" t="str">
            <v>HM46</v>
          </cell>
          <cell r="D47">
            <v>1869.12</v>
          </cell>
          <cell r="E47">
            <v>4112.04</v>
          </cell>
          <cell r="F47">
            <v>3551.28</v>
          </cell>
          <cell r="G47">
            <v>5794.32</v>
          </cell>
          <cell r="I47">
            <v>155.76</v>
          </cell>
          <cell r="J47">
            <v>342.67</v>
          </cell>
          <cell r="K47">
            <v>295.94</v>
          </cell>
          <cell r="L47">
            <v>482.86</v>
          </cell>
          <cell r="M47">
            <v>2227.56</v>
          </cell>
          <cell r="N47">
            <v>4897.68</v>
          </cell>
          <cell r="O47">
            <v>4239.84</v>
          </cell>
          <cell r="P47">
            <v>6904.8</v>
          </cell>
          <cell r="Q47">
            <v>55139.16</v>
          </cell>
          <cell r="S47">
            <v>185.63</v>
          </cell>
          <cell r="T47">
            <v>408.14</v>
          </cell>
          <cell r="U47">
            <v>353.32</v>
          </cell>
          <cell r="V47">
            <v>575.4</v>
          </cell>
          <cell r="W47">
            <v>65721.84</v>
          </cell>
          <cell r="X47">
            <v>0.19192675405283643</v>
          </cell>
          <cell r="Z47">
            <v>204.19</v>
          </cell>
          <cell r="AA47">
            <v>448.95</v>
          </cell>
          <cell r="AB47">
            <v>388.65</v>
          </cell>
          <cell r="AC47">
            <v>632.94000000000005</v>
          </cell>
          <cell r="AD47">
            <v>325335.24</v>
          </cell>
          <cell r="AF47">
            <v>217.59</v>
          </cell>
          <cell r="AG47">
            <v>478.41</v>
          </cell>
          <cell r="AH47">
            <v>413.42</v>
          </cell>
          <cell r="AI47">
            <v>674.47</v>
          </cell>
          <cell r="AJ47">
            <v>346455.36</v>
          </cell>
          <cell r="AL47">
            <v>256.98</v>
          </cell>
          <cell r="AM47">
            <v>565.41</v>
          </cell>
          <cell r="AN47">
            <v>488.26</v>
          </cell>
          <cell r="AO47">
            <v>796.57</v>
          </cell>
        </row>
        <row r="48">
          <cell r="C48" t="str">
            <v>HM47</v>
          </cell>
          <cell r="D48">
            <v>2645.04</v>
          </cell>
          <cell r="E48">
            <v>5820.48</v>
          </cell>
          <cell r="F48">
            <v>5025.72</v>
          </cell>
          <cell r="G48">
            <v>8201.2800000000007</v>
          </cell>
          <cell r="I48">
            <v>220.42</v>
          </cell>
          <cell r="J48">
            <v>485.04</v>
          </cell>
          <cell r="K48">
            <v>418.81</v>
          </cell>
          <cell r="L48">
            <v>683.44</v>
          </cell>
          <cell r="M48">
            <v>2848.2</v>
          </cell>
          <cell r="N48">
            <v>6267.48</v>
          </cell>
          <cell r="O48">
            <v>5411.64</v>
          </cell>
          <cell r="P48">
            <v>8831.16</v>
          </cell>
          <cell r="Q48">
            <v>457117.20000000007</v>
          </cell>
          <cell r="S48">
            <v>237.35</v>
          </cell>
          <cell r="T48">
            <v>522.29</v>
          </cell>
          <cell r="U48">
            <v>450.97</v>
          </cell>
          <cell r="V48">
            <v>735.93</v>
          </cell>
          <cell r="W48">
            <v>492224.52</v>
          </cell>
          <cell r="X48">
            <v>7.6801572988283828E-2</v>
          </cell>
          <cell r="Z48">
            <v>302.62</v>
          </cell>
          <cell r="AA48">
            <v>665.92</v>
          </cell>
          <cell r="AB48">
            <v>574.99</v>
          </cell>
          <cell r="AC48">
            <v>938.31</v>
          </cell>
          <cell r="AD48">
            <v>138727.44</v>
          </cell>
          <cell r="AF48">
            <v>312.01</v>
          </cell>
          <cell r="AG48">
            <v>686.58</v>
          </cell>
          <cell r="AH48">
            <v>592.83000000000004</v>
          </cell>
          <cell r="AI48">
            <v>967.4</v>
          </cell>
          <cell r="AJ48">
            <v>143031.59999999998</v>
          </cell>
          <cell r="AL48">
            <v>322.7</v>
          </cell>
          <cell r="AM48">
            <v>710.1</v>
          </cell>
          <cell r="AN48">
            <v>613.14</v>
          </cell>
          <cell r="AO48">
            <v>1000.54</v>
          </cell>
        </row>
        <row r="49">
          <cell r="C49" t="str">
            <v>HM48</v>
          </cell>
          <cell r="AL49">
            <v>269</v>
          </cell>
          <cell r="AM49">
            <v>591.79999999999995</v>
          </cell>
          <cell r="AN49">
            <v>511.1</v>
          </cell>
          <cell r="AO49">
            <v>833.9</v>
          </cell>
        </row>
        <row r="50">
          <cell r="C50" t="str">
            <v>HM18</v>
          </cell>
          <cell r="D50">
            <v>1882.08</v>
          </cell>
          <cell r="E50">
            <v>4143.3599999999997</v>
          </cell>
          <cell r="F50">
            <v>3578.28</v>
          </cell>
          <cell r="G50">
            <v>5838.24</v>
          </cell>
          <cell r="I50">
            <v>156.84</v>
          </cell>
          <cell r="J50">
            <v>345.28</v>
          </cell>
          <cell r="K50">
            <v>298.19</v>
          </cell>
          <cell r="L50">
            <v>486.52</v>
          </cell>
          <cell r="M50">
            <v>2258.52</v>
          </cell>
          <cell r="N50">
            <v>4972.08</v>
          </cell>
          <cell r="O50">
            <v>4293.96</v>
          </cell>
          <cell r="P50">
            <v>7005.84</v>
          </cell>
          <cell r="Q50">
            <v>19772.52</v>
          </cell>
          <cell r="S50">
            <v>188.21</v>
          </cell>
          <cell r="T50">
            <v>414.34</v>
          </cell>
          <cell r="U50">
            <v>357.83</v>
          </cell>
          <cell r="V50">
            <v>583.82000000000005</v>
          </cell>
          <cell r="W50">
            <v>23727.239999999998</v>
          </cell>
          <cell r="X50">
            <v>0.20001092425244726</v>
          </cell>
          <cell r="Z50">
            <v>230.37</v>
          </cell>
          <cell r="AA50">
            <v>507.15</v>
          </cell>
          <cell r="AB50">
            <v>437.99</v>
          </cell>
          <cell r="AC50">
            <v>714.59</v>
          </cell>
          <cell r="AD50">
            <v>134405.40000000002</v>
          </cell>
          <cell r="AF50">
            <v>269.77</v>
          </cell>
          <cell r="AG50">
            <v>593.89</v>
          </cell>
          <cell r="AH50">
            <v>512.9</v>
          </cell>
          <cell r="AI50">
            <v>836.81</v>
          </cell>
          <cell r="AJ50">
            <v>157392.95999999996</v>
          </cell>
          <cell r="AL50">
            <v>290.75</v>
          </cell>
          <cell r="AM50">
            <v>639.66</v>
          </cell>
          <cell r="AN50">
            <v>566.1</v>
          </cell>
          <cell r="AO50">
            <v>901.33</v>
          </cell>
        </row>
        <row r="51">
          <cell r="C51" t="str">
            <v>HM49</v>
          </cell>
          <cell r="D51">
            <v>2022.96</v>
          </cell>
          <cell r="E51">
            <v>4450.5600000000004</v>
          </cell>
          <cell r="F51">
            <v>3843.72</v>
          </cell>
          <cell r="G51">
            <v>6271.2</v>
          </cell>
          <cell r="I51">
            <v>168.58</v>
          </cell>
          <cell r="J51">
            <v>370.88</v>
          </cell>
          <cell r="K51">
            <v>320.31</v>
          </cell>
          <cell r="L51">
            <v>522.6</v>
          </cell>
          <cell r="M51">
            <v>2112</v>
          </cell>
          <cell r="N51">
            <v>4646.3999999999996</v>
          </cell>
          <cell r="O51">
            <v>4012.8</v>
          </cell>
          <cell r="P51">
            <v>6547.08</v>
          </cell>
          <cell r="Q51">
            <v>81728.28</v>
          </cell>
          <cell r="S51">
            <v>176</v>
          </cell>
          <cell r="T51">
            <v>387.2</v>
          </cell>
          <cell r="U51">
            <v>334.4</v>
          </cell>
          <cell r="V51">
            <v>545.59</v>
          </cell>
          <cell r="W51">
            <v>85324.200000000012</v>
          </cell>
          <cell r="X51">
            <v>4.3998478861906998E-2</v>
          </cell>
          <cell r="Z51">
            <v>179.52</v>
          </cell>
          <cell r="AA51">
            <v>394.94</v>
          </cell>
          <cell r="AB51">
            <v>341.09</v>
          </cell>
          <cell r="AC51">
            <v>556.5</v>
          </cell>
          <cell r="AD51">
            <v>1426739.76</v>
          </cell>
          <cell r="AF51">
            <v>203.92</v>
          </cell>
          <cell r="AG51">
            <v>448.62</v>
          </cell>
          <cell r="AH51">
            <v>387.45</v>
          </cell>
          <cell r="AI51">
            <v>632.14</v>
          </cell>
          <cell r="AJ51">
            <v>1620661.2000000002</v>
          </cell>
          <cell r="AL51">
            <v>236.41</v>
          </cell>
          <cell r="AM51">
            <v>519.65</v>
          </cell>
          <cell r="AN51">
            <v>448.8</v>
          </cell>
          <cell r="AO51">
            <v>732.23</v>
          </cell>
        </row>
        <row r="52">
          <cell r="C52" t="str">
            <v>HM50</v>
          </cell>
          <cell r="D52">
            <v>2022.96</v>
          </cell>
          <cell r="E52">
            <v>4450.5600000000004</v>
          </cell>
          <cell r="F52">
            <v>3843.72</v>
          </cell>
          <cell r="G52">
            <v>6271.2</v>
          </cell>
          <cell r="I52">
            <v>168.58</v>
          </cell>
          <cell r="J52">
            <v>370.88</v>
          </cell>
          <cell r="K52">
            <v>320.31</v>
          </cell>
          <cell r="L52">
            <v>522.6</v>
          </cell>
          <cell r="M52">
            <v>2112</v>
          </cell>
          <cell r="N52">
            <v>4646.3999999999996</v>
          </cell>
          <cell r="O52">
            <v>4012.8</v>
          </cell>
          <cell r="P52">
            <v>6547.08</v>
          </cell>
          <cell r="Q52">
            <v>1647917.04</v>
          </cell>
          <cell r="S52">
            <v>176</v>
          </cell>
          <cell r="T52">
            <v>387.2</v>
          </cell>
          <cell r="U52">
            <v>334.4</v>
          </cell>
          <cell r="V52">
            <v>545.59</v>
          </cell>
          <cell r="W52">
            <v>1720425.12</v>
          </cell>
          <cell r="X52">
            <v>4.3999836302439199E-2</v>
          </cell>
          <cell r="Z52">
            <v>179.52</v>
          </cell>
          <cell r="AA52">
            <v>394.94</v>
          </cell>
          <cell r="AB52">
            <v>341.09</v>
          </cell>
          <cell r="AC52">
            <v>556.5</v>
          </cell>
          <cell r="AD52">
            <v>1405416</v>
          </cell>
          <cell r="AF52">
            <v>203.92</v>
          </cell>
          <cell r="AG52">
            <v>448.62</v>
          </cell>
          <cell r="AH52">
            <v>387.45</v>
          </cell>
          <cell r="AI52">
            <v>632.14</v>
          </cell>
          <cell r="AJ52">
            <v>1596438.72</v>
          </cell>
          <cell r="AL52">
            <v>236.41</v>
          </cell>
          <cell r="AM52">
            <v>519.65</v>
          </cell>
          <cell r="AN52">
            <v>448.8</v>
          </cell>
          <cell r="AO52">
            <v>732.23</v>
          </cell>
        </row>
        <row r="53">
          <cell r="C53" t="str">
            <v>HM51</v>
          </cell>
          <cell r="D53">
            <v>2022.96</v>
          </cell>
          <cell r="E53">
            <v>4450.5600000000004</v>
          </cell>
          <cell r="F53">
            <v>3843.72</v>
          </cell>
          <cell r="G53">
            <v>6271.2</v>
          </cell>
          <cell r="I53">
            <v>168.58</v>
          </cell>
          <cell r="J53">
            <v>370.88</v>
          </cell>
          <cell r="K53">
            <v>320.31</v>
          </cell>
          <cell r="L53">
            <v>522.6</v>
          </cell>
          <cell r="M53">
            <v>2112</v>
          </cell>
          <cell r="N53">
            <v>4646.3999999999996</v>
          </cell>
          <cell r="O53">
            <v>4012.8</v>
          </cell>
          <cell r="P53">
            <v>6547.08</v>
          </cell>
          <cell r="Q53">
            <v>268449.83999999997</v>
          </cell>
          <cell r="S53">
            <v>176</v>
          </cell>
          <cell r="T53">
            <v>387.2</v>
          </cell>
          <cell r="U53">
            <v>334.4</v>
          </cell>
          <cell r="V53">
            <v>545.59</v>
          </cell>
          <cell r="W53">
            <v>280261.8</v>
          </cell>
          <cell r="X53">
            <v>4.4000622239149134E-2</v>
          </cell>
          <cell r="Z53">
            <v>179.52</v>
          </cell>
          <cell r="AA53">
            <v>394.94</v>
          </cell>
          <cell r="AB53">
            <v>341.09</v>
          </cell>
          <cell r="AC53">
            <v>556.5</v>
          </cell>
          <cell r="AD53">
            <v>959922.36</v>
          </cell>
          <cell r="AF53">
            <v>203.92</v>
          </cell>
          <cell r="AG53">
            <v>448.62</v>
          </cell>
          <cell r="AH53">
            <v>387.45</v>
          </cell>
          <cell r="AI53">
            <v>632.14</v>
          </cell>
          <cell r="AJ53">
            <v>1090394.04</v>
          </cell>
          <cell r="AL53">
            <v>236.41</v>
          </cell>
          <cell r="AM53">
            <v>519.65</v>
          </cell>
          <cell r="AN53">
            <v>448.8</v>
          </cell>
          <cell r="AO53">
            <v>732.23</v>
          </cell>
        </row>
        <row r="54">
          <cell r="C54" t="str">
            <v>HM52</v>
          </cell>
          <cell r="D54">
            <v>2022.96</v>
          </cell>
          <cell r="E54">
            <v>4450.5600000000004</v>
          </cell>
          <cell r="F54">
            <v>3843.72</v>
          </cell>
          <cell r="G54">
            <v>6271.2</v>
          </cell>
          <cell r="I54">
            <v>168.58</v>
          </cell>
          <cell r="J54">
            <v>370.88</v>
          </cell>
          <cell r="K54">
            <v>320.31</v>
          </cell>
          <cell r="L54">
            <v>522.6</v>
          </cell>
          <cell r="M54">
            <v>2112</v>
          </cell>
          <cell r="N54">
            <v>4646.3999999999996</v>
          </cell>
          <cell r="O54">
            <v>4012.8</v>
          </cell>
          <cell r="P54">
            <v>6547.08</v>
          </cell>
          <cell r="Q54">
            <v>77277.48000000001</v>
          </cell>
          <cell r="S54">
            <v>176</v>
          </cell>
          <cell r="T54">
            <v>387.2</v>
          </cell>
          <cell r="U54">
            <v>334.4</v>
          </cell>
          <cell r="V54">
            <v>545.59</v>
          </cell>
          <cell r="W54">
            <v>80678.28</v>
          </cell>
          <cell r="X54">
            <v>4.4007646212065765E-2</v>
          </cell>
          <cell r="Z54">
            <v>179.52</v>
          </cell>
          <cell r="AA54">
            <v>394.94</v>
          </cell>
          <cell r="AB54">
            <v>341.09</v>
          </cell>
          <cell r="AC54">
            <v>556.5</v>
          </cell>
          <cell r="AD54">
            <v>418351.43999999994</v>
          </cell>
          <cell r="AF54">
            <v>203.92</v>
          </cell>
          <cell r="AG54">
            <v>448.62</v>
          </cell>
          <cell r="AH54">
            <v>387.45</v>
          </cell>
          <cell r="AI54">
            <v>632.14</v>
          </cell>
          <cell r="AJ54">
            <v>475213.19999999995</v>
          </cell>
          <cell r="AL54">
            <v>236.41</v>
          </cell>
          <cell r="AM54">
            <v>519.65</v>
          </cell>
          <cell r="AN54">
            <v>448.8</v>
          </cell>
          <cell r="AO54">
            <v>732.23</v>
          </cell>
        </row>
        <row r="55">
          <cell r="C55" t="str">
            <v>HM53</v>
          </cell>
          <cell r="D55">
            <v>2313.7199999999998</v>
          </cell>
          <cell r="E55">
            <v>5090.3999999999996</v>
          </cell>
          <cell r="F55">
            <v>4396.08</v>
          </cell>
          <cell r="G55">
            <v>7172.88</v>
          </cell>
          <cell r="I55">
            <v>192.81</v>
          </cell>
          <cell r="J55">
            <v>424.2</v>
          </cell>
          <cell r="K55">
            <v>366.34</v>
          </cell>
          <cell r="L55">
            <v>597.74</v>
          </cell>
          <cell r="M55">
            <v>2313.7199999999998</v>
          </cell>
          <cell r="N55">
            <v>5090.3999999999996</v>
          </cell>
          <cell r="O55">
            <v>4396.08</v>
          </cell>
          <cell r="P55">
            <v>7172.88</v>
          </cell>
          <cell r="Q55">
            <v>112448.51999999999</v>
          </cell>
          <cell r="S55">
            <v>192.81</v>
          </cell>
          <cell r="T55">
            <v>424.2</v>
          </cell>
          <cell r="U55">
            <v>366.34</v>
          </cell>
          <cell r="V55">
            <v>597.74</v>
          </cell>
          <cell r="W55">
            <v>112448.51999999999</v>
          </cell>
          <cell r="X55">
            <v>0</v>
          </cell>
          <cell r="Z55">
            <v>211.9</v>
          </cell>
          <cell r="AA55">
            <v>466.2</v>
          </cell>
          <cell r="AB55">
            <v>402.61</v>
          </cell>
          <cell r="AC55">
            <v>656.92</v>
          </cell>
          <cell r="AD55">
            <v>260132.52</v>
          </cell>
          <cell r="AF55">
            <v>211.9</v>
          </cell>
          <cell r="AG55">
            <v>466.2</v>
          </cell>
          <cell r="AH55">
            <v>402.61</v>
          </cell>
          <cell r="AI55">
            <v>656.92</v>
          </cell>
          <cell r="AJ55">
            <v>260132.52</v>
          </cell>
          <cell r="AL55">
            <v>221.18</v>
          </cell>
          <cell r="AM55">
            <v>486.63</v>
          </cell>
          <cell r="AN55">
            <v>420.25</v>
          </cell>
          <cell r="AO55">
            <v>685.7</v>
          </cell>
        </row>
        <row r="56">
          <cell r="C56" t="str">
            <v>HM54</v>
          </cell>
          <cell r="D56">
            <v>2111.64</v>
          </cell>
          <cell r="E56">
            <v>4645.5600000000004</v>
          </cell>
          <cell r="F56">
            <v>4011.84</v>
          </cell>
          <cell r="G56">
            <v>6546</v>
          </cell>
          <cell r="I56">
            <v>175.97</v>
          </cell>
          <cell r="J56">
            <v>387.13</v>
          </cell>
          <cell r="K56">
            <v>334.32</v>
          </cell>
          <cell r="L56">
            <v>545.5</v>
          </cell>
          <cell r="M56">
            <v>2111.64</v>
          </cell>
          <cell r="N56">
            <v>4645.5600000000004</v>
          </cell>
          <cell r="O56">
            <v>4011.84</v>
          </cell>
          <cell r="P56">
            <v>6546</v>
          </cell>
          <cell r="Q56">
            <v>1398511.92</v>
          </cell>
          <cell r="S56">
            <v>175.97</v>
          </cell>
          <cell r="T56">
            <v>387.13</v>
          </cell>
          <cell r="U56">
            <v>334.32</v>
          </cell>
          <cell r="V56">
            <v>545.5</v>
          </cell>
          <cell r="W56">
            <v>1398511.92</v>
          </cell>
          <cell r="X56">
            <v>0</v>
          </cell>
          <cell r="Z56">
            <v>226.47</v>
          </cell>
          <cell r="AA56">
            <v>498.24</v>
          </cell>
          <cell r="AB56">
            <v>430.27</v>
          </cell>
          <cell r="AC56">
            <v>702.06</v>
          </cell>
          <cell r="AD56">
            <v>63592.92</v>
          </cell>
          <cell r="AF56">
            <v>226.47</v>
          </cell>
          <cell r="AG56">
            <v>498.24</v>
          </cell>
          <cell r="AH56">
            <v>430.27</v>
          </cell>
          <cell r="AI56">
            <v>702.06</v>
          </cell>
          <cell r="AJ56">
            <v>63592.92</v>
          </cell>
          <cell r="AL56">
            <v>240.82</v>
          </cell>
          <cell r="AM56">
            <v>529.80999999999995</v>
          </cell>
          <cell r="AN56">
            <v>457.53</v>
          </cell>
          <cell r="AO56">
            <v>746.54</v>
          </cell>
        </row>
        <row r="57">
          <cell r="C57" t="str">
            <v>HM57</v>
          </cell>
          <cell r="D57">
            <v>2130.7199999999998</v>
          </cell>
          <cell r="E57">
            <v>4687.5600000000004</v>
          </cell>
          <cell r="F57">
            <v>4048.44</v>
          </cell>
          <cell r="G57">
            <v>6605.28</v>
          </cell>
          <cell r="I57">
            <v>177.56</v>
          </cell>
          <cell r="J57">
            <v>390.63</v>
          </cell>
          <cell r="K57">
            <v>337.37</v>
          </cell>
          <cell r="L57">
            <v>550.44000000000005</v>
          </cell>
          <cell r="M57">
            <v>2130.6</v>
          </cell>
          <cell r="N57">
            <v>4687.4399999999996</v>
          </cell>
          <cell r="O57">
            <v>4048.2</v>
          </cell>
          <cell r="P57">
            <v>6604.8</v>
          </cell>
          <cell r="Q57">
            <v>413787.72000000009</v>
          </cell>
          <cell r="S57">
            <v>177.55</v>
          </cell>
          <cell r="T57">
            <v>390.62</v>
          </cell>
          <cell r="U57">
            <v>337.35</v>
          </cell>
          <cell r="V57">
            <v>550.4</v>
          </cell>
          <cell r="W57">
            <v>413765.28</v>
          </cell>
          <cell r="X57">
            <v>-5.4230705541669089E-5</v>
          </cell>
          <cell r="Z57">
            <v>211.4</v>
          </cell>
          <cell r="AA57">
            <v>465.09</v>
          </cell>
          <cell r="AB57">
            <v>401.66</v>
          </cell>
          <cell r="AC57">
            <v>655.35</v>
          </cell>
          <cell r="AD57">
            <v>0</v>
          </cell>
          <cell r="AF57">
            <v>213.52</v>
          </cell>
          <cell r="AG57">
            <v>469.74</v>
          </cell>
          <cell r="AH57">
            <v>405.68</v>
          </cell>
          <cell r="AI57">
            <v>661.91</v>
          </cell>
          <cell r="AJ57">
            <v>0</v>
          </cell>
          <cell r="AL57">
            <v>248.19</v>
          </cell>
          <cell r="AM57">
            <v>546</v>
          </cell>
          <cell r="AN57">
            <v>471.54</v>
          </cell>
          <cell r="AO57">
            <v>769.57</v>
          </cell>
        </row>
        <row r="58">
          <cell r="C58" t="str">
            <v>HM58</v>
          </cell>
          <cell r="D58">
            <v>1844.4</v>
          </cell>
          <cell r="E58">
            <v>4057.56</v>
          </cell>
          <cell r="F58">
            <v>3504.24</v>
          </cell>
          <cell r="G58">
            <v>5717.4</v>
          </cell>
          <cell r="I58">
            <v>153.69999999999999</v>
          </cell>
          <cell r="J58">
            <v>338.13</v>
          </cell>
          <cell r="K58">
            <v>292.02</v>
          </cell>
          <cell r="L58">
            <v>476.45</v>
          </cell>
          <cell r="M58">
            <v>1938.72</v>
          </cell>
          <cell r="N58">
            <v>4265.04</v>
          </cell>
          <cell r="O58">
            <v>3683.4</v>
          </cell>
          <cell r="P58">
            <v>6009.72</v>
          </cell>
          <cell r="Q58">
            <v>188678.16</v>
          </cell>
          <cell r="S58">
            <v>161.56</v>
          </cell>
          <cell r="T58">
            <v>355.42</v>
          </cell>
          <cell r="U58">
            <v>306.95</v>
          </cell>
          <cell r="V58">
            <v>500.81</v>
          </cell>
          <cell r="W58">
            <v>198325.80000000002</v>
          </cell>
          <cell r="X58">
            <v>5.1132786115785755E-2</v>
          </cell>
          <cell r="Z58">
            <v>161.56</v>
          </cell>
          <cell r="AA58">
            <v>355.42</v>
          </cell>
          <cell r="AB58">
            <v>306.95</v>
          </cell>
          <cell r="AC58">
            <v>500.81</v>
          </cell>
          <cell r="AD58">
            <v>327829.08</v>
          </cell>
          <cell r="AF58">
            <v>191.61</v>
          </cell>
          <cell r="AG58">
            <v>421.52</v>
          </cell>
          <cell r="AH58">
            <v>364.03</v>
          </cell>
          <cell r="AI58">
            <v>593.95000000000005</v>
          </cell>
          <cell r="AJ58">
            <v>388799.04</v>
          </cell>
          <cell r="AL58">
            <v>239.23</v>
          </cell>
          <cell r="AM58">
            <v>526.27</v>
          </cell>
          <cell r="AN58">
            <v>454.49</v>
          </cell>
          <cell r="AO58">
            <v>741.55</v>
          </cell>
        </row>
        <row r="59">
          <cell r="C59" t="str">
            <v>HM59</v>
          </cell>
          <cell r="D59">
            <v>1416</v>
          </cell>
          <cell r="E59">
            <v>3000</v>
          </cell>
          <cell r="F59">
            <v>2808</v>
          </cell>
          <cell r="G59">
            <v>4620</v>
          </cell>
          <cell r="I59">
            <v>118</v>
          </cell>
          <cell r="J59">
            <v>250</v>
          </cell>
          <cell r="K59">
            <v>234</v>
          </cell>
          <cell r="L59">
            <v>385</v>
          </cell>
          <cell r="M59">
            <v>1632</v>
          </cell>
          <cell r="N59">
            <v>3432</v>
          </cell>
          <cell r="O59">
            <v>3216</v>
          </cell>
          <cell r="P59">
            <v>5280</v>
          </cell>
          <cell r="Q59">
            <v>33480</v>
          </cell>
          <cell r="S59">
            <v>136</v>
          </cell>
          <cell r="T59">
            <v>286</v>
          </cell>
          <cell r="U59">
            <v>268</v>
          </cell>
          <cell r="V59">
            <v>440</v>
          </cell>
          <cell r="W59">
            <v>38472</v>
          </cell>
          <cell r="X59">
            <v>0.14910394265232974</v>
          </cell>
          <cell r="Z59">
            <v>155</v>
          </cell>
          <cell r="AA59">
            <v>325</v>
          </cell>
          <cell r="AB59">
            <v>305</v>
          </cell>
          <cell r="AC59">
            <v>501</v>
          </cell>
          <cell r="AD59">
            <v>43764</v>
          </cell>
          <cell r="AF59">
            <v>164.96</v>
          </cell>
          <cell r="AG59">
            <v>346.42</v>
          </cell>
          <cell r="AH59">
            <v>324.82</v>
          </cell>
          <cell r="AI59">
            <v>533.37</v>
          </cell>
          <cell r="AJ59">
            <v>46589.520000000004</v>
          </cell>
          <cell r="AL59">
            <v>178.75</v>
          </cell>
          <cell r="AM59">
            <v>375.39</v>
          </cell>
          <cell r="AN59">
            <v>351.75</v>
          </cell>
          <cell r="AO59">
            <v>577.59</v>
          </cell>
        </row>
        <row r="60">
          <cell r="C60" t="str">
            <v>HM60</v>
          </cell>
          <cell r="D60">
            <v>1714.8</v>
          </cell>
          <cell r="E60">
            <v>3770.76</v>
          </cell>
          <cell r="F60">
            <v>3260.28</v>
          </cell>
          <cell r="G60">
            <v>5317.56</v>
          </cell>
          <cell r="I60">
            <v>142.9</v>
          </cell>
          <cell r="J60">
            <v>314.23</v>
          </cell>
          <cell r="K60">
            <v>271.69</v>
          </cell>
          <cell r="L60">
            <v>443.13</v>
          </cell>
          <cell r="M60">
            <v>2293.3200000000002</v>
          </cell>
          <cell r="N60">
            <v>5042.88</v>
          </cell>
          <cell r="O60">
            <v>4360.2</v>
          </cell>
          <cell r="P60">
            <v>7111.56</v>
          </cell>
          <cell r="Q60" t="e">
            <v>#REF!</v>
          </cell>
          <cell r="S60">
            <v>191.11</v>
          </cell>
          <cell r="T60">
            <v>420.24</v>
          </cell>
          <cell r="U60">
            <v>363.35</v>
          </cell>
          <cell r="V60">
            <v>592.63</v>
          </cell>
          <cell r="W60" t="e">
            <v>#REF!</v>
          </cell>
          <cell r="X60" t="e">
            <v>#REF!</v>
          </cell>
          <cell r="Z60">
            <v>221.91</v>
          </cell>
          <cell r="AA60">
            <v>487.97</v>
          </cell>
          <cell r="AB60">
            <v>421.91</v>
          </cell>
          <cell r="AC60">
            <v>688.15</v>
          </cell>
          <cell r="AD60">
            <v>2662.92</v>
          </cell>
          <cell r="AF60">
            <v>273.70999999999998</v>
          </cell>
          <cell r="AG60">
            <v>601.87</v>
          </cell>
          <cell r="AH60">
            <v>520.39</v>
          </cell>
          <cell r="AI60">
            <v>848.78</v>
          </cell>
          <cell r="AJ60">
            <v>3284.5199999999995</v>
          </cell>
          <cell r="AL60">
            <v>343.23</v>
          </cell>
          <cell r="AM60">
            <v>754.74</v>
          </cell>
          <cell r="AN60">
            <v>652.57000000000005</v>
          </cell>
          <cell r="AO60">
            <v>1064.3699999999999</v>
          </cell>
        </row>
        <row r="61">
          <cell r="C61" t="str">
            <v>HM61</v>
          </cell>
          <cell r="D61">
            <v>1714.8</v>
          </cell>
          <cell r="E61">
            <v>3770.76</v>
          </cell>
          <cell r="F61">
            <v>3260.28</v>
          </cell>
          <cell r="G61">
            <v>5317.56</v>
          </cell>
          <cell r="I61">
            <v>142.9</v>
          </cell>
          <cell r="J61">
            <v>314.23</v>
          </cell>
          <cell r="K61">
            <v>271.69</v>
          </cell>
          <cell r="L61">
            <v>443.13</v>
          </cell>
          <cell r="M61">
            <v>2293.3200000000002</v>
          </cell>
          <cell r="N61">
            <v>5042.88</v>
          </cell>
          <cell r="O61">
            <v>4360.2</v>
          </cell>
          <cell r="P61">
            <v>7111.56</v>
          </cell>
          <cell r="Q61" t="e">
            <v>#REF!</v>
          </cell>
          <cell r="S61">
            <v>191.11</v>
          </cell>
          <cell r="T61">
            <v>420.24</v>
          </cell>
          <cell r="U61">
            <v>363.35</v>
          </cell>
          <cell r="V61">
            <v>592.63</v>
          </cell>
          <cell r="W61" t="e">
            <v>#REF!</v>
          </cell>
          <cell r="X61" t="e">
            <v>#REF!</v>
          </cell>
          <cell r="Z61">
            <v>221.91</v>
          </cell>
          <cell r="AA61">
            <v>487.97</v>
          </cell>
          <cell r="AB61">
            <v>421.91</v>
          </cell>
          <cell r="AC61">
            <v>688.15</v>
          </cell>
          <cell r="AD61">
            <v>0</v>
          </cell>
          <cell r="AF61">
            <v>273.70999999999998</v>
          </cell>
          <cell r="AG61">
            <v>601.87</v>
          </cell>
          <cell r="AH61">
            <v>520.39</v>
          </cell>
          <cell r="AI61">
            <v>848.78</v>
          </cell>
          <cell r="AJ61">
            <v>0</v>
          </cell>
          <cell r="AL61">
            <v>343.23</v>
          </cell>
          <cell r="AM61">
            <v>754.74</v>
          </cell>
          <cell r="AN61">
            <v>652.57000000000005</v>
          </cell>
          <cell r="AO61">
            <v>1064.3699999999999</v>
          </cell>
        </row>
        <row r="62">
          <cell r="C62" t="str">
            <v>HM69</v>
          </cell>
          <cell r="D62">
            <v>2130.2399999999998</v>
          </cell>
          <cell r="E62">
            <v>4686.6000000000004</v>
          </cell>
          <cell r="F62">
            <v>4047.36</v>
          </cell>
          <cell r="G62">
            <v>6603.72</v>
          </cell>
          <cell r="I62">
            <v>177.52</v>
          </cell>
          <cell r="J62">
            <v>390.55</v>
          </cell>
          <cell r="K62">
            <v>337.28</v>
          </cell>
          <cell r="L62">
            <v>550.30999999999995</v>
          </cell>
          <cell r="M62">
            <v>2216.4</v>
          </cell>
          <cell r="N62">
            <v>4876.08</v>
          </cell>
          <cell r="O62">
            <v>4211.16</v>
          </cell>
          <cell r="P62">
            <v>6870.84</v>
          </cell>
          <cell r="Q62">
            <v>0</v>
          </cell>
          <cell r="S62">
            <v>184.7</v>
          </cell>
          <cell r="T62">
            <v>406.34</v>
          </cell>
          <cell r="U62">
            <v>350.93</v>
          </cell>
          <cell r="V62">
            <v>572.57000000000005</v>
          </cell>
          <cell r="W62">
            <v>0</v>
          </cell>
          <cell r="X62">
            <v>0</v>
          </cell>
          <cell r="Z62">
            <v>203.56</v>
          </cell>
          <cell r="AA62">
            <v>447.84</v>
          </cell>
          <cell r="AB62">
            <v>386.77</v>
          </cell>
          <cell r="AC62">
            <v>631.04</v>
          </cell>
          <cell r="AD62">
            <v>327571.68</v>
          </cell>
          <cell r="AF62">
            <v>213.1</v>
          </cell>
          <cell r="AG62">
            <v>468.81</v>
          </cell>
          <cell r="AH62">
            <v>404.88</v>
          </cell>
          <cell r="AI62">
            <v>660.6</v>
          </cell>
          <cell r="AJ62">
            <v>342915.72</v>
          </cell>
          <cell r="AL62">
            <v>224</v>
          </cell>
          <cell r="AM62">
            <v>492.8</v>
          </cell>
          <cell r="AN62">
            <v>425.6</v>
          </cell>
          <cell r="AO62">
            <v>694.4</v>
          </cell>
        </row>
        <row r="63">
          <cell r="C63" t="str">
            <v>HM55</v>
          </cell>
          <cell r="AL63">
            <v>224</v>
          </cell>
          <cell r="AM63">
            <v>492.8</v>
          </cell>
          <cell r="AN63">
            <v>425.6</v>
          </cell>
          <cell r="AO63">
            <v>694.4</v>
          </cell>
        </row>
        <row r="64">
          <cell r="C64" t="str">
            <v>HM56</v>
          </cell>
          <cell r="AL64">
            <v>224</v>
          </cell>
          <cell r="AM64">
            <v>492.8</v>
          </cell>
          <cell r="AN64">
            <v>425.6</v>
          </cell>
          <cell r="AO64">
            <v>694.4</v>
          </cell>
        </row>
        <row r="65">
          <cell r="C65" t="str">
            <v>HM66</v>
          </cell>
          <cell r="AL65">
            <v>224</v>
          </cell>
          <cell r="AM65">
            <v>492.8</v>
          </cell>
          <cell r="AN65">
            <v>425.6</v>
          </cell>
          <cell r="AO65">
            <v>694.4</v>
          </cell>
        </row>
        <row r="66">
          <cell r="C66" t="str">
            <v>HM67</v>
          </cell>
          <cell r="AL66">
            <v>224</v>
          </cell>
          <cell r="AM66">
            <v>492.8</v>
          </cell>
          <cell r="AN66">
            <v>425.6</v>
          </cell>
          <cell r="AO66">
            <v>694.4</v>
          </cell>
        </row>
        <row r="67">
          <cell r="C67" t="str">
            <v>HM70</v>
          </cell>
          <cell r="AL67">
            <v>224</v>
          </cell>
          <cell r="AM67">
            <v>492.8</v>
          </cell>
          <cell r="AN67">
            <v>425.6</v>
          </cell>
          <cell r="AO67">
            <v>694.4</v>
          </cell>
        </row>
        <row r="68">
          <cell r="C68" t="str">
            <v>HM63</v>
          </cell>
          <cell r="D68">
            <v>1867.8</v>
          </cell>
          <cell r="E68">
            <v>3548.88</v>
          </cell>
          <cell r="F68">
            <v>3306</v>
          </cell>
          <cell r="G68">
            <v>5117.76</v>
          </cell>
          <cell r="I68">
            <v>155.65</v>
          </cell>
          <cell r="J68">
            <v>295.74</v>
          </cell>
          <cell r="K68">
            <v>275.5</v>
          </cell>
          <cell r="L68">
            <v>426.48</v>
          </cell>
          <cell r="M68">
            <v>1824.96</v>
          </cell>
          <cell r="N68">
            <v>4014.84</v>
          </cell>
          <cell r="O68">
            <v>3467.28</v>
          </cell>
          <cell r="P68">
            <v>5657.28</v>
          </cell>
          <cell r="Q68">
            <v>295580.28000000003</v>
          </cell>
          <cell r="S68">
            <v>152.08000000000001</v>
          </cell>
          <cell r="T68">
            <v>334.57</v>
          </cell>
          <cell r="U68">
            <v>288.94</v>
          </cell>
          <cell r="V68">
            <v>471.44</v>
          </cell>
          <cell r="W68">
            <v>308595.48</v>
          </cell>
          <cell r="X68">
            <v>4.4032707459374265E-2</v>
          </cell>
          <cell r="Z68">
            <v>156.19</v>
          </cell>
          <cell r="AA68">
            <v>343.02</v>
          </cell>
          <cell r="AB68">
            <v>296.76</v>
          </cell>
          <cell r="AC68">
            <v>484.19</v>
          </cell>
          <cell r="AD68">
            <v>947571.83999999985</v>
          </cell>
          <cell r="AF68">
            <v>174.93</v>
          </cell>
          <cell r="AG68">
            <v>384.85</v>
          </cell>
          <cell r="AH68">
            <v>332.37</v>
          </cell>
          <cell r="AI68">
            <v>542.29</v>
          </cell>
          <cell r="AJ68">
            <v>1061553.24</v>
          </cell>
          <cell r="AL68">
            <v>206.6</v>
          </cell>
          <cell r="AM68">
            <v>454.52</v>
          </cell>
          <cell r="AN68">
            <v>392.54</v>
          </cell>
          <cell r="AO68">
            <v>640.47</v>
          </cell>
        </row>
        <row r="69">
          <cell r="C69" t="str">
            <v>HM64</v>
          </cell>
          <cell r="D69">
            <v>1919.16</v>
          </cell>
          <cell r="E69">
            <v>3780.72</v>
          </cell>
          <cell r="F69">
            <v>3512.04</v>
          </cell>
          <cell r="G69">
            <v>5450.28</v>
          </cell>
          <cell r="I69">
            <v>159.93</v>
          </cell>
          <cell r="J69">
            <v>315.06</v>
          </cell>
          <cell r="K69">
            <v>292.67</v>
          </cell>
          <cell r="L69">
            <v>454.19</v>
          </cell>
          <cell r="M69">
            <v>1930.68</v>
          </cell>
          <cell r="N69">
            <v>4247.3999999999996</v>
          </cell>
          <cell r="O69">
            <v>3670.68</v>
          </cell>
          <cell r="P69">
            <v>5985</v>
          </cell>
          <cell r="Q69">
            <v>43142.400000000001</v>
          </cell>
          <cell r="S69">
            <v>160.88999999999999</v>
          </cell>
          <cell r="T69">
            <v>353.95</v>
          </cell>
          <cell r="U69">
            <v>305.89</v>
          </cell>
          <cell r="V69">
            <v>498.75</v>
          </cell>
          <cell r="W69">
            <v>44986.919999999991</v>
          </cell>
          <cell r="X69">
            <v>4.2754227859367777E-2</v>
          </cell>
          <cell r="Z69">
            <v>163.19</v>
          </cell>
          <cell r="AA69">
            <v>359.03</v>
          </cell>
          <cell r="AB69">
            <v>310.07</v>
          </cell>
          <cell r="AC69">
            <v>505.9</v>
          </cell>
          <cell r="AD69">
            <v>713805.6</v>
          </cell>
          <cell r="AF69">
            <v>182.77</v>
          </cell>
          <cell r="AG69">
            <v>402.11</v>
          </cell>
          <cell r="AH69">
            <v>347.28</v>
          </cell>
          <cell r="AI69">
            <v>566.61</v>
          </cell>
          <cell r="AJ69">
            <v>799458.12000000011</v>
          </cell>
          <cell r="AL69">
            <v>215.85</v>
          </cell>
          <cell r="AM69">
            <v>474.91</v>
          </cell>
          <cell r="AN69">
            <v>410.15</v>
          </cell>
          <cell r="AO69">
            <v>669.19</v>
          </cell>
        </row>
        <row r="70">
          <cell r="C70" t="str">
            <v>HM65</v>
          </cell>
          <cell r="D70">
            <v>2214.48</v>
          </cell>
          <cell r="E70">
            <v>4872</v>
          </cell>
          <cell r="F70">
            <v>4207.68</v>
          </cell>
          <cell r="G70">
            <v>6865.08</v>
          </cell>
          <cell r="I70">
            <v>184.54</v>
          </cell>
          <cell r="J70">
            <v>406</v>
          </cell>
          <cell r="K70">
            <v>350.64</v>
          </cell>
          <cell r="L70">
            <v>572.09</v>
          </cell>
          <cell r="M70">
            <v>2440.3200000000002</v>
          </cell>
          <cell r="N70">
            <v>5368.68</v>
          </cell>
          <cell r="O70">
            <v>4636.5600000000004</v>
          </cell>
          <cell r="P70">
            <v>7565.04</v>
          </cell>
          <cell r="Q70">
            <v>2214.48</v>
          </cell>
          <cell r="S70">
            <v>203.36</v>
          </cell>
          <cell r="T70">
            <v>447.39</v>
          </cell>
          <cell r="U70">
            <v>386.38</v>
          </cell>
          <cell r="V70">
            <v>630.41999999999996</v>
          </cell>
          <cell r="W70">
            <v>2440.3200000000002</v>
          </cell>
          <cell r="X70">
            <v>0.10198330985152282</v>
          </cell>
          <cell r="Z70">
            <v>226.3</v>
          </cell>
          <cell r="AA70">
            <v>497.85</v>
          </cell>
          <cell r="AB70">
            <v>429.96</v>
          </cell>
          <cell r="AC70">
            <v>701.52</v>
          </cell>
          <cell r="AD70">
            <v>223491.84</v>
          </cell>
          <cell r="AF70">
            <v>265.02999999999997</v>
          </cell>
          <cell r="AG70">
            <v>583.04</v>
          </cell>
          <cell r="AH70">
            <v>503.54</v>
          </cell>
          <cell r="AI70">
            <v>821.57</v>
          </cell>
          <cell r="AJ70">
            <v>261739.07999999996</v>
          </cell>
          <cell r="AL70">
            <v>315.3</v>
          </cell>
          <cell r="AM70">
            <v>693.65</v>
          </cell>
          <cell r="AN70">
            <v>599.05999999999995</v>
          </cell>
          <cell r="AO70">
            <v>977.42</v>
          </cell>
        </row>
        <row r="71">
          <cell r="C71" t="str">
            <v>HM68</v>
          </cell>
          <cell r="D71">
            <v>1808.76</v>
          </cell>
          <cell r="E71">
            <v>3979.44</v>
          </cell>
          <cell r="F71">
            <v>3436.92</v>
          </cell>
          <cell r="G71">
            <v>5607.48</v>
          </cell>
          <cell r="I71">
            <v>150.72999999999999</v>
          </cell>
          <cell r="J71">
            <v>331.62</v>
          </cell>
          <cell r="K71">
            <v>286.41000000000003</v>
          </cell>
          <cell r="L71">
            <v>467.29</v>
          </cell>
          <cell r="M71">
            <v>2100</v>
          </cell>
          <cell r="N71">
            <v>4620</v>
          </cell>
          <cell r="O71">
            <v>3990</v>
          </cell>
          <cell r="P71">
            <v>6510</v>
          </cell>
          <cell r="Q71">
            <v>914730.72</v>
          </cell>
          <cell r="S71">
            <v>175</v>
          </cell>
          <cell r="T71">
            <v>385</v>
          </cell>
          <cell r="U71">
            <v>332.5</v>
          </cell>
          <cell r="V71">
            <v>542.5</v>
          </cell>
          <cell r="W71">
            <v>1061970</v>
          </cell>
          <cell r="X71">
            <v>0.16096461699679221</v>
          </cell>
          <cell r="Z71">
            <v>184.63</v>
          </cell>
          <cell r="AA71">
            <v>406.18</v>
          </cell>
          <cell r="AB71">
            <v>350.79</v>
          </cell>
          <cell r="AC71">
            <v>572.34</v>
          </cell>
          <cell r="AD71">
            <v>321695.76</v>
          </cell>
          <cell r="AF71">
            <v>208.45</v>
          </cell>
          <cell r="AG71">
            <v>458.6</v>
          </cell>
          <cell r="AH71">
            <v>396.06</v>
          </cell>
          <cell r="AI71">
            <v>646.20000000000005</v>
          </cell>
          <cell r="AJ71">
            <v>363205.92</v>
          </cell>
          <cell r="AL71">
            <v>226.62</v>
          </cell>
          <cell r="AM71">
            <v>498.58</v>
          </cell>
          <cell r="AN71">
            <v>430.59</v>
          </cell>
          <cell r="AO71">
            <v>702.54</v>
          </cell>
        </row>
        <row r="72">
          <cell r="C72" t="str">
            <v>HM71</v>
          </cell>
          <cell r="D72" t="str">
            <v>N/A</v>
          </cell>
          <cell r="E72" t="str">
            <v>N/A</v>
          </cell>
          <cell r="F72" t="str">
            <v>N/A</v>
          </cell>
          <cell r="G72" t="str">
            <v>N/A</v>
          </cell>
          <cell r="I72" t="str">
            <v>N/A</v>
          </cell>
          <cell r="J72" t="str">
            <v>N/A</v>
          </cell>
          <cell r="K72" t="str">
            <v>N/A</v>
          </cell>
          <cell r="L72" t="str">
            <v>N/A</v>
          </cell>
          <cell r="M72">
            <v>1915.08</v>
          </cell>
          <cell r="N72">
            <v>4213.2</v>
          </cell>
          <cell r="O72">
            <v>3638.64</v>
          </cell>
          <cell r="P72">
            <v>5936.76</v>
          </cell>
          <cell r="Q72" t="e">
            <v>#REF!</v>
          </cell>
          <cell r="S72">
            <v>159.59</v>
          </cell>
          <cell r="T72">
            <v>351.1</v>
          </cell>
          <cell r="U72">
            <v>303.22000000000003</v>
          </cell>
          <cell r="V72">
            <v>494.73</v>
          </cell>
          <cell r="W72" t="e">
            <v>#REF!</v>
          </cell>
          <cell r="X72" t="e">
            <v>#REF!</v>
          </cell>
          <cell r="Z72">
            <v>181.73</v>
          </cell>
          <cell r="AA72">
            <v>399.81</v>
          </cell>
          <cell r="AB72">
            <v>345.29</v>
          </cell>
          <cell r="AC72">
            <v>563.37</v>
          </cell>
          <cell r="AD72">
            <v>197796.48000000001</v>
          </cell>
          <cell r="AF72">
            <v>207</v>
          </cell>
          <cell r="AG72">
            <v>455.41</v>
          </cell>
          <cell r="AH72">
            <v>393.31</v>
          </cell>
          <cell r="AI72">
            <v>641.72</v>
          </cell>
          <cell r="AJ72">
            <v>225303.24</v>
          </cell>
          <cell r="AL72">
            <v>237.38</v>
          </cell>
          <cell r="AM72">
            <v>522.25</v>
          </cell>
          <cell r="AN72">
            <v>451.03</v>
          </cell>
          <cell r="AO72">
            <v>735.9</v>
          </cell>
        </row>
        <row r="73">
          <cell r="C73" t="str">
            <v>HM72</v>
          </cell>
          <cell r="D73" t="str">
            <v>N/A</v>
          </cell>
          <cell r="E73" t="str">
            <v>N/A</v>
          </cell>
          <cell r="F73" t="str">
            <v>N/A</v>
          </cell>
          <cell r="G73" t="str">
            <v>N/A</v>
          </cell>
          <cell r="I73" t="str">
            <v>N/A</v>
          </cell>
          <cell r="J73" t="str">
            <v>N/A</v>
          </cell>
          <cell r="K73" t="str">
            <v>N/A</v>
          </cell>
          <cell r="L73" t="str">
            <v>N/A</v>
          </cell>
          <cell r="M73">
            <v>1833.6</v>
          </cell>
          <cell r="N73">
            <v>4290.6000000000004</v>
          </cell>
          <cell r="O73">
            <v>3447.12</v>
          </cell>
          <cell r="P73">
            <v>5390.76</v>
          </cell>
          <cell r="Q73" t="e">
            <v>#REF!</v>
          </cell>
          <cell r="S73">
            <v>152.80000000000001</v>
          </cell>
          <cell r="T73">
            <v>357.55</v>
          </cell>
          <cell r="U73">
            <v>287.26</v>
          </cell>
          <cell r="V73">
            <v>449.23</v>
          </cell>
          <cell r="W73" t="e">
            <v>#REF!</v>
          </cell>
          <cell r="X73" t="e">
            <v>#REF!</v>
          </cell>
          <cell r="Z73">
            <v>182.19</v>
          </cell>
          <cell r="AA73">
            <v>426.32</v>
          </cell>
          <cell r="AB73">
            <v>342.52</v>
          </cell>
          <cell r="AC73">
            <v>535.64</v>
          </cell>
          <cell r="AD73">
            <v>86314.32</v>
          </cell>
          <cell r="AF73">
            <v>197.95</v>
          </cell>
          <cell r="AG73">
            <v>435.39</v>
          </cell>
          <cell r="AH73">
            <v>376.11</v>
          </cell>
          <cell r="AI73">
            <v>613.65</v>
          </cell>
          <cell r="AJ73">
            <v>94062.6</v>
          </cell>
          <cell r="AL73">
            <v>218.5</v>
          </cell>
          <cell r="AM73">
            <v>480.7</v>
          </cell>
          <cell r="AN73">
            <v>415.16</v>
          </cell>
          <cell r="AO73">
            <v>677.35</v>
          </cell>
        </row>
        <row r="74">
          <cell r="C74" t="str">
            <v>HM73</v>
          </cell>
          <cell r="D74" t="str">
            <v>N/A</v>
          </cell>
          <cell r="E74" t="str">
            <v>N/A</v>
          </cell>
          <cell r="F74" t="str">
            <v>N/A</v>
          </cell>
          <cell r="G74" t="str">
            <v>N/A</v>
          </cell>
          <cell r="I74" t="str">
            <v>N/A</v>
          </cell>
          <cell r="J74" t="str">
            <v>N/A</v>
          </cell>
          <cell r="K74" t="str">
            <v>N/A</v>
          </cell>
          <cell r="L74" t="str">
            <v>N/A</v>
          </cell>
          <cell r="M74">
            <v>2388</v>
          </cell>
          <cell r="N74">
            <v>5256</v>
          </cell>
          <cell r="O74">
            <v>4548</v>
          </cell>
          <cell r="P74">
            <v>7404</v>
          </cell>
          <cell r="Q74">
            <v>0</v>
          </cell>
          <cell r="S74">
            <v>199</v>
          </cell>
          <cell r="T74">
            <v>438</v>
          </cell>
          <cell r="U74">
            <v>379</v>
          </cell>
          <cell r="V74">
            <v>617</v>
          </cell>
          <cell r="W74">
            <v>346944</v>
          </cell>
          <cell r="X74">
            <v>0</v>
          </cell>
          <cell r="Z74">
            <v>209</v>
          </cell>
          <cell r="AA74">
            <v>460</v>
          </cell>
          <cell r="AB74">
            <v>398</v>
          </cell>
          <cell r="AC74">
            <v>648</v>
          </cell>
          <cell r="AD74">
            <v>100116</v>
          </cell>
          <cell r="AF74">
            <v>246.75</v>
          </cell>
          <cell r="AG74">
            <v>542.85</v>
          </cell>
          <cell r="AH74">
            <v>468.83</v>
          </cell>
          <cell r="AI74">
            <v>764.93</v>
          </cell>
          <cell r="AJ74">
            <v>118144.31999999998</v>
          </cell>
          <cell r="AL74">
            <v>248.73</v>
          </cell>
          <cell r="AM74">
            <v>547.19000000000005</v>
          </cell>
          <cell r="AN74">
            <v>472.58</v>
          </cell>
          <cell r="AO74">
            <v>771.05</v>
          </cell>
        </row>
        <row r="75">
          <cell r="C75" t="str">
            <v>HM75</v>
          </cell>
          <cell r="D75" t="str">
            <v>N/A</v>
          </cell>
          <cell r="E75" t="str">
            <v>N/A</v>
          </cell>
          <cell r="F75" t="str">
            <v>N/A</v>
          </cell>
          <cell r="G75" t="str">
            <v>N/A</v>
          </cell>
          <cell r="I75" t="str">
            <v>N/A</v>
          </cell>
          <cell r="J75" t="str">
            <v>N/A</v>
          </cell>
          <cell r="K75" t="str">
            <v>N/A</v>
          </cell>
          <cell r="L75" t="str">
            <v>N/A</v>
          </cell>
          <cell r="M75">
            <v>2388</v>
          </cell>
          <cell r="N75">
            <v>5256</v>
          </cell>
          <cell r="O75">
            <v>4548</v>
          </cell>
          <cell r="P75">
            <v>7404</v>
          </cell>
          <cell r="Q75">
            <v>0</v>
          </cell>
          <cell r="S75">
            <v>199</v>
          </cell>
          <cell r="T75">
            <v>438</v>
          </cell>
          <cell r="U75">
            <v>379</v>
          </cell>
          <cell r="V75">
            <v>617</v>
          </cell>
          <cell r="W75">
            <v>383724</v>
          </cell>
          <cell r="X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F75">
            <v>227.98</v>
          </cell>
          <cell r="AG75">
            <v>501.55</v>
          </cell>
          <cell r="AH75">
            <v>433.16</v>
          </cell>
          <cell r="AI75">
            <v>706.73</v>
          </cell>
          <cell r="AJ75">
            <v>0</v>
          </cell>
          <cell r="AL75">
            <v>269.26</v>
          </cell>
          <cell r="AM75">
            <v>592.35</v>
          </cell>
          <cell r="AN75">
            <v>511.58</v>
          </cell>
          <cell r="AO75">
            <v>834.68</v>
          </cell>
        </row>
        <row r="76">
          <cell r="C76" t="str">
            <v>HM76</v>
          </cell>
          <cell r="D76" t="str">
            <v>N/A</v>
          </cell>
          <cell r="E76" t="str">
            <v>N/A</v>
          </cell>
          <cell r="F76" t="str">
            <v>N/A</v>
          </cell>
          <cell r="G76" t="str">
            <v>N/A</v>
          </cell>
          <cell r="I76" t="str">
            <v>N/A</v>
          </cell>
          <cell r="J76" t="str">
            <v>N/A</v>
          </cell>
          <cell r="K76" t="str">
            <v>N/A</v>
          </cell>
          <cell r="L76" t="str">
            <v>N/A</v>
          </cell>
          <cell r="M76">
            <v>2388</v>
          </cell>
          <cell r="N76">
            <v>5256</v>
          </cell>
          <cell r="O76">
            <v>4548</v>
          </cell>
          <cell r="P76">
            <v>7404</v>
          </cell>
          <cell r="Q76">
            <v>0</v>
          </cell>
          <cell r="S76">
            <v>199</v>
          </cell>
          <cell r="T76">
            <v>438</v>
          </cell>
          <cell r="U76">
            <v>379</v>
          </cell>
          <cell r="V76">
            <v>617</v>
          </cell>
          <cell r="W76">
            <v>216720</v>
          </cell>
          <cell r="X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F76">
            <v>227.98</v>
          </cell>
          <cell r="AG76">
            <v>501.55</v>
          </cell>
          <cell r="AH76">
            <v>433.16</v>
          </cell>
          <cell r="AI76">
            <v>706.73</v>
          </cell>
          <cell r="AJ76">
            <v>45214428.599999994</v>
          </cell>
          <cell r="AL76">
            <v>269.26</v>
          </cell>
          <cell r="AM76">
            <v>592.35</v>
          </cell>
          <cell r="AN76">
            <v>511.58</v>
          </cell>
          <cell r="AO76">
            <v>834.68</v>
          </cell>
        </row>
        <row r="77">
          <cell r="C77" t="str">
            <v>HM77</v>
          </cell>
          <cell r="D77" t="str">
            <v>N/A</v>
          </cell>
          <cell r="E77" t="str">
            <v>N/A</v>
          </cell>
          <cell r="F77" t="str">
            <v>N/A</v>
          </cell>
          <cell r="G77" t="str">
            <v>N/A</v>
          </cell>
          <cell r="I77" t="str">
            <v>N/A</v>
          </cell>
          <cell r="J77" t="str">
            <v>N/A</v>
          </cell>
          <cell r="K77" t="str">
            <v>N/A</v>
          </cell>
          <cell r="L77" t="str">
            <v>N/A</v>
          </cell>
          <cell r="M77">
            <v>2388</v>
          </cell>
          <cell r="N77">
            <v>5256</v>
          </cell>
          <cell r="O77">
            <v>4548</v>
          </cell>
          <cell r="P77">
            <v>7404</v>
          </cell>
          <cell r="Q77">
            <v>0</v>
          </cell>
          <cell r="S77">
            <v>199</v>
          </cell>
          <cell r="T77">
            <v>438</v>
          </cell>
          <cell r="U77">
            <v>379</v>
          </cell>
          <cell r="V77">
            <v>617</v>
          </cell>
          <cell r="W77">
            <v>94608</v>
          </cell>
          <cell r="X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F77">
            <v>227.98</v>
          </cell>
          <cell r="AG77">
            <v>501.55</v>
          </cell>
          <cell r="AH77">
            <v>433.16</v>
          </cell>
          <cell r="AI77">
            <v>706.73</v>
          </cell>
          <cell r="AJ77">
            <v>0</v>
          </cell>
          <cell r="AL77">
            <v>269.26</v>
          </cell>
          <cell r="AM77">
            <v>592.35</v>
          </cell>
          <cell r="AN77">
            <v>511.58</v>
          </cell>
          <cell r="AO77">
            <v>834.68</v>
          </cell>
        </row>
        <row r="78">
          <cell r="C78" t="str">
            <v>HM78</v>
          </cell>
          <cell r="D78" t="str">
            <v>N/A</v>
          </cell>
          <cell r="E78" t="str">
            <v>N/A</v>
          </cell>
          <cell r="F78" t="str">
            <v>N/A</v>
          </cell>
          <cell r="G78" t="str">
            <v>N/A</v>
          </cell>
          <cell r="I78" t="str">
            <v>N/A</v>
          </cell>
          <cell r="J78" t="str">
            <v>N/A</v>
          </cell>
          <cell r="K78" t="str">
            <v>N/A</v>
          </cell>
          <cell r="L78" t="str">
            <v>N/A</v>
          </cell>
          <cell r="M78">
            <v>2388</v>
          </cell>
          <cell r="N78">
            <v>5256</v>
          </cell>
          <cell r="O78">
            <v>4548</v>
          </cell>
          <cell r="P78">
            <v>7404</v>
          </cell>
          <cell r="Q78">
            <v>0</v>
          </cell>
          <cell r="S78">
            <v>199</v>
          </cell>
          <cell r="T78">
            <v>438</v>
          </cell>
          <cell r="U78">
            <v>379</v>
          </cell>
          <cell r="V78">
            <v>617</v>
          </cell>
          <cell r="W78">
            <v>95328</v>
          </cell>
          <cell r="X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F78">
            <v>227.98</v>
          </cell>
          <cell r="AG78">
            <v>501.55</v>
          </cell>
          <cell r="AH78">
            <v>433.16</v>
          </cell>
          <cell r="AI78">
            <v>706.73</v>
          </cell>
          <cell r="AJ78">
            <v>0</v>
          </cell>
          <cell r="AL78">
            <v>269.26</v>
          </cell>
          <cell r="AM78">
            <v>592.35</v>
          </cell>
          <cell r="AN78">
            <v>511.58</v>
          </cell>
          <cell r="AO78">
            <v>834.68</v>
          </cell>
        </row>
        <row r="79">
          <cell r="C79" t="str">
            <v>HM79</v>
          </cell>
          <cell r="D79" t="str">
            <v>N/A</v>
          </cell>
          <cell r="E79" t="str">
            <v>N/A</v>
          </cell>
          <cell r="F79" t="str">
            <v>N/A</v>
          </cell>
          <cell r="G79" t="str">
            <v>N/A</v>
          </cell>
          <cell r="I79" t="str">
            <v>N/A</v>
          </cell>
          <cell r="J79" t="str">
            <v>N/A</v>
          </cell>
          <cell r="K79" t="str">
            <v>N/A</v>
          </cell>
          <cell r="L79" t="str">
            <v>N/A</v>
          </cell>
          <cell r="M79">
            <v>2388</v>
          </cell>
          <cell r="N79">
            <v>5256</v>
          </cell>
          <cell r="O79">
            <v>4548</v>
          </cell>
          <cell r="P79">
            <v>7404</v>
          </cell>
          <cell r="Q79">
            <v>0</v>
          </cell>
          <cell r="S79">
            <v>199</v>
          </cell>
          <cell r="T79">
            <v>438</v>
          </cell>
          <cell r="U79">
            <v>379</v>
          </cell>
          <cell r="V79">
            <v>617</v>
          </cell>
          <cell r="W79">
            <v>0</v>
          </cell>
          <cell r="X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F79">
            <v>227.98</v>
          </cell>
          <cell r="AG79">
            <v>501.55</v>
          </cell>
          <cell r="AH79">
            <v>433.16</v>
          </cell>
          <cell r="AI79">
            <v>706.73</v>
          </cell>
          <cell r="AJ79">
            <v>0</v>
          </cell>
          <cell r="AL79">
            <v>269.26</v>
          </cell>
          <cell r="AM79">
            <v>592.35</v>
          </cell>
          <cell r="AN79">
            <v>511.58</v>
          </cell>
          <cell r="AO79">
            <v>834.68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>
        <row r="6">
          <cell r="B6" t="str">
            <v>HM01</v>
          </cell>
          <cell r="C6">
            <v>40</v>
          </cell>
          <cell r="D6">
            <v>6</v>
          </cell>
          <cell r="E6">
            <v>6</v>
          </cell>
          <cell r="F6">
            <v>3</v>
          </cell>
          <cell r="G6">
            <v>55</v>
          </cell>
          <cell r="I6">
            <v>40</v>
          </cell>
          <cell r="J6">
            <v>6</v>
          </cell>
          <cell r="K6">
            <v>6</v>
          </cell>
          <cell r="L6">
            <v>3</v>
          </cell>
          <cell r="M6">
            <v>55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</row>
        <row r="7">
          <cell r="B7" t="str">
            <v>HM02</v>
          </cell>
          <cell r="C7">
            <v>6</v>
          </cell>
          <cell r="D7">
            <v>0</v>
          </cell>
          <cell r="E7">
            <v>2</v>
          </cell>
          <cell r="F7">
            <v>2</v>
          </cell>
          <cell r="G7">
            <v>10</v>
          </cell>
          <cell r="I7">
            <v>6</v>
          </cell>
          <cell r="J7">
            <v>0</v>
          </cell>
          <cell r="K7">
            <v>2</v>
          </cell>
          <cell r="L7">
            <v>2</v>
          </cell>
          <cell r="M7">
            <v>10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</row>
        <row r="8">
          <cell r="B8" t="str">
            <v>HM03</v>
          </cell>
          <cell r="C8">
            <v>25</v>
          </cell>
          <cell r="D8">
            <v>6</v>
          </cell>
          <cell r="E8">
            <v>3</v>
          </cell>
          <cell r="F8">
            <v>5</v>
          </cell>
          <cell r="G8">
            <v>39</v>
          </cell>
          <cell r="I8">
            <v>25</v>
          </cell>
          <cell r="J8">
            <v>4</v>
          </cell>
          <cell r="K8">
            <v>3</v>
          </cell>
          <cell r="L8">
            <v>5</v>
          </cell>
          <cell r="M8">
            <v>37</v>
          </cell>
          <cell r="O8">
            <v>0</v>
          </cell>
          <cell r="P8">
            <v>2</v>
          </cell>
          <cell r="Q8">
            <v>0</v>
          </cell>
          <cell r="R8">
            <v>0</v>
          </cell>
          <cell r="S8">
            <v>2</v>
          </cell>
        </row>
        <row r="9">
          <cell r="B9" t="str">
            <v>HM04</v>
          </cell>
          <cell r="C9">
            <v>21</v>
          </cell>
          <cell r="D9">
            <v>4</v>
          </cell>
          <cell r="E9">
            <v>1</v>
          </cell>
          <cell r="F9">
            <v>6</v>
          </cell>
          <cell r="G9">
            <v>32</v>
          </cell>
          <cell r="I9">
            <v>20</v>
          </cell>
          <cell r="J9">
            <v>4</v>
          </cell>
          <cell r="K9">
            <v>1</v>
          </cell>
          <cell r="L9">
            <v>6</v>
          </cell>
          <cell r="M9">
            <v>31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1</v>
          </cell>
        </row>
        <row r="10">
          <cell r="B10" t="str">
            <v>HM05</v>
          </cell>
          <cell r="C10">
            <v>0</v>
          </cell>
          <cell r="D10">
            <v>1</v>
          </cell>
          <cell r="E10">
            <v>1</v>
          </cell>
          <cell r="F10">
            <v>1</v>
          </cell>
          <cell r="G10">
            <v>3</v>
          </cell>
          <cell r="I10">
            <v>0</v>
          </cell>
          <cell r="J10">
            <v>1</v>
          </cell>
          <cell r="K10">
            <v>1</v>
          </cell>
          <cell r="L10">
            <v>1</v>
          </cell>
          <cell r="M10">
            <v>3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</row>
        <row r="11">
          <cell r="B11" t="str">
            <v>HM06</v>
          </cell>
          <cell r="C11">
            <v>39</v>
          </cell>
          <cell r="D11">
            <v>14</v>
          </cell>
          <cell r="E11">
            <v>12</v>
          </cell>
          <cell r="F11">
            <v>18</v>
          </cell>
          <cell r="G11">
            <v>83</v>
          </cell>
          <cell r="I11">
            <v>39</v>
          </cell>
          <cell r="J11">
            <v>14</v>
          </cell>
          <cell r="K11">
            <v>12</v>
          </cell>
          <cell r="L11">
            <v>18</v>
          </cell>
          <cell r="M11">
            <v>83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</row>
        <row r="12">
          <cell r="B12" t="str">
            <v>HM07</v>
          </cell>
          <cell r="C12">
            <v>12</v>
          </cell>
          <cell r="D12">
            <v>1</v>
          </cell>
          <cell r="E12">
            <v>2</v>
          </cell>
          <cell r="F12">
            <v>9</v>
          </cell>
          <cell r="G12">
            <v>24</v>
          </cell>
          <cell r="I12">
            <v>12</v>
          </cell>
          <cell r="J12">
            <v>1</v>
          </cell>
          <cell r="K12">
            <v>2</v>
          </cell>
          <cell r="L12">
            <v>9</v>
          </cell>
          <cell r="M12">
            <v>24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3">
          <cell r="B13" t="str">
            <v>HM08</v>
          </cell>
          <cell r="C13">
            <v>12</v>
          </cell>
          <cell r="D13">
            <v>2</v>
          </cell>
          <cell r="E13">
            <v>2</v>
          </cell>
          <cell r="F13">
            <v>4</v>
          </cell>
          <cell r="G13">
            <v>20</v>
          </cell>
          <cell r="I13">
            <v>12</v>
          </cell>
          <cell r="J13">
            <v>2</v>
          </cell>
          <cell r="K13">
            <v>2</v>
          </cell>
          <cell r="L13">
            <v>4</v>
          </cell>
          <cell r="M13">
            <v>20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B14" t="str">
            <v>HM09</v>
          </cell>
          <cell r="C14">
            <v>603</v>
          </cell>
          <cell r="D14">
            <v>208</v>
          </cell>
          <cell r="E14">
            <v>152</v>
          </cell>
          <cell r="F14">
            <v>335</v>
          </cell>
          <cell r="G14">
            <v>1298</v>
          </cell>
          <cell r="I14">
            <v>537</v>
          </cell>
          <cell r="J14">
            <v>190</v>
          </cell>
          <cell r="K14">
            <v>141</v>
          </cell>
          <cell r="L14">
            <v>307</v>
          </cell>
          <cell r="M14">
            <v>1175</v>
          </cell>
          <cell r="O14">
            <v>66</v>
          </cell>
          <cell r="P14">
            <v>18</v>
          </cell>
          <cell r="Q14">
            <v>11</v>
          </cell>
          <cell r="R14">
            <v>28</v>
          </cell>
          <cell r="S14">
            <v>123</v>
          </cell>
        </row>
        <row r="15">
          <cell r="B15" t="str">
            <v>HM10</v>
          </cell>
          <cell r="C15">
            <v>54</v>
          </cell>
          <cell r="D15">
            <v>11</v>
          </cell>
          <cell r="E15">
            <v>16</v>
          </cell>
          <cell r="F15">
            <v>8</v>
          </cell>
          <cell r="G15">
            <v>89</v>
          </cell>
          <cell r="I15">
            <v>50</v>
          </cell>
          <cell r="J15">
            <v>11</v>
          </cell>
          <cell r="K15">
            <v>16</v>
          </cell>
          <cell r="L15">
            <v>7</v>
          </cell>
          <cell r="M15">
            <v>84</v>
          </cell>
          <cell r="O15">
            <v>4</v>
          </cell>
          <cell r="P15">
            <v>0</v>
          </cell>
          <cell r="Q15">
            <v>0</v>
          </cell>
          <cell r="R15">
            <v>1</v>
          </cell>
          <cell r="S15">
            <v>5</v>
          </cell>
        </row>
        <row r="16">
          <cell r="B16" t="str">
            <v>HM11</v>
          </cell>
          <cell r="C16">
            <v>81</v>
          </cell>
          <cell r="D16">
            <v>17</v>
          </cell>
          <cell r="E16">
            <v>8</v>
          </cell>
          <cell r="F16">
            <v>9</v>
          </cell>
          <cell r="G16">
            <v>115</v>
          </cell>
          <cell r="I16">
            <v>77</v>
          </cell>
          <cell r="J16">
            <v>17</v>
          </cell>
          <cell r="K16">
            <v>7</v>
          </cell>
          <cell r="L16">
            <v>9</v>
          </cell>
          <cell r="M16">
            <v>110</v>
          </cell>
          <cell r="O16">
            <v>4</v>
          </cell>
          <cell r="P16">
            <v>0</v>
          </cell>
          <cell r="Q16">
            <v>1</v>
          </cell>
          <cell r="R16">
            <v>0</v>
          </cell>
          <cell r="S16">
            <v>5</v>
          </cell>
        </row>
        <row r="17">
          <cell r="B17" t="str">
            <v>HM12</v>
          </cell>
          <cell r="C17">
            <v>69</v>
          </cell>
          <cell r="D17">
            <v>21</v>
          </cell>
          <cell r="E17">
            <v>21</v>
          </cell>
          <cell r="F17">
            <v>22</v>
          </cell>
          <cell r="G17">
            <v>133</v>
          </cell>
          <cell r="I17">
            <v>64</v>
          </cell>
          <cell r="J17">
            <v>20</v>
          </cell>
          <cell r="K17">
            <v>21</v>
          </cell>
          <cell r="L17">
            <v>22</v>
          </cell>
          <cell r="M17">
            <v>127</v>
          </cell>
          <cell r="O17">
            <v>5</v>
          </cell>
          <cell r="P17">
            <v>1</v>
          </cell>
          <cell r="Q17">
            <v>0</v>
          </cell>
          <cell r="R17">
            <v>0</v>
          </cell>
          <cell r="S17">
            <v>6</v>
          </cell>
        </row>
        <row r="18">
          <cell r="B18" t="str">
            <v>HM14</v>
          </cell>
          <cell r="C18">
            <v>9</v>
          </cell>
          <cell r="D18">
            <v>5</v>
          </cell>
          <cell r="E18">
            <v>4</v>
          </cell>
          <cell r="F18">
            <v>7</v>
          </cell>
          <cell r="G18">
            <v>25</v>
          </cell>
          <cell r="I18">
            <v>9</v>
          </cell>
          <cell r="J18">
            <v>5</v>
          </cell>
          <cell r="K18">
            <v>4</v>
          </cell>
          <cell r="L18">
            <v>7</v>
          </cell>
          <cell r="M18">
            <v>25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19">
          <cell r="B19" t="str">
            <v>HM15</v>
          </cell>
          <cell r="C19">
            <v>31</v>
          </cell>
          <cell r="D19">
            <v>4</v>
          </cell>
          <cell r="E19">
            <v>12</v>
          </cell>
          <cell r="F19">
            <v>15</v>
          </cell>
          <cell r="G19">
            <v>62</v>
          </cell>
          <cell r="I19">
            <v>30</v>
          </cell>
          <cell r="J19">
            <v>4</v>
          </cell>
          <cell r="K19">
            <v>12</v>
          </cell>
          <cell r="L19">
            <v>15</v>
          </cell>
          <cell r="M19">
            <v>61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1</v>
          </cell>
        </row>
        <row r="20">
          <cell r="B20" t="str">
            <v>HM16</v>
          </cell>
          <cell r="C20">
            <v>115</v>
          </cell>
          <cell r="D20">
            <v>21</v>
          </cell>
          <cell r="E20">
            <v>36</v>
          </cell>
          <cell r="F20">
            <v>20</v>
          </cell>
          <cell r="G20">
            <v>192</v>
          </cell>
          <cell r="I20">
            <v>109</v>
          </cell>
          <cell r="J20">
            <v>20</v>
          </cell>
          <cell r="K20">
            <v>34</v>
          </cell>
          <cell r="L20">
            <v>20</v>
          </cell>
          <cell r="M20">
            <v>183</v>
          </cell>
          <cell r="O20">
            <v>6</v>
          </cell>
          <cell r="P20">
            <v>1</v>
          </cell>
          <cell r="Q20">
            <v>2</v>
          </cell>
          <cell r="R20">
            <v>0</v>
          </cell>
          <cell r="S20">
            <v>9</v>
          </cell>
        </row>
        <row r="21">
          <cell r="B21" t="str">
            <v>HM17</v>
          </cell>
          <cell r="C21">
            <v>101</v>
          </cell>
          <cell r="D21">
            <v>29</v>
          </cell>
          <cell r="E21">
            <v>59</v>
          </cell>
          <cell r="F21">
            <v>50</v>
          </cell>
          <cell r="G21">
            <v>239</v>
          </cell>
          <cell r="I21">
            <v>94</v>
          </cell>
          <cell r="J21">
            <v>29</v>
          </cell>
          <cell r="K21">
            <v>58</v>
          </cell>
          <cell r="L21">
            <v>46</v>
          </cell>
          <cell r="M21">
            <v>227</v>
          </cell>
          <cell r="O21">
            <v>7</v>
          </cell>
          <cell r="P21">
            <v>0</v>
          </cell>
          <cell r="Q21">
            <v>1</v>
          </cell>
          <cell r="R21">
            <v>4</v>
          </cell>
          <cell r="S21">
            <v>12</v>
          </cell>
        </row>
        <row r="22">
          <cell r="B22" t="str">
            <v>HM19</v>
          </cell>
          <cell r="C22">
            <v>4</v>
          </cell>
          <cell r="D22">
            <v>3</v>
          </cell>
          <cell r="E22">
            <v>3</v>
          </cell>
          <cell r="F22">
            <v>3</v>
          </cell>
          <cell r="G22">
            <v>13</v>
          </cell>
          <cell r="I22">
            <v>4</v>
          </cell>
          <cell r="J22">
            <v>3</v>
          </cell>
          <cell r="K22">
            <v>3</v>
          </cell>
          <cell r="L22">
            <v>3</v>
          </cell>
          <cell r="M22">
            <v>13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</row>
        <row r="23">
          <cell r="B23" t="str">
            <v>HM22</v>
          </cell>
          <cell r="C23">
            <v>302</v>
          </cell>
          <cell r="D23">
            <v>62</v>
          </cell>
          <cell r="E23">
            <v>109</v>
          </cell>
          <cell r="F23">
            <v>117</v>
          </cell>
          <cell r="G23">
            <v>590</v>
          </cell>
          <cell r="I23">
            <v>290</v>
          </cell>
          <cell r="J23">
            <v>61</v>
          </cell>
          <cell r="K23">
            <v>108</v>
          </cell>
          <cell r="L23">
            <v>117</v>
          </cell>
          <cell r="M23">
            <v>576</v>
          </cell>
          <cell r="O23">
            <v>12</v>
          </cell>
          <cell r="P23">
            <v>1</v>
          </cell>
          <cell r="Q23">
            <v>1</v>
          </cell>
          <cell r="R23">
            <v>0</v>
          </cell>
          <cell r="S23">
            <v>14</v>
          </cell>
        </row>
        <row r="24">
          <cell r="B24" t="str">
            <v>HM23</v>
          </cell>
          <cell r="C24">
            <v>29</v>
          </cell>
          <cell r="D24">
            <v>8</v>
          </cell>
          <cell r="E24">
            <v>9</v>
          </cell>
          <cell r="F24">
            <v>9</v>
          </cell>
          <cell r="G24">
            <v>55</v>
          </cell>
          <cell r="I24">
            <v>28</v>
          </cell>
          <cell r="J24">
            <v>7</v>
          </cell>
          <cell r="K24">
            <v>9</v>
          </cell>
          <cell r="L24">
            <v>8</v>
          </cell>
          <cell r="M24">
            <v>52</v>
          </cell>
          <cell r="O24">
            <v>1</v>
          </cell>
          <cell r="P24">
            <v>1</v>
          </cell>
          <cell r="Q24">
            <v>0</v>
          </cell>
          <cell r="R24">
            <v>1</v>
          </cell>
          <cell r="S24">
            <v>3</v>
          </cell>
        </row>
        <row r="25">
          <cell r="B25" t="str">
            <v>HM24</v>
          </cell>
          <cell r="C25">
            <v>16</v>
          </cell>
          <cell r="D25">
            <v>0</v>
          </cell>
          <cell r="E25">
            <v>1</v>
          </cell>
          <cell r="F25">
            <v>0</v>
          </cell>
          <cell r="G25">
            <v>17</v>
          </cell>
          <cell r="I25">
            <v>14</v>
          </cell>
          <cell r="J25">
            <v>0</v>
          </cell>
          <cell r="K25">
            <v>1</v>
          </cell>
          <cell r="L25">
            <v>0</v>
          </cell>
          <cell r="M25">
            <v>15</v>
          </cell>
          <cell r="O25">
            <v>2</v>
          </cell>
          <cell r="P25">
            <v>0</v>
          </cell>
          <cell r="Q25">
            <v>0</v>
          </cell>
          <cell r="R25">
            <v>0</v>
          </cell>
          <cell r="S25">
            <v>2</v>
          </cell>
        </row>
        <row r="26">
          <cell r="B26" t="str">
            <v>HM25</v>
          </cell>
          <cell r="C26">
            <v>251</v>
          </cell>
          <cell r="D26">
            <v>43</v>
          </cell>
          <cell r="E26">
            <v>96</v>
          </cell>
          <cell r="F26">
            <v>95</v>
          </cell>
          <cell r="G26">
            <v>485</v>
          </cell>
          <cell r="I26">
            <v>232</v>
          </cell>
          <cell r="J26">
            <v>40</v>
          </cell>
          <cell r="K26">
            <v>95</v>
          </cell>
          <cell r="L26">
            <v>90</v>
          </cell>
          <cell r="M26">
            <v>457</v>
          </cell>
          <cell r="O26">
            <v>19</v>
          </cell>
          <cell r="P26">
            <v>3</v>
          </cell>
          <cell r="Q26">
            <v>1</v>
          </cell>
          <cell r="R26">
            <v>5</v>
          </cell>
          <cell r="S26">
            <v>28</v>
          </cell>
        </row>
        <row r="27">
          <cell r="B27" t="str">
            <v>HM26</v>
          </cell>
          <cell r="C27">
            <v>100</v>
          </cell>
          <cell r="D27">
            <v>18</v>
          </cell>
          <cell r="E27">
            <v>34</v>
          </cell>
          <cell r="F27">
            <v>28</v>
          </cell>
          <cell r="G27">
            <v>180</v>
          </cell>
          <cell r="I27">
            <v>94</v>
          </cell>
          <cell r="J27">
            <v>14</v>
          </cell>
          <cell r="K27">
            <v>33</v>
          </cell>
          <cell r="L27">
            <v>27</v>
          </cell>
          <cell r="M27">
            <v>168</v>
          </cell>
          <cell r="O27">
            <v>6</v>
          </cell>
          <cell r="P27">
            <v>4</v>
          </cell>
          <cell r="Q27">
            <v>1</v>
          </cell>
          <cell r="R27">
            <v>1</v>
          </cell>
          <cell r="S27">
            <v>12</v>
          </cell>
        </row>
        <row r="28">
          <cell r="B28" t="str">
            <v>HM27</v>
          </cell>
          <cell r="C28">
            <v>17</v>
          </cell>
          <cell r="D28">
            <v>4</v>
          </cell>
          <cell r="E28">
            <v>1</v>
          </cell>
          <cell r="F28">
            <v>14</v>
          </cell>
          <cell r="G28">
            <v>36</v>
          </cell>
          <cell r="I28">
            <v>17</v>
          </cell>
          <cell r="J28">
            <v>4</v>
          </cell>
          <cell r="K28">
            <v>1</v>
          </cell>
          <cell r="L28">
            <v>14</v>
          </cell>
          <cell r="M28">
            <v>36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</row>
        <row r="29">
          <cell r="B29" t="str">
            <v>HM28</v>
          </cell>
          <cell r="C29">
            <v>342</v>
          </cell>
          <cell r="D29">
            <v>74</v>
          </cell>
          <cell r="E29">
            <v>162</v>
          </cell>
          <cell r="F29">
            <v>94</v>
          </cell>
          <cell r="G29">
            <v>672</v>
          </cell>
          <cell r="I29">
            <v>310</v>
          </cell>
          <cell r="J29">
            <v>70</v>
          </cell>
          <cell r="K29">
            <v>155</v>
          </cell>
          <cell r="L29">
            <v>92</v>
          </cell>
          <cell r="M29">
            <v>627</v>
          </cell>
          <cell r="O29">
            <v>32</v>
          </cell>
          <cell r="P29">
            <v>4</v>
          </cell>
          <cell r="Q29">
            <v>7</v>
          </cell>
          <cell r="R29">
            <v>2</v>
          </cell>
          <cell r="S29">
            <v>45</v>
          </cell>
        </row>
        <row r="30">
          <cell r="B30" t="str">
            <v>HM29</v>
          </cell>
          <cell r="C30">
            <v>123</v>
          </cell>
          <cell r="D30">
            <v>20</v>
          </cell>
          <cell r="E30">
            <v>23</v>
          </cell>
          <cell r="F30">
            <v>23</v>
          </cell>
          <cell r="G30">
            <v>189</v>
          </cell>
          <cell r="I30">
            <v>114</v>
          </cell>
          <cell r="J30">
            <v>19</v>
          </cell>
          <cell r="K30">
            <v>23</v>
          </cell>
          <cell r="L30">
            <v>23</v>
          </cell>
          <cell r="M30">
            <v>179</v>
          </cell>
          <cell r="O30">
            <v>9</v>
          </cell>
          <cell r="P30">
            <v>1</v>
          </cell>
          <cell r="Q30">
            <v>0</v>
          </cell>
          <cell r="R30">
            <v>0</v>
          </cell>
          <cell r="S30">
            <v>10</v>
          </cell>
        </row>
        <row r="31">
          <cell r="B31" t="str">
            <v>HM30</v>
          </cell>
          <cell r="C31">
            <v>111</v>
          </cell>
          <cell r="D31">
            <v>27</v>
          </cell>
          <cell r="E31">
            <v>26</v>
          </cell>
          <cell r="F31">
            <v>16</v>
          </cell>
          <cell r="G31">
            <v>180</v>
          </cell>
          <cell r="I31">
            <v>107</v>
          </cell>
          <cell r="J31">
            <v>26</v>
          </cell>
          <cell r="K31">
            <v>24</v>
          </cell>
          <cell r="L31">
            <v>15</v>
          </cell>
          <cell r="M31">
            <v>172</v>
          </cell>
          <cell r="O31">
            <v>4</v>
          </cell>
          <cell r="P31">
            <v>1</v>
          </cell>
          <cell r="Q31">
            <v>2</v>
          </cell>
          <cell r="R31">
            <v>1</v>
          </cell>
          <cell r="S31">
            <v>8</v>
          </cell>
        </row>
        <row r="32">
          <cell r="B32" t="str">
            <v>HM31</v>
          </cell>
          <cell r="C32">
            <v>31</v>
          </cell>
          <cell r="D32">
            <v>4</v>
          </cell>
          <cell r="E32">
            <v>9</v>
          </cell>
          <cell r="F32">
            <v>8</v>
          </cell>
          <cell r="G32">
            <v>52</v>
          </cell>
          <cell r="I32">
            <v>30</v>
          </cell>
          <cell r="J32">
            <v>3</v>
          </cell>
          <cell r="K32">
            <v>9</v>
          </cell>
          <cell r="L32">
            <v>8</v>
          </cell>
          <cell r="M32">
            <v>50</v>
          </cell>
          <cell r="O32">
            <v>1</v>
          </cell>
          <cell r="P32">
            <v>1</v>
          </cell>
          <cell r="Q32">
            <v>0</v>
          </cell>
          <cell r="R32">
            <v>0</v>
          </cell>
          <cell r="S32">
            <v>2</v>
          </cell>
        </row>
        <row r="33">
          <cell r="B33" t="str">
            <v>HM32</v>
          </cell>
          <cell r="C33">
            <v>6</v>
          </cell>
          <cell r="D33">
            <v>2</v>
          </cell>
          <cell r="E33">
            <v>3</v>
          </cell>
          <cell r="F33">
            <v>5</v>
          </cell>
          <cell r="G33">
            <v>16</v>
          </cell>
          <cell r="I33">
            <v>6</v>
          </cell>
          <cell r="J33">
            <v>2</v>
          </cell>
          <cell r="K33">
            <v>3</v>
          </cell>
          <cell r="L33">
            <v>5</v>
          </cell>
          <cell r="M33">
            <v>16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</row>
        <row r="34">
          <cell r="B34" t="str">
            <v>HM33</v>
          </cell>
        </row>
        <row r="35">
          <cell r="B35" t="str">
            <v>HM34</v>
          </cell>
          <cell r="C35">
            <v>256</v>
          </cell>
          <cell r="D35">
            <v>62</v>
          </cell>
          <cell r="E35">
            <v>121</v>
          </cell>
          <cell r="F35">
            <v>118</v>
          </cell>
          <cell r="G35">
            <v>557</v>
          </cell>
          <cell r="I35">
            <v>251</v>
          </cell>
          <cell r="J35">
            <v>61</v>
          </cell>
          <cell r="K35">
            <v>121</v>
          </cell>
          <cell r="L35">
            <v>117</v>
          </cell>
          <cell r="M35">
            <v>550</v>
          </cell>
          <cell r="O35">
            <v>5</v>
          </cell>
          <cell r="P35">
            <v>1</v>
          </cell>
          <cell r="Q35">
            <v>0</v>
          </cell>
          <cell r="R35">
            <v>1</v>
          </cell>
          <cell r="S35">
            <v>7</v>
          </cell>
        </row>
        <row r="36">
          <cell r="B36" t="str">
            <v>HM35</v>
          </cell>
        </row>
        <row r="37">
          <cell r="B37" t="str">
            <v>HM36</v>
          </cell>
          <cell r="C37">
            <v>59</v>
          </cell>
          <cell r="D37">
            <v>12</v>
          </cell>
          <cell r="E37">
            <v>16</v>
          </cell>
          <cell r="F37">
            <v>20</v>
          </cell>
          <cell r="G37">
            <v>107</v>
          </cell>
          <cell r="I37">
            <v>57</v>
          </cell>
          <cell r="J37">
            <v>12</v>
          </cell>
          <cell r="K37">
            <v>16</v>
          </cell>
          <cell r="L37">
            <v>20</v>
          </cell>
          <cell r="M37">
            <v>105</v>
          </cell>
          <cell r="O37">
            <v>2</v>
          </cell>
          <cell r="P37">
            <v>0</v>
          </cell>
          <cell r="Q37">
            <v>0</v>
          </cell>
          <cell r="R37">
            <v>0</v>
          </cell>
          <cell r="S37">
            <v>2</v>
          </cell>
        </row>
        <row r="38">
          <cell r="B38" t="str">
            <v>HM37</v>
          </cell>
          <cell r="C38">
            <v>27</v>
          </cell>
          <cell r="D38">
            <v>18</v>
          </cell>
          <cell r="E38">
            <v>8</v>
          </cell>
          <cell r="F38">
            <v>19</v>
          </cell>
          <cell r="G38">
            <v>72</v>
          </cell>
          <cell r="I38">
            <v>27</v>
          </cell>
          <cell r="J38">
            <v>18</v>
          </cell>
          <cell r="K38">
            <v>8</v>
          </cell>
          <cell r="L38">
            <v>19</v>
          </cell>
          <cell r="M38">
            <v>72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  <row r="39">
          <cell r="B39" t="str">
            <v>HM38</v>
          </cell>
          <cell r="C39">
            <v>162</v>
          </cell>
          <cell r="D39">
            <v>25</v>
          </cell>
          <cell r="E39">
            <v>56</v>
          </cell>
          <cell r="F39">
            <v>44</v>
          </cell>
          <cell r="G39">
            <v>287</v>
          </cell>
          <cell r="I39">
            <v>148</v>
          </cell>
          <cell r="J39">
            <v>24</v>
          </cell>
          <cell r="K39">
            <v>54</v>
          </cell>
          <cell r="L39">
            <v>44</v>
          </cell>
          <cell r="M39">
            <v>270</v>
          </cell>
          <cell r="O39">
            <v>14</v>
          </cell>
          <cell r="P39">
            <v>1</v>
          </cell>
          <cell r="Q39">
            <v>2</v>
          </cell>
          <cell r="R39">
            <v>0</v>
          </cell>
          <cell r="S39">
            <v>17</v>
          </cell>
        </row>
        <row r="40">
          <cell r="B40" t="str">
            <v>HM39</v>
          </cell>
          <cell r="C40">
            <v>234</v>
          </cell>
          <cell r="D40">
            <v>69</v>
          </cell>
          <cell r="E40">
            <v>49</v>
          </cell>
          <cell r="F40">
            <v>142</v>
          </cell>
          <cell r="G40">
            <v>494</v>
          </cell>
          <cell r="I40">
            <v>201</v>
          </cell>
          <cell r="J40">
            <v>57</v>
          </cell>
          <cell r="K40">
            <v>46</v>
          </cell>
          <cell r="L40">
            <v>128</v>
          </cell>
          <cell r="M40">
            <v>432</v>
          </cell>
          <cell r="O40">
            <v>33</v>
          </cell>
          <cell r="P40">
            <v>12</v>
          </cell>
          <cell r="Q40">
            <v>3</v>
          </cell>
          <cell r="R40">
            <v>14</v>
          </cell>
          <cell r="S40">
            <v>62</v>
          </cell>
        </row>
        <row r="41">
          <cell r="B41" t="str">
            <v>HM40</v>
          </cell>
          <cell r="C41">
            <v>8</v>
          </cell>
          <cell r="D41">
            <v>1</v>
          </cell>
          <cell r="E41">
            <v>2</v>
          </cell>
          <cell r="F41">
            <v>5</v>
          </cell>
          <cell r="G41">
            <v>16</v>
          </cell>
          <cell r="I41">
            <v>8</v>
          </cell>
          <cell r="J41">
            <v>1</v>
          </cell>
          <cell r="K41">
            <v>2</v>
          </cell>
          <cell r="L41">
            <v>5</v>
          </cell>
          <cell r="M41">
            <v>16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</row>
        <row r="42">
          <cell r="B42" t="str">
            <v>HM41</v>
          </cell>
          <cell r="C42">
            <v>52</v>
          </cell>
          <cell r="D42">
            <v>9</v>
          </cell>
          <cell r="E42">
            <v>14</v>
          </cell>
          <cell r="F42">
            <v>24</v>
          </cell>
          <cell r="G42">
            <v>99</v>
          </cell>
          <cell r="I42">
            <v>51</v>
          </cell>
          <cell r="J42">
            <v>9</v>
          </cell>
          <cell r="K42">
            <v>14</v>
          </cell>
          <cell r="L42">
            <v>24</v>
          </cell>
          <cell r="M42">
            <v>98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</row>
        <row r="43">
          <cell r="B43" t="str">
            <v>HM42</v>
          </cell>
        </row>
        <row r="44">
          <cell r="B44" t="str">
            <v>HM43</v>
          </cell>
          <cell r="C44">
            <v>2</v>
          </cell>
          <cell r="D44">
            <v>3</v>
          </cell>
          <cell r="E44">
            <v>1</v>
          </cell>
          <cell r="F44">
            <v>0</v>
          </cell>
          <cell r="G44">
            <v>6</v>
          </cell>
          <cell r="I44">
            <v>2</v>
          </cell>
          <cell r="J44">
            <v>3</v>
          </cell>
          <cell r="K44">
            <v>1</v>
          </cell>
          <cell r="L44">
            <v>0</v>
          </cell>
          <cell r="M44">
            <v>6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</row>
        <row r="45">
          <cell r="B45" t="str">
            <v>HM44</v>
          </cell>
          <cell r="C45">
            <v>6</v>
          </cell>
          <cell r="D45">
            <v>6</v>
          </cell>
          <cell r="E45">
            <v>3</v>
          </cell>
          <cell r="F45">
            <v>5</v>
          </cell>
          <cell r="G45">
            <v>20</v>
          </cell>
          <cell r="I45">
            <v>6</v>
          </cell>
          <cell r="J45">
            <v>6</v>
          </cell>
          <cell r="K45">
            <v>3</v>
          </cell>
          <cell r="L45">
            <v>5</v>
          </cell>
          <cell r="M45">
            <v>20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</row>
        <row r="46">
          <cell r="B46" t="str">
            <v>HM45</v>
          </cell>
          <cell r="C46">
            <v>278</v>
          </cell>
          <cell r="D46">
            <v>34</v>
          </cell>
          <cell r="E46">
            <v>106</v>
          </cell>
          <cell r="F46">
            <v>84</v>
          </cell>
          <cell r="G46">
            <v>502</v>
          </cell>
          <cell r="I46">
            <v>267</v>
          </cell>
          <cell r="J46">
            <v>32</v>
          </cell>
          <cell r="K46">
            <v>104</v>
          </cell>
          <cell r="L46">
            <v>79</v>
          </cell>
          <cell r="M46">
            <v>482</v>
          </cell>
          <cell r="O46">
            <v>11</v>
          </cell>
          <cell r="P46">
            <v>2</v>
          </cell>
          <cell r="Q46">
            <v>2</v>
          </cell>
          <cell r="R46">
            <v>5</v>
          </cell>
          <cell r="S46">
            <v>20</v>
          </cell>
        </row>
        <row r="47">
          <cell r="B47" t="str">
            <v>HM46</v>
          </cell>
          <cell r="C47">
            <v>48</v>
          </cell>
          <cell r="D47">
            <v>9</v>
          </cell>
          <cell r="E47">
            <v>26</v>
          </cell>
          <cell r="F47">
            <v>5</v>
          </cell>
          <cell r="G47">
            <v>88</v>
          </cell>
          <cell r="I47">
            <v>48</v>
          </cell>
          <cell r="J47">
            <v>9</v>
          </cell>
          <cell r="K47">
            <v>26</v>
          </cell>
          <cell r="L47">
            <v>5</v>
          </cell>
          <cell r="M47">
            <v>88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</row>
        <row r="48">
          <cell r="B48" t="str">
            <v>HM47</v>
          </cell>
          <cell r="C48">
            <v>25</v>
          </cell>
          <cell r="D48">
            <v>2</v>
          </cell>
          <cell r="E48">
            <v>3</v>
          </cell>
          <cell r="F48">
            <v>1</v>
          </cell>
          <cell r="G48">
            <v>31</v>
          </cell>
          <cell r="I48">
            <v>25</v>
          </cell>
          <cell r="J48">
            <v>2</v>
          </cell>
          <cell r="K48">
            <v>3</v>
          </cell>
          <cell r="L48">
            <v>1</v>
          </cell>
          <cell r="M48">
            <v>31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B49" t="str">
            <v>HM18</v>
          </cell>
          <cell r="C49">
            <v>19</v>
          </cell>
          <cell r="D49">
            <v>6</v>
          </cell>
          <cell r="E49">
            <v>7</v>
          </cell>
          <cell r="F49">
            <v>1</v>
          </cell>
          <cell r="G49">
            <v>33</v>
          </cell>
          <cell r="I49">
            <v>17</v>
          </cell>
          <cell r="J49">
            <v>5</v>
          </cell>
          <cell r="K49">
            <v>5</v>
          </cell>
          <cell r="L49">
            <v>1</v>
          </cell>
          <cell r="M49">
            <v>28</v>
          </cell>
          <cell r="O49">
            <v>2</v>
          </cell>
          <cell r="P49">
            <v>1</v>
          </cell>
          <cell r="Q49">
            <v>2</v>
          </cell>
          <cell r="R49">
            <v>0</v>
          </cell>
          <cell r="S49">
            <v>5</v>
          </cell>
        </row>
        <row r="50">
          <cell r="B50" t="str">
            <v>HM48</v>
          </cell>
          <cell r="C50">
            <v>18</v>
          </cell>
          <cell r="D50">
            <v>7</v>
          </cell>
          <cell r="E50">
            <v>8</v>
          </cell>
          <cell r="F50">
            <v>2</v>
          </cell>
          <cell r="G50">
            <v>35</v>
          </cell>
          <cell r="I50">
            <v>16</v>
          </cell>
          <cell r="J50">
            <v>6</v>
          </cell>
          <cell r="K50">
            <v>6</v>
          </cell>
          <cell r="L50">
            <v>2</v>
          </cell>
          <cell r="M50">
            <v>30</v>
          </cell>
          <cell r="O50">
            <v>2</v>
          </cell>
          <cell r="P50">
            <v>1</v>
          </cell>
          <cell r="Q50">
            <v>2</v>
          </cell>
          <cell r="R50">
            <v>0</v>
          </cell>
          <cell r="S50">
            <v>5</v>
          </cell>
        </row>
        <row r="51">
          <cell r="B51" t="str">
            <v>HM49</v>
          </cell>
          <cell r="C51">
            <v>168</v>
          </cell>
          <cell r="D51">
            <v>44</v>
          </cell>
          <cell r="E51">
            <v>64</v>
          </cell>
          <cell r="F51">
            <v>89</v>
          </cell>
          <cell r="G51">
            <v>365</v>
          </cell>
          <cell r="I51">
            <v>159</v>
          </cell>
          <cell r="J51">
            <v>43</v>
          </cell>
          <cell r="K51">
            <v>61</v>
          </cell>
          <cell r="L51">
            <v>82</v>
          </cell>
          <cell r="M51">
            <v>345</v>
          </cell>
          <cell r="O51">
            <v>9</v>
          </cell>
          <cell r="P51">
            <v>1</v>
          </cell>
          <cell r="Q51">
            <v>3</v>
          </cell>
          <cell r="R51">
            <v>7</v>
          </cell>
          <cell r="S51">
            <v>20</v>
          </cell>
        </row>
        <row r="52">
          <cell r="B52" t="str">
            <v>HM50</v>
          </cell>
          <cell r="C52">
            <v>214</v>
          </cell>
          <cell r="D52">
            <v>43</v>
          </cell>
          <cell r="E52">
            <v>70</v>
          </cell>
          <cell r="F52">
            <v>68</v>
          </cell>
          <cell r="G52">
            <v>395</v>
          </cell>
          <cell r="I52">
            <v>211</v>
          </cell>
          <cell r="J52">
            <v>42</v>
          </cell>
          <cell r="K52">
            <v>68</v>
          </cell>
          <cell r="L52">
            <v>67</v>
          </cell>
          <cell r="M52">
            <v>388</v>
          </cell>
          <cell r="O52">
            <v>3</v>
          </cell>
          <cell r="P52">
            <v>1</v>
          </cell>
          <cell r="Q52">
            <v>2</v>
          </cell>
          <cell r="R52">
            <v>1</v>
          </cell>
          <cell r="S52">
            <v>7</v>
          </cell>
        </row>
        <row r="53">
          <cell r="B53" t="str">
            <v>HM51</v>
          </cell>
          <cell r="C53">
            <v>124</v>
          </cell>
          <cell r="D53">
            <v>37</v>
          </cell>
          <cell r="E53">
            <v>53</v>
          </cell>
          <cell r="F53">
            <v>45</v>
          </cell>
          <cell r="G53">
            <v>259</v>
          </cell>
          <cell r="I53">
            <v>117</v>
          </cell>
          <cell r="J53">
            <v>36</v>
          </cell>
          <cell r="K53">
            <v>50</v>
          </cell>
          <cell r="L53">
            <v>43</v>
          </cell>
          <cell r="M53">
            <v>246</v>
          </cell>
          <cell r="O53">
            <v>7</v>
          </cell>
          <cell r="P53">
            <v>1</v>
          </cell>
          <cell r="Q53">
            <v>3</v>
          </cell>
          <cell r="R53">
            <v>2</v>
          </cell>
          <cell r="S53">
            <v>13</v>
          </cell>
        </row>
        <row r="54">
          <cell r="B54" t="str">
            <v>HM52</v>
          </cell>
          <cell r="C54">
            <v>74</v>
          </cell>
          <cell r="D54">
            <v>17</v>
          </cell>
          <cell r="E54">
            <v>24</v>
          </cell>
          <cell r="F54">
            <v>12</v>
          </cell>
          <cell r="G54">
            <v>127</v>
          </cell>
          <cell r="I54">
            <v>73</v>
          </cell>
          <cell r="J54">
            <v>16</v>
          </cell>
          <cell r="K54">
            <v>23</v>
          </cell>
          <cell r="L54">
            <v>12</v>
          </cell>
          <cell r="M54">
            <v>124</v>
          </cell>
          <cell r="O54">
            <v>1</v>
          </cell>
          <cell r="P54">
            <v>1</v>
          </cell>
          <cell r="Q54">
            <v>1</v>
          </cell>
          <cell r="R54">
            <v>0</v>
          </cell>
          <cell r="S54">
            <v>3</v>
          </cell>
        </row>
        <row r="55">
          <cell r="B55" t="str">
            <v>HM53</v>
          </cell>
          <cell r="C55">
            <v>46</v>
          </cell>
          <cell r="D55">
            <v>2</v>
          </cell>
          <cell r="E55">
            <v>11</v>
          </cell>
          <cell r="F55">
            <v>10</v>
          </cell>
          <cell r="G55">
            <v>69</v>
          </cell>
          <cell r="I55">
            <v>43</v>
          </cell>
          <cell r="J55">
            <v>2</v>
          </cell>
          <cell r="K55">
            <v>11</v>
          </cell>
          <cell r="L55">
            <v>9</v>
          </cell>
          <cell r="M55">
            <v>65</v>
          </cell>
          <cell r="O55">
            <v>3</v>
          </cell>
          <cell r="P55">
            <v>0</v>
          </cell>
          <cell r="Q55">
            <v>0</v>
          </cell>
          <cell r="R55">
            <v>1</v>
          </cell>
          <cell r="S55">
            <v>4</v>
          </cell>
        </row>
        <row r="56">
          <cell r="B56" t="str">
            <v>HM54</v>
          </cell>
          <cell r="C56">
            <v>15</v>
          </cell>
          <cell r="D56">
            <v>1</v>
          </cell>
          <cell r="E56">
            <v>0</v>
          </cell>
          <cell r="F56">
            <v>2</v>
          </cell>
          <cell r="G56">
            <v>18</v>
          </cell>
          <cell r="I56">
            <v>14</v>
          </cell>
          <cell r="J56">
            <v>1</v>
          </cell>
          <cell r="K56">
            <v>0</v>
          </cell>
          <cell r="L56">
            <v>1</v>
          </cell>
          <cell r="M56">
            <v>16</v>
          </cell>
          <cell r="O56">
            <v>1</v>
          </cell>
          <cell r="P56">
            <v>0</v>
          </cell>
          <cell r="Q56">
            <v>0</v>
          </cell>
          <cell r="R56">
            <v>1</v>
          </cell>
          <cell r="S56">
            <v>2</v>
          </cell>
        </row>
        <row r="57">
          <cell r="B57" t="str">
            <v>HM57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</row>
        <row r="58">
          <cell r="B58" t="str">
            <v>HM58</v>
          </cell>
          <cell r="C58">
            <v>65</v>
          </cell>
          <cell r="D58">
            <v>19</v>
          </cell>
          <cell r="E58">
            <v>23</v>
          </cell>
          <cell r="F58">
            <v>6</v>
          </cell>
          <cell r="G58">
            <v>113</v>
          </cell>
          <cell r="I58">
            <v>65</v>
          </cell>
          <cell r="J58">
            <v>19</v>
          </cell>
          <cell r="K58">
            <v>23</v>
          </cell>
          <cell r="L58">
            <v>6</v>
          </cell>
          <cell r="M58">
            <v>113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</row>
        <row r="59">
          <cell r="B59" t="str">
            <v>HM59</v>
          </cell>
          <cell r="C59">
            <v>13</v>
          </cell>
          <cell r="D59">
            <v>1</v>
          </cell>
          <cell r="E59">
            <v>1</v>
          </cell>
          <cell r="F59">
            <v>2</v>
          </cell>
          <cell r="G59">
            <v>17</v>
          </cell>
          <cell r="I59">
            <v>13</v>
          </cell>
          <cell r="J59">
            <v>1</v>
          </cell>
          <cell r="K59">
            <v>1</v>
          </cell>
          <cell r="L59">
            <v>2</v>
          </cell>
          <cell r="M59">
            <v>17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</row>
        <row r="60">
          <cell r="B60" t="str">
            <v>HM60</v>
          </cell>
          <cell r="C60">
            <v>1</v>
          </cell>
          <cell r="D60">
            <v>0</v>
          </cell>
          <cell r="E60">
            <v>0</v>
          </cell>
          <cell r="F60">
            <v>0</v>
          </cell>
          <cell r="G60">
            <v>1</v>
          </cell>
          <cell r="I60">
            <v>1</v>
          </cell>
          <cell r="J60">
            <v>0</v>
          </cell>
          <cell r="K60">
            <v>0</v>
          </cell>
          <cell r="L60">
            <v>0</v>
          </cell>
          <cell r="M60">
            <v>1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</row>
        <row r="61">
          <cell r="B61" t="str">
            <v>HM61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</row>
        <row r="62">
          <cell r="B62" t="str">
            <v>HM69</v>
          </cell>
          <cell r="C62">
            <v>41</v>
          </cell>
          <cell r="D62">
            <v>13</v>
          </cell>
          <cell r="E62">
            <v>16</v>
          </cell>
          <cell r="F62">
            <v>11</v>
          </cell>
          <cell r="G62">
            <v>81</v>
          </cell>
          <cell r="I62">
            <v>38</v>
          </cell>
          <cell r="J62">
            <v>12</v>
          </cell>
          <cell r="K62">
            <v>14</v>
          </cell>
          <cell r="L62">
            <v>10</v>
          </cell>
          <cell r="M62">
            <v>74</v>
          </cell>
          <cell r="O62">
            <v>3</v>
          </cell>
          <cell r="P62">
            <v>1</v>
          </cell>
          <cell r="Q62">
            <v>2</v>
          </cell>
          <cell r="R62">
            <v>1</v>
          </cell>
          <cell r="S62">
            <v>7</v>
          </cell>
        </row>
        <row r="63">
          <cell r="B63" t="str">
            <v>HM63</v>
          </cell>
          <cell r="C63">
            <v>151</v>
          </cell>
          <cell r="D63">
            <v>35</v>
          </cell>
          <cell r="E63">
            <v>76</v>
          </cell>
          <cell r="F63">
            <v>43</v>
          </cell>
          <cell r="G63">
            <v>305</v>
          </cell>
          <cell r="I63">
            <v>137</v>
          </cell>
          <cell r="J63">
            <v>33</v>
          </cell>
          <cell r="K63">
            <v>74</v>
          </cell>
          <cell r="L63">
            <v>41</v>
          </cell>
          <cell r="M63">
            <v>285</v>
          </cell>
          <cell r="O63">
            <v>14</v>
          </cell>
          <cell r="P63">
            <v>2</v>
          </cell>
          <cell r="Q63">
            <v>2</v>
          </cell>
          <cell r="R63">
            <v>2</v>
          </cell>
          <cell r="S63">
            <v>20</v>
          </cell>
        </row>
        <row r="64">
          <cell r="B64" t="str">
            <v>HM64</v>
          </cell>
          <cell r="C64">
            <v>137</v>
          </cell>
          <cell r="D64">
            <v>26</v>
          </cell>
          <cell r="E64">
            <v>57</v>
          </cell>
          <cell r="F64">
            <v>20</v>
          </cell>
          <cell r="G64">
            <v>240</v>
          </cell>
          <cell r="I64">
            <v>124</v>
          </cell>
          <cell r="J64">
            <v>26</v>
          </cell>
          <cell r="K64">
            <v>52</v>
          </cell>
          <cell r="L64">
            <v>20</v>
          </cell>
          <cell r="M64">
            <v>222</v>
          </cell>
          <cell r="O64">
            <v>13</v>
          </cell>
          <cell r="P64">
            <v>0</v>
          </cell>
          <cell r="Q64">
            <v>5</v>
          </cell>
          <cell r="R64">
            <v>0</v>
          </cell>
          <cell r="S64">
            <v>18</v>
          </cell>
        </row>
        <row r="65">
          <cell r="B65" t="str">
            <v>HM65</v>
          </cell>
          <cell r="C65">
            <v>41</v>
          </cell>
          <cell r="D65">
            <v>6</v>
          </cell>
          <cell r="E65">
            <v>5</v>
          </cell>
          <cell r="F65">
            <v>6</v>
          </cell>
          <cell r="G65">
            <v>58</v>
          </cell>
          <cell r="I65">
            <v>36</v>
          </cell>
          <cell r="J65">
            <v>6</v>
          </cell>
          <cell r="K65">
            <v>5</v>
          </cell>
          <cell r="L65">
            <v>6</v>
          </cell>
          <cell r="M65">
            <v>53</v>
          </cell>
          <cell r="O65">
            <v>5</v>
          </cell>
          <cell r="P65">
            <v>0</v>
          </cell>
          <cell r="Q65">
            <v>0</v>
          </cell>
          <cell r="R65">
            <v>0</v>
          </cell>
          <cell r="S65">
            <v>5</v>
          </cell>
        </row>
        <row r="66">
          <cell r="B66" t="str">
            <v>HM68</v>
          </cell>
          <cell r="C66">
            <v>64</v>
          </cell>
          <cell r="D66">
            <v>9</v>
          </cell>
          <cell r="E66">
            <v>16</v>
          </cell>
          <cell r="F66">
            <v>10</v>
          </cell>
          <cell r="G66">
            <v>99</v>
          </cell>
          <cell r="I66">
            <v>62</v>
          </cell>
          <cell r="J66">
            <v>7</v>
          </cell>
          <cell r="K66">
            <v>16</v>
          </cell>
          <cell r="L66">
            <v>9</v>
          </cell>
          <cell r="M66">
            <v>94</v>
          </cell>
          <cell r="O66">
            <v>2</v>
          </cell>
          <cell r="P66">
            <v>2</v>
          </cell>
          <cell r="Q66">
            <v>0</v>
          </cell>
          <cell r="R66">
            <v>1</v>
          </cell>
          <cell r="S66">
            <v>5</v>
          </cell>
        </row>
        <row r="67">
          <cell r="B67" t="str">
            <v>HM71</v>
          </cell>
          <cell r="C67">
            <v>61</v>
          </cell>
          <cell r="D67">
            <v>14</v>
          </cell>
          <cell r="E67">
            <v>15</v>
          </cell>
          <cell r="F67">
            <v>13</v>
          </cell>
          <cell r="G67">
            <v>103</v>
          </cell>
          <cell r="I67">
            <v>61</v>
          </cell>
          <cell r="J67">
            <v>14</v>
          </cell>
          <cell r="K67">
            <v>15</v>
          </cell>
          <cell r="L67">
            <v>13</v>
          </cell>
          <cell r="M67">
            <v>103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</row>
        <row r="68">
          <cell r="B68" t="str">
            <v>HM72</v>
          </cell>
          <cell r="C68">
            <v>25</v>
          </cell>
          <cell r="D68">
            <v>8</v>
          </cell>
          <cell r="E68">
            <v>9</v>
          </cell>
          <cell r="F68">
            <v>10</v>
          </cell>
          <cell r="G68">
            <v>52</v>
          </cell>
          <cell r="I68">
            <v>25</v>
          </cell>
          <cell r="J68">
            <v>8</v>
          </cell>
          <cell r="K68">
            <v>8</v>
          </cell>
          <cell r="L68">
            <v>10</v>
          </cell>
          <cell r="M68">
            <v>51</v>
          </cell>
          <cell r="O68">
            <v>0</v>
          </cell>
          <cell r="P68">
            <v>0</v>
          </cell>
          <cell r="Q68">
            <v>1</v>
          </cell>
          <cell r="R68">
            <v>0</v>
          </cell>
          <cell r="S68">
            <v>1</v>
          </cell>
        </row>
        <row r="69">
          <cell r="B69" t="str">
            <v>HM73</v>
          </cell>
          <cell r="C69">
            <v>18</v>
          </cell>
          <cell r="D69">
            <v>3</v>
          </cell>
          <cell r="E69">
            <v>3</v>
          </cell>
          <cell r="F69">
            <v>3</v>
          </cell>
          <cell r="G69">
            <v>27</v>
          </cell>
          <cell r="I69">
            <v>16</v>
          </cell>
          <cell r="J69">
            <v>3</v>
          </cell>
          <cell r="K69">
            <v>2</v>
          </cell>
          <cell r="L69">
            <v>3</v>
          </cell>
          <cell r="M69">
            <v>24</v>
          </cell>
          <cell r="O69">
            <v>2</v>
          </cell>
          <cell r="P69">
            <v>0</v>
          </cell>
          <cell r="Q69">
            <v>1</v>
          </cell>
          <cell r="R69">
            <v>0</v>
          </cell>
          <cell r="S69">
            <v>3</v>
          </cell>
        </row>
        <row r="70">
          <cell r="B70" t="str">
            <v>HM75</v>
          </cell>
          <cell r="C70">
            <v>13</v>
          </cell>
          <cell r="D70">
            <v>4</v>
          </cell>
          <cell r="E70">
            <v>3</v>
          </cell>
          <cell r="F70">
            <v>4</v>
          </cell>
          <cell r="G70">
            <v>24</v>
          </cell>
          <cell r="I70">
            <v>13</v>
          </cell>
          <cell r="J70">
            <v>4</v>
          </cell>
          <cell r="K70">
            <v>3</v>
          </cell>
          <cell r="L70">
            <v>4</v>
          </cell>
          <cell r="M70">
            <v>24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</row>
        <row r="71">
          <cell r="B71" t="str">
            <v>HM76</v>
          </cell>
          <cell r="C71">
            <v>38</v>
          </cell>
          <cell r="D71">
            <v>13</v>
          </cell>
          <cell r="E71">
            <v>5</v>
          </cell>
          <cell r="F71">
            <v>7</v>
          </cell>
          <cell r="G71">
            <v>63</v>
          </cell>
          <cell r="I71">
            <v>37</v>
          </cell>
          <cell r="J71">
            <v>12</v>
          </cell>
          <cell r="K71">
            <v>5</v>
          </cell>
          <cell r="L71">
            <v>7</v>
          </cell>
          <cell r="M71">
            <v>61</v>
          </cell>
          <cell r="O71">
            <v>1</v>
          </cell>
          <cell r="P71">
            <v>1</v>
          </cell>
          <cell r="Q71">
            <v>0</v>
          </cell>
          <cell r="R71">
            <v>0</v>
          </cell>
          <cell r="S71">
            <v>2</v>
          </cell>
        </row>
        <row r="72">
          <cell r="B72" t="str">
            <v>HM77</v>
          </cell>
          <cell r="C72">
            <v>40</v>
          </cell>
          <cell r="D72">
            <v>9</v>
          </cell>
          <cell r="E72">
            <v>16</v>
          </cell>
          <cell r="F72">
            <v>7</v>
          </cell>
          <cell r="G72">
            <v>72</v>
          </cell>
          <cell r="I72">
            <v>37</v>
          </cell>
          <cell r="J72">
            <v>9</v>
          </cell>
          <cell r="K72">
            <v>14</v>
          </cell>
          <cell r="L72">
            <v>7</v>
          </cell>
          <cell r="M72">
            <v>67</v>
          </cell>
          <cell r="O72">
            <v>3</v>
          </cell>
          <cell r="P72">
            <v>0</v>
          </cell>
          <cell r="Q72">
            <v>2</v>
          </cell>
          <cell r="R72">
            <v>0</v>
          </cell>
          <cell r="S72">
            <v>5</v>
          </cell>
        </row>
        <row r="73">
          <cell r="B73" t="str">
            <v>HM78</v>
          </cell>
          <cell r="C73">
            <v>12</v>
          </cell>
          <cell r="D73">
            <v>3</v>
          </cell>
          <cell r="E73">
            <v>4</v>
          </cell>
          <cell r="F73">
            <v>5</v>
          </cell>
          <cell r="G73">
            <v>24</v>
          </cell>
          <cell r="I73">
            <v>12</v>
          </cell>
          <cell r="J73">
            <v>2</v>
          </cell>
          <cell r="K73">
            <v>4</v>
          </cell>
          <cell r="L73">
            <v>5</v>
          </cell>
          <cell r="M73">
            <v>23</v>
          </cell>
          <cell r="O73">
            <v>0</v>
          </cell>
          <cell r="P73">
            <v>1</v>
          </cell>
          <cell r="Q73">
            <v>0</v>
          </cell>
          <cell r="R73">
            <v>0</v>
          </cell>
          <cell r="S73">
            <v>1</v>
          </cell>
        </row>
        <row r="74">
          <cell r="B74" t="str">
            <v>HM79</v>
          </cell>
          <cell r="C74">
            <v>36</v>
          </cell>
          <cell r="D74">
            <v>7</v>
          </cell>
          <cell r="E74">
            <v>6</v>
          </cell>
          <cell r="F74">
            <v>10</v>
          </cell>
          <cell r="G74">
            <v>59</v>
          </cell>
          <cell r="I74">
            <v>33</v>
          </cell>
          <cell r="J74">
            <v>6</v>
          </cell>
          <cell r="K74">
            <v>6</v>
          </cell>
          <cell r="L74">
            <v>10</v>
          </cell>
          <cell r="M74">
            <v>55</v>
          </cell>
          <cell r="O74">
            <v>3</v>
          </cell>
          <cell r="P74">
            <v>1</v>
          </cell>
          <cell r="Q74">
            <v>0</v>
          </cell>
          <cell r="R74">
            <v>0</v>
          </cell>
          <cell r="S74">
            <v>4</v>
          </cell>
        </row>
      </sheetData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4403sou"/>
      <sheetName val="Sheet1"/>
      <sheetName val="Full-time"/>
      <sheetName val="Part-time"/>
      <sheetName val="Other"/>
    </sheetNames>
    <sheetDataSet>
      <sheetData sheetId="0" refreshError="1"/>
      <sheetData sheetId="1">
        <row r="5">
          <cell r="A5" t="str">
            <v>HM01</v>
          </cell>
          <cell r="B5" t="str">
            <v>Health Plan of Nevada</v>
          </cell>
        </row>
        <row r="6">
          <cell r="A6" t="str">
            <v>HM02</v>
          </cell>
          <cell r="B6" t="str">
            <v>Premera Blue Shield</v>
          </cell>
        </row>
        <row r="7">
          <cell r="A7" t="str">
            <v>HM03</v>
          </cell>
          <cell r="B7" t="str">
            <v>Pacificare - Washington</v>
          </cell>
        </row>
        <row r="8">
          <cell r="A8" t="str">
            <v>HM04</v>
          </cell>
          <cell r="B8" t="str">
            <v>Pacificare - Phoenix</v>
          </cell>
        </row>
        <row r="9">
          <cell r="A9" t="str">
            <v>HM05</v>
          </cell>
          <cell r="B9" t="str">
            <v>Pacificare - Tucson</v>
          </cell>
        </row>
        <row r="10">
          <cell r="A10" t="str">
            <v>HM06</v>
          </cell>
          <cell r="B10" t="str">
            <v>Pacificare - Southern CA</v>
          </cell>
        </row>
        <row r="11">
          <cell r="A11" t="str">
            <v>HM07</v>
          </cell>
          <cell r="B11" t="str">
            <v>Pacificare - Northern CA</v>
          </cell>
        </row>
        <row r="12">
          <cell r="A12" t="str">
            <v>HM08</v>
          </cell>
          <cell r="B12" t="str">
            <v>Connecticare</v>
          </cell>
        </row>
        <row r="13">
          <cell r="A13" t="str">
            <v>HM09</v>
          </cell>
          <cell r="B13" t="str">
            <v>Aetna - MidAtlantic</v>
          </cell>
        </row>
        <row r="14">
          <cell r="A14" t="str">
            <v>HM10</v>
          </cell>
          <cell r="B14" t="str">
            <v>AvMed - Orlando</v>
          </cell>
        </row>
        <row r="15">
          <cell r="A15" t="str">
            <v>HM11</v>
          </cell>
          <cell r="B15" t="str">
            <v>AvMed - Tampa/Ft. Myers</v>
          </cell>
        </row>
        <row r="16">
          <cell r="A16" t="str">
            <v>HM12</v>
          </cell>
          <cell r="B16" t="str">
            <v>AvMed - Miami</v>
          </cell>
        </row>
        <row r="17">
          <cell r="A17" t="str">
            <v>HM13</v>
          </cell>
          <cell r="B17" t="str">
            <v>SelectCare</v>
          </cell>
        </row>
        <row r="18">
          <cell r="A18" t="str">
            <v>HM14</v>
          </cell>
          <cell r="B18" t="str">
            <v>HealthNet of Oregon</v>
          </cell>
        </row>
        <row r="19">
          <cell r="A19" t="str">
            <v>HM15</v>
          </cell>
          <cell r="B19" t="str">
            <v>QualMed - Philadelphia</v>
          </cell>
        </row>
        <row r="20">
          <cell r="A20" t="str">
            <v>HM16</v>
          </cell>
          <cell r="B20" t="str">
            <v>Humana - Austin</v>
          </cell>
        </row>
        <row r="21">
          <cell r="A21" t="str">
            <v>HM17</v>
          </cell>
          <cell r="B21" t="str">
            <v>Altius Health Plans</v>
          </cell>
        </row>
        <row r="22">
          <cell r="A22" t="str">
            <v>HM18</v>
          </cell>
          <cell r="B22" t="str">
            <v>Humana Wisconsin</v>
          </cell>
        </row>
        <row r="23">
          <cell r="A23" t="str">
            <v>HM19</v>
          </cell>
          <cell r="B23" t="str">
            <v>Aetna - Delaware</v>
          </cell>
        </row>
        <row r="24">
          <cell r="A24" t="str">
            <v>HM22</v>
          </cell>
          <cell r="B24" t="str">
            <v>Aetna - Dallas</v>
          </cell>
        </row>
        <row r="25">
          <cell r="A25" t="str">
            <v>HM23</v>
          </cell>
          <cell r="B25" t="str">
            <v>Southern Health Services</v>
          </cell>
        </row>
        <row r="26">
          <cell r="A26" t="str">
            <v>HM24</v>
          </cell>
          <cell r="B26" t="str">
            <v>Aetna - Richmond</v>
          </cell>
        </row>
        <row r="27">
          <cell r="A27" t="str">
            <v>HM25</v>
          </cell>
          <cell r="B27" t="str">
            <v>Pacificare - Colorado</v>
          </cell>
        </row>
        <row r="28">
          <cell r="A28" t="str">
            <v>HM26</v>
          </cell>
          <cell r="B28" t="str">
            <v>IHC - Utah</v>
          </cell>
        </row>
        <row r="29">
          <cell r="A29" t="str">
            <v>HM27</v>
          </cell>
          <cell r="B29" t="str">
            <v>Vytra - Long Island</v>
          </cell>
        </row>
        <row r="30">
          <cell r="A30" t="str">
            <v>HM28</v>
          </cell>
          <cell r="B30" t="str">
            <v>Optima Sentara</v>
          </cell>
        </row>
        <row r="31">
          <cell r="A31" t="str">
            <v>HM29</v>
          </cell>
          <cell r="B31" t="str">
            <v>Health Options - Central</v>
          </cell>
        </row>
        <row r="32">
          <cell r="A32" t="str">
            <v>HM30</v>
          </cell>
          <cell r="B32" t="str">
            <v>Health Options - West Coast</v>
          </cell>
        </row>
        <row r="33">
          <cell r="A33" t="str">
            <v>HM31</v>
          </cell>
          <cell r="B33" t="str">
            <v>Health Options - Southeast</v>
          </cell>
        </row>
        <row r="34">
          <cell r="A34" t="str">
            <v>HM32</v>
          </cell>
          <cell r="B34" t="str">
            <v>Pacificare - Reno</v>
          </cell>
        </row>
        <row r="35">
          <cell r="A35" t="str">
            <v>HM34</v>
          </cell>
          <cell r="B35" t="str">
            <v>CIGNA - Dallas</v>
          </cell>
        </row>
        <row r="36">
          <cell r="A36" t="str">
            <v>HM36</v>
          </cell>
          <cell r="B36" t="str">
            <v>Kaiser - Southern CA</v>
          </cell>
        </row>
        <row r="37">
          <cell r="A37" t="str">
            <v>HM37</v>
          </cell>
          <cell r="B37" t="str">
            <v>Kaiser - Northern CA</v>
          </cell>
        </row>
        <row r="38">
          <cell r="A38" t="str">
            <v>HM38</v>
          </cell>
          <cell r="B38" t="str">
            <v>Kaiser - Colorado</v>
          </cell>
        </row>
        <row r="39">
          <cell r="A39" t="str">
            <v>HM39</v>
          </cell>
          <cell r="B39" t="str">
            <v>Kaiser - MidAtlantic</v>
          </cell>
        </row>
        <row r="40">
          <cell r="A40" t="str">
            <v>HM40</v>
          </cell>
          <cell r="B40" t="str">
            <v>Kaiser - Kansas City</v>
          </cell>
        </row>
        <row r="41">
          <cell r="A41" t="str">
            <v>HM41</v>
          </cell>
          <cell r="B41" t="str">
            <v>Harvard Community</v>
          </cell>
        </row>
        <row r="42">
          <cell r="A42" t="str">
            <v>HM43</v>
          </cell>
          <cell r="B42" t="str">
            <v>HIP - Greater NY</v>
          </cell>
        </row>
        <row r="43">
          <cell r="A43" t="str">
            <v>HM44</v>
          </cell>
          <cell r="B43" t="str">
            <v>Kaiser - Northwest</v>
          </cell>
        </row>
        <row r="44">
          <cell r="A44" t="str">
            <v>HM45</v>
          </cell>
          <cell r="B44" t="str">
            <v>Texas Health Choice</v>
          </cell>
        </row>
        <row r="45">
          <cell r="A45" t="str">
            <v>HM46</v>
          </cell>
          <cell r="B45" t="str">
            <v>CIGNA - New Jersey</v>
          </cell>
        </row>
        <row r="46">
          <cell r="A46" t="str">
            <v>HM47</v>
          </cell>
          <cell r="B46" t="str">
            <v>Group Health Northwest (GHC - Eastern WA)</v>
          </cell>
        </row>
        <row r="47">
          <cell r="A47" t="str">
            <v>HM49</v>
          </cell>
          <cell r="B47" t="str">
            <v>Humana - Miami</v>
          </cell>
        </row>
        <row r="48">
          <cell r="A48" t="str">
            <v>HM50</v>
          </cell>
          <cell r="B48" t="str">
            <v>Humana - Orlando</v>
          </cell>
        </row>
        <row r="49">
          <cell r="A49" t="str">
            <v>HM51</v>
          </cell>
          <cell r="B49" t="str">
            <v>Humana - Tampa</v>
          </cell>
        </row>
        <row r="50">
          <cell r="A50" t="str">
            <v>HM52</v>
          </cell>
          <cell r="B50" t="str">
            <v>Humana - Jacksonville/Daytona</v>
          </cell>
        </row>
        <row r="51">
          <cell r="A51" t="str">
            <v>HM53</v>
          </cell>
          <cell r="B51" t="str">
            <v>Humana - Chicago</v>
          </cell>
        </row>
        <row r="52">
          <cell r="A52" t="str">
            <v>HM54</v>
          </cell>
          <cell r="B52" t="str">
            <v>Humana - Kansas City</v>
          </cell>
        </row>
        <row r="53">
          <cell r="A53" t="str">
            <v>HM57</v>
          </cell>
          <cell r="B53" t="str">
            <v>AvMed - Gainesville</v>
          </cell>
        </row>
        <row r="54">
          <cell r="A54" t="str">
            <v>HM58</v>
          </cell>
          <cell r="B54" t="str">
            <v>Pacificare - Las Vegas</v>
          </cell>
        </row>
        <row r="55">
          <cell r="A55" t="str">
            <v>HM59</v>
          </cell>
          <cell r="B55" t="str">
            <v>Independent Health</v>
          </cell>
        </row>
        <row r="56">
          <cell r="A56" t="str">
            <v>HM60</v>
          </cell>
          <cell r="B56" t="str">
            <v>Health Options - NE</v>
          </cell>
        </row>
        <row r="57">
          <cell r="A57" t="str">
            <v>HM61</v>
          </cell>
          <cell r="B57" t="str">
            <v>Health Options - NW</v>
          </cell>
        </row>
        <row r="58">
          <cell r="A58" t="str">
            <v>HM62</v>
          </cell>
          <cell r="B58" t="str">
            <v>CareLink</v>
          </cell>
        </row>
        <row r="59">
          <cell r="A59" t="str">
            <v>HM63</v>
          </cell>
          <cell r="B59" t="str">
            <v>CIGNA - Richmond</v>
          </cell>
        </row>
        <row r="60">
          <cell r="A60" t="str">
            <v>HM64</v>
          </cell>
          <cell r="B60" t="str">
            <v>CIGNA - Tidewater</v>
          </cell>
        </row>
        <row r="61">
          <cell r="A61" t="str">
            <v>HM65</v>
          </cell>
          <cell r="B61" t="str">
            <v>Partners - Roanoke</v>
          </cell>
        </row>
        <row r="62">
          <cell r="A62" t="str">
            <v>HM68</v>
          </cell>
          <cell r="B62" t="str">
            <v>Alliant Select (GHC - Western WA)</v>
          </cell>
        </row>
        <row r="63">
          <cell r="A63" t="str">
            <v>HM71</v>
          </cell>
          <cell r="B63" t="str">
            <v>Health Alliance Plan</v>
          </cell>
        </row>
        <row r="64">
          <cell r="A64" t="str">
            <v>HM72</v>
          </cell>
          <cell r="B64" t="str">
            <v>HMO Blue Texas</v>
          </cell>
        </row>
        <row r="65">
          <cell r="A65" t="str">
            <v>HM73</v>
          </cell>
          <cell r="B65" t="str">
            <v>Partners - Indiana</v>
          </cell>
        </row>
        <row r="66">
          <cell r="A66" t="str">
            <v>HM75</v>
          </cell>
          <cell r="B66" t="str">
            <v>CIGNA - Cocoa Beach</v>
          </cell>
        </row>
        <row r="67">
          <cell r="A67" t="str">
            <v>HM76</v>
          </cell>
          <cell r="B67" t="str">
            <v>CIGNA - Ft. Myers</v>
          </cell>
        </row>
        <row r="68">
          <cell r="A68" t="str">
            <v>HM77</v>
          </cell>
          <cell r="B68" t="str">
            <v>CIGNA - Tampa</v>
          </cell>
        </row>
        <row r="69">
          <cell r="A69" t="str">
            <v>HM78</v>
          </cell>
          <cell r="B69" t="str">
            <v>CIGNA - Miami</v>
          </cell>
        </row>
        <row r="70">
          <cell r="A70" t="str">
            <v>HM79</v>
          </cell>
          <cell r="B70" t="str">
            <v>CIGNA - Orlando</v>
          </cell>
        </row>
        <row r="71">
          <cell r="A71" t="str">
            <v>HM80</v>
          </cell>
          <cell r="B71" t="str">
            <v>Aetna PPO</v>
          </cell>
        </row>
        <row r="72">
          <cell r="A72" t="str">
            <v>HM90</v>
          </cell>
          <cell r="B72" t="str">
            <v>Out-of-Area Indemnity</v>
          </cell>
        </row>
        <row r="73">
          <cell r="A73" t="str">
            <v>SNP</v>
          </cell>
          <cell r="B73" t="str">
            <v>Safety Net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rual History"/>
      <sheetName val="Contribution History"/>
      <sheetName val="Accruals"/>
      <sheetName val="Accruals (2)"/>
      <sheetName val="Alt Scenarios"/>
      <sheetName val="Fees"/>
      <sheetName val="PEPM Reconciliation"/>
      <sheetName val="Medical Breakout"/>
      <sheetName val="Dental Breakout"/>
      <sheetName val="Annual Cost Summary"/>
      <sheetName val="Payroll"/>
      <sheetName val="Life &amp; LTD"/>
      <sheetName val="Ex 1-Budget"/>
      <sheetName val="Ex 2-Claims Report"/>
      <sheetName val="Ex 3 - Accrual Rates"/>
      <sheetName val="Ex 4 - Contribution Rates"/>
      <sheetName val="Ex 3-PEPM Reconciliation"/>
      <sheetName val="Large Claims"/>
      <sheetName val="Reserve Meth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ap of Mar 10 Mt"/>
      <sheetName val="workflow"/>
      <sheetName val="2007 Proj"/>
      <sheetName val="2008 Proj"/>
      <sheetName val="2009 Proj"/>
      <sheetName val="Contributions"/>
      <sheetName val="Claims"/>
      <sheetName val="Accrual Ratio"/>
      <sheetName val="Enrollment"/>
      <sheetName val="Enroll by PayBand"/>
      <sheetName val="ASO Fees"/>
      <sheetName val="Financials Exhibit"/>
      <sheetName val="Financial Summary"/>
      <sheetName val="Financial Inputs (REQUIRED)"/>
      <sheetName val="Modeling Results"/>
      <sheetName val="General Inputs (REQUIRED)"/>
      <sheetName val="Current Plan Inputs (REQUIRED)"/>
      <sheetName val="ABHP Plan Inputs (REQUIRED)"/>
      <sheetName val="Adjustment Inputs (OPTIONAL)"/>
      <sheetName val="Design &amp; Value Report"/>
      <sheetName val="Liability Report"/>
      <sheetName val="Claims Distribution"/>
      <sheetName val="EE Impact Inputs (REQUIRED)"/>
      <sheetName val="Employee Impact Exhibit"/>
      <sheetName val="Single Employee"/>
      <sheetName val="Family Employee"/>
      <sheetName val="PEPY Development"/>
      <sheetName val="Supplemental Calculations"/>
      <sheetName val="Financial Exhibit - calcs sheet"/>
      <sheetName val="Employee Impact"/>
      <sheetName val="Allowed Claims Calculation"/>
      <sheetName val="Current Re-Pricing"/>
      <sheetName val="HRA Re-Pricing"/>
      <sheetName val="HDHP-HSA Re-Pricing"/>
      <sheetName val="Claims Tables Used"/>
      <sheetName val="Med Only 4 Tier"/>
      <sheetName val="Med+Rx 4 Tier"/>
      <sheetName val="Med Only 3 Tier"/>
      <sheetName val="Med+Rx 3 Tier"/>
      <sheetName val="Med Only 2 Tier"/>
      <sheetName val="Med+Rx 2 Ti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/>
      <sheetData sheetId="14" refreshError="1"/>
      <sheetData sheetId="15">
        <row r="8">
          <cell r="I8">
            <v>0.08</v>
          </cell>
        </row>
        <row r="9">
          <cell r="I9">
            <v>0.12</v>
          </cell>
        </row>
      </sheetData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C1B900"/>
      </a:accent1>
      <a:accent2>
        <a:srgbClr val="622650"/>
      </a:accent2>
      <a:accent3>
        <a:srgbClr val="84C7BC"/>
      </a:accent3>
      <a:accent4>
        <a:srgbClr val="D64227"/>
      </a:accent4>
      <a:accent5>
        <a:srgbClr val="505050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  <pageSetUpPr fitToPage="1"/>
  </sheetPr>
  <dimension ref="A1:W78"/>
  <sheetViews>
    <sheetView showGridLines="0" topLeftCell="A37" zoomScale="80" zoomScaleNormal="80" zoomScaleSheetLayoutView="80" workbookViewId="0">
      <selection activeCell="F86" sqref="F86"/>
    </sheetView>
  </sheetViews>
  <sheetFormatPr defaultColWidth="9.140625" defaultRowHeight="15"/>
  <cols>
    <col min="1" max="1" width="2.7109375" style="1" customWidth="1"/>
    <col min="2" max="2" width="23.42578125" style="1" customWidth="1"/>
    <col min="3" max="3" width="17.140625" style="1" bestFit="1" customWidth="1"/>
    <col min="4" max="8" width="17" style="1" customWidth="1"/>
    <col min="9" max="9" width="11.140625" style="1" bestFit="1" customWidth="1"/>
    <col min="10" max="10" width="10.140625" style="1" bestFit="1" customWidth="1"/>
    <col min="11" max="11" width="12.85546875" style="1" bestFit="1" customWidth="1"/>
    <col min="12" max="12" width="14.42578125" style="1" customWidth="1"/>
    <col min="13" max="21" width="15.28515625" style="1" customWidth="1"/>
    <col min="22" max="22" width="13.28515625" style="1" customWidth="1"/>
    <col min="23" max="16384" width="9.140625" style="1"/>
  </cols>
  <sheetData>
    <row r="1" spans="1:23" ht="2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.75">
      <c r="A2" s="3" t="s">
        <v>45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15.75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5" spans="1:23" ht="15.75">
      <c r="C5" s="156">
        <v>2014</v>
      </c>
      <c r="D5" s="156"/>
      <c r="E5" s="156"/>
      <c r="F5" s="156"/>
      <c r="G5" s="156"/>
      <c r="H5" s="156"/>
      <c r="I5" s="156"/>
      <c r="J5" s="156"/>
      <c r="K5" s="156"/>
      <c r="L5" s="3"/>
    </row>
    <row r="6" spans="1:23" ht="15.75">
      <c r="C6" s="3"/>
      <c r="D6" s="3"/>
      <c r="E6" s="3"/>
      <c r="F6" s="3"/>
      <c r="G6" s="3"/>
      <c r="H6" s="3"/>
      <c r="I6" s="14"/>
      <c r="J6" s="14"/>
      <c r="K6" s="14"/>
      <c r="L6" s="17"/>
      <c r="M6" s="13"/>
    </row>
    <row r="7" spans="1:23" ht="15.75">
      <c r="C7" s="66" t="s">
        <v>20</v>
      </c>
      <c r="D7" s="14" t="s">
        <v>2</v>
      </c>
      <c r="E7" s="10" t="s">
        <v>9</v>
      </c>
      <c r="F7" s="10" t="s">
        <v>42</v>
      </c>
      <c r="G7" s="14" t="s">
        <v>2</v>
      </c>
      <c r="H7" s="14" t="s">
        <v>2</v>
      </c>
      <c r="I7" s="154" t="s">
        <v>2</v>
      </c>
      <c r="J7" s="154"/>
      <c r="K7" s="154"/>
      <c r="L7" s="14"/>
      <c r="M7" s="14"/>
    </row>
    <row r="8" spans="1:23" ht="15.75">
      <c r="C8" s="65">
        <v>41640</v>
      </c>
      <c r="D8" s="14" t="s">
        <v>3</v>
      </c>
      <c r="E8" s="10" t="s">
        <v>3</v>
      </c>
      <c r="F8" s="10" t="s">
        <v>3</v>
      </c>
      <c r="G8" s="14" t="s">
        <v>4</v>
      </c>
      <c r="H8" s="14" t="s">
        <v>5</v>
      </c>
      <c r="I8" s="154" t="s">
        <v>5</v>
      </c>
      <c r="J8" s="154"/>
      <c r="K8" s="154"/>
      <c r="L8" s="20"/>
      <c r="M8" s="20"/>
    </row>
    <row r="9" spans="1:23" ht="15.75">
      <c r="C9" s="67" t="s">
        <v>6</v>
      </c>
      <c r="D9" s="135" t="s">
        <v>7</v>
      </c>
      <c r="E9" s="11" t="s">
        <v>7</v>
      </c>
      <c r="F9" s="11" t="s">
        <v>7</v>
      </c>
      <c r="G9" s="135" t="s">
        <v>8</v>
      </c>
      <c r="H9" s="135" t="s">
        <v>8</v>
      </c>
      <c r="I9" s="155" t="s">
        <v>8</v>
      </c>
      <c r="J9" s="155"/>
      <c r="K9" s="155"/>
      <c r="L9" s="135"/>
      <c r="M9" s="135"/>
    </row>
    <row r="10" spans="1:23" ht="15.75">
      <c r="C10" s="29"/>
      <c r="D10" s="135"/>
      <c r="E10" s="135"/>
      <c r="F10" s="135"/>
      <c r="G10" s="135"/>
      <c r="H10" s="135"/>
      <c r="I10" s="135"/>
      <c r="J10" s="135"/>
      <c r="K10" s="135"/>
      <c r="L10" s="18"/>
      <c r="M10" s="18"/>
    </row>
    <row r="11" spans="1:23">
      <c r="A11" s="70" t="s">
        <v>39</v>
      </c>
      <c r="B11" s="61"/>
      <c r="C11" s="41"/>
      <c r="H11" s="15"/>
      <c r="I11" s="4" t="s">
        <v>9</v>
      </c>
      <c r="J11" s="4" t="s">
        <v>10</v>
      </c>
      <c r="K11" s="4" t="s">
        <v>11</v>
      </c>
    </row>
    <row r="12" spans="1:23">
      <c r="A12" s="41"/>
      <c r="B12" s="61" t="s">
        <v>12</v>
      </c>
      <c r="C12" s="22">
        <v>0</v>
      </c>
      <c r="D12" s="32">
        <v>257.94055566484548</v>
      </c>
      <c r="E12" s="32">
        <v>163.64055566484549</v>
      </c>
      <c r="F12" s="32">
        <v>94.299999999999983</v>
      </c>
      <c r="G12" s="77">
        <v>205.94055566484548</v>
      </c>
      <c r="H12" s="62">
        <v>52</v>
      </c>
      <c r="I12" s="32">
        <v>33</v>
      </c>
      <c r="J12" s="32">
        <v>19</v>
      </c>
      <c r="K12" s="77">
        <v>52</v>
      </c>
      <c r="L12" s="8"/>
      <c r="M12" s="19"/>
      <c r="N12" s="7"/>
    </row>
    <row r="13" spans="1:23">
      <c r="A13" s="41"/>
      <c r="B13" s="61" t="s">
        <v>13</v>
      </c>
      <c r="C13" s="22">
        <v>3</v>
      </c>
      <c r="D13" s="32">
        <v>690.05311638269973</v>
      </c>
      <c r="E13" s="32">
        <v>454.30311638269978</v>
      </c>
      <c r="F13" s="32">
        <v>235.74999999999994</v>
      </c>
      <c r="G13" s="77">
        <v>535.05311638269973</v>
      </c>
      <c r="H13" s="62">
        <v>155</v>
      </c>
      <c r="I13" s="32">
        <v>112</v>
      </c>
      <c r="J13" s="32">
        <v>43</v>
      </c>
      <c r="K13" s="77">
        <v>155</v>
      </c>
      <c r="L13" s="8"/>
      <c r="M13" s="19"/>
      <c r="N13" s="7"/>
    </row>
    <row r="14" spans="1:23">
      <c r="A14" s="41"/>
      <c r="B14" s="61" t="s">
        <v>14</v>
      </c>
      <c r="C14" s="22">
        <v>0</v>
      </c>
      <c r="D14" s="32">
        <v>705.65785535413329</v>
      </c>
      <c r="E14" s="32">
        <v>564.20785535413324</v>
      </c>
      <c r="F14" s="32">
        <v>141.45000000000005</v>
      </c>
      <c r="G14" s="77">
        <v>512.65785535413329</v>
      </c>
      <c r="H14" s="62">
        <v>193</v>
      </c>
      <c r="I14" s="32">
        <v>164</v>
      </c>
      <c r="J14" s="32">
        <v>29</v>
      </c>
      <c r="K14" s="77">
        <v>193</v>
      </c>
      <c r="L14" s="8"/>
      <c r="M14" s="19"/>
      <c r="N14" s="7"/>
    </row>
    <row r="15" spans="1:23">
      <c r="A15" s="41"/>
      <c r="B15" s="61" t="s">
        <v>15</v>
      </c>
      <c r="C15" s="64">
        <v>0</v>
      </c>
      <c r="D15" s="32">
        <v>1137.7704160719875</v>
      </c>
      <c r="E15" s="32">
        <v>807.72041607198753</v>
      </c>
      <c r="F15" s="32">
        <v>330.04999999999995</v>
      </c>
      <c r="G15" s="77">
        <v>841.77041607198748</v>
      </c>
      <c r="H15" s="62">
        <v>296</v>
      </c>
      <c r="I15" s="32">
        <v>243</v>
      </c>
      <c r="J15" s="32">
        <v>53</v>
      </c>
      <c r="K15" s="77">
        <v>296</v>
      </c>
      <c r="L15" s="8"/>
      <c r="M15" s="19"/>
      <c r="N15" s="7"/>
    </row>
    <row r="16" spans="1:23">
      <c r="A16" s="41"/>
      <c r="B16" s="69" t="s">
        <v>38</v>
      </c>
      <c r="C16" s="22">
        <v>3</v>
      </c>
      <c r="D16" s="32"/>
      <c r="E16" s="32"/>
      <c r="F16" s="32"/>
      <c r="G16" s="42"/>
      <c r="H16" s="62"/>
      <c r="I16" s="32"/>
      <c r="J16" s="42"/>
      <c r="K16" s="42"/>
      <c r="L16" s="9"/>
      <c r="M16" s="9"/>
      <c r="N16" s="7"/>
    </row>
    <row r="17" spans="1:14">
      <c r="A17" s="70" t="s">
        <v>40</v>
      </c>
      <c r="B17" s="61"/>
      <c r="C17" s="35"/>
      <c r="D17" s="32"/>
      <c r="E17" s="32"/>
      <c r="F17" s="32"/>
      <c r="G17" s="42"/>
      <c r="H17" s="62"/>
      <c r="I17" s="32"/>
      <c r="J17" s="42"/>
      <c r="K17" s="42"/>
      <c r="L17" s="17"/>
      <c r="M17" s="17"/>
      <c r="N17" s="7"/>
    </row>
    <row r="18" spans="1:14">
      <c r="A18" s="41"/>
      <c r="B18" s="61" t="s">
        <v>12</v>
      </c>
      <c r="C18" s="22">
        <v>0</v>
      </c>
      <c r="D18" s="32">
        <v>232.43015494513531</v>
      </c>
      <c r="E18" s="32">
        <v>138.13015494513533</v>
      </c>
      <c r="F18" s="32">
        <v>94.299999999999983</v>
      </c>
      <c r="G18" s="77">
        <v>185.43015494513531</v>
      </c>
      <c r="H18" s="62">
        <v>47</v>
      </c>
      <c r="I18" s="32">
        <v>28</v>
      </c>
      <c r="J18" s="32">
        <v>19</v>
      </c>
      <c r="K18" s="77">
        <v>47</v>
      </c>
      <c r="L18" s="8"/>
      <c r="M18" s="19"/>
      <c r="N18" s="7"/>
    </row>
    <row r="19" spans="1:14">
      <c r="A19" s="41"/>
      <c r="B19" s="61" t="s">
        <v>13</v>
      </c>
      <c r="C19" s="22">
        <v>0</v>
      </c>
      <c r="D19" s="32">
        <v>626.85263129311033</v>
      </c>
      <c r="E19" s="32">
        <v>391.10263129311039</v>
      </c>
      <c r="F19" s="32">
        <v>235.74999999999994</v>
      </c>
      <c r="G19" s="77">
        <v>480.85263129311033</v>
      </c>
      <c r="H19" s="62">
        <v>146</v>
      </c>
      <c r="I19" s="32">
        <v>103</v>
      </c>
      <c r="J19" s="32">
        <v>43</v>
      </c>
      <c r="K19" s="77">
        <v>146</v>
      </c>
      <c r="L19" s="8"/>
      <c r="M19" s="19"/>
      <c r="N19" s="7"/>
    </row>
    <row r="20" spans="1:14">
      <c r="A20" s="41"/>
      <c r="B20" s="61" t="s">
        <v>14</v>
      </c>
      <c r="C20" s="22">
        <v>0</v>
      </c>
      <c r="D20" s="32">
        <v>587.32107874979351</v>
      </c>
      <c r="E20" s="32">
        <v>445.87107874979358</v>
      </c>
      <c r="F20" s="32">
        <v>141.44999999999993</v>
      </c>
      <c r="G20" s="77">
        <v>483.32107874979351</v>
      </c>
      <c r="H20" s="62">
        <v>104</v>
      </c>
      <c r="I20" s="32">
        <v>75</v>
      </c>
      <c r="J20" s="32">
        <v>29</v>
      </c>
      <c r="K20" s="77">
        <v>104</v>
      </c>
      <c r="L20" s="8"/>
      <c r="M20" s="19"/>
      <c r="N20" s="7"/>
    </row>
    <row r="21" spans="1:14">
      <c r="A21" s="41"/>
      <c r="B21" s="61" t="s">
        <v>15</v>
      </c>
      <c r="C21" s="64">
        <v>0</v>
      </c>
      <c r="D21" s="32">
        <v>981.74355509776854</v>
      </c>
      <c r="E21" s="32">
        <v>651.69355509776858</v>
      </c>
      <c r="F21" s="32">
        <v>330.04999999999995</v>
      </c>
      <c r="G21" s="77">
        <v>778.74355509776854</v>
      </c>
      <c r="H21" s="62">
        <v>203</v>
      </c>
      <c r="I21" s="32">
        <v>150</v>
      </c>
      <c r="J21" s="32">
        <v>53</v>
      </c>
      <c r="K21" s="77">
        <v>203</v>
      </c>
      <c r="L21" s="8"/>
      <c r="M21" s="19"/>
      <c r="N21" s="7"/>
    </row>
    <row r="22" spans="1:14">
      <c r="A22" s="41"/>
      <c r="B22" s="69" t="s">
        <v>38</v>
      </c>
      <c r="C22" s="22">
        <v>0</v>
      </c>
      <c r="D22" s="32"/>
      <c r="E22" s="32"/>
      <c r="F22" s="32"/>
      <c r="G22" s="42"/>
      <c r="H22" s="63"/>
      <c r="I22" s="42"/>
      <c r="J22" s="42"/>
      <c r="K22" s="42"/>
      <c r="L22" s="9"/>
      <c r="M22" s="9"/>
      <c r="N22" s="7"/>
    </row>
    <row r="23" spans="1:14">
      <c r="A23" s="45" t="s">
        <v>16</v>
      </c>
      <c r="B23" s="61"/>
      <c r="C23" s="35"/>
      <c r="D23" s="32"/>
      <c r="E23" s="32"/>
      <c r="F23" s="32"/>
      <c r="G23" s="42"/>
      <c r="H23" s="63"/>
      <c r="I23" s="42"/>
      <c r="J23" s="42"/>
      <c r="K23" s="42"/>
      <c r="L23" s="17"/>
      <c r="M23" s="8">
        <f>K13*1.2</f>
        <v>186</v>
      </c>
      <c r="N23" s="7"/>
    </row>
    <row r="24" spans="1:14">
      <c r="A24" s="41"/>
      <c r="B24" s="61" t="s">
        <v>12</v>
      </c>
      <c r="C24" s="22">
        <v>0</v>
      </c>
      <c r="D24" s="32">
        <v>251.96264159973626</v>
      </c>
      <c r="E24" s="32">
        <v>157.66264159973628</v>
      </c>
      <c r="F24" s="32">
        <v>94.299999999999983</v>
      </c>
      <c r="G24" s="77">
        <v>200.96264159973626</v>
      </c>
      <c r="H24" s="62">
        <v>51</v>
      </c>
      <c r="I24" s="32">
        <v>32</v>
      </c>
      <c r="J24" s="32">
        <v>19</v>
      </c>
      <c r="K24" s="77">
        <v>51</v>
      </c>
      <c r="L24" s="8"/>
      <c r="M24" s="19"/>
      <c r="N24" s="7"/>
    </row>
    <row r="25" spans="1:14">
      <c r="A25" s="41"/>
      <c r="B25" s="61" t="s">
        <v>13</v>
      </c>
      <c r="C25" s="22">
        <v>7</v>
      </c>
      <c r="D25" s="32">
        <v>675.3091125089353</v>
      </c>
      <c r="E25" s="32">
        <v>439.5591125089353</v>
      </c>
      <c r="F25" s="32">
        <v>235.75</v>
      </c>
      <c r="G25" s="77">
        <v>523.3091125089353</v>
      </c>
      <c r="H25" s="62">
        <v>152</v>
      </c>
      <c r="I25" s="32">
        <v>109</v>
      </c>
      <c r="J25" s="32">
        <v>43</v>
      </c>
      <c r="K25" s="77">
        <v>152</v>
      </c>
      <c r="L25" s="8"/>
      <c r="M25" s="19"/>
      <c r="N25" s="7"/>
    </row>
    <row r="26" spans="1:14">
      <c r="A26" s="41"/>
      <c r="B26" s="61" t="s">
        <v>14</v>
      </c>
      <c r="C26" s="22">
        <v>0</v>
      </c>
      <c r="D26" s="32">
        <v>668.72937223341251</v>
      </c>
      <c r="E26" s="32">
        <v>527.27937223341246</v>
      </c>
      <c r="F26" s="32">
        <v>141.45000000000005</v>
      </c>
      <c r="G26" s="77">
        <v>507.72937223341251</v>
      </c>
      <c r="H26" s="62">
        <v>161</v>
      </c>
      <c r="I26" s="32">
        <v>132</v>
      </c>
      <c r="J26" s="32">
        <v>29</v>
      </c>
      <c r="K26" s="77">
        <v>161</v>
      </c>
      <c r="L26" s="8"/>
      <c r="M26" s="19"/>
      <c r="N26" s="7"/>
    </row>
    <row r="27" spans="1:14">
      <c r="A27" s="41"/>
      <c r="B27" s="61" t="s">
        <v>15</v>
      </c>
      <c r="C27" s="64">
        <v>0</v>
      </c>
      <c r="D27" s="32">
        <v>1092.0758431426116</v>
      </c>
      <c r="E27" s="32">
        <v>762.02584314261151</v>
      </c>
      <c r="F27" s="32">
        <v>330.05000000000007</v>
      </c>
      <c r="G27" s="77">
        <v>830.07584314261157</v>
      </c>
      <c r="H27" s="62">
        <v>262</v>
      </c>
      <c r="I27" s="32">
        <v>209</v>
      </c>
      <c r="J27" s="32">
        <v>53</v>
      </c>
      <c r="K27" s="77">
        <v>262</v>
      </c>
      <c r="L27" s="8"/>
      <c r="M27" s="19"/>
      <c r="N27" s="7"/>
    </row>
    <row r="28" spans="1:14">
      <c r="A28" s="41"/>
      <c r="B28" s="69" t="s">
        <v>38</v>
      </c>
      <c r="C28" s="22">
        <v>7</v>
      </c>
      <c r="D28" s="32"/>
      <c r="E28" s="32"/>
      <c r="F28" s="32"/>
      <c r="G28" s="42"/>
      <c r="H28" s="63"/>
      <c r="I28" s="42"/>
      <c r="J28" s="42"/>
      <c r="K28" s="42"/>
      <c r="L28" s="17"/>
      <c r="M28" s="17"/>
      <c r="N28" s="7"/>
    </row>
    <row r="29" spans="1:14">
      <c r="A29" s="45" t="s">
        <v>17</v>
      </c>
      <c r="B29" s="61"/>
      <c r="C29" s="35"/>
      <c r="D29" s="32"/>
      <c r="E29" s="32"/>
      <c r="F29" s="32"/>
      <c r="G29" s="42"/>
      <c r="H29" s="63"/>
      <c r="I29" s="42"/>
      <c r="J29" s="42"/>
      <c r="K29" s="42"/>
      <c r="L29" s="17"/>
      <c r="M29" s="17"/>
      <c r="N29" s="7"/>
    </row>
    <row r="30" spans="1:14">
      <c r="A30" s="68"/>
      <c r="B30" s="61" t="s">
        <v>12</v>
      </c>
      <c r="C30" s="22">
        <v>1</v>
      </c>
      <c r="D30" s="32">
        <v>247.16640822191613</v>
      </c>
      <c r="E30" s="32">
        <v>152.86640822191615</v>
      </c>
      <c r="F30" s="32">
        <v>94.299999999999983</v>
      </c>
      <c r="G30" s="77">
        <v>197.16640822191613</v>
      </c>
      <c r="H30" s="62">
        <v>50</v>
      </c>
      <c r="I30" s="32">
        <v>31</v>
      </c>
      <c r="J30" s="32">
        <v>19</v>
      </c>
      <c r="K30" s="77">
        <v>50</v>
      </c>
      <c r="L30" s="8"/>
      <c r="M30" s="19"/>
      <c r="N30" s="7"/>
    </row>
    <row r="31" spans="1:14">
      <c r="A31" s="68"/>
      <c r="B31" s="61" t="s">
        <v>13</v>
      </c>
      <c r="C31" s="22">
        <v>5</v>
      </c>
      <c r="D31" s="32">
        <v>663.456322431221</v>
      </c>
      <c r="E31" s="32">
        <v>427.70632243122105</v>
      </c>
      <c r="F31" s="32">
        <v>235.74999999999994</v>
      </c>
      <c r="G31" s="77">
        <v>514.456322431221</v>
      </c>
      <c r="H31" s="62">
        <v>149</v>
      </c>
      <c r="I31" s="32">
        <v>106</v>
      </c>
      <c r="J31" s="32">
        <v>43</v>
      </c>
      <c r="K31" s="77">
        <v>149</v>
      </c>
      <c r="L31" s="8"/>
      <c r="M31" s="19"/>
      <c r="N31" s="7"/>
    </row>
    <row r="32" spans="1:14">
      <c r="A32" s="68"/>
      <c r="B32" s="61" t="s">
        <v>14</v>
      </c>
      <c r="C32" s="22">
        <v>0</v>
      </c>
      <c r="D32" s="32">
        <v>653.98164830498001</v>
      </c>
      <c r="E32" s="32">
        <v>512.53164830498008</v>
      </c>
      <c r="F32" s="32">
        <v>141.44999999999993</v>
      </c>
      <c r="G32" s="77">
        <v>497.98164830498001</v>
      </c>
      <c r="H32" s="62">
        <v>156</v>
      </c>
      <c r="I32" s="32">
        <v>127</v>
      </c>
      <c r="J32" s="32">
        <v>29</v>
      </c>
      <c r="K32" s="77">
        <v>156</v>
      </c>
      <c r="L32" s="8"/>
      <c r="M32" s="19"/>
      <c r="N32" s="7"/>
    </row>
    <row r="33" spans="1:14">
      <c r="A33" s="68"/>
      <c r="B33" s="61" t="s">
        <v>15</v>
      </c>
      <c r="C33" s="64">
        <v>0</v>
      </c>
      <c r="D33" s="32">
        <v>1070.2715625142848</v>
      </c>
      <c r="E33" s="32">
        <v>740.22156251428487</v>
      </c>
      <c r="F33" s="32">
        <v>330.04999999999995</v>
      </c>
      <c r="G33" s="77">
        <v>815.27156251428482</v>
      </c>
      <c r="H33" s="62">
        <v>255</v>
      </c>
      <c r="I33" s="32">
        <v>202</v>
      </c>
      <c r="J33" s="32">
        <v>53</v>
      </c>
      <c r="K33" s="77">
        <v>255</v>
      </c>
      <c r="L33" s="8"/>
      <c r="M33" s="19"/>
      <c r="N33" s="7"/>
    </row>
    <row r="34" spans="1:14">
      <c r="A34" s="68"/>
      <c r="B34" s="69" t="s">
        <v>38</v>
      </c>
      <c r="C34" s="22">
        <v>205</v>
      </c>
      <c r="D34" s="49"/>
      <c r="E34" s="49"/>
      <c r="F34" s="49"/>
      <c r="G34" s="49"/>
      <c r="H34" s="49"/>
      <c r="I34" s="41"/>
      <c r="J34" s="68"/>
      <c r="K34" s="68"/>
      <c r="M34" s="16"/>
    </row>
    <row r="35" spans="1:14">
      <c r="C35" s="9"/>
      <c r="D35" s="8"/>
      <c r="E35" s="8"/>
      <c r="F35" s="8"/>
      <c r="G35" s="8"/>
      <c r="H35" s="8"/>
      <c r="M35" s="16"/>
    </row>
    <row r="36" spans="1:14">
      <c r="B36" s="69" t="s">
        <v>29</v>
      </c>
      <c r="C36" s="60">
        <f>C16+C22+C28+C34</f>
        <v>215</v>
      </c>
      <c r="D36" s="8"/>
      <c r="E36" s="8"/>
      <c r="F36" s="8"/>
      <c r="G36" s="8"/>
      <c r="H36" s="55">
        <f>(SUMPRODUCT(C12:C15,H12:H15)+SUMPRODUCT(C18:C21,H18:H21)+SUMPRODUCT(C24:C27,H24:H27)+SUMPRODUCT(C30:C33,H30:H33))*12</f>
        <v>27888</v>
      </c>
      <c r="M36" s="16"/>
    </row>
    <row r="37" spans="1:14">
      <c r="B37" s="69"/>
      <c r="C37" s="60"/>
      <c r="D37" s="8"/>
      <c r="E37" s="8"/>
      <c r="F37" s="8"/>
      <c r="G37" s="8"/>
      <c r="H37" s="8"/>
      <c r="M37" s="16"/>
    </row>
    <row r="38" spans="1:14">
      <c r="A38" s="61" t="s">
        <v>21</v>
      </c>
      <c r="B38" s="61" t="s">
        <v>22</v>
      </c>
    </row>
    <row r="39" spans="1:14">
      <c r="A39" s="61" t="s">
        <v>23</v>
      </c>
    </row>
    <row r="40" spans="1:14">
      <c r="B40" s="51" t="e">
        <f>#REF!</f>
        <v>#REF!</v>
      </c>
    </row>
    <row r="43" spans="1:14" ht="15.75">
      <c r="C43" s="156">
        <v>2015</v>
      </c>
      <c r="D43" s="156"/>
      <c r="E43" s="156"/>
      <c r="F43" s="156"/>
      <c r="G43" s="156"/>
      <c r="H43" s="156"/>
      <c r="I43" s="156"/>
      <c r="J43" s="156"/>
      <c r="K43" s="156"/>
      <c r="L43" s="3"/>
    </row>
    <row r="44" spans="1:14" ht="15.75">
      <c r="C44" s="3"/>
      <c r="D44" s="3"/>
      <c r="E44" s="3"/>
      <c r="F44" s="3"/>
      <c r="G44" s="3"/>
      <c r="H44" s="3"/>
      <c r="I44" s="14"/>
      <c r="J44" s="14"/>
      <c r="K44" s="14"/>
      <c r="L44" s="17"/>
      <c r="M44" s="13"/>
    </row>
    <row r="45" spans="1:14" ht="15.75">
      <c r="C45" s="66" t="s">
        <v>20</v>
      </c>
      <c r="D45" s="14" t="s">
        <v>2</v>
      </c>
      <c r="E45" s="10" t="s">
        <v>9</v>
      </c>
      <c r="F45" s="10" t="s">
        <v>42</v>
      </c>
      <c r="G45" s="14" t="s">
        <v>2</v>
      </c>
      <c r="H45" s="14" t="s">
        <v>2</v>
      </c>
      <c r="I45" s="154" t="s">
        <v>2</v>
      </c>
      <c r="J45" s="154"/>
      <c r="K45" s="154"/>
      <c r="L45" s="14"/>
      <c r="M45" s="14"/>
    </row>
    <row r="46" spans="1:14" ht="16.5" thickBot="1">
      <c r="B46" s="142" t="s">
        <v>51</v>
      </c>
      <c r="C46" s="65">
        <v>41640</v>
      </c>
      <c r="D46" s="14" t="s">
        <v>3</v>
      </c>
      <c r="E46" s="10" t="s">
        <v>3</v>
      </c>
      <c r="F46" s="10" t="s">
        <v>3</v>
      </c>
      <c r="G46" s="14" t="s">
        <v>4</v>
      </c>
      <c r="H46" s="14" t="s">
        <v>5</v>
      </c>
      <c r="I46" s="154" t="s">
        <v>5</v>
      </c>
      <c r="J46" s="154"/>
      <c r="K46" s="154"/>
      <c r="L46" s="20" t="s">
        <v>25</v>
      </c>
      <c r="M46" s="20"/>
    </row>
    <row r="47" spans="1:14" ht="16.5" thickBot="1">
      <c r="B47" s="127" t="s">
        <v>47</v>
      </c>
      <c r="C47" s="67" t="s">
        <v>6</v>
      </c>
      <c r="D47" s="135" t="s">
        <v>7</v>
      </c>
      <c r="E47" s="11" t="s">
        <v>7</v>
      </c>
      <c r="F47" s="11" t="s">
        <v>7</v>
      </c>
      <c r="G47" s="135" t="s">
        <v>8</v>
      </c>
      <c r="H47" s="135" t="s">
        <v>8</v>
      </c>
      <c r="I47" s="155" t="s">
        <v>8</v>
      </c>
      <c r="J47" s="155"/>
      <c r="K47" s="155"/>
      <c r="L47" s="135" t="s">
        <v>27</v>
      </c>
      <c r="M47" s="135" t="s">
        <v>28</v>
      </c>
    </row>
    <row r="48" spans="1:14" ht="16.5" thickBot="1">
      <c r="C48" s="29"/>
      <c r="D48" s="135"/>
      <c r="E48" s="135"/>
      <c r="F48" s="135"/>
      <c r="G48" s="135"/>
      <c r="H48" s="135"/>
      <c r="I48" s="135"/>
      <c r="J48" s="135"/>
      <c r="K48" s="135"/>
      <c r="L48" s="18"/>
      <c r="M48" s="18"/>
    </row>
    <row r="49" spans="1:16">
      <c r="A49" s="70" t="s">
        <v>39</v>
      </c>
      <c r="B49" s="61"/>
      <c r="C49" s="68"/>
      <c r="H49" s="15"/>
      <c r="I49" s="4" t="s">
        <v>9</v>
      </c>
      <c r="J49" s="4" t="s">
        <v>10</v>
      </c>
      <c r="K49" s="4" t="s">
        <v>11</v>
      </c>
      <c r="N49" s="129" t="s">
        <v>50</v>
      </c>
    </row>
    <row r="50" spans="1:16">
      <c r="A50" s="41"/>
      <c r="B50" s="61" t="s">
        <v>12</v>
      </c>
      <c r="C50" s="22">
        <v>0</v>
      </c>
      <c r="D50" s="5" t="e">
        <f>#REF!</f>
        <v>#REF!</v>
      </c>
      <c r="E50" s="136" t="e">
        <f>D50-F50</f>
        <v>#REF!</v>
      </c>
      <c r="F50" s="137">
        <f>F12*1.25</f>
        <v>117.87499999999997</v>
      </c>
      <c r="G50" s="12" t="e">
        <f>D50-H50</f>
        <v>#REF!</v>
      </c>
      <c r="H50" s="6" t="e">
        <f>K50</f>
        <v>#REF!</v>
      </c>
      <c r="I50" s="5" t="e">
        <f>#REF!</f>
        <v>#REF!</v>
      </c>
      <c r="J50" s="5" t="e">
        <f>#REF!</f>
        <v>#REF!</v>
      </c>
      <c r="K50" s="5" t="e">
        <f>J50+I50</f>
        <v>#REF!</v>
      </c>
      <c r="L50" s="8" t="e">
        <f>K50-K12</f>
        <v>#REF!</v>
      </c>
      <c r="M50" s="19" t="e">
        <f>K50/K12-1</f>
        <v>#REF!</v>
      </c>
      <c r="N50" s="130">
        <v>58</v>
      </c>
    </row>
    <row r="51" spans="1:16">
      <c r="A51" s="41"/>
      <c r="B51" s="61" t="s">
        <v>13</v>
      </c>
      <c r="C51" s="22">
        <v>3</v>
      </c>
      <c r="D51" s="5" t="e">
        <f>#REF!</f>
        <v>#REF!</v>
      </c>
      <c r="E51" s="138">
        <f>E13*1.25</f>
        <v>567.87889547837472</v>
      </c>
      <c r="F51" s="139">
        <f>F13*1.25</f>
        <v>294.68749999999994</v>
      </c>
      <c r="G51" s="12" t="e">
        <f>D51-H51</f>
        <v>#REF!</v>
      </c>
      <c r="H51" s="6" t="e">
        <f>K51</f>
        <v>#REF!</v>
      </c>
      <c r="I51" s="5" t="e">
        <f>#REF!</f>
        <v>#REF!</v>
      </c>
      <c r="J51" s="5" t="e">
        <f>#REF!</f>
        <v>#REF!</v>
      </c>
      <c r="K51" s="5" t="e">
        <f>J51+I51</f>
        <v>#REF!</v>
      </c>
      <c r="L51" s="8" t="e">
        <f>K51-K13</f>
        <v>#REF!</v>
      </c>
      <c r="M51" s="19" t="e">
        <f>K51/K13-1</f>
        <v>#REF!</v>
      </c>
      <c r="N51" s="131">
        <f>K13*1.25</f>
        <v>193.75</v>
      </c>
      <c r="O51" s="128">
        <v>162</v>
      </c>
      <c r="P51" s="128">
        <f>+N51-O51</f>
        <v>31.75</v>
      </c>
    </row>
    <row r="52" spans="1:16">
      <c r="A52" s="41"/>
      <c r="B52" s="61" t="s">
        <v>14</v>
      </c>
      <c r="C52" s="22">
        <v>0</v>
      </c>
      <c r="D52" s="5" t="e">
        <f>#REF!</f>
        <v>#REF!</v>
      </c>
      <c r="E52" s="138">
        <f>E14*1.25</f>
        <v>705.25981919266655</v>
      </c>
      <c r="F52" s="139">
        <f>F14*1.25</f>
        <v>176.81250000000006</v>
      </c>
      <c r="G52" s="12" t="e">
        <f>D52-H52</f>
        <v>#REF!</v>
      </c>
      <c r="H52" s="6" t="e">
        <f>K52</f>
        <v>#REF!</v>
      </c>
      <c r="I52" s="5" t="e">
        <f>#REF!</f>
        <v>#REF!</v>
      </c>
      <c r="J52" s="5" t="e">
        <f>#REF!</f>
        <v>#REF!</v>
      </c>
      <c r="K52" s="5" t="e">
        <f>J52+I52</f>
        <v>#REF!</v>
      </c>
      <c r="L52" s="8" t="e">
        <f>K52-K14</f>
        <v>#REF!</v>
      </c>
      <c r="M52" s="19" t="e">
        <f>K52/K14-1</f>
        <v>#REF!</v>
      </c>
      <c r="N52" s="131">
        <f>K14*1.25</f>
        <v>241.25</v>
      </c>
      <c r="O52" s="128">
        <v>203</v>
      </c>
      <c r="P52" s="128">
        <f t="shared" ref="P52:P71" si="0">+N52-O52</f>
        <v>38.25</v>
      </c>
    </row>
    <row r="53" spans="1:16">
      <c r="A53" s="41"/>
      <c r="B53" s="61" t="s">
        <v>15</v>
      </c>
      <c r="C53" s="64">
        <v>0</v>
      </c>
      <c r="D53" s="5" t="e">
        <f>#REF!</f>
        <v>#REF!</v>
      </c>
      <c r="E53" s="138">
        <f>E15*1.25</f>
        <v>1009.6505200899844</v>
      </c>
      <c r="F53" s="139">
        <f>F15*1.25</f>
        <v>412.56249999999994</v>
      </c>
      <c r="G53" s="12" t="e">
        <f>D53-H53</f>
        <v>#REF!</v>
      </c>
      <c r="H53" s="6" t="e">
        <f>K53</f>
        <v>#REF!</v>
      </c>
      <c r="I53" s="5" t="e">
        <f>#REF!</f>
        <v>#REF!</v>
      </c>
      <c r="J53" s="5" t="e">
        <f>#REF!</f>
        <v>#REF!</v>
      </c>
      <c r="K53" s="5" t="e">
        <f>J53+I53</f>
        <v>#REF!</v>
      </c>
      <c r="L53" s="8" t="e">
        <f>K53-K15</f>
        <v>#REF!</v>
      </c>
      <c r="M53" s="19" t="e">
        <f>K53/K15-1</f>
        <v>#REF!</v>
      </c>
      <c r="N53" s="131">
        <f>K15*1.25</f>
        <v>370</v>
      </c>
      <c r="O53" s="128">
        <v>311</v>
      </c>
      <c r="P53" s="128">
        <f t="shared" si="0"/>
        <v>59</v>
      </c>
    </row>
    <row r="54" spans="1:16">
      <c r="A54" s="41"/>
      <c r="B54" s="69" t="s">
        <v>38</v>
      </c>
      <c r="C54" s="22">
        <f>SUM(C50:C53)</f>
        <v>3</v>
      </c>
      <c r="D54" s="5"/>
      <c r="E54" s="138"/>
      <c r="F54" s="6"/>
      <c r="G54" s="5"/>
      <c r="H54" s="6"/>
      <c r="I54" s="5"/>
      <c r="J54" s="5"/>
      <c r="K54" s="5"/>
      <c r="L54" s="9"/>
      <c r="M54" s="9"/>
      <c r="N54" s="132"/>
      <c r="O54" s="128"/>
      <c r="P54" s="128"/>
    </row>
    <row r="55" spans="1:16">
      <c r="A55" s="70" t="s">
        <v>40</v>
      </c>
      <c r="B55" s="61"/>
      <c r="C55" s="35"/>
      <c r="D55" s="5"/>
      <c r="E55" s="138"/>
      <c r="F55" s="6"/>
      <c r="G55" s="5"/>
      <c r="H55" s="6"/>
      <c r="I55" s="5"/>
      <c r="J55" s="5"/>
      <c r="K55" s="5"/>
      <c r="L55" s="17"/>
      <c r="M55" s="17"/>
      <c r="N55" s="132"/>
      <c r="O55" s="128"/>
      <c r="P55" s="128"/>
    </row>
    <row r="56" spans="1:16">
      <c r="A56" s="41"/>
      <c r="B56" s="61" t="s">
        <v>12</v>
      </c>
      <c r="C56" s="22">
        <v>0</v>
      </c>
      <c r="D56" s="5" t="e">
        <f>#REF!</f>
        <v>#REF!</v>
      </c>
      <c r="E56" s="138" t="e">
        <f>D56-F56</f>
        <v>#REF!</v>
      </c>
      <c r="F56" s="139">
        <f>F18*1.25</f>
        <v>117.87499999999997</v>
      </c>
      <c r="G56" s="12" t="e">
        <f>D56-H56</f>
        <v>#REF!</v>
      </c>
      <c r="H56" s="6" t="e">
        <f>K56</f>
        <v>#REF!</v>
      </c>
      <c r="I56" s="5" t="e">
        <f>#REF!</f>
        <v>#REF!</v>
      </c>
      <c r="J56" s="5" t="e">
        <f>#REF!</f>
        <v>#REF!</v>
      </c>
      <c r="K56" s="5" t="e">
        <f>J56+I56</f>
        <v>#REF!</v>
      </c>
      <c r="L56" s="8" t="e">
        <f>K56-K18</f>
        <v>#REF!</v>
      </c>
      <c r="M56" s="19" t="e">
        <f>K56/K18-1</f>
        <v>#REF!</v>
      </c>
      <c r="N56" s="133">
        <v>52</v>
      </c>
      <c r="O56" s="128"/>
      <c r="P56" s="128"/>
    </row>
    <row r="57" spans="1:16">
      <c r="A57" s="41"/>
      <c r="B57" s="61" t="s">
        <v>13</v>
      </c>
      <c r="C57" s="22">
        <v>0</v>
      </c>
      <c r="D57" s="5" t="e">
        <f>#REF!</f>
        <v>#REF!</v>
      </c>
      <c r="E57" s="138">
        <f>E19*1.25</f>
        <v>488.87828911638798</v>
      </c>
      <c r="F57" s="139">
        <f>F19*1.25</f>
        <v>294.68749999999994</v>
      </c>
      <c r="G57" s="12" t="e">
        <f>D57-H57</f>
        <v>#REF!</v>
      </c>
      <c r="H57" s="6" t="e">
        <f>K57</f>
        <v>#REF!</v>
      </c>
      <c r="I57" s="5" t="e">
        <f>#REF!</f>
        <v>#REF!</v>
      </c>
      <c r="J57" s="5" t="e">
        <f>#REF!</f>
        <v>#REF!</v>
      </c>
      <c r="K57" s="5" t="e">
        <f>J57+I57</f>
        <v>#REF!</v>
      </c>
      <c r="L57" s="8" t="e">
        <f>K57-K19</f>
        <v>#REF!</v>
      </c>
      <c r="M57" s="19" t="e">
        <f>K57/K19-1</f>
        <v>#REF!</v>
      </c>
      <c r="N57" s="131">
        <f>K19*1.25</f>
        <v>182.5</v>
      </c>
      <c r="O57" s="128">
        <v>153</v>
      </c>
      <c r="P57" s="128">
        <f t="shared" si="0"/>
        <v>29.5</v>
      </c>
    </row>
    <row r="58" spans="1:16">
      <c r="A58" s="41"/>
      <c r="B58" s="61" t="s">
        <v>14</v>
      </c>
      <c r="C58" s="22">
        <v>0</v>
      </c>
      <c r="D58" s="5" t="e">
        <f>#REF!</f>
        <v>#REF!</v>
      </c>
      <c r="E58" s="138">
        <f>E20*1.25</f>
        <v>557.33884843724195</v>
      </c>
      <c r="F58" s="139">
        <f>F20*1.25</f>
        <v>176.81249999999991</v>
      </c>
      <c r="G58" s="12" t="e">
        <f>D58-H58</f>
        <v>#REF!</v>
      </c>
      <c r="H58" s="6" t="e">
        <f>K58</f>
        <v>#REF!</v>
      </c>
      <c r="I58" s="5" t="e">
        <f>#REF!</f>
        <v>#REF!</v>
      </c>
      <c r="J58" s="5" t="e">
        <f>#REF!</f>
        <v>#REF!</v>
      </c>
      <c r="K58" s="5" t="e">
        <f>J58+I58</f>
        <v>#REF!</v>
      </c>
      <c r="L58" s="8" t="e">
        <f>K58-K20</f>
        <v>#REF!</v>
      </c>
      <c r="M58" s="19" t="e">
        <f>K58/K20-1</f>
        <v>#REF!</v>
      </c>
      <c r="N58" s="131">
        <f>K20*1.25</f>
        <v>130</v>
      </c>
      <c r="O58" s="128">
        <v>109</v>
      </c>
      <c r="P58" s="128">
        <f t="shared" si="0"/>
        <v>21</v>
      </c>
    </row>
    <row r="59" spans="1:16">
      <c r="A59" s="41"/>
      <c r="B59" s="61" t="s">
        <v>15</v>
      </c>
      <c r="C59" s="64">
        <v>0</v>
      </c>
      <c r="D59" s="5" t="e">
        <f>#REF!</f>
        <v>#REF!</v>
      </c>
      <c r="E59" s="138">
        <f>E21*1.25</f>
        <v>814.61694387221075</v>
      </c>
      <c r="F59" s="139">
        <f>F21*1.25</f>
        <v>412.56249999999994</v>
      </c>
      <c r="G59" s="12" t="e">
        <f>D59-H59</f>
        <v>#REF!</v>
      </c>
      <c r="H59" s="6" t="e">
        <f>K59</f>
        <v>#REF!</v>
      </c>
      <c r="I59" s="5" t="e">
        <f>#REF!</f>
        <v>#REF!</v>
      </c>
      <c r="J59" s="5" t="e">
        <f>#REF!</f>
        <v>#REF!</v>
      </c>
      <c r="K59" s="5" t="e">
        <f>J59+I59</f>
        <v>#REF!</v>
      </c>
      <c r="L59" s="8" t="e">
        <f>K59-K21</f>
        <v>#REF!</v>
      </c>
      <c r="M59" s="19" t="e">
        <f>K59/K21-1</f>
        <v>#REF!</v>
      </c>
      <c r="N59" s="131">
        <f>K21*1.25</f>
        <v>253.75</v>
      </c>
      <c r="O59" s="128">
        <v>213</v>
      </c>
      <c r="P59" s="128">
        <f t="shared" si="0"/>
        <v>40.75</v>
      </c>
    </row>
    <row r="60" spans="1:16">
      <c r="A60" s="41"/>
      <c r="B60" s="69" t="s">
        <v>38</v>
      </c>
      <c r="C60" s="22">
        <f>SUM(C56:C59)</f>
        <v>0</v>
      </c>
      <c r="D60" s="5"/>
      <c r="E60" s="138"/>
      <c r="F60" s="6"/>
      <c r="G60" s="12"/>
      <c r="H60" s="6"/>
      <c r="I60" s="5"/>
      <c r="J60" s="5"/>
      <c r="K60" s="5"/>
      <c r="L60" s="9"/>
      <c r="M60" s="9"/>
      <c r="N60" s="132"/>
      <c r="O60" s="128"/>
      <c r="P60" s="128"/>
    </row>
    <row r="61" spans="1:16">
      <c r="A61" s="45" t="s">
        <v>16</v>
      </c>
      <c r="B61" s="61"/>
      <c r="C61" s="35"/>
      <c r="D61" s="5"/>
      <c r="E61" s="138"/>
      <c r="F61" s="6"/>
      <c r="G61" s="5"/>
      <c r="H61" s="6"/>
      <c r="I61" s="5"/>
      <c r="J61" s="5"/>
      <c r="K61" s="5"/>
      <c r="L61" s="17"/>
      <c r="M61" s="17"/>
      <c r="N61" s="132"/>
      <c r="O61" s="128"/>
      <c r="P61" s="128"/>
    </row>
    <row r="62" spans="1:16">
      <c r="A62" s="41"/>
      <c r="B62" s="61" t="s">
        <v>12</v>
      </c>
      <c r="C62" s="22">
        <v>0</v>
      </c>
      <c r="D62" s="5" t="e">
        <f>#REF!</f>
        <v>#REF!</v>
      </c>
      <c r="E62" s="138" t="e">
        <f>D62-F62</f>
        <v>#REF!</v>
      </c>
      <c r="F62" s="139">
        <f>F24*1.25</f>
        <v>117.87499999999997</v>
      </c>
      <c r="G62" s="12" t="e">
        <f>D62-H62</f>
        <v>#REF!</v>
      </c>
      <c r="H62" s="6" t="e">
        <f>K62</f>
        <v>#REF!</v>
      </c>
      <c r="I62" s="5" t="e">
        <f>#REF!</f>
        <v>#REF!</v>
      </c>
      <c r="J62" s="5" t="e">
        <f>#REF!</f>
        <v>#REF!</v>
      </c>
      <c r="K62" s="5" t="e">
        <f>J62+I62</f>
        <v>#REF!</v>
      </c>
      <c r="L62" s="8" t="e">
        <f>K62-K24</f>
        <v>#REF!</v>
      </c>
      <c r="M62" s="19" t="e">
        <f>K62/K24-1</f>
        <v>#REF!</v>
      </c>
      <c r="N62" s="133">
        <v>57</v>
      </c>
      <c r="O62" s="128"/>
      <c r="P62" s="128"/>
    </row>
    <row r="63" spans="1:16">
      <c r="A63" s="41"/>
      <c r="B63" s="61" t="s">
        <v>13</v>
      </c>
      <c r="C63" s="22">
        <v>7</v>
      </c>
      <c r="D63" s="5" t="e">
        <f>#REF!</f>
        <v>#REF!</v>
      </c>
      <c r="E63" s="138">
        <f>E25*1.25</f>
        <v>549.44889063616915</v>
      </c>
      <c r="F63" s="139">
        <f>F25*1.25</f>
        <v>294.6875</v>
      </c>
      <c r="G63" s="12" t="e">
        <f>D63-H63</f>
        <v>#REF!</v>
      </c>
      <c r="H63" s="6" t="e">
        <f>K63</f>
        <v>#REF!</v>
      </c>
      <c r="I63" s="5" t="e">
        <f>#REF!</f>
        <v>#REF!</v>
      </c>
      <c r="J63" s="5" t="e">
        <f>#REF!</f>
        <v>#REF!</v>
      </c>
      <c r="K63" s="5" t="e">
        <f>J63+I63</f>
        <v>#REF!</v>
      </c>
      <c r="L63" s="8" t="e">
        <f>K63-K25</f>
        <v>#REF!</v>
      </c>
      <c r="M63" s="19" t="e">
        <f>K63/K25-1</f>
        <v>#REF!</v>
      </c>
      <c r="N63" s="131">
        <f>K25*1.25</f>
        <v>190</v>
      </c>
      <c r="O63" s="128">
        <v>159</v>
      </c>
      <c r="P63" s="128">
        <f t="shared" si="0"/>
        <v>31</v>
      </c>
    </row>
    <row r="64" spans="1:16">
      <c r="A64" s="41"/>
      <c r="B64" s="61" t="s">
        <v>14</v>
      </c>
      <c r="C64" s="22">
        <v>0</v>
      </c>
      <c r="D64" s="5" t="e">
        <f>#REF!</f>
        <v>#REF!</v>
      </c>
      <c r="E64" s="138">
        <f>E26*1.25</f>
        <v>659.09921529176563</v>
      </c>
      <c r="F64" s="139">
        <f>F26*1.25</f>
        <v>176.81250000000006</v>
      </c>
      <c r="G64" s="12" t="e">
        <f>D64-H64</f>
        <v>#REF!</v>
      </c>
      <c r="H64" s="6" t="e">
        <f>K64</f>
        <v>#REF!</v>
      </c>
      <c r="I64" s="5" t="e">
        <f>#REF!</f>
        <v>#REF!</v>
      </c>
      <c r="J64" s="5" t="e">
        <f>#REF!</f>
        <v>#REF!</v>
      </c>
      <c r="K64" s="5" t="e">
        <f>J64+I64</f>
        <v>#REF!</v>
      </c>
      <c r="L64" s="8" t="e">
        <f>K64-K26</f>
        <v>#REF!</v>
      </c>
      <c r="M64" s="19" t="e">
        <f>K64/K26-1</f>
        <v>#REF!</v>
      </c>
      <c r="N64" s="131">
        <f>K26*1.25</f>
        <v>201.25</v>
      </c>
      <c r="O64" s="128">
        <v>169</v>
      </c>
      <c r="P64" s="128">
        <f t="shared" si="0"/>
        <v>32.25</v>
      </c>
    </row>
    <row r="65" spans="1:16">
      <c r="A65" s="41"/>
      <c r="B65" s="61" t="s">
        <v>15</v>
      </c>
      <c r="C65" s="64">
        <v>0</v>
      </c>
      <c r="D65" s="5" t="e">
        <f>#REF!</f>
        <v>#REF!</v>
      </c>
      <c r="E65" s="138">
        <f>E27*1.25</f>
        <v>952.53230392826435</v>
      </c>
      <c r="F65" s="139">
        <f>F27*1.25</f>
        <v>412.56250000000011</v>
      </c>
      <c r="G65" s="12" t="e">
        <f>D65-H65</f>
        <v>#REF!</v>
      </c>
      <c r="H65" s="6" t="e">
        <f>K65</f>
        <v>#REF!</v>
      </c>
      <c r="I65" s="5" t="e">
        <f>#REF!</f>
        <v>#REF!</v>
      </c>
      <c r="J65" s="5" t="e">
        <f>#REF!</f>
        <v>#REF!</v>
      </c>
      <c r="K65" s="5" t="e">
        <f>J65+I65</f>
        <v>#REF!</v>
      </c>
      <c r="L65" s="8" t="e">
        <f>K65-K27</f>
        <v>#REF!</v>
      </c>
      <c r="M65" s="19" t="e">
        <f>K65/K27-1</f>
        <v>#REF!</v>
      </c>
      <c r="N65" s="131">
        <f>K27*1.25</f>
        <v>327.5</v>
      </c>
      <c r="O65" s="128">
        <v>275</v>
      </c>
      <c r="P65" s="128">
        <f t="shared" si="0"/>
        <v>52.5</v>
      </c>
    </row>
    <row r="66" spans="1:16">
      <c r="A66" s="41"/>
      <c r="B66" s="69" t="s">
        <v>38</v>
      </c>
      <c r="C66" s="22">
        <f>SUM(C62:C65)</f>
        <v>7</v>
      </c>
      <c r="D66" s="5"/>
      <c r="E66" s="138"/>
      <c r="F66" s="6"/>
      <c r="G66" s="5"/>
      <c r="H66" s="6"/>
      <c r="I66" s="5"/>
      <c r="J66" s="5"/>
      <c r="K66" s="5"/>
      <c r="L66" s="17"/>
      <c r="M66" s="17"/>
      <c r="N66" s="133"/>
      <c r="O66" s="128"/>
      <c r="P66" s="128"/>
    </row>
    <row r="67" spans="1:16">
      <c r="A67" s="45" t="s">
        <v>17</v>
      </c>
      <c r="B67" s="61"/>
      <c r="C67" s="35"/>
      <c r="D67" s="5"/>
      <c r="E67" s="138"/>
      <c r="F67" s="6"/>
      <c r="G67" s="5"/>
      <c r="H67" s="6"/>
      <c r="I67" s="5"/>
      <c r="J67" s="5"/>
      <c r="K67" s="5"/>
      <c r="L67" s="17"/>
      <c r="M67" s="17"/>
      <c r="N67" s="133"/>
      <c r="O67" s="128"/>
      <c r="P67" s="128"/>
    </row>
    <row r="68" spans="1:16">
      <c r="A68" s="68"/>
      <c r="B68" s="61" t="s">
        <v>12</v>
      </c>
      <c r="C68" s="22">
        <v>1</v>
      </c>
      <c r="D68" s="5" t="e">
        <f>#REF!</f>
        <v>#REF!</v>
      </c>
      <c r="E68" s="138" t="e">
        <f>D68-F68</f>
        <v>#REF!</v>
      </c>
      <c r="F68" s="139">
        <f>F30*1.25</f>
        <v>117.87499999999997</v>
      </c>
      <c r="G68" s="12" t="e">
        <f>D68-H68</f>
        <v>#REF!</v>
      </c>
      <c r="H68" s="6" t="e">
        <f>K68</f>
        <v>#REF!</v>
      </c>
      <c r="I68" s="5" t="e">
        <f>#REF!</f>
        <v>#REF!</v>
      </c>
      <c r="J68" s="5" t="e">
        <f>#REF!</f>
        <v>#REF!</v>
      </c>
      <c r="K68" s="5" t="e">
        <f>J68+I68</f>
        <v>#REF!</v>
      </c>
      <c r="L68" s="8" t="e">
        <f>K68-K30</f>
        <v>#REF!</v>
      </c>
      <c r="M68" s="19" t="e">
        <f>K68/K30-1</f>
        <v>#REF!</v>
      </c>
      <c r="N68" s="133">
        <v>56</v>
      </c>
      <c r="O68" s="128"/>
      <c r="P68" s="128"/>
    </row>
    <row r="69" spans="1:16">
      <c r="A69" s="68"/>
      <c r="B69" s="61" t="s">
        <v>13</v>
      </c>
      <c r="C69" s="22">
        <v>5</v>
      </c>
      <c r="D69" s="5" t="e">
        <f>#REF!</f>
        <v>#REF!</v>
      </c>
      <c r="E69" s="138">
        <f>E31*1.25</f>
        <v>534.63290303902636</v>
      </c>
      <c r="F69" s="139">
        <f>F31*1.25</f>
        <v>294.68749999999994</v>
      </c>
      <c r="G69" s="12" t="e">
        <f>D69-H69</f>
        <v>#REF!</v>
      </c>
      <c r="H69" s="6" t="e">
        <f>K69</f>
        <v>#REF!</v>
      </c>
      <c r="I69" s="5" t="e">
        <f>#REF!</f>
        <v>#REF!</v>
      </c>
      <c r="J69" s="5" t="e">
        <f>#REF!</f>
        <v>#REF!</v>
      </c>
      <c r="K69" s="5" t="e">
        <f>J69+I69</f>
        <v>#REF!</v>
      </c>
      <c r="L69" s="8" t="e">
        <f>K69-K31</f>
        <v>#REF!</v>
      </c>
      <c r="M69" s="19" t="e">
        <f>K69/K31-1</f>
        <v>#REF!</v>
      </c>
      <c r="N69" s="131">
        <f>K31*1.25</f>
        <v>186.25</v>
      </c>
      <c r="O69" s="128">
        <v>156</v>
      </c>
      <c r="P69" s="128">
        <f t="shared" si="0"/>
        <v>30.25</v>
      </c>
    </row>
    <row r="70" spans="1:16">
      <c r="A70" s="68"/>
      <c r="B70" s="61" t="s">
        <v>14</v>
      </c>
      <c r="C70" s="22">
        <v>0</v>
      </c>
      <c r="D70" s="5" t="e">
        <f>#REF!</f>
        <v>#REF!</v>
      </c>
      <c r="E70" s="138">
        <f>E32*1.25</f>
        <v>640.6645603812251</v>
      </c>
      <c r="F70" s="139">
        <f>F32*1.25</f>
        <v>176.81249999999991</v>
      </c>
      <c r="G70" s="12" t="e">
        <f>D70-H70</f>
        <v>#REF!</v>
      </c>
      <c r="H70" s="6" t="e">
        <f>K70</f>
        <v>#REF!</v>
      </c>
      <c r="I70" s="5" t="e">
        <f>#REF!</f>
        <v>#REF!</v>
      </c>
      <c r="J70" s="5" t="e">
        <f>#REF!</f>
        <v>#REF!</v>
      </c>
      <c r="K70" s="5" t="e">
        <f>J70+I70</f>
        <v>#REF!</v>
      </c>
      <c r="L70" s="8" t="e">
        <f>K70-K32</f>
        <v>#REF!</v>
      </c>
      <c r="M70" s="19" t="e">
        <f>K70/K32-1</f>
        <v>#REF!</v>
      </c>
      <c r="N70" s="131">
        <f>K32*1.25</f>
        <v>195</v>
      </c>
      <c r="O70" s="128">
        <v>164</v>
      </c>
      <c r="P70" s="128">
        <f t="shared" si="0"/>
        <v>31</v>
      </c>
    </row>
    <row r="71" spans="1:16">
      <c r="A71" s="68"/>
      <c r="B71" s="61" t="s">
        <v>15</v>
      </c>
      <c r="C71" s="64">
        <v>0</v>
      </c>
      <c r="D71" s="5" t="e">
        <f>#REF!</f>
        <v>#REF!</v>
      </c>
      <c r="E71" s="140">
        <f>E33*1.25</f>
        <v>925.27695314285609</v>
      </c>
      <c r="F71" s="141">
        <f>F33*1.25</f>
        <v>412.56249999999994</v>
      </c>
      <c r="G71" s="12" t="e">
        <f>D71-H71</f>
        <v>#REF!</v>
      </c>
      <c r="H71" s="6" t="e">
        <f>K71</f>
        <v>#REF!</v>
      </c>
      <c r="I71" s="5" t="e">
        <f>#REF!</f>
        <v>#REF!</v>
      </c>
      <c r="J71" s="5" t="e">
        <f>#REF!</f>
        <v>#REF!</v>
      </c>
      <c r="K71" s="5" t="e">
        <f>J71+I71</f>
        <v>#REF!</v>
      </c>
      <c r="L71" s="8" t="e">
        <f>K71-K33</f>
        <v>#REF!</v>
      </c>
      <c r="M71" s="19" t="e">
        <f>K71/K33-1</f>
        <v>#REF!</v>
      </c>
      <c r="N71" s="131">
        <f>K33*1.25</f>
        <v>318.75</v>
      </c>
      <c r="O71" s="128">
        <v>268</v>
      </c>
      <c r="P71" s="128">
        <f t="shared" si="0"/>
        <v>50.75</v>
      </c>
    </row>
    <row r="72" spans="1:16">
      <c r="B72" s="69" t="s">
        <v>38</v>
      </c>
      <c r="C72" s="22">
        <f>SUM(C68:C71)</f>
        <v>6</v>
      </c>
      <c r="D72" s="8"/>
      <c r="E72" s="8"/>
      <c r="F72" s="8"/>
      <c r="G72" s="8"/>
      <c r="H72" s="8"/>
      <c r="M72" s="16"/>
    </row>
    <row r="73" spans="1:16">
      <c r="C73" s="9"/>
      <c r="D73" s="8"/>
      <c r="E73" s="8"/>
      <c r="F73" s="8"/>
      <c r="G73" s="8"/>
      <c r="H73" s="8"/>
      <c r="M73" s="16"/>
      <c r="P73" s="134">
        <f>SUMPRODUCT(P51:P71,C51:C71)*12</f>
        <v>5562</v>
      </c>
    </row>
    <row r="74" spans="1:16">
      <c r="B74" s="69" t="s">
        <v>29</v>
      </c>
      <c r="C74" s="60">
        <f>C54+C60+C66+C72</f>
        <v>16</v>
      </c>
      <c r="D74" s="8"/>
      <c r="E74" s="8"/>
      <c r="F74" s="8"/>
      <c r="G74" s="8"/>
      <c r="H74" s="55" t="e">
        <f>(SUMPRODUCT(C50:C53,H50:H53)+SUMPRODUCT(C56:C59,H56:H59)+SUMPRODUCT(C62:C65,H62:H65)+SUMPRODUCT(C68:C71,H68:H71))*12</f>
        <v>#REF!</v>
      </c>
      <c r="M74" s="16"/>
    </row>
    <row r="75" spans="1:16">
      <c r="B75" s="69"/>
      <c r="C75" s="60"/>
      <c r="D75" s="8"/>
      <c r="E75" s="8"/>
      <c r="F75" s="8"/>
      <c r="G75" s="8"/>
      <c r="H75" s="8"/>
      <c r="M75" s="16"/>
    </row>
    <row r="76" spans="1:16">
      <c r="A76" s="61" t="s">
        <v>21</v>
      </c>
      <c r="B76" s="61" t="s">
        <v>22</v>
      </c>
    </row>
    <row r="77" spans="1:16">
      <c r="A77" s="61" t="s">
        <v>23</v>
      </c>
    </row>
    <row r="78" spans="1:16">
      <c r="B78" s="51" t="e">
        <f>#REF!</f>
        <v>#REF!</v>
      </c>
    </row>
  </sheetData>
  <mergeCells count="8">
    <mergeCell ref="I46:K46"/>
    <mergeCell ref="I47:K47"/>
    <mergeCell ref="C5:K5"/>
    <mergeCell ref="I7:K7"/>
    <mergeCell ref="I8:K8"/>
    <mergeCell ref="I9:K9"/>
    <mergeCell ref="C43:K43"/>
    <mergeCell ref="I45:K45"/>
  </mergeCells>
  <pageMargins left="0.47" right="0.31" top="0.87" bottom="0.56999999999999995" header="0.5" footer="0.3"/>
  <pageSetup scale="70" orientation="landscape" r:id="rId1"/>
  <headerFooter alignWithMargins="0"/>
  <colBreaks count="1" manualBreakCount="1">
    <brk id="21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indexed="14"/>
    <pageSetUpPr fitToPage="1"/>
  </sheetPr>
  <dimension ref="A1:Q45"/>
  <sheetViews>
    <sheetView showGridLines="0" zoomScale="80" zoomScaleNormal="80" zoomScaleSheetLayoutView="80" workbookViewId="0">
      <selection activeCell="M41" sqref="M41"/>
    </sheetView>
  </sheetViews>
  <sheetFormatPr defaultColWidth="12.7109375" defaultRowHeight="15"/>
  <cols>
    <col min="1" max="1" width="2.7109375" style="41" customWidth="1"/>
    <col min="2" max="2" width="21.140625" style="41" bestFit="1" customWidth="1"/>
    <col min="3" max="7" width="18.140625" style="41" customWidth="1"/>
    <col min="8" max="8" width="3.42578125" style="24" customWidth="1"/>
    <col min="9" max="9" width="23.42578125" style="24" customWidth="1"/>
    <col min="10" max="10" width="15.42578125" style="41" bestFit="1" customWidth="1"/>
    <col min="11" max="12" width="12.7109375" style="41"/>
    <col min="13" max="14" width="15.140625" style="41" bestFit="1" customWidth="1"/>
    <col min="15" max="16384" width="12.7109375" style="41"/>
  </cols>
  <sheetData>
    <row r="1" spans="1:17" ht="20.25">
      <c r="A1" s="52" t="s">
        <v>0</v>
      </c>
      <c r="B1" s="52"/>
      <c r="C1" s="52"/>
      <c r="D1" s="52"/>
      <c r="E1" s="52"/>
      <c r="F1" s="52"/>
      <c r="G1" s="52"/>
      <c r="H1" s="23"/>
      <c r="I1" s="23"/>
    </row>
    <row r="2" spans="1:17" ht="15.75">
      <c r="A2" s="44" t="s">
        <v>45</v>
      </c>
      <c r="B2" s="44"/>
      <c r="C2" s="44"/>
      <c r="D2" s="44"/>
      <c r="E2" s="44"/>
      <c r="F2" s="44"/>
      <c r="G2" s="44"/>
      <c r="H2" s="25"/>
      <c r="I2" s="25"/>
    </row>
    <row r="3" spans="1:17" ht="15.75">
      <c r="A3" s="44" t="s">
        <v>30</v>
      </c>
      <c r="B3" s="44"/>
      <c r="C3" s="44"/>
      <c r="D3" s="44"/>
      <c r="E3" s="44"/>
      <c r="F3" s="44"/>
      <c r="G3" s="44"/>
      <c r="H3" s="25"/>
      <c r="I3" s="25"/>
    </row>
    <row r="5" spans="1:17" ht="23.25">
      <c r="A5" s="43"/>
    </row>
    <row r="6" spans="1:17" ht="15.75">
      <c r="C6" s="157">
        <v>2014</v>
      </c>
      <c r="D6" s="157"/>
      <c r="E6" s="157"/>
      <c r="F6" s="157"/>
      <c r="G6" s="157"/>
      <c r="H6" s="26"/>
      <c r="I6" s="25"/>
      <c r="J6" s="157">
        <v>2015</v>
      </c>
      <c r="K6" s="157"/>
      <c r="L6" s="157"/>
      <c r="M6" s="157"/>
      <c r="N6" s="157"/>
      <c r="O6" s="21"/>
      <c r="P6" s="21"/>
      <c r="Q6" s="21"/>
    </row>
    <row r="7" spans="1:17" ht="15.75">
      <c r="C7" s="44"/>
      <c r="D7" s="44"/>
      <c r="E7" s="21"/>
      <c r="F7" s="21"/>
      <c r="G7" s="21"/>
      <c r="H7" s="26"/>
      <c r="I7" s="25"/>
      <c r="J7" s="44"/>
      <c r="K7" s="44"/>
      <c r="L7" s="21"/>
      <c r="M7" s="21"/>
      <c r="N7" s="21"/>
      <c r="O7" s="21"/>
      <c r="P7" s="21"/>
      <c r="Q7" s="21"/>
    </row>
    <row r="8" spans="1:17" ht="16.5" thickBot="1">
      <c r="C8" s="76" t="s">
        <v>20</v>
      </c>
      <c r="D8" s="71" t="s">
        <v>2</v>
      </c>
      <c r="E8" s="21" t="s">
        <v>2</v>
      </c>
      <c r="F8" s="21" t="s">
        <v>2</v>
      </c>
      <c r="G8" s="21" t="s">
        <v>2</v>
      </c>
      <c r="H8" s="26"/>
      <c r="I8" s="142" t="s">
        <v>51</v>
      </c>
      <c r="J8" s="76" t="s">
        <v>20</v>
      </c>
      <c r="K8" s="27" t="s">
        <v>2</v>
      </c>
      <c r="L8" s="21" t="s">
        <v>2</v>
      </c>
      <c r="M8" s="21" t="s">
        <v>2</v>
      </c>
      <c r="N8" s="21" t="s">
        <v>2</v>
      </c>
      <c r="O8" s="158"/>
      <c r="P8" s="158"/>
      <c r="Q8" s="21"/>
    </row>
    <row r="9" spans="1:17" ht="16.5" thickBot="1">
      <c r="C9" s="71">
        <v>41640</v>
      </c>
      <c r="D9" s="71" t="b">
        <v>1</v>
      </c>
      <c r="E9" s="21" t="s">
        <v>24</v>
      </c>
      <c r="F9" s="21" t="s">
        <v>4</v>
      </c>
      <c r="G9" s="21" t="s">
        <v>5</v>
      </c>
      <c r="H9" s="26"/>
      <c r="I9" s="127" t="s">
        <v>48</v>
      </c>
      <c r="J9" s="71">
        <v>41640</v>
      </c>
      <c r="K9" s="27" t="b">
        <v>1</v>
      </c>
      <c r="L9" s="21" t="s">
        <v>24</v>
      </c>
      <c r="M9" s="21" t="s">
        <v>4</v>
      </c>
      <c r="N9" s="21" t="s">
        <v>5</v>
      </c>
      <c r="O9" s="158"/>
      <c r="P9" s="158"/>
      <c r="Q9" s="21"/>
    </row>
    <row r="10" spans="1:17" ht="15.75">
      <c r="C10" s="29" t="s">
        <v>6</v>
      </c>
      <c r="D10" s="72" t="s">
        <v>7</v>
      </c>
      <c r="E10" s="72" t="s">
        <v>7</v>
      </c>
      <c r="F10" s="29" t="s">
        <v>8</v>
      </c>
      <c r="G10" s="29" t="s">
        <v>8</v>
      </c>
      <c r="H10" s="28"/>
      <c r="I10" s="28"/>
      <c r="J10" s="29" t="s">
        <v>6</v>
      </c>
      <c r="K10" s="28" t="s">
        <v>7</v>
      </c>
      <c r="L10" s="28" t="s">
        <v>7</v>
      </c>
      <c r="M10" s="29" t="s">
        <v>8</v>
      </c>
      <c r="N10" s="29" t="s">
        <v>8</v>
      </c>
      <c r="O10" s="29" t="s">
        <v>27</v>
      </c>
      <c r="P10" s="29" t="s">
        <v>28</v>
      </c>
      <c r="Q10" s="48"/>
    </row>
    <row r="11" spans="1:17">
      <c r="A11" s="24" t="s">
        <v>39</v>
      </c>
      <c r="C11" s="68"/>
      <c r="D11" s="68"/>
      <c r="E11" s="68"/>
      <c r="F11" s="68"/>
      <c r="G11" s="68"/>
      <c r="H11" s="24" t="s">
        <v>41</v>
      </c>
      <c r="Q11" s="39"/>
    </row>
    <row r="12" spans="1:17">
      <c r="B12" s="41" t="s">
        <v>12</v>
      </c>
      <c r="C12" s="22">
        <v>0</v>
      </c>
      <c r="D12" s="31">
        <v>2082.9252814799102</v>
      </c>
      <c r="E12" s="31">
        <v>1041.4626407399551</v>
      </c>
      <c r="F12" s="77">
        <v>788.46264073995508</v>
      </c>
      <c r="G12" s="32">
        <v>253</v>
      </c>
      <c r="H12" s="30"/>
      <c r="I12" s="24" t="s">
        <v>12</v>
      </c>
      <c r="J12" s="22">
        <v>0</v>
      </c>
      <c r="K12" s="31" t="e">
        <f>#REF!</f>
        <v>#REF!</v>
      </c>
      <c r="L12" s="31" t="e">
        <f>#REF!</f>
        <v>#REF!</v>
      </c>
      <c r="M12" s="46" t="e">
        <f>L12-N12</f>
        <v>#REF!</v>
      </c>
      <c r="N12" s="32" t="e">
        <f>ROUND(G12/E12*L12,0)</f>
        <v>#REF!</v>
      </c>
      <c r="O12" s="30" t="e">
        <f>N12-G12</f>
        <v>#REF!</v>
      </c>
      <c r="P12" s="33" t="e">
        <f>N12/G12-1</f>
        <v>#REF!</v>
      </c>
      <c r="Q12" s="38"/>
    </row>
    <row r="13" spans="1:17">
      <c r="B13" s="41" t="s">
        <v>13</v>
      </c>
      <c r="C13" s="22">
        <v>0</v>
      </c>
      <c r="D13" s="31">
        <v>4686.5818833297981</v>
      </c>
      <c r="E13" s="31">
        <v>2343.290941664899</v>
      </c>
      <c r="F13" s="77">
        <v>1841.290941664899</v>
      </c>
      <c r="G13" s="32">
        <v>502</v>
      </c>
      <c r="H13" s="30"/>
      <c r="I13" s="24" t="s">
        <v>13</v>
      </c>
      <c r="J13" s="22">
        <v>0</v>
      </c>
      <c r="K13" s="31" t="e">
        <f>#REF!</f>
        <v>#REF!</v>
      </c>
      <c r="L13" s="31" t="e">
        <f>#REF!</f>
        <v>#REF!</v>
      </c>
      <c r="M13" s="46" t="e">
        <f>L13-N13</f>
        <v>#REF!</v>
      </c>
      <c r="N13" s="32" t="e">
        <f t="shared" ref="N13:N33" si="0">ROUND(G13/E13*L13,0)</f>
        <v>#REF!</v>
      </c>
      <c r="O13" s="30" t="e">
        <f>N13-G13</f>
        <v>#REF!</v>
      </c>
      <c r="P13" s="33" t="e">
        <f>N13/G13-1</f>
        <v>#REF!</v>
      </c>
      <c r="Q13" s="38"/>
    </row>
    <row r="14" spans="1:17">
      <c r="B14" s="41" t="s">
        <v>14</v>
      </c>
      <c r="C14" s="22">
        <v>0</v>
      </c>
      <c r="D14" s="31">
        <v>4165.8505629598203</v>
      </c>
      <c r="E14" s="31">
        <v>2082.9252814799102</v>
      </c>
      <c r="F14" s="77">
        <v>1441.9252814799102</v>
      </c>
      <c r="G14" s="32">
        <v>641</v>
      </c>
      <c r="H14" s="30"/>
      <c r="I14" s="24" t="s">
        <v>14</v>
      </c>
      <c r="J14" s="22">
        <v>0</v>
      </c>
      <c r="K14" s="31" t="e">
        <f>#REF!</f>
        <v>#REF!</v>
      </c>
      <c r="L14" s="31" t="e">
        <f>#REF!</f>
        <v>#REF!</v>
      </c>
      <c r="M14" s="46" t="e">
        <f>L14-N14</f>
        <v>#REF!</v>
      </c>
      <c r="N14" s="32" t="e">
        <f t="shared" si="0"/>
        <v>#REF!</v>
      </c>
      <c r="O14" s="30" t="e">
        <f>N14-G14</f>
        <v>#REF!</v>
      </c>
      <c r="P14" s="33" t="e">
        <f>N14/G14-1</f>
        <v>#REF!</v>
      </c>
      <c r="Q14" s="38"/>
    </row>
    <row r="15" spans="1:17">
      <c r="B15" s="41" t="s">
        <v>15</v>
      </c>
      <c r="C15" s="64">
        <v>0</v>
      </c>
      <c r="D15" s="31">
        <v>6769.5071648097082</v>
      </c>
      <c r="E15" s="31">
        <v>3384.7535824048541</v>
      </c>
      <c r="F15" s="77">
        <v>2486.7535824048541</v>
      </c>
      <c r="G15" s="32">
        <v>898</v>
      </c>
      <c r="I15" s="24" t="s">
        <v>15</v>
      </c>
      <c r="J15" s="64">
        <v>0</v>
      </c>
      <c r="K15" s="31" t="e">
        <f>#REF!</f>
        <v>#REF!</v>
      </c>
      <c r="L15" s="31" t="e">
        <f>#REF!</f>
        <v>#REF!</v>
      </c>
      <c r="M15" s="46" t="e">
        <f>L15-N15</f>
        <v>#REF!</v>
      </c>
      <c r="N15" s="32" t="e">
        <f t="shared" si="0"/>
        <v>#REF!</v>
      </c>
      <c r="O15" s="30" t="e">
        <f>N15-G15</f>
        <v>#REF!</v>
      </c>
      <c r="P15" s="33" t="e">
        <f>N15/G15-1</f>
        <v>#REF!</v>
      </c>
      <c r="Q15" s="38"/>
    </row>
    <row r="16" spans="1:17">
      <c r="B16" s="34" t="s">
        <v>38</v>
      </c>
      <c r="C16" s="22">
        <v>0</v>
      </c>
      <c r="D16" s="22"/>
      <c r="E16" s="32"/>
      <c r="F16" s="42"/>
      <c r="G16" s="32"/>
      <c r="I16" s="34" t="s">
        <v>38</v>
      </c>
      <c r="J16" s="22">
        <f>SUM(J12:J15)</f>
        <v>0</v>
      </c>
      <c r="K16" s="22"/>
      <c r="L16" s="32"/>
      <c r="M16" s="42"/>
      <c r="N16" s="32"/>
      <c r="O16" s="30"/>
      <c r="P16" s="33"/>
      <c r="Q16" s="38"/>
    </row>
    <row r="17" spans="1:17">
      <c r="A17" s="24" t="s">
        <v>40</v>
      </c>
      <c r="C17" s="35"/>
      <c r="D17" s="35"/>
      <c r="E17" s="32"/>
      <c r="F17" s="42"/>
      <c r="G17" s="32"/>
      <c r="H17" s="24" t="s">
        <v>43</v>
      </c>
      <c r="J17" s="35"/>
      <c r="K17" s="35"/>
      <c r="L17" s="32"/>
      <c r="M17" s="42"/>
      <c r="N17" s="32"/>
      <c r="O17" s="33"/>
      <c r="P17" s="33"/>
      <c r="Q17" s="38"/>
    </row>
    <row r="18" spans="1:17">
      <c r="B18" s="41" t="s">
        <v>12</v>
      </c>
      <c r="C18" s="22">
        <v>0</v>
      </c>
      <c r="D18" s="31">
        <v>1051.5094684003468</v>
      </c>
      <c r="E18" s="31">
        <v>525.7547342001734</v>
      </c>
      <c r="F18" s="77">
        <v>476.7547342001734</v>
      </c>
      <c r="G18" s="32">
        <v>49</v>
      </c>
      <c r="H18" s="30"/>
      <c r="I18" s="24" t="s">
        <v>12</v>
      </c>
      <c r="J18" s="22">
        <v>0</v>
      </c>
      <c r="K18" s="31" t="e">
        <f>#REF!</f>
        <v>#REF!</v>
      </c>
      <c r="L18" s="31" t="e">
        <f>#REF!</f>
        <v>#REF!</v>
      </c>
      <c r="M18" s="46" t="e">
        <f>L18-N18</f>
        <v>#REF!</v>
      </c>
      <c r="N18" s="32" t="e">
        <f t="shared" si="0"/>
        <v>#REF!</v>
      </c>
      <c r="O18" s="30" t="e">
        <f>N18-G18</f>
        <v>#REF!</v>
      </c>
      <c r="P18" s="33" t="e">
        <f>N18/G18-1</f>
        <v>#REF!</v>
      </c>
      <c r="Q18" s="38"/>
    </row>
    <row r="19" spans="1:17">
      <c r="B19" s="41" t="s">
        <v>13</v>
      </c>
      <c r="C19" s="22">
        <v>0</v>
      </c>
      <c r="D19" s="31">
        <v>2365.8963039007804</v>
      </c>
      <c r="E19" s="31">
        <v>1182.9481519503902</v>
      </c>
      <c r="F19" s="77">
        <v>1101.9481519503902</v>
      </c>
      <c r="G19" s="32">
        <v>81</v>
      </c>
      <c r="H19" s="30"/>
      <c r="I19" s="24" t="s">
        <v>13</v>
      </c>
      <c r="J19" s="22">
        <v>0</v>
      </c>
      <c r="K19" s="31" t="e">
        <f>#REF!</f>
        <v>#REF!</v>
      </c>
      <c r="L19" s="31" t="e">
        <f>#REF!</f>
        <v>#REF!</v>
      </c>
      <c r="M19" s="46" t="e">
        <f>L19-N19</f>
        <v>#REF!</v>
      </c>
      <c r="N19" s="32" t="e">
        <f t="shared" si="0"/>
        <v>#REF!</v>
      </c>
      <c r="O19" s="30" t="e">
        <f>N19-G19</f>
        <v>#REF!</v>
      </c>
      <c r="P19" s="33" t="e">
        <f>N19/G19-1</f>
        <v>#REF!</v>
      </c>
      <c r="Q19" s="38"/>
    </row>
    <row r="20" spans="1:17">
      <c r="B20" s="41" t="s">
        <v>14</v>
      </c>
      <c r="C20" s="22">
        <v>0</v>
      </c>
      <c r="D20" s="31">
        <v>2103.0189368006936</v>
      </c>
      <c r="E20" s="31">
        <v>1051.5094684003468</v>
      </c>
      <c r="F20" s="77">
        <v>873.5094684003468</v>
      </c>
      <c r="G20" s="32">
        <v>178</v>
      </c>
      <c r="H20" s="30"/>
      <c r="I20" s="24" t="s">
        <v>14</v>
      </c>
      <c r="J20" s="22">
        <v>0</v>
      </c>
      <c r="K20" s="31" t="e">
        <f>#REF!</f>
        <v>#REF!</v>
      </c>
      <c r="L20" s="31" t="e">
        <f>#REF!</f>
        <v>#REF!</v>
      </c>
      <c r="M20" s="46" t="e">
        <f>L20-N20</f>
        <v>#REF!</v>
      </c>
      <c r="N20" s="32" t="e">
        <f t="shared" si="0"/>
        <v>#REF!</v>
      </c>
      <c r="O20" s="30" t="e">
        <f>N20-G20</f>
        <v>#REF!</v>
      </c>
      <c r="P20" s="33" t="e">
        <f>N20/G20-1</f>
        <v>#REF!</v>
      </c>
      <c r="Q20" s="38"/>
    </row>
    <row r="21" spans="1:17">
      <c r="B21" s="41" t="s">
        <v>15</v>
      </c>
      <c r="C21" s="64">
        <v>0</v>
      </c>
      <c r="D21" s="31">
        <v>3417.4057723011269</v>
      </c>
      <c r="E21" s="31">
        <v>1708.7028861505635</v>
      </c>
      <c r="F21" s="77">
        <v>1503.7028861505635</v>
      </c>
      <c r="G21" s="32">
        <v>205</v>
      </c>
      <c r="I21" s="24" t="s">
        <v>15</v>
      </c>
      <c r="J21" s="64">
        <v>0</v>
      </c>
      <c r="K21" s="31" t="e">
        <f>#REF!</f>
        <v>#REF!</v>
      </c>
      <c r="L21" s="31" t="e">
        <f>#REF!</f>
        <v>#REF!</v>
      </c>
      <c r="M21" s="46" t="e">
        <f>L21-N21</f>
        <v>#REF!</v>
      </c>
      <c r="N21" s="32" t="e">
        <f t="shared" si="0"/>
        <v>#REF!</v>
      </c>
      <c r="O21" s="30" t="e">
        <f>N21-G21</f>
        <v>#REF!</v>
      </c>
      <c r="P21" s="33" t="e">
        <f>N21/G21-1</f>
        <v>#REF!</v>
      </c>
      <c r="Q21" s="38"/>
    </row>
    <row r="22" spans="1:17">
      <c r="B22" s="34" t="s">
        <v>38</v>
      </c>
      <c r="C22" s="22">
        <v>0</v>
      </c>
      <c r="D22" s="22"/>
      <c r="E22" s="32"/>
      <c r="F22" s="42"/>
      <c r="G22" s="32"/>
      <c r="I22" s="34" t="s">
        <v>38</v>
      </c>
      <c r="J22" s="22">
        <f>SUM(J18:J21)</f>
        <v>0</v>
      </c>
      <c r="K22" s="22"/>
      <c r="L22" s="32"/>
      <c r="M22" s="42"/>
      <c r="N22" s="32"/>
      <c r="O22" s="24"/>
      <c r="P22" s="24"/>
      <c r="Q22" s="38"/>
    </row>
    <row r="23" spans="1:17">
      <c r="A23" s="45" t="s">
        <v>16</v>
      </c>
      <c r="C23" s="35"/>
      <c r="D23" s="35"/>
      <c r="E23" s="32"/>
      <c r="F23" s="42"/>
      <c r="G23" s="32"/>
      <c r="H23" s="24" t="s">
        <v>16</v>
      </c>
      <c r="J23" s="35"/>
      <c r="K23" s="35"/>
      <c r="L23" s="32"/>
      <c r="M23" s="42"/>
      <c r="N23" s="32"/>
      <c r="O23" s="33"/>
      <c r="P23" s="33"/>
      <c r="Q23" s="38"/>
    </row>
    <row r="24" spans="1:17">
      <c r="B24" s="41" t="s">
        <v>12</v>
      </c>
      <c r="C24" s="22">
        <v>0</v>
      </c>
      <c r="D24" s="31">
        <v>1764.9462456064657</v>
      </c>
      <c r="E24" s="31">
        <v>882.47312280323285</v>
      </c>
      <c r="F24" s="77">
        <v>750.47312280323285</v>
      </c>
      <c r="G24" s="32">
        <v>132</v>
      </c>
      <c r="H24" s="30"/>
      <c r="I24" s="24" t="s">
        <v>12</v>
      </c>
      <c r="J24" s="22">
        <v>0</v>
      </c>
      <c r="K24" s="31" t="e">
        <f>#REF!</f>
        <v>#REF!</v>
      </c>
      <c r="L24" s="31" t="e">
        <f>#REF!</f>
        <v>#REF!</v>
      </c>
      <c r="M24" s="46" t="e">
        <f>L24-N24</f>
        <v>#REF!</v>
      </c>
      <c r="N24" s="32" t="e">
        <f t="shared" si="0"/>
        <v>#REF!</v>
      </c>
      <c r="O24" s="30" t="e">
        <f>N24-G24</f>
        <v>#REF!</v>
      </c>
      <c r="P24" s="33" t="e">
        <f>N24/G24-1</f>
        <v>#REF!</v>
      </c>
      <c r="Q24" s="38"/>
    </row>
    <row r="25" spans="1:17">
      <c r="B25" s="41" t="s">
        <v>13</v>
      </c>
      <c r="C25" s="22">
        <v>0</v>
      </c>
      <c r="D25" s="31">
        <v>3971.129052614549</v>
      </c>
      <c r="E25" s="31">
        <v>1985.5645263072745</v>
      </c>
      <c r="F25" s="77">
        <v>1805.5645263072745</v>
      </c>
      <c r="G25" s="32">
        <v>180</v>
      </c>
      <c r="H25" s="30"/>
      <c r="I25" s="24" t="s">
        <v>13</v>
      </c>
      <c r="J25" s="22">
        <v>0</v>
      </c>
      <c r="K25" s="31" t="e">
        <f>#REF!</f>
        <v>#REF!</v>
      </c>
      <c r="L25" s="31" t="e">
        <f>#REF!</f>
        <v>#REF!</v>
      </c>
      <c r="M25" s="46" t="e">
        <f>L25-N25</f>
        <v>#REF!</v>
      </c>
      <c r="N25" s="32" t="e">
        <f t="shared" si="0"/>
        <v>#REF!</v>
      </c>
      <c r="O25" s="30" t="e">
        <f>N25-G25</f>
        <v>#REF!</v>
      </c>
      <c r="P25" s="33" t="e">
        <f>N25/G25-1</f>
        <v>#REF!</v>
      </c>
      <c r="Q25" s="38"/>
    </row>
    <row r="26" spans="1:17">
      <c r="B26" s="41" t="s">
        <v>14</v>
      </c>
      <c r="C26" s="22">
        <v>0</v>
      </c>
      <c r="D26" s="31">
        <v>3529.8924912129314</v>
      </c>
      <c r="E26" s="31">
        <v>1764.9462456064657</v>
      </c>
      <c r="F26" s="77">
        <v>1421.9462456064657</v>
      </c>
      <c r="G26" s="32">
        <v>343</v>
      </c>
      <c r="H26" s="30"/>
      <c r="I26" s="24" t="s">
        <v>14</v>
      </c>
      <c r="J26" s="22">
        <v>0</v>
      </c>
      <c r="K26" s="31" t="e">
        <f>#REF!</f>
        <v>#REF!</v>
      </c>
      <c r="L26" s="31" t="e">
        <f>#REF!</f>
        <v>#REF!</v>
      </c>
      <c r="M26" s="46" t="e">
        <f>L26-N26</f>
        <v>#REF!</v>
      </c>
      <c r="N26" s="32" t="e">
        <f t="shared" si="0"/>
        <v>#REF!</v>
      </c>
      <c r="O26" s="30" t="e">
        <f>N26-G26</f>
        <v>#REF!</v>
      </c>
      <c r="P26" s="33" t="e">
        <f>N26/G26-1</f>
        <v>#REF!</v>
      </c>
      <c r="Q26" s="38"/>
    </row>
    <row r="27" spans="1:17">
      <c r="B27" s="41" t="s">
        <v>15</v>
      </c>
      <c r="C27" s="64">
        <v>0</v>
      </c>
      <c r="D27" s="31">
        <v>5736.0752982210142</v>
      </c>
      <c r="E27" s="31">
        <v>2868.0376491105071</v>
      </c>
      <c r="F27" s="77">
        <v>2486.0376491105071</v>
      </c>
      <c r="G27" s="32">
        <v>382</v>
      </c>
      <c r="I27" s="24" t="s">
        <v>15</v>
      </c>
      <c r="J27" s="64">
        <v>0</v>
      </c>
      <c r="K27" s="31" t="e">
        <f>#REF!</f>
        <v>#REF!</v>
      </c>
      <c r="L27" s="31" t="e">
        <f>#REF!</f>
        <v>#REF!</v>
      </c>
      <c r="M27" s="46" t="e">
        <f>L27-N27</f>
        <v>#REF!</v>
      </c>
      <c r="N27" s="32" t="e">
        <f t="shared" si="0"/>
        <v>#REF!</v>
      </c>
      <c r="O27" s="30" t="e">
        <f>N27-G27</f>
        <v>#REF!</v>
      </c>
      <c r="P27" s="33" t="e">
        <f>N27/G27-1</f>
        <v>#REF!</v>
      </c>
      <c r="Q27" s="38"/>
    </row>
    <row r="28" spans="1:17">
      <c r="B28" s="34" t="s">
        <v>38</v>
      </c>
      <c r="C28" s="22">
        <v>0</v>
      </c>
      <c r="D28" s="31"/>
      <c r="E28" s="32"/>
      <c r="F28" s="42"/>
      <c r="G28" s="32"/>
      <c r="I28" s="34" t="s">
        <v>38</v>
      </c>
      <c r="J28" s="22">
        <f>SUM(J24:J27)</f>
        <v>0</v>
      </c>
      <c r="K28" s="31"/>
      <c r="L28" s="32"/>
      <c r="M28" s="42"/>
      <c r="N28" s="32"/>
      <c r="O28" s="24"/>
      <c r="P28" s="24"/>
      <c r="Q28" s="38"/>
    </row>
    <row r="29" spans="1:17">
      <c r="A29" s="45" t="s">
        <v>17</v>
      </c>
      <c r="C29" s="35"/>
      <c r="D29" s="35"/>
      <c r="E29" s="32"/>
      <c r="F29" s="42"/>
      <c r="G29" s="32"/>
      <c r="H29" s="24" t="s">
        <v>17</v>
      </c>
      <c r="J29" s="35"/>
      <c r="K29" s="35"/>
      <c r="L29" s="32"/>
      <c r="M29" s="42"/>
      <c r="N29" s="32"/>
      <c r="O29" s="33"/>
      <c r="P29" s="33"/>
      <c r="Q29" s="38"/>
    </row>
    <row r="30" spans="1:17">
      <c r="B30" s="41" t="s">
        <v>12</v>
      </c>
      <c r="C30" s="22">
        <v>0</v>
      </c>
      <c r="D30" s="31">
        <v>1862.8440350469155</v>
      </c>
      <c r="E30" s="31">
        <v>931.42201752345773</v>
      </c>
      <c r="F30" s="77">
        <v>743.42201752345773</v>
      </c>
      <c r="G30" s="32">
        <v>188</v>
      </c>
      <c r="H30" s="30"/>
      <c r="I30" s="24" t="s">
        <v>12</v>
      </c>
      <c r="J30" s="22">
        <v>0</v>
      </c>
      <c r="K30" s="31" t="e">
        <f>#REF!</f>
        <v>#REF!</v>
      </c>
      <c r="L30" s="31" t="e">
        <f>#REF!</f>
        <v>#REF!</v>
      </c>
      <c r="M30" s="46" t="e">
        <f>L30-N30</f>
        <v>#REF!</v>
      </c>
      <c r="N30" s="32" t="e">
        <f t="shared" si="0"/>
        <v>#REF!</v>
      </c>
      <c r="O30" s="30" t="e">
        <f>N30-G30</f>
        <v>#REF!</v>
      </c>
      <c r="P30" s="33" t="e">
        <f>N30/G30-1</f>
        <v>#REF!</v>
      </c>
      <c r="Q30" s="38"/>
    </row>
    <row r="31" spans="1:17">
      <c r="B31" s="41" t="s">
        <v>13</v>
      </c>
      <c r="C31" s="22">
        <v>0</v>
      </c>
      <c r="D31" s="31">
        <v>4191.3990788555602</v>
      </c>
      <c r="E31" s="31">
        <v>2095.6995394277801</v>
      </c>
      <c r="F31" s="77">
        <v>1724.6995394277801</v>
      </c>
      <c r="G31" s="32">
        <v>371</v>
      </c>
      <c r="H31" s="30"/>
      <c r="I31" s="24" t="s">
        <v>13</v>
      </c>
      <c r="J31" s="22">
        <v>0</v>
      </c>
      <c r="K31" s="31" t="e">
        <f>#REF!</f>
        <v>#REF!</v>
      </c>
      <c r="L31" s="31" t="e">
        <f>#REF!</f>
        <v>#REF!</v>
      </c>
      <c r="M31" s="46" t="e">
        <f>L31-N31</f>
        <v>#REF!</v>
      </c>
      <c r="N31" s="32" t="e">
        <f t="shared" si="0"/>
        <v>#REF!</v>
      </c>
      <c r="O31" s="30" t="e">
        <f>N31-G31</f>
        <v>#REF!</v>
      </c>
      <c r="P31" s="33" t="e">
        <f>N31/G31-1</f>
        <v>#REF!</v>
      </c>
      <c r="Q31" s="38"/>
    </row>
    <row r="32" spans="1:17">
      <c r="B32" s="41" t="s">
        <v>14</v>
      </c>
      <c r="C32" s="22">
        <v>0</v>
      </c>
      <c r="D32" s="31">
        <v>3725.6880700938309</v>
      </c>
      <c r="E32" s="31">
        <v>1862.8440350469155</v>
      </c>
      <c r="F32" s="77">
        <v>1366.8440350469155</v>
      </c>
      <c r="G32" s="32">
        <v>496</v>
      </c>
      <c r="H32" s="30"/>
      <c r="I32" s="24" t="s">
        <v>14</v>
      </c>
      <c r="J32" s="22">
        <v>0</v>
      </c>
      <c r="K32" s="31" t="e">
        <f>#REF!</f>
        <v>#REF!</v>
      </c>
      <c r="L32" s="31" t="e">
        <f>#REF!</f>
        <v>#REF!</v>
      </c>
      <c r="M32" s="46" t="e">
        <f>L32-N32</f>
        <v>#REF!</v>
      </c>
      <c r="N32" s="32" t="e">
        <f t="shared" si="0"/>
        <v>#REF!</v>
      </c>
      <c r="O32" s="30" t="e">
        <f>N32-G32</f>
        <v>#REF!</v>
      </c>
      <c r="P32" s="33" t="e">
        <f>N32/G32-1</f>
        <v>#REF!</v>
      </c>
      <c r="Q32" s="38"/>
    </row>
    <row r="33" spans="1:17">
      <c r="B33" s="41" t="s">
        <v>15</v>
      </c>
      <c r="C33" s="64">
        <v>0</v>
      </c>
      <c r="D33" s="31">
        <v>6054.2431139024757</v>
      </c>
      <c r="E33" s="31">
        <v>3027.1215569512378</v>
      </c>
      <c r="F33" s="77">
        <v>2342.1215569512378</v>
      </c>
      <c r="G33" s="32">
        <v>685</v>
      </c>
      <c r="I33" s="24" t="s">
        <v>15</v>
      </c>
      <c r="J33" s="64">
        <v>0</v>
      </c>
      <c r="K33" s="31" t="e">
        <f>#REF!</f>
        <v>#REF!</v>
      </c>
      <c r="L33" s="31" t="e">
        <f>#REF!</f>
        <v>#REF!</v>
      </c>
      <c r="M33" s="46" t="e">
        <f>L33-N33</f>
        <v>#REF!</v>
      </c>
      <c r="N33" s="32" t="e">
        <f t="shared" si="0"/>
        <v>#REF!</v>
      </c>
      <c r="O33" s="30" t="e">
        <f>N33-G33</f>
        <v>#REF!</v>
      </c>
      <c r="P33" s="33" t="e">
        <f>N33/G33-1</f>
        <v>#REF!</v>
      </c>
      <c r="Q33" s="38"/>
    </row>
    <row r="34" spans="1:17">
      <c r="B34" s="34" t="s">
        <v>38</v>
      </c>
      <c r="C34" s="22">
        <v>0</v>
      </c>
      <c r="D34" s="22"/>
      <c r="G34" s="49"/>
      <c r="I34" s="34" t="s">
        <v>38</v>
      </c>
      <c r="J34" s="22">
        <f>SUM(J30:J33)</f>
        <v>0</v>
      </c>
      <c r="K34" s="22"/>
      <c r="N34" s="49"/>
      <c r="O34" s="49"/>
      <c r="P34" s="49"/>
      <c r="Q34" s="38"/>
    </row>
    <row r="35" spans="1:17">
      <c r="C35" s="22"/>
      <c r="D35" s="22"/>
      <c r="G35" s="49"/>
      <c r="I35" s="36"/>
    </row>
    <row r="36" spans="1:17">
      <c r="B36" s="34" t="s">
        <v>29</v>
      </c>
      <c r="C36" s="22">
        <f>C16+C22+C28+C34</f>
        <v>0</v>
      </c>
      <c r="D36" s="40"/>
      <c r="G36" s="55">
        <f>(SUMPRODUCT(C12:C15,G12:G15)+SUMPRODUCT(C18:C21,G18:G21)+SUMPRODUCT(C24:C27,G24:G27)+SUMPRODUCT(C30:C33,G30:G33))*12</f>
        <v>0</v>
      </c>
      <c r="I36" s="34" t="s">
        <v>29</v>
      </c>
      <c r="J36" s="22">
        <f>J16+J22+J28+J34</f>
        <v>0</v>
      </c>
      <c r="N36" s="55" t="e">
        <f>(SUMPRODUCT(J12:J15,N12:N15)+SUMPRODUCT(J18:J21,N18:N21)+SUMPRODUCT(J24:J27,N24:N27)+SUMPRODUCT(J30:J33,N30:N33))*12</f>
        <v>#REF!</v>
      </c>
      <c r="O36" s="55"/>
    </row>
    <row r="37" spans="1:17">
      <c r="B37" s="34"/>
      <c r="C37" s="22"/>
      <c r="D37" s="40"/>
      <c r="G37" s="49"/>
      <c r="I37" s="34"/>
      <c r="J37" s="22"/>
    </row>
    <row r="38" spans="1:17">
      <c r="A38" s="24" t="s">
        <v>21</v>
      </c>
      <c r="B38" s="24" t="s">
        <v>22</v>
      </c>
      <c r="C38" s="50"/>
      <c r="D38" s="50"/>
      <c r="E38" s="50"/>
      <c r="F38" s="50"/>
      <c r="G38" s="49"/>
    </row>
    <row r="39" spans="1:17">
      <c r="A39" s="24"/>
      <c r="B39" s="24"/>
      <c r="C39" s="50"/>
      <c r="D39" s="50"/>
      <c r="E39" s="50"/>
      <c r="F39" s="50"/>
      <c r="G39" s="49"/>
    </row>
    <row r="40" spans="1:17">
      <c r="B40" s="24" t="s">
        <v>31</v>
      </c>
      <c r="C40" s="49"/>
      <c r="D40" s="49"/>
      <c r="E40" s="49"/>
      <c r="F40" s="49"/>
      <c r="G40" s="49"/>
      <c r="I40" s="36"/>
    </row>
    <row r="41" spans="1:17" ht="15.75">
      <c r="B41" s="53">
        <f>J6</f>
        <v>2015</v>
      </c>
    </row>
    <row r="42" spans="1:17">
      <c r="B42" s="51" t="e">
        <f>#REF!</f>
        <v>#REF!</v>
      </c>
      <c r="G42" s="50"/>
      <c r="I42" s="36"/>
    </row>
    <row r="43" spans="1:17">
      <c r="B43" s="24" t="s">
        <v>44</v>
      </c>
      <c r="C43" s="24"/>
      <c r="D43" s="54" t="e">
        <f>#REF!</f>
        <v>#REF!</v>
      </c>
      <c r="G43" s="37"/>
    </row>
    <row r="44" spans="1:17">
      <c r="B44" s="24"/>
      <c r="C44" s="24"/>
      <c r="D44" s="37"/>
      <c r="E44" s="37"/>
      <c r="F44" s="37"/>
      <c r="G44" s="37"/>
    </row>
    <row r="45" spans="1:17">
      <c r="B45" s="24"/>
      <c r="C45" s="24"/>
      <c r="D45" s="37"/>
      <c r="E45" s="37"/>
      <c r="F45" s="37"/>
      <c r="G45" s="37"/>
    </row>
  </sheetData>
  <mergeCells count="4">
    <mergeCell ref="J6:N6"/>
    <mergeCell ref="O8:P8"/>
    <mergeCell ref="O9:P9"/>
    <mergeCell ref="C6:G6"/>
  </mergeCells>
  <pageMargins left="0.46" right="0.51" top="0.64" bottom="0.5" header="0.5" footer="0.24"/>
  <pageSetup scale="8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tabColor indexed="43"/>
    <pageSetUpPr fitToPage="1"/>
  </sheetPr>
  <dimension ref="A1:O76"/>
  <sheetViews>
    <sheetView showGridLines="0" topLeftCell="A25" zoomScale="80" zoomScaleNormal="80" workbookViewId="0">
      <selection activeCell="S47" sqref="S47"/>
    </sheetView>
  </sheetViews>
  <sheetFormatPr defaultColWidth="12.7109375" defaultRowHeight="15"/>
  <cols>
    <col min="1" max="1" width="2.7109375" style="41" customWidth="1"/>
    <col min="2" max="2" width="21.140625" style="41" bestFit="1" customWidth="1"/>
    <col min="3" max="4" width="15.85546875" style="41" customWidth="1"/>
    <col min="5" max="5" width="15.28515625" style="41" customWidth="1"/>
    <col min="6" max="6" width="24.7109375" style="41" bestFit="1" customWidth="1"/>
    <col min="7" max="7" width="12.140625" style="41" bestFit="1" customWidth="1"/>
    <col min="8" max="8" width="3.28515625" style="41" customWidth="1"/>
    <col min="9" max="9" width="2.7109375" style="41" customWidth="1"/>
    <col min="10" max="10" width="14.42578125" style="41" customWidth="1"/>
    <col min="11" max="11" width="12.85546875" style="41" customWidth="1"/>
    <col min="12" max="14" width="15.5703125" style="41" customWidth="1"/>
    <col min="15" max="15" width="15.7109375" style="41" bestFit="1" customWidth="1"/>
    <col min="16" max="18" width="15.28515625" style="41" customWidth="1"/>
    <col min="19" max="19" width="4" style="41" customWidth="1"/>
    <col min="20" max="22" width="15.28515625" style="41" customWidth="1"/>
    <col min="23" max="16384" width="12.7109375" style="41"/>
  </cols>
  <sheetData>
    <row r="1" spans="1:15" ht="20.2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5" ht="15.75">
      <c r="A2" s="53" t="s">
        <v>46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5" ht="15.75">
      <c r="A3" s="53" t="s">
        <v>32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5" ht="15.75">
      <c r="E4" s="165"/>
      <c r="F4" s="165"/>
      <c r="G4" s="165"/>
      <c r="H4" s="165"/>
      <c r="I4" s="165"/>
      <c r="J4" s="165"/>
      <c r="K4" s="165"/>
      <c r="L4" s="165"/>
      <c r="M4" s="21"/>
      <c r="N4" s="21"/>
    </row>
    <row r="5" spans="1:15">
      <c r="E5" s="166" t="s">
        <v>33</v>
      </c>
      <c r="F5" s="166"/>
      <c r="G5" s="166"/>
      <c r="H5" s="79"/>
      <c r="I5" s="79"/>
      <c r="J5" s="80"/>
      <c r="K5" s="80"/>
      <c r="L5" s="80"/>
    </row>
    <row r="6" spans="1:15" ht="15.75">
      <c r="E6" s="166" t="s">
        <v>34</v>
      </c>
      <c r="F6" s="166"/>
      <c r="G6" s="166"/>
      <c r="H6" s="79"/>
      <c r="I6" s="81"/>
      <c r="J6" s="80"/>
      <c r="K6" s="80"/>
      <c r="L6" s="80"/>
    </row>
    <row r="7" spans="1:15" ht="20.25">
      <c r="B7" s="82">
        <v>2014</v>
      </c>
      <c r="C7" s="70"/>
      <c r="D7" s="75"/>
      <c r="F7" s="90"/>
      <c r="G7" s="75"/>
      <c r="M7" s="170"/>
      <c r="N7" s="170"/>
    </row>
    <row r="8" spans="1:15" ht="15.75">
      <c r="C8" s="71" t="s">
        <v>1</v>
      </c>
      <c r="D8" s="76"/>
      <c r="E8" s="167" t="s">
        <v>35</v>
      </c>
      <c r="F8" s="168"/>
      <c r="G8" s="169"/>
      <c r="H8" s="21"/>
      <c r="I8" s="21"/>
      <c r="J8" s="162"/>
      <c r="K8" s="163"/>
      <c r="L8" s="164"/>
      <c r="M8" s="96"/>
      <c r="N8" s="103"/>
      <c r="O8" s="104"/>
    </row>
    <row r="9" spans="1:15" ht="15.75">
      <c r="C9" s="71">
        <v>41640</v>
      </c>
      <c r="D9" s="76" t="b">
        <v>1</v>
      </c>
      <c r="E9" s="126" t="s">
        <v>24</v>
      </c>
      <c r="F9" s="21"/>
      <c r="G9" s="125"/>
      <c r="H9" s="21"/>
      <c r="I9" s="21"/>
      <c r="J9" s="159" t="s">
        <v>27</v>
      </c>
      <c r="K9" s="160"/>
      <c r="L9" s="161"/>
      <c r="M9" s="159" t="s">
        <v>28</v>
      </c>
      <c r="N9" s="160"/>
      <c r="O9" s="161"/>
    </row>
    <row r="10" spans="1:15" ht="15.75">
      <c r="C10" s="83" t="s">
        <v>19</v>
      </c>
      <c r="D10" s="72" t="s">
        <v>7</v>
      </c>
      <c r="E10" s="97" t="s">
        <v>7</v>
      </c>
      <c r="F10" s="94">
        <v>0.15</v>
      </c>
      <c r="G10" s="85" t="s">
        <v>26</v>
      </c>
      <c r="H10" s="84"/>
      <c r="I10" s="84"/>
      <c r="J10" s="111">
        <v>1</v>
      </c>
      <c r="K10" s="94">
        <v>0.15</v>
      </c>
      <c r="L10" s="85" t="s">
        <v>26</v>
      </c>
      <c r="M10" s="105"/>
      <c r="O10" s="86"/>
    </row>
    <row r="11" spans="1:15" ht="15.75">
      <c r="A11" s="70" t="s">
        <v>39</v>
      </c>
      <c r="B11" s="61"/>
      <c r="E11" s="98"/>
      <c r="G11" s="86"/>
      <c r="J11" s="98"/>
      <c r="L11" s="86"/>
      <c r="M11" s="98"/>
      <c r="N11" s="84"/>
      <c r="O11" s="86"/>
    </row>
    <row r="12" spans="1:15">
      <c r="B12" s="61" t="s">
        <v>12</v>
      </c>
      <c r="C12" s="87">
        <v>0</v>
      </c>
      <c r="D12" s="31">
        <v>2082.9252814799102</v>
      </c>
      <c r="E12" s="115">
        <v>1041.4626407399551</v>
      </c>
      <c r="F12" s="49">
        <v>156</v>
      </c>
      <c r="G12" s="88">
        <v>521</v>
      </c>
      <c r="H12" s="49"/>
      <c r="I12" s="47"/>
      <c r="J12" s="99">
        <v>258.83691601423823</v>
      </c>
      <c r="K12" s="49">
        <v>39</v>
      </c>
      <c r="L12" s="88">
        <v>130</v>
      </c>
      <c r="M12" s="106">
        <v>0.33072886289925063</v>
      </c>
      <c r="N12" s="91">
        <v>0.33333333333333326</v>
      </c>
      <c r="O12" s="107">
        <v>0.3324808184143222</v>
      </c>
    </row>
    <row r="13" spans="1:15">
      <c r="B13" s="61" t="s">
        <v>13</v>
      </c>
      <c r="C13" s="87">
        <v>0</v>
      </c>
      <c r="D13" s="31">
        <v>4686.5818833297981</v>
      </c>
      <c r="E13" s="115">
        <v>2343.290941664899</v>
      </c>
      <c r="F13" s="49">
        <v>351</v>
      </c>
      <c r="G13" s="88">
        <v>1172</v>
      </c>
      <c r="H13" s="49"/>
      <c r="I13" s="47"/>
      <c r="J13" s="99">
        <v>582.38306103203604</v>
      </c>
      <c r="K13" s="49">
        <v>87</v>
      </c>
      <c r="L13" s="88">
        <v>292</v>
      </c>
      <c r="M13" s="106">
        <v>0.33072886289925063</v>
      </c>
      <c r="N13" s="91">
        <v>0.32954545454545459</v>
      </c>
      <c r="O13" s="107">
        <v>0.33181818181818179</v>
      </c>
    </row>
    <row r="14" spans="1:15">
      <c r="B14" s="61" t="s">
        <v>14</v>
      </c>
      <c r="C14" s="87">
        <v>0</v>
      </c>
      <c r="D14" s="31">
        <v>4165.8505629598203</v>
      </c>
      <c r="E14" s="115">
        <v>2082.9252814799102</v>
      </c>
      <c r="F14" s="49">
        <v>312</v>
      </c>
      <c r="G14" s="88">
        <v>1041</v>
      </c>
      <c r="H14" s="49"/>
      <c r="I14" s="47"/>
      <c r="J14" s="99">
        <v>517.67383202847645</v>
      </c>
      <c r="K14" s="49">
        <v>77</v>
      </c>
      <c r="L14" s="88">
        <v>258</v>
      </c>
      <c r="M14" s="106">
        <v>0.33072886289925063</v>
      </c>
      <c r="N14" s="91">
        <v>0.32765957446808502</v>
      </c>
      <c r="O14" s="107">
        <v>0.32950191570881215</v>
      </c>
    </row>
    <row r="15" spans="1:15">
      <c r="B15" s="61" t="s">
        <v>15</v>
      </c>
      <c r="C15" s="89">
        <v>0</v>
      </c>
      <c r="D15" s="31">
        <v>6769.5071648097082</v>
      </c>
      <c r="E15" s="115">
        <v>3384.7535824048541</v>
      </c>
      <c r="F15" s="49">
        <v>508</v>
      </c>
      <c r="G15" s="88">
        <v>1692</v>
      </c>
      <c r="H15" s="49"/>
      <c r="J15" s="99">
        <v>841.21997704627438</v>
      </c>
      <c r="K15" s="49">
        <v>126</v>
      </c>
      <c r="L15" s="88">
        <v>420</v>
      </c>
      <c r="M15" s="106">
        <v>0.33072886289925063</v>
      </c>
      <c r="N15" s="91">
        <v>0.32984293193717273</v>
      </c>
      <c r="O15" s="107">
        <v>0.33018867924528306</v>
      </c>
    </row>
    <row r="16" spans="1:15">
      <c r="B16" s="69" t="s">
        <v>38</v>
      </c>
      <c r="C16" s="22">
        <f>SUM(C12:C15)</f>
        <v>0</v>
      </c>
      <c r="D16" s="31"/>
      <c r="E16" s="98"/>
      <c r="F16" s="49"/>
      <c r="G16" s="88"/>
      <c r="H16" s="49"/>
      <c r="J16" s="99"/>
      <c r="K16" s="49"/>
      <c r="L16" s="88"/>
      <c r="M16" s="106"/>
      <c r="N16" s="91"/>
      <c r="O16" s="107"/>
    </row>
    <row r="17" spans="1:15">
      <c r="A17" s="70" t="s">
        <v>40</v>
      </c>
      <c r="B17" s="61"/>
      <c r="D17" s="31"/>
      <c r="E17" s="98"/>
      <c r="F17" s="49"/>
      <c r="G17" s="88"/>
      <c r="H17" s="49"/>
      <c r="J17" s="99"/>
      <c r="K17" s="49"/>
      <c r="L17" s="88"/>
      <c r="M17" s="106"/>
      <c r="N17" s="91"/>
      <c r="O17" s="107"/>
    </row>
    <row r="18" spans="1:15">
      <c r="B18" s="61" t="s">
        <v>12</v>
      </c>
      <c r="C18" s="87">
        <v>0</v>
      </c>
      <c r="D18" s="31">
        <v>1051.5094684003468</v>
      </c>
      <c r="E18" s="115">
        <v>525.7547342001734</v>
      </c>
      <c r="F18" s="49">
        <v>79</v>
      </c>
      <c r="G18" s="88">
        <v>263</v>
      </c>
      <c r="H18" s="49"/>
      <c r="I18" s="47"/>
      <c r="J18" s="99">
        <v>130.66693768637805</v>
      </c>
      <c r="K18" s="49">
        <v>20</v>
      </c>
      <c r="L18" s="88">
        <v>65</v>
      </c>
      <c r="M18" s="106">
        <v>0.33072886289925063</v>
      </c>
      <c r="N18" s="91">
        <v>0.33898305084745761</v>
      </c>
      <c r="O18" s="107">
        <v>0.32828282828282829</v>
      </c>
    </row>
    <row r="19" spans="1:15">
      <c r="B19" s="61" t="s">
        <v>13</v>
      </c>
      <c r="C19" s="87">
        <v>0</v>
      </c>
      <c r="D19" s="31">
        <v>2365.8963039007804</v>
      </c>
      <c r="E19" s="115">
        <v>1182.9481519503902</v>
      </c>
      <c r="F19" s="49">
        <v>177</v>
      </c>
      <c r="G19" s="88">
        <v>591</v>
      </c>
      <c r="H19" s="49"/>
      <c r="I19" s="47"/>
      <c r="J19" s="99">
        <v>294.00060979435068</v>
      </c>
      <c r="K19" s="49">
        <v>44</v>
      </c>
      <c r="L19" s="88">
        <v>147</v>
      </c>
      <c r="M19" s="106">
        <v>0.33072886289925063</v>
      </c>
      <c r="N19" s="91">
        <v>0.33082706766917291</v>
      </c>
      <c r="O19" s="107">
        <v>0.33108108108108114</v>
      </c>
    </row>
    <row r="20" spans="1:15">
      <c r="B20" s="61" t="s">
        <v>14</v>
      </c>
      <c r="C20" s="87">
        <v>0</v>
      </c>
      <c r="D20" s="31">
        <v>2103.0189368006936</v>
      </c>
      <c r="E20" s="115">
        <v>1051.5094684003468</v>
      </c>
      <c r="F20" s="49">
        <v>158</v>
      </c>
      <c r="G20" s="88">
        <v>526</v>
      </c>
      <c r="H20" s="49"/>
      <c r="I20" s="47"/>
      <c r="J20" s="99">
        <v>261.3338753727561</v>
      </c>
      <c r="K20" s="49">
        <v>39</v>
      </c>
      <c r="L20" s="88">
        <v>131</v>
      </c>
      <c r="M20" s="106">
        <v>0.33072886289925063</v>
      </c>
      <c r="N20" s="91">
        <v>0.32773109243697474</v>
      </c>
      <c r="O20" s="107">
        <v>0.33164556962025316</v>
      </c>
    </row>
    <row r="21" spans="1:15">
      <c r="B21" s="61" t="s">
        <v>15</v>
      </c>
      <c r="C21" s="89">
        <v>0</v>
      </c>
      <c r="D21" s="31">
        <v>3417.4057723011269</v>
      </c>
      <c r="E21" s="115">
        <v>1708.7028861505635</v>
      </c>
      <c r="F21" s="49">
        <v>256</v>
      </c>
      <c r="G21" s="88">
        <v>854</v>
      </c>
      <c r="H21" s="49"/>
      <c r="I21" s="92"/>
      <c r="J21" s="99">
        <v>424.66754748072867</v>
      </c>
      <c r="K21" s="49">
        <v>63</v>
      </c>
      <c r="L21" s="88">
        <v>212</v>
      </c>
      <c r="M21" s="106">
        <v>0.33072886289925063</v>
      </c>
      <c r="N21" s="91">
        <v>0.32642487046632129</v>
      </c>
      <c r="O21" s="107">
        <v>0.33021806853582558</v>
      </c>
    </row>
    <row r="22" spans="1:15">
      <c r="B22" s="69" t="s">
        <v>38</v>
      </c>
      <c r="C22" s="22">
        <f>SUM(C18:C21)</f>
        <v>0</v>
      </c>
      <c r="D22" s="31"/>
      <c r="E22" s="98"/>
      <c r="F22" s="49"/>
      <c r="G22" s="88"/>
      <c r="H22" s="49"/>
      <c r="J22" s="99"/>
      <c r="K22" s="49"/>
      <c r="L22" s="88"/>
      <c r="M22" s="106"/>
      <c r="N22" s="91"/>
      <c r="O22" s="107"/>
    </row>
    <row r="23" spans="1:15">
      <c r="A23" s="45" t="s">
        <v>16</v>
      </c>
      <c r="B23" s="61"/>
      <c r="D23" s="31"/>
      <c r="E23" s="98"/>
      <c r="F23" s="49"/>
      <c r="G23" s="88"/>
      <c r="H23" s="49"/>
      <c r="J23" s="99"/>
      <c r="K23" s="49"/>
      <c r="L23" s="88"/>
      <c r="M23" s="106"/>
      <c r="N23" s="91"/>
      <c r="O23" s="107"/>
    </row>
    <row r="24" spans="1:15">
      <c r="B24" s="61" t="s">
        <v>12</v>
      </c>
      <c r="C24" s="87">
        <v>0</v>
      </c>
      <c r="D24" s="31">
        <v>1764.9462456064657</v>
      </c>
      <c r="E24" s="115">
        <v>882.47312280323285</v>
      </c>
      <c r="F24" s="49">
        <v>132</v>
      </c>
      <c r="G24" s="88">
        <v>441</v>
      </c>
      <c r="H24" s="49"/>
      <c r="I24" s="47"/>
      <c r="J24" s="99">
        <v>219.32291436738797</v>
      </c>
      <c r="K24" s="49">
        <v>33</v>
      </c>
      <c r="L24" s="88">
        <v>109</v>
      </c>
      <c r="M24" s="106">
        <v>0.33072886289925063</v>
      </c>
      <c r="N24" s="91">
        <v>0.33333333333333326</v>
      </c>
      <c r="O24" s="107">
        <v>0.32831325301204828</v>
      </c>
    </row>
    <row r="25" spans="1:15">
      <c r="B25" s="61" t="s">
        <v>13</v>
      </c>
      <c r="C25" s="87">
        <v>0</v>
      </c>
      <c r="D25" s="31">
        <v>3971.129052614549</v>
      </c>
      <c r="E25" s="115">
        <v>1985.5645263072745</v>
      </c>
      <c r="F25" s="49">
        <v>298</v>
      </c>
      <c r="G25" s="88">
        <v>993</v>
      </c>
      <c r="H25" s="49"/>
      <c r="I25" s="47"/>
      <c r="J25" s="99">
        <v>493.47655732662338</v>
      </c>
      <c r="K25" s="49">
        <v>74</v>
      </c>
      <c r="L25" s="88">
        <v>247</v>
      </c>
      <c r="M25" s="106">
        <v>0.33072886289925085</v>
      </c>
      <c r="N25" s="91">
        <v>0.33035714285714279</v>
      </c>
      <c r="O25" s="107">
        <v>0.33109919571045587</v>
      </c>
    </row>
    <row r="26" spans="1:15">
      <c r="B26" s="61" t="s">
        <v>14</v>
      </c>
      <c r="C26" s="87">
        <v>0</v>
      </c>
      <c r="D26" s="31">
        <v>3529.8924912129314</v>
      </c>
      <c r="E26" s="115">
        <v>1764.9462456064657</v>
      </c>
      <c r="F26" s="49">
        <v>265</v>
      </c>
      <c r="G26" s="88">
        <v>882</v>
      </c>
      <c r="H26" s="49"/>
      <c r="I26" s="47"/>
      <c r="J26" s="99">
        <v>438.64582873477593</v>
      </c>
      <c r="K26" s="49">
        <v>66</v>
      </c>
      <c r="L26" s="88">
        <v>219</v>
      </c>
      <c r="M26" s="106">
        <v>0.33072886289925063</v>
      </c>
      <c r="N26" s="91">
        <v>0.33165829145728654</v>
      </c>
      <c r="O26" s="107">
        <v>0.3303167420814479</v>
      </c>
    </row>
    <row r="27" spans="1:15">
      <c r="B27" s="61" t="s">
        <v>15</v>
      </c>
      <c r="C27" s="89">
        <v>0</v>
      </c>
      <c r="D27" s="31">
        <v>5736.0752982210142</v>
      </c>
      <c r="E27" s="115">
        <v>2868.0376491105071</v>
      </c>
      <c r="F27" s="49">
        <v>430</v>
      </c>
      <c r="G27" s="88">
        <v>1434</v>
      </c>
      <c r="H27" s="49"/>
      <c r="I27" s="92"/>
      <c r="J27" s="99">
        <v>712.79947169401112</v>
      </c>
      <c r="K27" s="49">
        <v>107</v>
      </c>
      <c r="L27" s="88">
        <v>356</v>
      </c>
      <c r="M27" s="106">
        <v>0.33072886289925063</v>
      </c>
      <c r="N27" s="91">
        <v>0.33126934984520129</v>
      </c>
      <c r="O27" s="107">
        <v>0.33024118738404451</v>
      </c>
    </row>
    <row r="28" spans="1:15">
      <c r="B28" s="69" t="s">
        <v>38</v>
      </c>
      <c r="C28" s="22">
        <f>SUM(C24:C27)</f>
        <v>0</v>
      </c>
      <c r="D28" s="31"/>
      <c r="E28" s="98"/>
      <c r="F28" s="49"/>
      <c r="G28" s="88"/>
      <c r="H28" s="49"/>
      <c r="J28" s="99"/>
      <c r="K28" s="49"/>
      <c r="L28" s="88"/>
      <c r="M28" s="106"/>
      <c r="N28" s="91"/>
      <c r="O28" s="107"/>
    </row>
    <row r="29" spans="1:15">
      <c r="A29" s="45" t="s">
        <v>17</v>
      </c>
      <c r="B29" s="61"/>
      <c r="D29" s="31"/>
      <c r="E29" s="98"/>
      <c r="F29" s="49"/>
      <c r="G29" s="88"/>
      <c r="H29" s="49"/>
      <c r="J29" s="99"/>
      <c r="K29" s="49"/>
      <c r="L29" s="88"/>
      <c r="M29" s="106"/>
      <c r="N29" s="91"/>
      <c r="O29" s="107"/>
    </row>
    <row r="30" spans="1:15">
      <c r="A30" s="68"/>
      <c r="B30" s="61" t="s">
        <v>12</v>
      </c>
      <c r="C30" s="87">
        <v>0</v>
      </c>
      <c r="D30" s="31">
        <v>1862.8440350469155</v>
      </c>
      <c r="E30" s="115">
        <v>931.42201752345773</v>
      </c>
      <c r="F30" s="49">
        <v>140</v>
      </c>
      <c r="G30" s="88">
        <v>466</v>
      </c>
      <c r="H30" s="49"/>
      <c r="I30" s="47"/>
      <c r="J30" s="99">
        <v>231.48828685034789</v>
      </c>
      <c r="K30" s="49">
        <v>35</v>
      </c>
      <c r="L30" s="88">
        <v>116</v>
      </c>
      <c r="M30" s="106">
        <v>0.33072886289925063</v>
      </c>
      <c r="N30" s="91">
        <v>0.33333333333333326</v>
      </c>
      <c r="O30" s="107">
        <v>0.33142857142857141</v>
      </c>
    </row>
    <row r="31" spans="1:15">
      <c r="A31" s="68"/>
      <c r="B31" s="61" t="s">
        <v>13</v>
      </c>
      <c r="C31" s="87">
        <v>0</v>
      </c>
      <c r="D31" s="31">
        <v>4191.3990788555602</v>
      </c>
      <c r="E31" s="115">
        <v>2095.6995394277801</v>
      </c>
      <c r="F31" s="49">
        <v>314</v>
      </c>
      <c r="G31" s="88">
        <v>1048</v>
      </c>
      <c r="H31" s="49"/>
      <c r="I31" s="47"/>
      <c r="J31" s="99">
        <v>520.84864541328307</v>
      </c>
      <c r="K31" s="49">
        <v>78</v>
      </c>
      <c r="L31" s="88">
        <v>261</v>
      </c>
      <c r="M31" s="106">
        <v>0.33072886289925085</v>
      </c>
      <c r="N31" s="91">
        <v>0.33050847457627119</v>
      </c>
      <c r="O31" s="107">
        <v>0.33163913595933936</v>
      </c>
    </row>
    <row r="32" spans="1:15">
      <c r="A32" s="68"/>
      <c r="B32" s="61" t="s">
        <v>14</v>
      </c>
      <c r="C32" s="87">
        <v>0</v>
      </c>
      <c r="D32" s="31">
        <v>3725.6880700938309</v>
      </c>
      <c r="E32" s="115">
        <v>1862.8440350469155</v>
      </c>
      <c r="F32" s="49">
        <v>279</v>
      </c>
      <c r="G32" s="88">
        <v>931</v>
      </c>
      <c r="H32" s="49"/>
      <c r="I32" s="47"/>
      <c r="J32" s="99">
        <v>462.97657370069578</v>
      </c>
      <c r="K32" s="49">
        <v>69</v>
      </c>
      <c r="L32" s="88">
        <v>231</v>
      </c>
      <c r="M32" s="106">
        <v>0.33072886289925063</v>
      </c>
      <c r="N32" s="91">
        <v>0.32857142857142851</v>
      </c>
      <c r="O32" s="107">
        <v>0.33000000000000007</v>
      </c>
    </row>
    <row r="33" spans="1:15">
      <c r="A33" s="68"/>
      <c r="B33" s="61" t="s">
        <v>15</v>
      </c>
      <c r="C33" s="89">
        <v>0</v>
      </c>
      <c r="D33" s="31">
        <v>6054.2431139024757</v>
      </c>
      <c r="E33" s="116">
        <v>3027.1215569512378</v>
      </c>
      <c r="F33" s="100">
        <v>454</v>
      </c>
      <c r="G33" s="101">
        <v>1514</v>
      </c>
      <c r="H33" s="49"/>
      <c r="J33" s="102">
        <v>752.33693226363084</v>
      </c>
      <c r="K33" s="100">
        <v>113</v>
      </c>
      <c r="L33" s="101">
        <v>377</v>
      </c>
      <c r="M33" s="108">
        <v>0.33072886289925063</v>
      </c>
      <c r="N33" s="109">
        <v>0.33137829912023453</v>
      </c>
      <c r="O33" s="110">
        <v>0.33157431838170615</v>
      </c>
    </row>
    <row r="34" spans="1:15">
      <c r="B34" s="69" t="s">
        <v>38</v>
      </c>
      <c r="C34" s="22">
        <f>SUM(C30:C33)</f>
        <v>0</v>
      </c>
      <c r="D34" s="87"/>
    </row>
    <row r="35" spans="1:15">
      <c r="K35" s="93"/>
      <c r="L35" s="47"/>
      <c r="M35" s="47"/>
      <c r="N35" s="47"/>
    </row>
    <row r="36" spans="1:15">
      <c r="B36" s="73" t="s">
        <v>29</v>
      </c>
      <c r="C36" s="74">
        <f>C16+C22+C28+C34</f>
        <v>0</v>
      </c>
      <c r="D36" s="74"/>
    </row>
    <row r="37" spans="1:15">
      <c r="E37" s="47"/>
    </row>
    <row r="38" spans="1:15" ht="20.25">
      <c r="B38" s="82">
        <v>2015</v>
      </c>
      <c r="C38" s="70"/>
      <c r="D38" s="75"/>
      <c r="F38" s="90"/>
      <c r="G38" s="75"/>
      <c r="M38" s="170"/>
      <c r="N38" s="170"/>
    </row>
    <row r="39" spans="1:15" ht="16.5" thickBot="1">
      <c r="B39" s="142" t="s">
        <v>51</v>
      </c>
      <c r="C39" s="71" t="s">
        <v>1</v>
      </c>
      <c r="D39" s="76"/>
      <c r="E39" s="167" t="s">
        <v>35</v>
      </c>
      <c r="F39" s="168"/>
      <c r="G39" s="169"/>
      <c r="H39" s="21"/>
      <c r="I39" s="21"/>
      <c r="J39" s="162"/>
      <c r="K39" s="163"/>
      <c r="L39" s="164"/>
      <c r="M39" s="96"/>
      <c r="N39" s="103"/>
      <c r="O39" s="104"/>
    </row>
    <row r="40" spans="1:15" ht="16.5" thickBot="1">
      <c r="B40" s="127" t="s">
        <v>49</v>
      </c>
      <c r="C40" s="71">
        <v>41640</v>
      </c>
      <c r="D40" s="76" t="b">
        <v>1</v>
      </c>
      <c r="E40" s="112" t="s">
        <v>24</v>
      </c>
      <c r="F40" s="113"/>
      <c r="G40" s="114"/>
      <c r="H40" s="21"/>
      <c r="I40" s="21"/>
      <c r="J40" s="159" t="s">
        <v>27</v>
      </c>
      <c r="K40" s="160"/>
      <c r="L40" s="161"/>
      <c r="M40" s="159" t="s">
        <v>28</v>
      </c>
      <c r="N40" s="160"/>
      <c r="O40" s="161"/>
    </row>
    <row r="41" spans="1:15" ht="15.75">
      <c r="C41" s="83" t="s">
        <v>19</v>
      </c>
      <c r="D41" s="72" t="s">
        <v>7</v>
      </c>
      <c r="E41" s="97" t="s">
        <v>7</v>
      </c>
      <c r="F41" s="94">
        <v>0.15</v>
      </c>
      <c r="G41" s="85" t="s">
        <v>26</v>
      </c>
      <c r="H41" s="84"/>
      <c r="I41" s="84"/>
      <c r="J41" s="111">
        <v>1</v>
      </c>
      <c r="K41" s="94">
        <v>0.15</v>
      </c>
      <c r="L41" s="85" t="s">
        <v>26</v>
      </c>
      <c r="M41" s="111">
        <v>1</v>
      </c>
      <c r="N41" s="94">
        <v>0.15</v>
      </c>
      <c r="O41" s="85" t="s">
        <v>26</v>
      </c>
    </row>
    <row r="42" spans="1:15" ht="15.75">
      <c r="A42" s="70" t="s">
        <v>39</v>
      </c>
      <c r="E42" s="98"/>
      <c r="G42" s="86"/>
      <c r="J42" s="98"/>
      <c r="L42" s="86"/>
      <c r="M42" s="98"/>
      <c r="N42" s="84"/>
      <c r="O42" s="86"/>
    </row>
    <row r="43" spans="1:15">
      <c r="B43" s="41" t="s">
        <v>12</v>
      </c>
      <c r="C43" s="87">
        <v>0</v>
      </c>
      <c r="D43" s="31">
        <v>2082.9252814799102</v>
      </c>
      <c r="E43" s="115">
        <v>1041.4626407399551</v>
      </c>
      <c r="F43" s="49">
        <f>ROUND(E43*F$41,0)</f>
        <v>156</v>
      </c>
      <c r="G43" s="88">
        <f>ROUND(E43*G$41,0)</f>
        <v>521</v>
      </c>
      <c r="H43" s="49"/>
      <c r="I43" s="47"/>
      <c r="J43" s="99">
        <f t="shared" ref="J43:L46" si="0">E43-E12</f>
        <v>0</v>
      </c>
      <c r="K43" s="49">
        <f t="shared" si="0"/>
        <v>0</v>
      </c>
      <c r="L43" s="88">
        <f t="shared" si="0"/>
        <v>0</v>
      </c>
      <c r="M43" s="106">
        <f t="shared" ref="M43:O46" si="1">E43/E12-1</f>
        <v>0</v>
      </c>
      <c r="N43" s="91">
        <f t="shared" si="1"/>
        <v>0</v>
      </c>
      <c r="O43" s="107">
        <f t="shared" si="1"/>
        <v>0</v>
      </c>
    </row>
    <row r="44" spans="1:15">
      <c r="B44" s="41" t="s">
        <v>13</v>
      </c>
      <c r="C44" s="87">
        <v>0</v>
      </c>
      <c r="D44" s="31">
        <v>4686.5818833297981</v>
      </c>
      <c r="E44" s="115">
        <v>2343.290941664899</v>
      </c>
      <c r="F44" s="49">
        <f>ROUND(E44*F$41,0)</f>
        <v>351</v>
      </c>
      <c r="G44" s="88">
        <f>ROUND(E44*G$41,0)</f>
        <v>1172</v>
      </c>
      <c r="H44" s="49"/>
      <c r="I44" s="47"/>
      <c r="J44" s="99">
        <f t="shared" si="0"/>
        <v>0</v>
      </c>
      <c r="K44" s="49">
        <f t="shared" si="0"/>
        <v>0</v>
      </c>
      <c r="L44" s="88">
        <f t="shared" si="0"/>
        <v>0</v>
      </c>
      <c r="M44" s="106">
        <f t="shared" si="1"/>
        <v>0</v>
      </c>
      <c r="N44" s="91">
        <f t="shared" si="1"/>
        <v>0</v>
      </c>
      <c r="O44" s="107">
        <f t="shared" si="1"/>
        <v>0</v>
      </c>
    </row>
    <row r="45" spans="1:15">
      <c r="B45" s="41" t="s">
        <v>14</v>
      </c>
      <c r="C45" s="87">
        <v>0</v>
      </c>
      <c r="D45" s="31">
        <v>4165.8505629598203</v>
      </c>
      <c r="E45" s="115">
        <v>2082.9252814799102</v>
      </c>
      <c r="F45" s="49">
        <f>ROUND(E45*F$41,0)</f>
        <v>312</v>
      </c>
      <c r="G45" s="88">
        <f>ROUND(E45*G$41,0)</f>
        <v>1041</v>
      </c>
      <c r="H45" s="49"/>
      <c r="I45" s="47"/>
      <c r="J45" s="99">
        <f t="shared" si="0"/>
        <v>0</v>
      </c>
      <c r="K45" s="49">
        <f t="shared" si="0"/>
        <v>0</v>
      </c>
      <c r="L45" s="88">
        <f t="shared" si="0"/>
        <v>0</v>
      </c>
      <c r="M45" s="106">
        <f t="shared" si="1"/>
        <v>0</v>
      </c>
      <c r="N45" s="91">
        <f t="shared" si="1"/>
        <v>0</v>
      </c>
      <c r="O45" s="107">
        <f t="shared" si="1"/>
        <v>0</v>
      </c>
    </row>
    <row r="46" spans="1:15">
      <c r="B46" s="41" t="s">
        <v>15</v>
      </c>
      <c r="C46" s="89">
        <v>0</v>
      </c>
      <c r="D46" s="31">
        <v>6769.5071648097082</v>
      </c>
      <c r="E46" s="115">
        <v>3384.7535824048541</v>
      </c>
      <c r="F46" s="49">
        <f>ROUND(E46*F$41,0)</f>
        <v>508</v>
      </c>
      <c r="G46" s="88">
        <f>ROUND(E46*G$41,0)</f>
        <v>1692</v>
      </c>
      <c r="H46" s="49"/>
      <c r="J46" s="99">
        <f t="shared" si="0"/>
        <v>0</v>
      </c>
      <c r="K46" s="49">
        <f t="shared" si="0"/>
        <v>0</v>
      </c>
      <c r="L46" s="88">
        <f t="shared" si="0"/>
        <v>0</v>
      </c>
      <c r="M46" s="106">
        <f t="shared" si="1"/>
        <v>0</v>
      </c>
      <c r="N46" s="91">
        <f t="shared" si="1"/>
        <v>0</v>
      </c>
      <c r="O46" s="107">
        <f t="shared" si="1"/>
        <v>0</v>
      </c>
    </row>
    <row r="47" spans="1:15">
      <c r="B47" s="73" t="s">
        <v>38</v>
      </c>
      <c r="C47" s="22">
        <f>SUM(C43:C46)</f>
        <v>0</v>
      </c>
      <c r="D47" s="31"/>
      <c r="E47" s="98"/>
      <c r="F47" s="49"/>
      <c r="G47" s="88"/>
      <c r="H47" s="49"/>
      <c r="J47" s="99"/>
      <c r="K47" s="49"/>
      <c r="L47" s="88"/>
      <c r="M47" s="106"/>
      <c r="N47" s="91"/>
      <c r="O47" s="107"/>
    </row>
    <row r="48" spans="1:15">
      <c r="A48" s="70" t="s">
        <v>40</v>
      </c>
      <c r="D48" s="31"/>
      <c r="E48" s="98"/>
      <c r="F48" s="49"/>
      <c r="G48" s="88"/>
      <c r="H48" s="49"/>
      <c r="J48" s="99"/>
      <c r="K48" s="49"/>
      <c r="L48" s="88"/>
      <c r="M48" s="106"/>
      <c r="N48" s="91"/>
      <c r="O48" s="107"/>
    </row>
    <row r="49" spans="1:15">
      <c r="B49" s="41" t="s">
        <v>12</v>
      </c>
      <c r="C49" s="87">
        <v>0</v>
      </c>
      <c r="D49" s="31">
        <v>1051.5094684003468</v>
      </c>
      <c r="E49" s="115">
        <v>525.7547342001734</v>
      </c>
      <c r="F49" s="49">
        <f>ROUND(E49*F$41,0)</f>
        <v>79</v>
      </c>
      <c r="G49" s="88">
        <f>ROUND(E49*G$41,0)</f>
        <v>263</v>
      </c>
      <c r="H49" s="49"/>
      <c r="I49" s="47"/>
      <c r="J49" s="99">
        <f t="shared" ref="J49:L52" si="2">E49-E18</f>
        <v>0</v>
      </c>
      <c r="K49" s="49">
        <f t="shared" si="2"/>
        <v>0</v>
      </c>
      <c r="L49" s="88">
        <f t="shared" si="2"/>
        <v>0</v>
      </c>
      <c r="M49" s="106">
        <f t="shared" ref="M49:O52" si="3">E49/E18-1</f>
        <v>0</v>
      </c>
      <c r="N49" s="91">
        <f t="shared" si="3"/>
        <v>0</v>
      </c>
      <c r="O49" s="107">
        <f t="shared" si="3"/>
        <v>0</v>
      </c>
    </row>
    <row r="50" spans="1:15">
      <c r="B50" s="41" t="s">
        <v>13</v>
      </c>
      <c r="C50" s="87">
        <v>0</v>
      </c>
      <c r="D50" s="31">
        <v>2365.8963039007804</v>
      </c>
      <c r="E50" s="115">
        <v>1182.9481519503902</v>
      </c>
      <c r="F50" s="49">
        <f>ROUND(E50*F$41,0)</f>
        <v>177</v>
      </c>
      <c r="G50" s="88">
        <f>ROUND(E50*G$41,0)</f>
        <v>591</v>
      </c>
      <c r="H50" s="49"/>
      <c r="I50" s="47"/>
      <c r="J50" s="99">
        <f t="shared" si="2"/>
        <v>0</v>
      </c>
      <c r="K50" s="49">
        <f t="shared" si="2"/>
        <v>0</v>
      </c>
      <c r="L50" s="88">
        <f t="shared" si="2"/>
        <v>0</v>
      </c>
      <c r="M50" s="106">
        <f t="shared" si="3"/>
        <v>0</v>
      </c>
      <c r="N50" s="91">
        <f t="shared" si="3"/>
        <v>0</v>
      </c>
      <c r="O50" s="107">
        <f t="shared" si="3"/>
        <v>0</v>
      </c>
    </row>
    <row r="51" spans="1:15">
      <c r="B51" s="41" t="s">
        <v>14</v>
      </c>
      <c r="C51" s="87">
        <v>0</v>
      </c>
      <c r="D51" s="31">
        <v>2103.0189368006936</v>
      </c>
      <c r="E51" s="115">
        <v>1051.5094684003468</v>
      </c>
      <c r="F51" s="49">
        <f>ROUND(E51*F$41,0)</f>
        <v>158</v>
      </c>
      <c r="G51" s="88">
        <f>ROUND(E51*G$41,0)</f>
        <v>526</v>
      </c>
      <c r="H51" s="49"/>
      <c r="I51" s="47"/>
      <c r="J51" s="99">
        <f t="shared" si="2"/>
        <v>0</v>
      </c>
      <c r="K51" s="49">
        <f t="shared" si="2"/>
        <v>0</v>
      </c>
      <c r="L51" s="88">
        <f t="shared" si="2"/>
        <v>0</v>
      </c>
      <c r="M51" s="106">
        <f t="shared" si="3"/>
        <v>0</v>
      </c>
      <c r="N51" s="91">
        <f t="shared" si="3"/>
        <v>0</v>
      </c>
      <c r="O51" s="107">
        <f t="shared" si="3"/>
        <v>0</v>
      </c>
    </row>
    <row r="52" spans="1:15">
      <c r="B52" s="41" t="s">
        <v>15</v>
      </c>
      <c r="C52" s="89">
        <v>0</v>
      </c>
      <c r="D52" s="31">
        <v>3417.4057723011269</v>
      </c>
      <c r="E52" s="115">
        <v>1708.7028861505635</v>
      </c>
      <c r="F52" s="49">
        <f>ROUND(E52*F$41,0)</f>
        <v>256</v>
      </c>
      <c r="G52" s="88">
        <f>ROUND(E52*G$41,0)</f>
        <v>854</v>
      </c>
      <c r="H52" s="49"/>
      <c r="I52" s="92"/>
      <c r="J52" s="99">
        <f t="shared" si="2"/>
        <v>0</v>
      </c>
      <c r="K52" s="49">
        <f t="shared" si="2"/>
        <v>0</v>
      </c>
      <c r="L52" s="88">
        <f t="shared" si="2"/>
        <v>0</v>
      </c>
      <c r="M52" s="106">
        <f t="shared" si="3"/>
        <v>0</v>
      </c>
      <c r="N52" s="91">
        <f t="shared" si="3"/>
        <v>0</v>
      </c>
      <c r="O52" s="107">
        <f t="shared" si="3"/>
        <v>0</v>
      </c>
    </row>
    <row r="53" spans="1:15">
      <c r="B53" s="73" t="s">
        <v>38</v>
      </c>
      <c r="C53" s="22">
        <f>SUM(C49:C52)</f>
        <v>0</v>
      </c>
      <c r="D53" s="31"/>
      <c r="E53" s="98"/>
      <c r="F53" s="49"/>
      <c r="G53" s="88"/>
      <c r="H53" s="49"/>
      <c r="J53" s="99"/>
      <c r="K53" s="49"/>
      <c r="L53" s="88"/>
      <c r="M53" s="106"/>
      <c r="N53" s="91"/>
      <c r="O53" s="107"/>
    </row>
    <row r="54" spans="1:15">
      <c r="A54" s="45" t="s">
        <v>16</v>
      </c>
      <c r="D54" s="31"/>
      <c r="E54" s="98"/>
      <c r="F54" s="49"/>
      <c r="G54" s="88"/>
      <c r="H54" s="49"/>
      <c r="J54" s="99"/>
      <c r="K54" s="49"/>
      <c r="L54" s="88"/>
      <c r="M54" s="106"/>
      <c r="N54" s="91"/>
      <c r="O54" s="107"/>
    </row>
    <row r="55" spans="1:15">
      <c r="B55" s="41" t="s">
        <v>12</v>
      </c>
      <c r="C55" s="87">
        <v>0</v>
      </c>
      <c r="D55" s="31">
        <v>1764.9462456064657</v>
      </c>
      <c r="E55" s="115">
        <v>882.47312280323285</v>
      </c>
      <c r="F55" s="49">
        <f>ROUND(E55*F$41,0)</f>
        <v>132</v>
      </c>
      <c r="G55" s="88">
        <f>ROUND(E55*G$41,0)</f>
        <v>441</v>
      </c>
      <c r="H55" s="49"/>
      <c r="I55" s="47"/>
      <c r="J55" s="99">
        <f t="shared" ref="J55:L58" si="4">E55-E24</f>
        <v>0</v>
      </c>
      <c r="K55" s="49">
        <f t="shared" si="4"/>
        <v>0</v>
      </c>
      <c r="L55" s="88">
        <f t="shared" si="4"/>
        <v>0</v>
      </c>
      <c r="M55" s="106">
        <f t="shared" ref="M55:O58" si="5">E55/E24-1</f>
        <v>0</v>
      </c>
      <c r="N55" s="91">
        <f t="shared" si="5"/>
        <v>0</v>
      </c>
      <c r="O55" s="107">
        <f t="shared" si="5"/>
        <v>0</v>
      </c>
    </row>
    <row r="56" spans="1:15">
      <c r="B56" s="41" t="s">
        <v>13</v>
      </c>
      <c r="C56" s="87">
        <v>0</v>
      </c>
      <c r="D56" s="31">
        <v>3971.129052614549</v>
      </c>
      <c r="E56" s="115">
        <v>1985.5645263072745</v>
      </c>
      <c r="F56" s="49">
        <f>ROUND(E56*F$41,0)</f>
        <v>298</v>
      </c>
      <c r="G56" s="88">
        <f>ROUND(E56*G$41,0)</f>
        <v>993</v>
      </c>
      <c r="H56" s="49"/>
      <c r="I56" s="47"/>
      <c r="J56" s="99">
        <f t="shared" si="4"/>
        <v>0</v>
      </c>
      <c r="K56" s="49">
        <f t="shared" si="4"/>
        <v>0</v>
      </c>
      <c r="L56" s="88">
        <f t="shared" si="4"/>
        <v>0</v>
      </c>
      <c r="M56" s="106">
        <f t="shared" si="5"/>
        <v>0</v>
      </c>
      <c r="N56" s="91">
        <f t="shared" si="5"/>
        <v>0</v>
      </c>
      <c r="O56" s="107">
        <f t="shared" si="5"/>
        <v>0</v>
      </c>
    </row>
    <row r="57" spans="1:15">
      <c r="B57" s="41" t="s">
        <v>14</v>
      </c>
      <c r="C57" s="87">
        <v>0</v>
      </c>
      <c r="D57" s="31">
        <v>3529.8924912129314</v>
      </c>
      <c r="E57" s="115">
        <v>1764.9462456064657</v>
      </c>
      <c r="F57" s="49">
        <f>ROUND(E57*F$41,0)</f>
        <v>265</v>
      </c>
      <c r="G57" s="88">
        <f>ROUND(E57*G$41,0)</f>
        <v>882</v>
      </c>
      <c r="H57" s="49"/>
      <c r="I57" s="47"/>
      <c r="J57" s="99">
        <f t="shared" si="4"/>
        <v>0</v>
      </c>
      <c r="K57" s="49">
        <f t="shared" si="4"/>
        <v>0</v>
      </c>
      <c r="L57" s="88">
        <f t="shared" si="4"/>
        <v>0</v>
      </c>
      <c r="M57" s="106">
        <f t="shared" si="5"/>
        <v>0</v>
      </c>
      <c r="N57" s="91">
        <f t="shared" si="5"/>
        <v>0</v>
      </c>
      <c r="O57" s="107">
        <f t="shared" si="5"/>
        <v>0</v>
      </c>
    </row>
    <row r="58" spans="1:15">
      <c r="B58" s="41" t="s">
        <v>15</v>
      </c>
      <c r="C58" s="89">
        <v>0</v>
      </c>
      <c r="D58" s="31">
        <v>5736.0752982210142</v>
      </c>
      <c r="E58" s="115">
        <v>2868.0376491105071</v>
      </c>
      <c r="F58" s="49">
        <f>ROUND(E58*F$41,0)</f>
        <v>430</v>
      </c>
      <c r="G58" s="88">
        <f>ROUND(E58*G$41,0)</f>
        <v>1434</v>
      </c>
      <c r="H58" s="49"/>
      <c r="I58" s="92"/>
      <c r="J58" s="99">
        <f t="shared" si="4"/>
        <v>0</v>
      </c>
      <c r="K58" s="49">
        <f t="shared" si="4"/>
        <v>0</v>
      </c>
      <c r="L58" s="88">
        <f t="shared" si="4"/>
        <v>0</v>
      </c>
      <c r="M58" s="106">
        <f t="shared" si="5"/>
        <v>0</v>
      </c>
      <c r="N58" s="91">
        <f t="shared" si="5"/>
        <v>0</v>
      </c>
      <c r="O58" s="107">
        <f t="shared" si="5"/>
        <v>0</v>
      </c>
    </row>
    <row r="59" spans="1:15">
      <c r="B59" s="73" t="s">
        <v>38</v>
      </c>
      <c r="C59" s="22">
        <f>SUM(C55:C58)</f>
        <v>0</v>
      </c>
      <c r="D59" s="31"/>
      <c r="E59" s="98"/>
      <c r="F59" s="49"/>
      <c r="G59" s="88"/>
      <c r="H59" s="49"/>
      <c r="J59" s="99"/>
      <c r="K59" s="49"/>
      <c r="L59" s="88"/>
      <c r="M59" s="106"/>
      <c r="N59" s="91"/>
      <c r="O59" s="107"/>
    </row>
    <row r="60" spans="1:15">
      <c r="A60" s="45" t="s">
        <v>17</v>
      </c>
      <c r="D60" s="31"/>
      <c r="E60" s="98"/>
      <c r="F60" s="49"/>
      <c r="G60" s="88"/>
      <c r="H60" s="49"/>
      <c r="J60" s="99"/>
      <c r="K60" s="49"/>
      <c r="L60" s="88"/>
      <c r="M60" s="106"/>
      <c r="N60" s="91"/>
      <c r="O60" s="107"/>
    </row>
    <row r="61" spans="1:15">
      <c r="B61" s="41" t="s">
        <v>12</v>
      </c>
      <c r="C61" s="87">
        <v>0</v>
      </c>
      <c r="D61" s="31">
        <v>1862.8440350469155</v>
      </c>
      <c r="E61" s="115">
        <v>931.42201752345773</v>
      </c>
      <c r="F61" s="49">
        <f>ROUND(E61*F$41,0)</f>
        <v>140</v>
      </c>
      <c r="G61" s="88">
        <f>ROUND(E61*G$41,0)</f>
        <v>466</v>
      </c>
      <c r="H61" s="49"/>
      <c r="I61" s="47"/>
      <c r="J61" s="99">
        <f t="shared" ref="J61:L64" si="6">E61-E30</f>
        <v>0</v>
      </c>
      <c r="K61" s="49">
        <f t="shared" si="6"/>
        <v>0</v>
      </c>
      <c r="L61" s="88">
        <f t="shared" si="6"/>
        <v>0</v>
      </c>
      <c r="M61" s="106">
        <f t="shared" ref="M61:O64" si="7">E61/E30-1</f>
        <v>0</v>
      </c>
      <c r="N61" s="91">
        <f t="shared" si="7"/>
        <v>0</v>
      </c>
      <c r="O61" s="107">
        <f t="shared" si="7"/>
        <v>0</v>
      </c>
    </row>
    <row r="62" spans="1:15">
      <c r="B62" s="41" t="s">
        <v>13</v>
      </c>
      <c r="C62" s="87">
        <v>0</v>
      </c>
      <c r="D62" s="31">
        <v>4191.3990788555602</v>
      </c>
      <c r="E62" s="115">
        <v>2095.6995394277801</v>
      </c>
      <c r="F62" s="49">
        <f>ROUND(E62*F$41,0)</f>
        <v>314</v>
      </c>
      <c r="G62" s="88">
        <f>ROUND(E62*G$41,0)</f>
        <v>1048</v>
      </c>
      <c r="H62" s="49"/>
      <c r="I62" s="47"/>
      <c r="J62" s="99">
        <f t="shared" si="6"/>
        <v>0</v>
      </c>
      <c r="K62" s="49">
        <f t="shared" si="6"/>
        <v>0</v>
      </c>
      <c r="L62" s="88">
        <f t="shared" si="6"/>
        <v>0</v>
      </c>
      <c r="M62" s="106">
        <f t="shared" si="7"/>
        <v>0</v>
      </c>
      <c r="N62" s="91">
        <f t="shared" si="7"/>
        <v>0</v>
      </c>
      <c r="O62" s="107">
        <f t="shared" si="7"/>
        <v>0</v>
      </c>
    </row>
    <row r="63" spans="1:15">
      <c r="B63" s="41" t="s">
        <v>14</v>
      </c>
      <c r="C63" s="87">
        <v>0</v>
      </c>
      <c r="D63" s="31">
        <v>3725.6880700938309</v>
      </c>
      <c r="E63" s="115">
        <v>1862.8440350469155</v>
      </c>
      <c r="F63" s="49">
        <f>ROUND(E63*F$41,0)</f>
        <v>279</v>
      </c>
      <c r="G63" s="88">
        <f>ROUND(E63*G$41,0)</f>
        <v>931</v>
      </c>
      <c r="H63" s="49"/>
      <c r="I63" s="47"/>
      <c r="J63" s="99">
        <f t="shared" si="6"/>
        <v>0</v>
      </c>
      <c r="K63" s="49">
        <f t="shared" si="6"/>
        <v>0</v>
      </c>
      <c r="L63" s="88">
        <f t="shared" si="6"/>
        <v>0</v>
      </c>
      <c r="M63" s="106">
        <f t="shared" si="7"/>
        <v>0</v>
      </c>
      <c r="N63" s="91">
        <f t="shared" si="7"/>
        <v>0</v>
      </c>
      <c r="O63" s="107">
        <f t="shared" si="7"/>
        <v>0</v>
      </c>
    </row>
    <row r="64" spans="1:15">
      <c r="B64" s="41" t="s">
        <v>15</v>
      </c>
      <c r="C64" s="89">
        <v>0</v>
      </c>
      <c r="D64" s="31">
        <v>6054.2431139024757</v>
      </c>
      <c r="E64" s="116">
        <v>3027.1215569512378</v>
      </c>
      <c r="F64" s="100">
        <f>ROUND(E64*F$41,0)</f>
        <v>454</v>
      </c>
      <c r="G64" s="101">
        <f>ROUND(E64*G$41,0)</f>
        <v>1514</v>
      </c>
      <c r="H64" s="49"/>
      <c r="J64" s="102">
        <f t="shared" si="6"/>
        <v>0</v>
      </c>
      <c r="K64" s="100">
        <f t="shared" si="6"/>
        <v>0</v>
      </c>
      <c r="L64" s="101">
        <f t="shared" si="6"/>
        <v>0</v>
      </c>
      <c r="M64" s="108">
        <f t="shared" si="7"/>
        <v>0</v>
      </c>
      <c r="N64" s="109">
        <f t="shared" si="7"/>
        <v>0</v>
      </c>
      <c r="O64" s="110">
        <f t="shared" si="7"/>
        <v>0</v>
      </c>
    </row>
    <row r="65" spans="2:14">
      <c r="B65" s="73" t="s">
        <v>38</v>
      </c>
      <c r="C65" s="22">
        <f>SUM(C61:C64)</f>
        <v>0</v>
      </c>
      <c r="D65" s="87"/>
    </row>
    <row r="66" spans="2:14">
      <c r="K66" s="93"/>
      <c r="L66" s="47"/>
      <c r="M66" s="47"/>
      <c r="N66" s="47"/>
    </row>
    <row r="67" spans="2:14">
      <c r="B67" s="73" t="s">
        <v>29</v>
      </c>
      <c r="C67" s="74">
        <f>C47+C53+C59+C65</f>
        <v>0</v>
      </c>
      <c r="D67" s="74"/>
    </row>
    <row r="68" spans="2:14">
      <c r="E68" s="47"/>
    </row>
    <row r="69" spans="2:14">
      <c r="C69" s="70"/>
      <c r="D69" s="78"/>
      <c r="E69" s="47"/>
      <c r="F69" s="95"/>
    </row>
    <row r="70" spans="2:14">
      <c r="B70" s="70"/>
      <c r="C70" s="70"/>
      <c r="D70" s="90"/>
      <c r="E70" s="47"/>
      <c r="F70" s="90"/>
    </row>
    <row r="71" spans="2:14">
      <c r="B71" s="70"/>
      <c r="C71" s="70"/>
      <c r="D71" s="75"/>
      <c r="E71" s="47"/>
      <c r="F71" s="90"/>
      <c r="G71" s="75"/>
    </row>
    <row r="72" spans="2:14">
      <c r="B72" s="70"/>
      <c r="C72" s="70"/>
      <c r="D72" s="75"/>
      <c r="E72" s="47"/>
      <c r="F72" s="90"/>
      <c r="G72" s="75"/>
    </row>
    <row r="73" spans="2:14">
      <c r="B73" s="70"/>
      <c r="C73" s="70"/>
      <c r="D73" s="75"/>
      <c r="F73" s="90"/>
      <c r="G73" s="75"/>
    </row>
    <row r="74" spans="2:14">
      <c r="B74" s="70"/>
      <c r="E74" s="90"/>
      <c r="F74" s="90"/>
      <c r="G74" s="90"/>
    </row>
    <row r="76" spans="2:14">
      <c r="E76" s="42"/>
      <c r="F76" s="47"/>
    </row>
  </sheetData>
  <mergeCells count="13">
    <mergeCell ref="M40:O40"/>
    <mergeCell ref="J40:L40"/>
    <mergeCell ref="J39:L39"/>
    <mergeCell ref="E4:L4"/>
    <mergeCell ref="E5:G5"/>
    <mergeCell ref="E6:G6"/>
    <mergeCell ref="E39:G39"/>
    <mergeCell ref="M38:N38"/>
    <mergeCell ref="M7:N7"/>
    <mergeCell ref="E8:G8"/>
    <mergeCell ref="J8:L8"/>
    <mergeCell ref="J9:L9"/>
    <mergeCell ref="M9:O9"/>
  </mergeCells>
  <pageMargins left="1" right="0.75" top="0.43" bottom="0.35" header="0.21" footer="0.17"/>
  <pageSetup scale="64" orientation="landscape" r:id="rId1"/>
  <headerFooter alignWithMargins="0"/>
  <colBreaks count="1" manualBreakCount="1">
    <brk id="1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BC796-DF4C-4623-B69D-19046D1867D1}">
  <sheetPr>
    <tabColor theme="0"/>
    <pageSetUpPr fitToPage="1"/>
  </sheetPr>
  <dimension ref="A1:O82"/>
  <sheetViews>
    <sheetView tabSelected="1" zoomScaleNormal="100" workbookViewId="0"/>
  </sheetViews>
  <sheetFormatPr defaultColWidth="9.140625" defaultRowHeight="12.75"/>
  <cols>
    <col min="1" max="1" width="34.7109375" style="56" customWidth="1"/>
    <col min="2" max="5" width="16.7109375" style="56" customWidth="1"/>
    <col min="6" max="6" width="2.85546875" style="56" customWidth="1"/>
    <col min="7" max="10" width="16.7109375" style="56" customWidth="1"/>
    <col min="11" max="11" width="2.7109375" style="56" customWidth="1"/>
    <col min="12" max="15" width="16.7109375" style="56" customWidth="1"/>
    <col min="16" max="16384" width="9.140625" style="56"/>
  </cols>
  <sheetData>
    <row r="1" spans="1:15">
      <c r="A1" s="153" t="s">
        <v>56</v>
      </c>
    </row>
    <row r="2" spans="1:15">
      <c r="A2" s="153" t="s">
        <v>57</v>
      </c>
    </row>
    <row r="3" spans="1:15">
      <c r="A3" s="57"/>
    </row>
    <row r="4" spans="1:15">
      <c r="A4" s="57"/>
      <c r="B4" s="119" t="s">
        <v>9</v>
      </c>
      <c r="C4" s="119"/>
      <c r="D4" s="119"/>
      <c r="E4" s="119"/>
      <c r="G4" s="119" t="s">
        <v>36</v>
      </c>
      <c r="H4" s="119"/>
      <c r="I4" s="119"/>
      <c r="J4" s="119"/>
      <c r="L4" s="119" t="s">
        <v>37</v>
      </c>
      <c r="M4" s="119"/>
      <c r="N4" s="119"/>
      <c r="O4" s="119"/>
    </row>
    <row r="5" spans="1:15">
      <c r="B5" s="119" t="s">
        <v>52</v>
      </c>
      <c r="C5" s="119"/>
      <c r="D5" s="119"/>
      <c r="E5" s="119"/>
      <c r="G5" s="119" t="str">
        <f>B5</f>
        <v>2024  Funding Rates</v>
      </c>
      <c r="H5" s="119"/>
      <c r="I5" s="119"/>
      <c r="J5" s="119"/>
      <c r="L5" s="119" t="str">
        <f>B5</f>
        <v>2024  Funding Rates</v>
      </c>
      <c r="M5" s="119"/>
      <c r="N5" s="119"/>
      <c r="O5" s="119"/>
    </row>
    <row r="6" spans="1:15">
      <c r="B6" s="120" t="s">
        <v>58</v>
      </c>
      <c r="C6" s="120" t="s">
        <v>59</v>
      </c>
      <c r="D6" s="120" t="s">
        <v>60</v>
      </c>
      <c r="E6" s="120" t="s">
        <v>61</v>
      </c>
      <c r="G6" s="120" t="s">
        <v>58</v>
      </c>
      <c r="H6" s="120" t="s">
        <v>59</v>
      </c>
      <c r="I6" s="120" t="s">
        <v>60</v>
      </c>
      <c r="J6" s="120" t="s">
        <v>61</v>
      </c>
      <c r="L6" s="120" t="s">
        <v>58</v>
      </c>
      <c r="M6" s="120" t="s">
        <v>59</v>
      </c>
      <c r="N6" s="120" t="s">
        <v>60</v>
      </c>
      <c r="O6" s="120" t="s">
        <v>61</v>
      </c>
    </row>
    <row r="7" spans="1:15">
      <c r="A7" s="117" t="s">
        <v>62</v>
      </c>
      <c r="B7" s="143">
        <v>630.88474227538757</v>
      </c>
      <c r="C7" s="124">
        <v>1514.1233814609302</v>
      </c>
      <c r="D7" s="124">
        <v>1324.857958778314</v>
      </c>
      <c r="E7" s="124">
        <v>2208.0965979638559</v>
      </c>
      <c r="G7" s="143">
        <v>38.538213896896799</v>
      </c>
      <c r="H7" s="143">
        <v>77.097849813747416</v>
      </c>
      <c r="I7" s="143">
        <v>77.097849813747416</v>
      </c>
      <c r="J7" s="143">
        <v>115.64677472062112</v>
      </c>
      <c r="L7" s="152">
        <v>7.21</v>
      </c>
      <c r="M7" s="152">
        <v>15.51</v>
      </c>
      <c r="N7" s="152">
        <v>11.71</v>
      </c>
      <c r="O7" s="152">
        <v>21.3</v>
      </c>
    </row>
    <row r="8" spans="1:15">
      <c r="A8" s="117" t="s">
        <v>63</v>
      </c>
      <c r="B8" s="143">
        <v>800.54656633574598</v>
      </c>
      <c r="C8" s="124">
        <v>1921.3117592057902</v>
      </c>
      <c r="D8" s="124">
        <v>1681.1477893050667</v>
      </c>
      <c r="E8" s="124">
        <v>2801.9129821751112</v>
      </c>
    </row>
    <row r="9" spans="1:15">
      <c r="A9" s="117" t="s">
        <v>64</v>
      </c>
      <c r="B9" s="143">
        <v>816.83155905402316</v>
      </c>
      <c r="C9" s="124">
        <v>1960.3957417296556</v>
      </c>
      <c r="D9" s="124">
        <v>1715.3462740134487</v>
      </c>
      <c r="E9" s="124">
        <v>2858.9104566890815</v>
      </c>
    </row>
    <row r="10" spans="1:15">
      <c r="B10" s="123"/>
      <c r="C10" s="122"/>
      <c r="D10" s="122"/>
      <c r="E10" s="122"/>
    </row>
    <row r="11" spans="1:15">
      <c r="B11" s="119" t="s">
        <v>53</v>
      </c>
      <c r="C11" s="119"/>
      <c r="D11" s="119"/>
      <c r="E11" s="119"/>
      <c r="G11" s="119" t="str">
        <f>B11</f>
        <v>2024 Monthly Employee Contributions</v>
      </c>
      <c r="H11" s="119"/>
      <c r="I11" s="119"/>
      <c r="J11" s="119"/>
      <c r="L11" s="119" t="str">
        <f>B11</f>
        <v>2024 Monthly Employee Contributions</v>
      </c>
      <c r="M11" s="119"/>
      <c r="N11" s="119"/>
      <c r="O11" s="119"/>
    </row>
    <row r="12" spans="1:15" ht="14.25">
      <c r="A12" s="144" t="s">
        <v>66</v>
      </c>
      <c r="B12" s="120" t="s">
        <v>58</v>
      </c>
      <c r="C12" s="120" t="s">
        <v>59</v>
      </c>
      <c r="D12" s="120" t="s">
        <v>60</v>
      </c>
      <c r="E12" s="120" t="s">
        <v>61</v>
      </c>
      <c r="G12" s="120" t="s">
        <v>58</v>
      </c>
      <c r="H12" s="120" t="s">
        <v>59</v>
      </c>
      <c r="I12" s="120" t="s">
        <v>60</v>
      </c>
      <c r="J12" s="120" t="s">
        <v>61</v>
      </c>
      <c r="K12" s="145"/>
      <c r="L12" s="120" t="s">
        <v>58</v>
      </c>
      <c r="M12" s="120" t="s">
        <v>59</v>
      </c>
      <c r="N12" s="120" t="s">
        <v>60</v>
      </c>
      <c r="O12" s="120" t="s">
        <v>61</v>
      </c>
    </row>
    <row r="13" spans="1:15">
      <c r="A13" s="117" t="s">
        <v>62</v>
      </c>
      <c r="B13" s="124">
        <f>B29*26/12</f>
        <v>97.5</v>
      </c>
      <c r="C13" s="124">
        <f t="shared" ref="C13:E13" si="0">C29*26/12</f>
        <v>234</v>
      </c>
      <c r="D13" s="124">
        <f t="shared" si="0"/>
        <v>203.66666666666666</v>
      </c>
      <c r="E13" s="124">
        <f t="shared" si="0"/>
        <v>340.16666666666657</v>
      </c>
      <c r="G13" s="124">
        <v>7</v>
      </c>
      <c r="H13" s="124">
        <v>15</v>
      </c>
      <c r="I13" s="124">
        <v>15</v>
      </c>
      <c r="J13" s="124">
        <v>22</v>
      </c>
      <c r="L13" s="152">
        <f>L7</f>
        <v>7.21</v>
      </c>
      <c r="M13" s="152">
        <f>M7</f>
        <v>15.51</v>
      </c>
      <c r="N13" s="152">
        <f>N7</f>
        <v>11.71</v>
      </c>
      <c r="O13" s="152">
        <f>O7</f>
        <v>21.3</v>
      </c>
    </row>
    <row r="14" spans="1:15">
      <c r="A14" s="117" t="s">
        <v>63</v>
      </c>
      <c r="B14" s="124">
        <f t="shared" ref="B14:E14" si="1">B30*26/12</f>
        <v>147.33333333333334</v>
      </c>
      <c r="C14" s="124">
        <f t="shared" si="1"/>
        <v>355.33333333333331</v>
      </c>
      <c r="D14" s="124">
        <f t="shared" si="1"/>
        <v>307.66666666666669</v>
      </c>
      <c r="E14" s="124">
        <f t="shared" si="1"/>
        <v>513.5</v>
      </c>
    </row>
    <row r="15" spans="1:15">
      <c r="A15" s="117" t="s">
        <v>64</v>
      </c>
      <c r="B15" s="124">
        <f t="shared" ref="B15:E15" si="2">B31*26/12</f>
        <v>192.83333333333334</v>
      </c>
      <c r="C15" s="124">
        <f t="shared" si="2"/>
        <v>463.66666666666669</v>
      </c>
      <c r="D15" s="124">
        <f t="shared" si="2"/>
        <v>400.83333333333331</v>
      </c>
      <c r="E15" s="124">
        <f t="shared" si="2"/>
        <v>669.5</v>
      </c>
    </row>
    <row r="16" spans="1:15">
      <c r="A16" s="117"/>
      <c r="B16" s="124"/>
      <c r="C16" s="124"/>
      <c r="D16" s="124"/>
      <c r="E16" s="124"/>
    </row>
    <row r="17" spans="1:15" ht="14.25">
      <c r="A17" s="144" t="s">
        <v>67</v>
      </c>
      <c r="B17" s="120" t="s">
        <v>58</v>
      </c>
      <c r="C17" s="120" t="s">
        <v>59</v>
      </c>
      <c r="D17" s="120" t="s">
        <v>60</v>
      </c>
      <c r="E17" s="120" t="s">
        <v>61</v>
      </c>
    </row>
    <row r="18" spans="1:15">
      <c r="A18" s="117" t="s">
        <v>62</v>
      </c>
      <c r="B18" s="121">
        <f t="shared" ref="B18:E20" si="3">B13-(10*26)/12</f>
        <v>75.833333333333329</v>
      </c>
      <c r="C18" s="121">
        <f t="shared" si="3"/>
        <v>212.33333333333334</v>
      </c>
      <c r="D18" s="121">
        <f t="shared" si="3"/>
        <v>182</v>
      </c>
      <c r="E18" s="121">
        <f t="shared" si="3"/>
        <v>318.49999999999989</v>
      </c>
    </row>
    <row r="19" spans="1:15">
      <c r="A19" s="117" t="s">
        <v>63</v>
      </c>
      <c r="B19" s="121">
        <f t="shared" si="3"/>
        <v>125.66666666666667</v>
      </c>
      <c r="C19" s="121">
        <f t="shared" si="3"/>
        <v>333.66666666666663</v>
      </c>
      <c r="D19" s="121">
        <f t="shared" si="3"/>
        <v>286</v>
      </c>
      <c r="E19" s="121">
        <f t="shared" si="3"/>
        <v>491.83333333333331</v>
      </c>
    </row>
    <row r="20" spans="1:15">
      <c r="A20" s="117" t="s">
        <v>64</v>
      </c>
      <c r="B20" s="121">
        <f t="shared" si="3"/>
        <v>171.16666666666669</v>
      </c>
      <c r="C20" s="121">
        <f t="shared" si="3"/>
        <v>442</v>
      </c>
      <c r="D20" s="121">
        <f t="shared" si="3"/>
        <v>379.16666666666663</v>
      </c>
      <c r="E20" s="121">
        <f t="shared" si="3"/>
        <v>647.83333333333337</v>
      </c>
    </row>
    <row r="21" spans="1:15">
      <c r="A21" s="117"/>
      <c r="B21" s="121"/>
      <c r="C21" s="121"/>
      <c r="D21" s="121"/>
      <c r="E21" s="121"/>
    </row>
    <row r="22" spans="1:15" ht="14.25">
      <c r="A22" s="144" t="s">
        <v>68</v>
      </c>
      <c r="B22" s="120" t="s">
        <v>58</v>
      </c>
      <c r="C22" s="120" t="s">
        <v>59</v>
      </c>
      <c r="D22" s="120" t="s">
        <v>60</v>
      </c>
      <c r="E22" s="120" t="s">
        <v>61</v>
      </c>
    </row>
    <row r="23" spans="1:15">
      <c r="A23" s="117" t="s">
        <v>62</v>
      </c>
      <c r="B23" s="121"/>
      <c r="C23" s="121">
        <f>C13-(20*26)/12</f>
        <v>190.66666666666666</v>
      </c>
      <c r="D23" s="121"/>
      <c r="E23" s="121">
        <f>E13-(20*26)/12</f>
        <v>296.83333333333326</v>
      </c>
    </row>
    <row r="24" spans="1:15">
      <c r="A24" s="117" t="s">
        <v>63</v>
      </c>
      <c r="B24" s="121"/>
      <c r="C24" s="121">
        <f>C14-(20*26)/12</f>
        <v>312</v>
      </c>
      <c r="D24" s="121"/>
      <c r="E24" s="121">
        <f>E14-(20*26)/12</f>
        <v>470.16666666666669</v>
      </c>
    </row>
    <row r="25" spans="1:15">
      <c r="A25" s="117" t="s">
        <v>64</v>
      </c>
      <c r="B25" s="121"/>
      <c r="C25" s="121">
        <f>C15-(20*26)/12</f>
        <v>420.33333333333337</v>
      </c>
      <c r="D25" s="121"/>
      <c r="E25" s="121">
        <f>E15-(20*26)/12</f>
        <v>626.16666666666663</v>
      </c>
    </row>
    <row r="26" spans="1:15">
      <c r="A26" s="117"/>
      <c r="B26" s="121"/>
      <c r="C26" s="118"/>
      <c r="D26" s="118"/>
      <c r="E26" s="118"/>
    </row>
    <row r="27" spans="1:15">
      <c r="B27" s="119" t="s">
        <v>54</v>
      </c>
      <c r="C27" s="119"/>
      <c r="D27" s="119"/>
      <c r="E27" s="119"/>
      <c r="G27" s="119" t="str">
        <f>B27</f>
        <v>2024 Bi-weekly Employee Contributions</v>
      </c>
      <c r="H27" s="119"/>
      <c r="I27" s="119"/>
      <c r="J27" s="119"/>
      <c r="L27" s="119" t="str">
        <f>B27</f>
        <v>2024 Bi-weekly Employee Contributions</v>
      </c>
      <c r="M27" s="119"/>
      <c r="N27" s="119"/>
      <c r="O27" s="119"/>
    </row>
    <row r="28" spans="1:15" ht="14.25">
      <c r="A28" s="144" t="s">
        <v>66</v>
      </c>
      <c r="B28" s="120" t="s">
        <v>58</v>
      </c>
      <c r="C28" s="120" t="s">
        <v>59</v>
      </c>
      <c r="D28" s="120" t="s">
        <v>60</v>
      </c>
      <c r="E28" s="120" t="s">
        <v>61</v>
      </c>
      <c r="G28" s="120" t="s">
        <v>58</v>
      </c>
      <c r="H28" s="120" t="s">
        <v>59</v>
      </c>
      <c r="I28" s="120" t="s">
        <v>60</v>
      </c>
      <c r="J28" s="120" t="s">
        <v>61</v>
      </c>
      <c r="K28" s="145"/>
      <c r="L28" s="120" t="s">
        <v>58</v>
      </c>
      <c r="M28" s="120" t="s">
        <v>59</v>
      </c>
      <c r="N28" s="120" t="s">
        <v>60</v>
      </c>
      <c r="O28" s="120" t="s">
        <v>61</v>
      </c>
    </row>
    <row r="29" spans="1:15">
      <c r="A29" s="117" t="s">
        <v>62</v>
      </c>
      <c r="B29" s="124">
        <v>45</v>
      </c>
      <c r="C29" s="124">
        <v>108</v>
      </c>
      <c r="D29" s="124">
        <v>94</v>
      </c>
      <c r="E29" s="124">
        <v>156.99999999999997</v>
      </c>
      <c r="G29" s="124">
        <f>G13*12/26</f>
        <v>3.2307692307692308</v>
      </c>
      <c r="H29" s="124">
        <f>H13*12/26</f>
        <v>6.9230769230769234</v>
      </c>
      <c r="I29" s="124">
        <f>I13*12/26</f>
        <v>6.9230769230769234</v>
      </c>
      <c r="J29" s="124">
        <f>J13*12/26</f>
        <v>10.153846153846153</v>
      </c>
      <c r="L29" s="124">
        <f>L13*12/26</f>
        <v>3.3276923076923075</v>
      </c>
      <c r="M29" s="124">
        <f>M13*12/26</f>
        <v>7.1584615384615384</v>
      </c>
      <c r="N29" s="124">
        <f>N13*12/26</f>
        <v>5.4046153846153846</v>
      </c>
      <c r="O29" s="124">
        <f>O13*12/26</f>
        <v>9.8307692307692314</v>
      </c>
    </row>
    <row r="30" spans="1:15">
      <c r="A30" s="117" t="s">
        <v>63</v>
      </c>
      <c r="B30" s="124">
        <v>68</v>
      </c>
      <c r="C30" s="124">
        <v>164</v>
      </c>
      <c r="D30" s="124">
        <v>142</v>
      </c>
      <c r="E30" s="124">
        <v>237</v>
      </c>
    </row>
    <row r="31" spans="1:15">
      <c r="A31" s="117" t="s">
        <v>64</v>
      </c>
      <c r="B31" s="124">
        <v>89</v>
      </c>
      <c r="C31" s="124">
        <v>214</v>
      </c>
      <c r="D31" s="124">
        <v>185</v>
      </c>
      <c r="E31" s="124">
        <v>309</v>
      </c>
    </row>
    <row r="32" spans="1:15">
      <c r="A32" s="117"/>
      <c r="B32" s="124"/>
      <c r="C32" s="124"/>
      <c r="D32" s="124"/>
      <c r="E32" s="124"/>
    </row>
    <row r="33" spans="1:15" ht="14.25">
      <c r="A33" s="144" t="s">
        <v>67</v>
      </c>
      <c r="B33" s="120" t="s">
        <v>58</v>
      </c>
      <c r="C33" s="120" t="s">
        <v>59</v>
      </c>
      <c r="D33" s="120" t="s">
        <v>60</v>
      </c>
      <c r="E33" s="120" t="s">
        <v>61</v>
      </c>
      <c r="G33" s="151"/>
      <c r="H33" s="151"/>
      <c r="I33" s="151"/>
      <c r="J33" s="151"/>
    </row>
    <row r="34" spans="1:15">
      <c r="A34" s="117" t="s">
        <v>62</v>
      </c>
      <c r="B34" s="124">
        <f t="shared" ref="B34:E36" si="4">B18*12/26</f>
        <v>35</v>
      </c>
      <c r="C34" s="124">
        <f t="shared" si="4"/>
        <v>98</v>
      </c>
      <c r="D34" s="124">
        <f t="shared" si="4"/>
        <v>84</v>
      </c>
      <c r="E34" s="124">
        <f t="shared" si="4"/>
        <v>146.99999999999994</v>
      </c>
      <c r="G34" s="151"/>
      <c r="H34" s="151"/>
      <c r="I34" s="151"/>
      <c r="J34" s="151"/>
    </row>
    <row r="35" spans="1:15">
      <c r="A35" s="117" t="s">
        <v>63</v>
      </c>
      <c r="B35" s="124">
        <f t="shared" si="4"/>
        <v>58</v>
      </c>
      <c r="C35" s="124">
        <f t="shared" si="4"/>
        <v>153.99999999999997</v>
      </c>
      <c r="D35" s="124">
        <f t="shared" si="4"/>
        <v>132</v>
      </c>
      <c r="E35" s="124">
        <f t="shared" si="4"/>
        <v>227</v>
      </c>
      <c r="G35" s="151"/>
      <c r="H35" s="151"/>
      <c r="I35" s="151"/>
      <c r="J35" s="151"/>
    </row>
    <row r="36" spans="1:15">
      <c r="A36" s="117" t="s">
        <v>64</v>
      </c>
      <c r="B36" s="124">
        <f t="shared" si="4"/>
        <v>79</v>
      </c>
      <c r="C36" s="124">
        <f t="shared" si="4"/>
        <v>204</v>
      </c>
      <c r="D36" s="124">
        <f t="shared" si="4"/>
        <v>175</v>
      </c>
      <c r="E36" s="124">
        <f t="shared" si="4"/>
        <v>299</v>
      </c>
    </row>
    <row r="37" spans="1:15">
      <c r="A37" s="117"/>
      <c r="B37" s="124"/>
      <c r="C37" s="124"/>
      <c r="D37" s="124"/>
      <c r="E37" s="124"/>
    </row>
    <row r="38" spans="1:15" ht="14.25">
      <c r="A38" s="144" t="s">
        <v>68</v>
      </c>
      <c r="B38" s="120" t="s">
        <v>58</v>
      </c>
      <c r="C38" s="120" t="s">
        <v>59</v>
      </c>
      <c r="D38" s="120" t="s">
        <v>60</v>
      </c>
      <c r="E38" s="120" t="s">
        <v>61</v>
      </c>
    </row>
    <row r="39" spans="1:15">
      <c r="A39" s="117" t="s">
        <v>62</v>
      </c>
      <c r="B39" s="124"/>
      <c r="C39" s="124">
        <f>C23*12/26</f>
        <v>88</v>
      </c>
      <c r="D39" s="124"/>
      <c r="E39" s="124">
        <f>E23*12/26</f>
        <v>136.99999999999997</v>
      </c>
    </row>
    <row r="40" spans="1:15">
      <c r="A40" s="117" t="s">
        <v>63</v>
      </c>
      <c r="B40" s="124"/>
      <c r="C40" s="124">
        <f>C24*12/26</f>
        <v>144</v>
      </c>
      <c r="D40" s="124"/>
      <c r="E40" s="124">
        <f>E24*12/26</f>
        <v>217</v>
      </c>
    </row>
    <row r="41" spans="1:15">
      <c r="A41" s="117" t="s">
        <v>64</v>
      </c>
      <c r="B41" s="124"/>
      <c r="C41" s="124">
        <f>C25*12/26</f>
        <v>194</v>
      </c>
      <c r="D41" s="124"/>
      <c r="E41" s="124">
        <f>E25*12/26</f>
        <v>289</v>
      </c>
    </row>
    <row r="42" spans="1:15">
      <c r="A42" s="117"/>
      <c r="B42" s="124"/>
      <c r="C42" s="124"/>
      <c r="D42" s="124"/>
      <c r="E42" s="124"/>
    </row>
    <row r="43" spans="1:15">
      <c r="B43" s="119" t="s">
        <v>55</v>
      </c>
      <c r="C43" s="119"/>
      <c r="D43" s="119"/>
      <c r="E43" s="119"/>
      <c r="G43" s="119" t="str">
        <f>B43</f>
        <v>2024 Monthly Employer Contributions</v>
      </c>
      <c r="H43" s="119"/>
      <c r="I43" s="119"/>
      <c r="J43" s="119"/>
      <c r="L43" s="119" t="str">
        <f>B43</f>
        <v>2024 Monthly Employer Contributions</v>
      </c>
      <c r="M43" s="119"/>
      <c r="N43" s="119"/>
      <c r="O43" s="119"/>
    </row>
    <row r="44" spans="1:15" ht="14.25">
      <c r="A44" s="144" t="s">
        <v>66</v>
      </c>
      <c r="B44" s="120" t="s">
        <v>58</v>
      </c>
      <c r="C44" s="120" t="s">
        <v>59</v>
      </c>
      <c r="D44" s="120" t="s">
        <v>60</v>
      </c>
      <c r="E44" s="120" t="s">
        <v>61</v>
      </c>
      <c r="G44" s="120" t="s">
        <v>58</v>
      </c>
      <c r="H44" s="120" t="s">
        <v>59</v>
      </c>
      <c r="I44" s="120" t="s">
        <v>60</v>
      </c>
      <c r="J44" s="120" t="s">
        <v>61</v>
      </c>
      <c r="K44" s="145"/>
      <c r="L44" s="120" t="s">
        <v>58</v>
      </c>
      <c r="M44" s="120" t="s">
        <v>59</v>
      </c>
      <c r="N44" s="120" t="s">
        <v>60</v>
      </c>
      <c r="O44" s="120" t="s">
        <v>61</v>
      </c>
    </row>
    <row r="45" spans="1:15">
      <c r="A45" s="117" t="s">
        <v>62</v>
      </c>
      <c r="B45" s="58">
        <f>B7-(B29*26/12)</f>
        <v>533.38474227538757</v>
      </c>
      <c r="C45" s="58">
        <f t="shared" ref="C45:E47" si="5">(C7-C13)</f>
        <v>1280.1233814609302</v>
      </c>
      <c r="D45" s="58">
        <f t="shared" si="5"/>
        <v>1121.1912921116473</v>
      </c>
      <c r="E45" s="58">
        <f t="shared" si="5"/>
        <v>1867.9299312971893</v>
      </c>
      <c r="G45" s="58">
        <f>G7-(G29*26/12)</f>
        <v>31.538213896896799</v>
      </c>
      <c r="H45" s="58">
        <f>(H7-H13)</f>
        <v>62.097849813747416</v>
      </c>
      <c r="I45" s="58">
        <f>(I7-I13)</f>
        <v>62.097849813747416</v>
      </c>
      <c r="J45" s="58">
        <f>(J7-J13)</f>
        <v>93.646774720621124</v>
      </c>
      <c r="K45" s="59"/>
      <c r="L45" s="58">
        <f>L7-(L29*26/12)</f>
        <v>0</v>
      </c>
      <c r="M45" s="58">
        <f>(M7-M13)</f>
        <v>0</v>
      </c>
      <c r="N45" s="58">
        <f>(N7-N13)</f>
        <v>0</v>
      </c>
      <c r="O45" s="58">
        <f>(O7-O13)</f>
        <v>0</v>
      </c>
    </row>
    <row r="46" spans="1:15">
      <c r="A46" s="117" t="s">
        <v>63</v>
      </c>
      <c r="B46" s="58">
        <f>B8-(B30*26/12)</f>
        <v>653.21323300241261</v>
      </c>
      <c r="C46" s="58">
        <f t="shared" si="5"/>
        <v>1565.9784258724569</v>
      </c>
      <c r="D46" s="58">
        <f t="shared" si="5"/>
        <v>1373.4811226383999</v>
      </c>
      <c r="E46" s="58">
        <f t="shared" si="5"/>
        <v>2288.4129821751112</v>
      </c>
    </row>
    <row r="47" spans="1:15">
      <c r="A47" s="117" t="s">
        <v>64</v>
      </c>
      <c r="B47" s="58">
        <f>B9-(B31*26/12)</f>
        <v>623.99822572068979</v>
      </c>
      <c r="C47" s="58">
        <f t="shared" si="5"/>
        <v>1496.7290750629888</v>
      </c>
      <c r="D47" s="58">
        <f t="shared" si="5"/>
        <v>1314.5129406801154</v>
      </c>
      <c r="E47" s="58">
        <f t="shared" si="5"/>
        <v>2189.4104566890815</v>
      </c>
    </row>
    <row r="48" spans="1:15">
      <c r="A48" s="117"/>
      <c r="B48" s="58"/>
      <c r="C48" s="58"/>
      <c r="D48" s="58"/>
      <c r="E48" s="58"/>
    </row>
    <row r="49" spans="1:15" ht="14.25">
      <c r="A49" s="144" t="s">
        <v>67</v>
      </c>
      <c r="B49" s="120" t="s">
        <v>58</v>
      </c>
      <c r="C49" s="120" t="s">
        <v>59</v>
      </c>
      <c r="D49" s="120" t="s">
        <v>60</v>
      </c>
      <c r="E49" s="120" t="s">
        <v>61</v>
      </c>
      <c r="F49" s="145"/>
    </row>
    <row r="50" spans="1:15">
      <c r="A50" s="117" t="s">
        <v>62</v>
      </c>
      <c r="B50" s="58">
        <f t="shared" ref="B50:E52" si="6">B7-(B34*26/12)</f>
        <v>555.05140894205419</v>
      </c>
      <c r="C50" s="58">
        <f t="shared" si="6"/>
        <v>1301.7900481275969</v>
      </c>
      <c r="D50" s="58">
        <f t="shared" si="6"/>
        <v>1142.857958778314</v>
      </c>
      <c r="E50" s="58">
        <f t="shared" si="6"/>
        <v>1889.5965979638559</v>
      </c>
    </row>
    <row r="51" spans="1:15">
      <c r="A51" s="117" t="s">
        <v>63</v>
      </c>
      <c r="B51" s="58">
        <f t="shared" si="6"/>
        <v>674.87989966907935</v>
      </c>
      <c r="C51" s="58">
        <f t="shared" si="6"/>
        <v>1587.6450925391237</v>
      </c>
      <c r="D51" s="58">
        <f t="shared" si="6"/>
        <v>1395.1477893050667</v>
      </c>
      <c r="E51" s="58">
        <f t="shared" si="6"/>
        <v>2310.0796488417777</v>
      </c>
    </row>
    <row r="52" spans="1:15">
      <c r="A52" s="117" t="s">
        <v>64</v>
      </c>
      <c r="B52" s="58">
        <f t="shared" si="6"/>
        <v>645.66489238735653</v>
      </c>
      <c r="C52" s="58">
        <f t="shared" si="6"/>
        <v>1518.3957417296556</v>
      </c>
      <c r="D52" s="58">
        <f t="shared" si="6"/>
        <v>1336.1796073467819</v>
      </c>
      <c r="E52" s="58">
        <f t="shared" si="6"/>
        <v>2211.077123355748</v>
      </c>
    </row>
    <row r="53" spans="1:15">
      <c r="A53" s="117"/>
      <c r="B53" s="58"/>
      <c r="C53" s="58"/>
      <c r="D53" s="58"/>
      <c r="E53" s="58"/>
    </row>
    <row r="54" spans="1:15" ht="14.25">
      <c r="A54" s="144" t="s">
        <v>68</v>
      </c>
      <c r="B54" s="120" t="s">
        <v>58</v>
      </c>
      <c r="C54" s="120" t="s">
        <v>59</v>
      </c>
      <c r="D54" s="120" t="s">
        <v>60</v>
      </c>
      <c r="E54" s="120" t="s">
        <v>61</v>
      </c>
    </row>
    <row r="55" spans="1:15">
      <c r="A55" s="117" t="s">
        <v>62</v>
      </c>
      <c r="B55" s="58"/>
      <c r="C55" s="58">
        <f>C7-(C39*26/12)</f>
        <v>1323.4567147942635</v>
      </c>
      <c r="D55" s="58"/>
      <c r="E55" s="58">
        <f>E7-(E39*26/12)</f>
        <v>1911.2632646305226</v>
      </c>
    </row>
    <row r="56" spans="1:15">
      <c r="A56" s="117" t="s">
        <v>63</v>
      </c>
      <c r="B56" s="58"/>
      <c r="C56" s="58">
        <f>C8-(C40*26/12)</f>
        <v>1609.3117592057902</v>
      </c>
      <c r="D56" s="58"/>
      <c r="E56" s="58">
        <f>E8-(E40*26/12)</f>
        <v>2331.7463155084447</v>
      </c>
    </row>
    <row r="57" spans="1:15">
      <c r="A57" s="117" t="s">
        <v>64</v>
      </c>
      <c r="B57" s="58"/>
      <c r="C57" s="58">
        <f>C9-(C41*26/12)</f>
        <v>1540.0624083963223</v>
      </c>
      <c r="D57" s="58"/>
      <c r="E57" s="58">
        <f>E9-(E41*26/12)</f>
        <v>2232.7437900224149</v>
      </c>
    </row>
    <row r="60" spans="1:15">
      <c r="A60" s="117" t="s">
        <v>65</v>
      </c>
      <c r="B60" s="143"/>
      <c r="C60" s="149"/>
      <c r="D60" s="149"/>
      <c r="E60" s="149"/>
    </row>
    <row r="61" spans="1:15" ht="14.25">
      <c r="A61" s="117" t="s">
        <v>69</v>
      </c>
      <c r="B61" s="150"/>
      <c r="C61" s="150"/>
      <c r="D61" s="150"/>
      <c r="E61" s="150"/>
    </row>
    <row r="62" spans="1:15" ht="14.25">
      <c r="A62" s="56" t="s">
        <v>70</v>
      </c>
      <c r="B62" s="120"/>
      <c r="C62" s="120"/>
      <c r="D62" s="120"/>
      <c r="E62" s="120"/>
      <c r="G62" s="150"/>
      <c r="H62" s="150"/>
      <c r="I62" s="150"/>
      <c r="J62" s="150"/>
      <c r="L62" s="150"/>
      <c r="M62" s="150"/>
      <c r="N62" s="150"/>
      <c r="O62" s="150"/>
    </row>
    <row r="63" spans="1:15" ht="14.25">
      <c r="A63" s="117" t="s">
        <v>71</v>
      </c>
      <c r="B63" s="143"/>
      <c r="C63" s="143"/>
      <c r="D63" s="143"/>
      <c r="E63" s="143"/>
      <c r="G63" s="120"/>
      <c r="H63" s="120"/>
      <c r="I63" s="120"/>
      <c r="J63" s="120"/>
      <c r="L63" s="120"/>
      <c r="M63" s="120"/>
      <c r="N63" s="120"/>
      <c r="O63" s="120"/>
    </row>
    <row r="64" spans="1:15">
      <c r="A64" s="117"/>
      <c r="B64" s="143"/>
      <c r="C64" s="143"/>
      <c r="D64" s="143"/>
      <c r="E64" s="143"/>
      <c r="G64" s="147"/>
      <c r="H64" s="147"/>
      <c r="I64" s="147"/>
      <c r="J64" s="147"/>
      <c r="L64" s="147"/>
      <c r="M64" s="147"/>
      <c r="N64" s="147"/>
      <c r="O64" s="147"/>
    </row>
    <row r="65" spans="1:15">
      <c r="A65" s="117"/>
      <c r="B65" s="143"/>
      <c r="C65" s="143"/>
      <c r="D65" s="143"/>
      <c r="E65" s="143"/>
    </row>
    <row r="66" spans="1:15">
      <c r="A66" s="117"/>
      <c r="B66" s="143"/>
      <c r="C66" s="143"/>
      <c r="D66" s="143"/>
      <c r="E66" s="143"/>
    </row>
    <row r="67" spans="1:15">
      <c r="A67" s="148"/>
      <c r="B67" s="143"/>
      <c r="C67" s="143"/>
      <c r="D67" s="143"/>
      <c r="E67" s="143"/>
    </row>
    <row r="68" spans="1:15">
      <c r="A68" s="117"/>
      <c r="B68" s="143"/>
      <c r="C68" s="143"/>
      <c r="D68" s="143"/>
      <c r="E68" s="143"/>
    </row>
    <row r="69" spans="1:15">
      <c r="A69" s="117"/>
      <c r="B69" s="143"/>
      <c r="C69" s="143"/>
      <c r="D69" s="143"/>
      <c r="E69" s="143"/>
    </row>
    <row r="70" spans="1:15">
      <c r="A70" s="117"/>
      <c r="B70" s="143"/>
      <c r="C70" s="143"/>
      <c r="D70" s="143"/>
      <c r="E70" s="143"/>
    </row>
    <row r="71" spans="1:15">
      <c r="A71" s="117"/>
      <c r="B71" s="143"/>
      <c r="C71" s="143"/>
      <c r="D71" s="143"/>
      <c r="E71" s="143"/>
    </row>
    <row r="72" spans="1:15">
      <c r="B72" s="146"/>
      <c r="C72" s="146"/>
      <c r="D72" s="146"/>
      <c r="E72" s="146"/>
    </row>
    <row r="73" spans="1:15">
      <c r="A73" s="148"/>
      <c r="B73" s="120"/>
      <c r="C73" s="120"/>
      <c r="D73" s="120"/>
      <c r="E73" s="120"/>
      <c r="G73" s="146"/>
      <c r="H73" s="146"/>
      <c r="I73" s="146"/>
      <c r="J73" s="146"/>
      <c r="L73" s="146"/>
      <c r="M73" s="146"/>
      <c r="N73" s="146"/>
      <c r="O73" s="146"/>
    </row>
    <row r="74" spans="1:15">
      <c r="A74" s="117"/>
      <c r="B74" s="58"/>
      <c r="C74" s="58"/>
      <c r="D74" s="58"/>
      <c r="E74" s="58"/>
      <c r="G74" s="120"/>
      <c r="H74" s="120"/>
      <c r="I74" s="120"/>
      <c r="J74" s="120"/>
      <c r="L74" s="120"/>
      <c r="M74" s="120"/>
      <c r="N74" s="120"/>
      <c r="O74" s="120"/>
    </row>
    <row r="75" spans="1:15">
      <c r="A75" s="117"/>
      <c r="B75" s="58"/>
      <c r="C75" s="58"/>
      <c r="D75" s="58"/>
      <c r="E75" s="58"/>
      <c r="G75" s="58"/>
      <c r="H75" s="58"/>
      <c r="I75" s="58"/>
      <c r="J75" s="58"/>
      <c r="K75" s="59"/>
      <c r="L75" s="58"/>
      <c r="M75" s="58"/>
      <c r="N75" s="58"/>
      <c r="O75" s="58"/>
    </row>
    <row r="76" spans="1:15">
      <c r="A76" s="117"/>
      <c r="B76" s="58"/>
      <c r="C76" s="58"/>
      <c r="D76" s="58"/>
      <c r="E76" s="58"/>
    </row>
    <row r="77" spans="1:15">
      <c r="A77" s="117"/>
      <c r="B77" s="58"/>
      <c r="C77" s="58"/>
      <c r="D77" s="58"/>
      <c r="E77" s="58"/>
    </row>
    <row r="78" spans="1:15">
      <c r="A78" s="148"/>
      <c r="B78" s="58"/>
      <c r="C78" s="58"/>
      <c r="D78" s="58"/>
      <c r="E78" s="58"/>
    </row>
    <row r="79" spans="1:15">
      <c r="A79" s="117"/>
      <c r="B79" s="58"/>
      <c r="C79" s="58"/>
      <c r="D79" s="58"/>
      <c r="E79" s="58"/>
    </row>
    <row r="80" spans="1:15">
      <c r="A80" s="117"/>
      <c r="B80" s="58"/>
      <c r="C80" s="58"/>
      <c r="D80" s="58"/>
      <c r="E80" s="58"/>
    </row>
    <row r="81" spans="1:5">
      <c r="A81" s="117"/>
      <c r="B81" s="58"/>
      <c r="C81" s="58"/>
      <c r="D81" s="58"/>
      <c r="E81" s="58"/>
    </row>
    <row r="82" spans="1:5">
      <c r="A82" s="117"/>
      <c r="B82" s="58"/>
      <c r="C82" s="58"/>
      <c r="D82" s="58"/>
      <c r="E82" s="58"/>
    </row>
  </sheetData>
  <printOptions horizontalCentered="1"/>
  <pageMargins left="0.7" right="0.7" top="0.75" bottom="0.75" header="0.3" footer="0.3"/>
  <pageSetup scale="50" orientation="landscape" r:id="rId1"/>
  <headerFooter>
    <oddHeader>&amp;RCASE NO. 2024-00276
ATTACHMENT 1
TO STAFF DR NO. 1-42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ANG-LGS Retire Over, Spouse Und</vt:lpstr>
      <vt:lpstr>AGF-Retiree Under, Spouse Over</vt:lpstr>
      <vt:lpstr>UCG-Pre 65 Retirees</vt:lpstr>
      <vt:lpstr>2024 Actives</vt:lpstr>
      <vt:lpstr>Contrib</vt:lpstr>
      <vt:lpstr>'AGF-Retiree Under, Spouse Over'!Print_Area</vt:lpstr>
      <vt:lpstr>'ANG-LGS Retire Over, Spouse Und'!Print_Area</vt:lpstr>
      <vt:lpstr>'UCG-Pre 65 Retirees'!Print_Area</vt:lpstr>
    </vt:vector>
  </TitlesOfParts>
  <Company>Towers Perrin - v1.0.11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chhabrr</dc:creator>
  <cp:lastModifiedBy>Wilen, Eric</cp:lastModifiedBy>
  <cp:lastPrinted>2024-10-08T18:55:25Z</cp:lastPrinted>
  <dcterms:created xsi:type="dcterms:W3CDTF">2009-10-06T20:58:52Z</dcterms:created>
  <dcterms:modified xsi:type="dcterms:W3CDTF">2024-10-08T18:55:28Z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f9a9fb5-8459-489b-9937-9305db2d4a1e_Enabled">
    <vt:lpwstr>True</vt:lpwstr>
  </property>
  <property fmtid="{D5CDD505-2E9C-101B-9397-08002B2CF9AE}" pid="3" name="MSIP_Label_af9a9fb5-8459-489b-9937-9305db2d4a1e_SiteId">
    <vt:lpwstr>08b82c73-ecf6-44a9-8c2f-82dc434cdbf6</vt:lpwstr>
  </property>
  <property fmtid="{D5CDD505-2E9C-101B-9397-08002B2CF9AE}" pid="4" name="MSIP_Label_af9a9fb5-8459-489b-9937-9305db2d4a1e_Ref">
    <vt:lpwstr>https://api.informationprotection.azure.com/api/08b82c73-ecf6-44a9-8c2f-82dc434cdbf6</vt:lpwstr>
  </property>
  <property fmtid="{D5CDD505-2E9C-101B-9397-08002B2CF9AE}" pid="5" name="MSIP_Label_af9a9fb5-8459-489b-9937-9305db2d4a1e_SetBy">
    <vt:lpwstr>SMcGhee@holmesmurphy.com</vt:lpwstr>
  </property>
  <property fmtid="{D5CDD505-2E9C-101B-9397-08002B2CF9AE}" pid="6" name="MSIP_Label_af9a9fb5-8459-489b-9937-9305db2d4a1e_SetDate">
    <vt:lpwstr>2017-06-23T08:40:13.3362843-05:00</vt:lpwstr>
  </property>
  <property fmtid="{D5CDD505-2E9C-101B-9397-08002B2CF9AE}" pid="7" name="MSIP_Label_af9a9fb5-8459-489b-9937-9305db2d4a1e_Name">
    <vt:lpwstr>Public</vt:lpwstr>
  </property>
  <property fmtid="{D5CDD505-2E9C-101B-9397-08002B2CF9AE}" pid="8" name="MSIP_Label_af9a9fb5-8459-489b-9937-9305db2d4a1e_Application">
    <vt:lpwstr>Microsoft Azure Information Protection</vt:lpwstr>
  </property>
  <property fmtid="{D5CDD505-2E9C-101B-9397-08002B2CF9AE}" pid="9" name="MSIP_Label_af9a9fb5-8459-489b-9937-9305db2d4a1e_Extended_MSFT_Method">
    <vt:lpwstr>Automatic</vt:lpwstr>
  </property>
  <property fmtid="{D5CDD505-2E9C-101B-9397-08002B2CF9AE}" pid="10" name="Sensitivity">
    <vt:lpwstr>Public</vt:lpwstr>
  </property>
</Properties>
</file>