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aylor\"/>
    </mc:Choice>
  </mc:AlternateContent>
  <xr:revisionPtr revIDLastSave="0" documentId="13_ncr:1_{5DF1092E-615F-44BE-A1B9-C102A14E5270}" xr6:coauthVersionLast="47" xr6:coauthVersionMax="47" xr10:uidLastSave="{00000000-0000-0000-0000-000000000000}"/>
  <bookViews>
    <workbookView xWindow="-120" yWindow="-120" windowWidth="29040" windowHeight="15720" xr2:uid="{FA1BBF16-6EF3-4A08-BF74-635EC259C986}"/>
  </bookViews>
  <sheets>
    <sheet name="KY Res" sheetId="1" r:id="rId1"/>
  </sheets>
  <definedNames>
    <definedName name="_xlnm.Print_Area" localSheetId="0">'KY Res'!$B$1:$R$13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7" i="1"/>
  <c r="O7" i="1" s="1"/>
  <c r="Q7" i="1" s="1"/>
  <c r="O9" i="1"/>
  <c r="O11" i="1"/>
  <c r="J11" i="1"/>
  <c r="K11" i="1" s="1"/>
  <c r="F11" i="1"/>
  <c r="K10" i="1"/>
  <c r="J10" i="1"/>
  <c r="F10" i="1"/>
  <c r="H10" i="1" s="1"/>
  <c r="K9" i="1"/>
  <c r="J9" i="1"/>
  <c r="F9" i="1"/>
  <c r="H9" i="1" s="1"/>
  <c r="E9" i="1"/>
  <c r="D9" i="1"/>
  <c r="O8" i="1"/>
  <c r="J8" i="1"/>
  <c r="K8" i="1" s="1"/>
  <c r="G8" i="1"/>
  <c r="G9" i="1" s="1"/>
  <c r="G10" i="1" s="1"/>
  <c r="G11" i="1" s="1"/>
  <c r="E8" i="1"/>
  <c r="D8" i="1"/>
  <c r="F8" i="1" s="1"/>
  <c r="H8" i="1" s="1"/>
  <c r="K7" i="1"/>
  <c r="H7" i="1"/>
  <c r="F7" i="1"/>
  <c r="E6" i="1"/>
  <c r="F6" i="1" s="1"/>
  <c r="H11" i="1" l="1"/>
  <c r="Q11" i="1" s="1"/>
  <c r="Q10" i="1"/>
  <c r="Q8" i="1"/>
  <c r="Q9" i="1"/>
</calcChain>
</file>

<file path=xl/sharedStrings.xml><?xml version="1.0" encoding="utf-8"?>
<sst xmlns="http://schemas.openxmlformats.org/spreadsheetml/2006/main" count="36" uniqueCount="21">
  <si>
    <t>Current Residential Rates</t>
  </si>
  <si>
    <t>Distribution</t>
  </si>
  <si>
    <t>Average</t>
  </si>
  <si>
    <t>Annual</t>
  </si>
  <si>
    <t>Monthly</t>
  </si>
  <si>
    <t>Charge</t>
  </si>
  <si>
    <t>GCA</t>
  </si>
  <si>
    <t>Total</t>
  </si>
  <si>
    <t>Variable</t>
  </si>
  <si>
    <t>Customer</t>
  </si>
  <si>
    <t>PRP</t>
  </si>
  <si>
    <t>Per Mcf</t>
  </si>
  <si>
    <t>Mcf</t>
  </si>
  <si>
    <t>Charges</t>
  </si>
  <si>
    <t>Bill</t>
  </si>
  <si>
    <t>Atmos Energy</t>
  </si>
  <si>
    <t>Columbia</t>
  </si>
  <si>
    <t>Delta</t>
  </si>
  <si>
    <t>Duke</t>
  </si>
  <si>
    <t>LG&amp;E</t>
  </si>
  <si>
    <t>Exhibit BCT-3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</si>
</sst>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 applyFill="1"/>
    <xf numFmtId="44" fontId="0" fillId="0" borderId="0" xfId="0" applyNumberFormat="1"/>
    <xf numFmtId="0" fontId="0" fillId="0" borderId="0" xfId="0" applyAlignment="1">
      <alignment horizontal="centerContinuous"/>
    </xf>
    <xf numFmtId="44" fontId="0" fillId="0" borderId="0" xfId="1" applyFont="1"/>
    <xf numFmtId="44" fontId="0" fillId="0" borderId="0" xfId="1" applyFont="1" applyBorder="1"/>
    <xf numFmtId="10" fontId="0" fillId="0" borderId="0" xfId="2" applyNumberFormat="1" applyFont="1" applyBorder="1"/>
    <xf numFmtId="164" fontId="0" fillId="0" borderId="0" xfId="1" applyNumberFormat="1" applyFont="1" applyFill="1"/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2ED0-7FA7-426D-8F96-0C139D637CA7}">
  <sheetPr>
    <tabColor theme="4"/>
    <pageSetUpPr fitToPage="1"/>
  </sheetPr>
  <dimension ref="B1:V35"/>
  <sheetViews>
    <sheetView tabSelected="1" zoomScale="120" zoomScaleNormal="120" zoomScaleSheetLayoutView="145" workbookViewId="0">
      <selection activeCell="R1" sqref="R1"/>
    </sheetView>
  </sheetViews>
  <sheetFormatPr defaultRowHeight="15" x14ac:dyDescent="0.25"/>
  <cols>
    <col min="3" max="3" width="5.7109375" customWidth="1"/>
    <col min="4" max="4" width="11.5703125" bestFit="1" customWidth="1"/>
    <col min="5" max="6" width="9.7109375" customWidth="1"/>
    <col min="7" max="7" width="8.28515625" customWidth="1"/>
    <col min="8" max="8" width="9.7109375" customWidth="1"/>
    <col min="9" max="9" width="2.7109375" customWidth="1"/>
    <col min="10" max="11" width="9.7109375" customWidth="1"/>
    <col min="12" max="12" width="2.7109375" customWidth="1"/>
    <col min="13" max="15" width="9.7109375" customWidth="1"/>
    <col min="16" max="16" width="2.7109375" customWidth="1"/>
    <col min="17" max="17" width="10.7109375" customWidth="1"/>
    <col min="18" max="18" width="3.7109375" customWidth="1"/>
  </cols>
  <sheetData>
    <row r="1" spans="2:20" x14ac:dyDescent="0.25">
      <c r="R1" s="13" t="s">
        <v>20</v>
      </c>
    </row>
    <row r="3" spans="2:20" x14ac:dyDescent="0.25"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20" x14ac:dyDescent="0.25">
      <c r="D4" s="2" t="s">
        <v>1</v>
      </c>
      <c r="G4" s="2" t="s">
        <v>2</v>
      </c>
      <c r="H4" s="2" t="s">
        <v>3</v>
      </c>
      <c r="J4" s="2" t="s">
        <v>4</v>
      </c>
      <c r="K4" s="2" t="s">
        <v>3</v>
      </c>
      <c r="L4" s="2"/>
      <c r="M4" s="2" t="s">
        <v>4</v>
      </c>
      <c r="N4" s="2" t="s">
        <v>1</v>
      </c>
      <c r="O4" s="2" t="s">
        <v>3</v>
      </c>
      <c r="Q4" s="2" t="s">
        <v>2</v>
      </c>
    </row>
    <row r="5" spans="2:20" x14ac:dyDescent="0.25">
      <c r="D5" s="2" t="s">
        <v>5</v>
      </c>
      <c r="E5" s="2" t="s">
        <v>6</v>
      </c>
      <c r="F5" s="2" t="s">
        <v>7</v>
      </c>
      <c r="G5" s="2" t="s">
        <v>3</v>
      </c>
      <c r="H5" s="2" t="s">
        <v>8</v>
      </c>
      <c r="J5" s="3" t="s">
        <v>9</v>
      </c>
      <c r="K5" s="3" t="s">
        <v>9</v>
      </c>
      <c r="L5" s="3"/>
      <c r="M5" s="2" t="s">
        <v>10</v>
      </c>
      <c r="N5" s="2" t="s">
        <v>10</v>
      </c>
      <c r="O5" s="2" t="s">
        <v>10</v>
      </c>
      <c r="Q5" s="2" t="s">
        <v>3</v>
      </c>
    </row>
    <row r="6" spans="2:20" x14ac:dyDescent="0.25">
      <c r="D6" s="4" t="s">
        <v>11</v>
      </c>
      <c r="E6" s="4" t="str">
        <f>D6</f>
        <v>Per Mcf</v>
      </c>
      <c r="F6" s="4" t="str">
        <f>E6</f>
        <v>Per Mcf</v>
      </c>
      <c r="G6" s="4" t="s">
        <v>12</v>
      </c>
      <c r="H6" s="4" t="s">
        <v>13</v>
      </c>
      <c r="J6" s="4" t="s">
        <v>5</v>
      </c>
      <c r="K6" s="4" t="s">
        <v>5</v>
      </c>
      <c r="L6" s="4"/>
      <c r="M6" s="5" t="s">
        <v>5</v>
      </c>
      <c r="N6" s="5" t="s">
        <v>5</v>
      </c>
      <c r="O6" s="5" t="s">
        <v>5</v>
      </c>
      <c r="Q6" s="4" t="s">
        <v>14</v>
      </c>
    </row>
    <row r="7" spans="2:20" x14ac:dyDescent="0.25">
      <c r="B7" t="s">
        <v>15</v>
      </c>
      <c r="D7" s="12">
        <v>1.5483</v>
      </c>
      <c r="E7" s="12">
        <v>4.0815000000000001</v>
      </c>
      <c r="F7" s="6">
        <f>D7+E7</f>
        <v>5.6298000000000004</v>
      </c>
      <c r="G7">
        <v>64</v>
      </c>
      <c r="H7" s="7">
        <f>F7*G7</f>
        <v>360.30720000000002</v>
      </c>
      <c r="J7" s="6">
        <v>19.3</v>
      </c>
      <c r="K7" s="7">
        <f>J7*12</f>
        <v>231.60000000000002</v>
      </c>
      <c r="L7" s="7"/>
      <c r="M7" s="6"/>
      <c r="N7" s="12">
        <f>0.2494</f>
        <v>0.24940000000000001</v>
      </c>
      <c r="O7" s="6">
        <f>N7*G7</f>
        <v>15.961600000000001</v>
      </c>
      <c r="Q7" s="7">
        <f>H7+K7+O7</f>
        <v>607.86880000000008</v>
      </c>
      <c r="R7">
        <v>1</v>
      </c>
      <c r="S7" s="7"/>
      <c r="T7" s="7"/>
    </row>
    <row r="8" spans="2:20" x14ac:dyDescent="0.25">
      <c r="B8" t="s">
        <v>16</v>
      </c>
      <c r="D8" s="12">
        <f>5.2528</f>
        <v>5.2527999999999997</v>
      </c>
      <c r="E8" s="12">
        <f>1.6488+2.484</f>
        <v>4.1327999999999996</v>
      </c>
      <c r="F8" s="6">
        <f>D8+E8</f>
        <v>9.3856000000000002</v>
      </c>
      <c r="G8">
        <f>G7</f>
        <v>64</v>
      </c>
      <c r="H8" s="7">
        <f>F8*G8</f>
        <v>600.67840000000001</v>
      </c>
      <c r="J8" s="6">
        <f>19.75+0.3</f>
        <v>20.05</v>
      </c>
      <c r="K8" s="7">
        <f>J8*12</f>
        <v>240.60000000000002</v>
      </c>
      <c r="L8" s="7"/>
      <c r="M8" s="6"/>
      <c r="N8" s="12">
        <v>0.53010000000000002</v>
      </c>
      <c r="O8" s="6">
        <f>N8*G8</f>
        <v>33.926400000000001</v>
      </c>
      <c r="Q8" s="7">
        <f t="shared" ref="Q8:Q11" si="0">H8+K8+O8</f>
        <v>875.20479999999998</v>
      </c>
      <c r="R8">
        <v>3</v>
      </c>
    </row>
    <row r="9" spans="2:20" x14ac:dyDescent="0.25">
      <c r="B9" t="s">
        <v>17</v>
      </c>
      <c r="D9" s="12">
        <f>5.2539</f>
        <v>5.2538999999999998</v>
      </c>
      <c r="E9" s="12">
        <f>4.8158+0.87</f>
        <v>5.6858000000000004</v>
      </c>
      <c r="F9" s="6">
        <f>D9+E9</f>
        <v>10.9397</v>
      </c>
      <c r="G9">
        <f>G8</f>
        <v>64</v>
      </c>
      <c r="H9" s="7">
        <f>F9*G9</f>
        <v>700.14080000000001</v>
      </c>
      <c r="J9" s="6">
        <f>24+0.3</f>
        <v>24.3</v>
      </c>
      <c r="K9" s="7">
        <f>J9*12</f>
        <v>291.60000000000002</v>
      </c>
      <c r="L9" s="7"/>
      <c r="M9" s="6"/>
      <c r="N9" s="12">
        <v>0.32800000000000001</v>
      </c>
      <c r="O9" s="6">
        <f>N9*G9</f>
        <v>20.992000000000001</v>
      </c>
      <c r="Q9" s="7">
        <f t="shared" si="0"/>
        <v>1012.7328</v>
      </c>
      <c r="R9">
        <v>5</v>
      </c>
    </row>
    <row r="10" spans="2:20" x14ac:dyDescent="0.25">
      <c r="B10" t="s">
        <v>18</v>
      </c>
      <c r="D10" s="12">
        <v>5.2473999999999998</v>
      </c>
      <c r="E10" s="12">
        <v>5.1829999999999998</v>
      </c>
      <c r="F10" s="6">
        <f>D10+E10</f>
        <v>10.430399999999999</v>
      </c>
      <c r="G10">
        <f>G9</f>
        <v>64</v>
      </c>
      <c r="H10" s="7">
        <f>F10*G10</f>
        <v>667.54559999999992</v>
      </c>
      <c r="J10" s="6">
        <f>17.5+0.3</f>
        <v>17.8</v>
      </c>
      <c r="K10" s="7">
        <f>J10*12</f>
        <v>213.60000000000002</v>
      </c>
      <c r="L10" s="7"/>
      <c r="M10" s="6"/>
      <c r="N10" s="12">
        <v>1.4</v>
      </c>
      <c r="O10" s="6">
        <f>N10*G10</f>
        <v>89.6</v>
      </c>
      <c r="Q10" s="7">
        <f t="shared" si="0"/>
        <v>970.74559999999997</v>
      </c>
      <c r="R10">
        <v>4</v>
      </c>
    </row>
    <row r="11" spans="2:20" x14ac:dyDescent="0.25">
      <c r="B11" t="s">
        <v>19</v>
      </c>
      <c r="D11" s="12">
        <v>5.1809000000000003</v>
      </c>
      <c r="E11" s="12">
        <v>3.0886999999999998</v>
      </c>
      <c r="F11" s="6">
        <f>D11+E11</f>
        <v>8.2696000000000005</v>
      </c>
      <c r="G11">
        <f>G10</f>
        <v>64</v>
      </c>
      <c r="H11" s="7">
        <f>F11*G11</f>
        <v>529.25440000000003</v>
      </c>
      <c r="J11" s="6">
        <f>(365*0.65)/12+0.3</f>
        <v>20.070833333333333</v>
      </c>
      <c r="K11" s="7">
        <f>J11*12</f>
        <v>240.85</v>
      </c>
      <c r="L11" s="7"/>
      <c r="M11" s="6">
        <v>2.6</v>
      </c>
      <c r="N11" s="6"/>
      <c r="O11" s="6">
        <f t="shared" ref="O11" si="1">M11*12</f>
        <v>31.200000000000003</v>
      </c>
      <c r="Q11" s="7">
        <f t="shared" si="0"/>
        <v>801.3044000000001</v>
      </c>
      <c r="R11">
        <v>2</v>
      </c>
    </row>
    <row r="13" spans="2:20" x14ac:dyDescent="0.25">
      <c r="D13" s="6"/>
      <c r="E13" s="6"/>
      <c r="F13" s="6"/>
      <c r="H13" s="7"/>
      <c r="J13" s="6"/>
      <c r="K13" s="7"/>
      <c r="L13" s="7"/>
      <c r="M13" s="6"/>
      <c r="N13" s="6"/>
      <c r="O13" s="6"/>
      <c r="Q13" s="7"/>
      <c r="S13" s="7"/>
      <c r="T13" s="7"/>
    </row>
    <row r="14" spans="2:20" x14ac:dyDescent="0.2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20" x14ac:dyDescent="0.25">
      <c r="D15" s="2"/>
      <c r="G15" s="2"/>
      <c r="H15" s="2"/>
      <c r="J15" s="2"/>
      <c r="K15" s="2"/>
      <c r="L15" s="2"/>
      <c r="M15" s="2"/>
      <c r="N15" s="2"/>
      <c r="O15" s="2"/>
      <c r="Q15" s="2"/>
    </row>
    <row r="16" spans="2:20" x14ac:dyDescent="0.25">
      <c r="D16" s="2"/>
      <c r="E16" s="2"/>
      <c r="F16" s="2"/>
      <c r="G16" s="2"/>
      <c r="H16" s="2"/>
      <c r="J16" s="3"/>
      <c r="K16" s="3"/>
      <c r="L16" s="3"/>
      <c r="M16" s="2"/>
      <c r="N16" s="2"/>
      <c r="O16" s="2"/>
      <c r="Q16" s="2"/>
    </row>
    <row r="17" spans="4:22" x14ac:dyDescent="0.25">
      <c r="D17" s="4"/>
      <c r="E17" s="4"/>
      <c r="F17" s="4"/>
      <c r="G17" s="4"/>
      <c r="H17" s="4"/>
      <c r="J17" s="4"/>
      <c r="K17" s="4"/>
      <c r="L17" s="4"/>
      <c r="M17" s="5"/>
      <c r="N17" s="5"/>
      <c r="O17" s="5"/>
      <c r="Q17" s="4"/>
    </row>
    <row r="18" spans="4:22" x14ac:dyDescent="0.25">
      <c r="D18" s="9"/>
      <c r="E18" s="9"/>
      <c r="F18" s="9"/>
      <c r="H18" s="7"/>
      <c r="J18" s="9"/>
      <c r="K18" s="7"/>
      <c r="L18" s="7"/>
      <c r="M18" s="9"/>
      <c r="N18" s="9"/>
      <c r="O18" s="9"/>
      <c r="Q18" s="7"/>
    </row>
    <row r="19" spans="4:22" x14ac:dyDescent="0.25">
      <c r="D19" s="9"/>
      <c r="E19" s="9"/>
      <c r="F19" s="9"/>
      <c r="H19" s="7"/>
      <c r="J19" s="9"/>
      <c r="K19" s="7"/>
      <c r="L19" s="7"/>
      <c r="M19" s="9"/>
      <c r="N19" s="9"/>
      <c r="O19" s="9"/>
      <c r="Q19" s="7"/>
    </row>
    <row r="20" spans="4:22" x14ac:dyDescent="0.25">
      <c r="D20" s="9"/>
      <c r="E20" s="9"/>
      <c r="F20" s="9"/>
      <c r="H20" s="7"/>
      <c r="J20" s="9"/>
      <c r="K20" s="7"/>
      <c r="L20" s="7"/>
      <c r="M20" s="9"/>
      <c r="N20" s="9"/>
      <c r="O20" s="9"/>
      <c r="Q20" s="7"/>
    </row>
    <row r="21" spans="4:22" x14ac:dyDescent="0.25">
      <c r="D21" s="9"/>
      <c r="E21" s="9"/>
      <c r="F21" s="9"/>
      <c r="H21" s="7"/>
      <c r="J21" s="9"/>
      <c r="K21" s="7"/>
      <c r="L21" s="7"/>
      <c r="M21" s="9"/>
      <c r="N21" s="9"/>
      <c r="O21" s="9"/>
      <c r="Q21" s="7"/>
    </row>
    <row r="22" spans="4:22" x14ac:dyDescent="0.25">
      <c r="D22" s="9"/>
      <c r="E22" s="9"/>
      <c r="F22" s="9"/>
      <c r="H22" s="7"/>
      <c r="J22" s="9"/>
      <c r="K22" s="7"/>
      <c r="L22" s="7"/>
      <c r="M22" s="9"/>
      <c r="N22" s="9"/>
      <c r="O22" s="9"/>
      <c r="Q22" s="7"/>
    </row>
    <row r="23" spans="4:22" x14ac:dyDescent="0.25">
      <c r="D23" s="10"/>
      <c r="E23" s="10"/>
      <c r="F23" s="10"/>
      <c r="H23" s="7"/>
      <c r="J23" s="10"/>
      <c r="K23" s="7"/>
      <c r="L23" s="7"/>
      <c r="M23" s="10"/>
      <c r="N23" s="10"/>
      <c r="O23" s="10"/>
      <c r="Q23" s="7"/>
    </row>
    <row r="24" spans="4:22" x14ac:dyDescent="0.25">
      <c r="Q24" s="7"/>
      <c r="V24" s="11"/>
    </row>
    <row r="25" spans="4:22" x14ac:dyDescent="0.25">
      <c r="Q25" s="7"/>
    </row>
    <row r="27" spans="4:22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4:22" x14ac:dyDescent="0.25">
      <c r="D28" s="2"/>
      <c r="G28" s="2"/>
      <c r="H28" s="2"/>
      <c r="J28" s="2"/>
      <c r="K28" s="2"/>
      <c r="L28" s="2"/>
      <c r="M28" s="2"/>
      <c r="N28" s="2"/>
      <c r="O28" s="2"/>
      <c r="Q28" s="2"/>
    </row>
    <row r="29" spans="4:22" x14ac:dyDescent="0.25">
      <c r="D29" s="2"/>
      <c r="E29" s="2"/>
      <c r="F29" s="2"/>
      <c r="G29" s="2"/>
      <c r="H29" s="2"/>
      <c r="J29" s="3"/>
      <c r="K29" s="3"/>
      <c r="L29" s="3"/>
      <c r="M29" s="2"/>
      <c r="N29" s="2"/>
      <c r="O29" s="2"/>
      <c r="Q29" s="2"/>
    </row>
    <row r="30" spans="4:22" x14ac:dyDescent="0.25">
      <c r="D30" s="4"/>
      <c r="E30" s="4"/>
      <c r="F30" s="4"/>
      <c r="G30" s="4"/>
      <c r="H30" s="4"/>
      <c r="J30" s="4"/>
      <c r="K30" s="4"/>
      <c r="L30" s="4"/>
      <c r="M30" s="5"/>
      <c r="N30" s="5"/>
      <c r="O30" s="5"/>
      <c r="Q30" s="4"/>
    </row>
    <row r="31" spans="4:22" x14ac:dyDescent="0.25">
      <c r="D31" s="10"/>
      <c r="E31" s="10"/>
      <c r="F31" s="10"/>
      <c r="H31" s="7"/>
      <c r="J31" s="10"/>
      <c r="K31" s="7"/>
      <c r="L31" s="7"/>
      <c r="M31" s="10"/>
      <c r="N31" s="10"/>
      <c r="O31" s="10"/>
      <c r="Q31" s="7"/>
      <c r="S31" s="7"/>
      <c r="T31" s="7"/>
    </row>
    <row r="32" spans="4:22" x14ac:dyDescent="0.25">
      <c r="D32" s="10"/>
      <c r="E32" s="10"/>
      <c r="F32" s="10"/>
      <c r="H32" s="7"/>
      <c r="J32" s="10"/>
      <c r="K32" s="7"/>
      <c r="L32" s="7"/>
      <c r="M32" s="10"/>
      <c r="N32" s="10"/>
      <c r="O32" s="10"/>
      <c r="Q32" s="7"/>
      <c r="S32" s="11"/>
    </row>
    <row r="34" spans="4:21" x14ac:dyDescent="0.25">
      <c r="D34" s="10"/>
      <c r="E34" s="10"/>
      <c r="F34" s="10"/>
      <c r="H34" s="7"/>
      <c r="J34" s="10"/>
      <c r="K34" s="7"/>
      <c r="L34" s="7"/>
      <c r="M34" s="10"/>
      <c r="N34" s="10"/>
      <c r="O34" s="10"/>
      <c r="Q34" s="7"/>
      <c r="S34" s="7"/>
      <c r="T34" s="7"/>
      <c r="U34" s="11"/>
    </row>
    <row r="35" spans="4:21" x14ac:dyDescent="0.25">
      <c r="S35" s="7"/>
      <c r="T35" s="7"/>
      <c r="U35" s="11"/>
    </row>
  </sheetData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 Res</vt:lpstr>
      <vt:lpstr>'KY Res'!Print_Area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Wilen, Eric</cp:lastModifiedBy>
  <cp:lastPrinted>2024-09-26T18:39:09Z</cp:lastPrinted>
  <dcterms:created xsi:type="dcterms:W3CDTF">2024-08-19T19:28:58Z</dcterms:created>
  <dcterms:modified xsi:type="dcterms:W3CDTF">2024-09-26T18:39:13Z</dcterms:modified>
</cp:coreProperties>
</file>