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MFR Attachments\"/>
    </mc:Choice>
  </mc:AlternateContent>
  <xr:revisionPtr revIDLastSave="0" documentId="8_{9EF88E23-6E2C-405C-A325-480B2ACFCE7C}" xr6:coauthVersionLast="47" xr6:coauthVersionMax="47" xr10:uidLastSave="{00000000-0000-0000-0000-000000000000}"/>
  <bookViews>
    <workbookView xWindow="-120" yWindow="-120" windowWidth="29040" windowHeight="15720" xr2:uid="{AFCC2D43-28B2-4F8D-A97D-46A3016B54AA}"/>
  </bookViews>
  <sheets>
    <sheet name="Sheet1" sheetId="1" r:id="rId1"/>
  </sheets>
  <definedNames>
    <definedName name="csDesignMode">1</definedName>
    <definedName name="_xlnm.Print_Area" localSheetId="0">Sheet1!$A$1:$R$90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H83" i="1"/>
  <c r="I83" i="1"/>
  <c r="J83" i="1"/>
  <c r="K83" i="1"/>
  <c r="L83" i="1"/>
  <c r="M83" i="1"/>
  <c r="N83" i="1"/>
  <c r="O83" i="1"/>
  <c r="P83" i="1"/>
  <c r="Q83" i="1"/>
  <c r="F83" i="1"/>
  <c r="R19" i="1"/>
  <c r="G19" i="1"/>
  <c r="H19" i="1"/>
  <c r="I19" i="1"/>
  <c r="J19" i="1"/>
  <c r="K19" i="1"/>
  <c r="L19" i="1"/>
  <c r="M19" i="1"/>
  <c r="N19" i="1"/>
  <c r="O19" i="1"/>
  <c r="P19" i="1"/>
  <c r="Q19" i="1"/>
  <c r="F19" i="1"/>
  <c r="G53" i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G8" i="1"/>
  <c r="H8" i="1" s="1"/>
  <c r="I8" i="1" s="1"/>
  <c r="J8" i="1" s="1"/>
  <c r="K8" i="1" s="1"/>
  <c r="L8" i="1" s="1"/>
  <c r="M8" i="1" s="1"/>
  <c r="N8" i="1" s="1"/>
  <c r="O8" i="1" s="1"/>
  <c r="P8" i="1" s="1"/>
  <c r="Q8" i="1" s="1"/>
  <c r="J48" i="1"/>
  <c r="R79" i="1" l="1"/>
  <c r="N85" i="1"/>
  <c r="N89" i="1" s="1"/>
  <c r="Q85" i="1"/>
  <c r="Q89" i="1" s="1"/>
  <c r="R80" i="1"/>
  <c r="K85" i="1"/>
  <c r="K89" i="1"/>
  <c r="M85" i="1"/>
  <c r="M89" i="1"/>
  <c r="O85" i="1"/>
  <c r="O89" i="1" s="1"/>
  <c r="I85" i="1"/>
  <c r="I89" i="1" s="1"/>
  <c r="R81" i="1"/>
  <c r="L85" i="1"/>
  <c r="L89" i="1"/>
  <c r="R72" i="1"/>
  <c r="R68" i="1"/>
  <c r="J66" i="1"/>
  <c r="J71" i="1"/>
  <c r="J74" i="1" s="1"/>
  <c r="O66" i="1"/>
  <c r="O71" i="1"/>
  <c r="O74" i="1" s="1"/>
  <c r="P66" i="1"/>
  <c r="P71" i="1" s="1"/>
  <c r="P74" i="1" s="1"/>
  <c r="I66" i="1"/>
  <c r="I71" i="1" s="1"/>
  <c r="I74" i="1" s="1"/>
  <c r="K66" i="1"/>
  <c r="K71" i="1"/>
  <c r="K74" i="1" s="1"/>
  <c r="M66" i="1"/>
  <c r="M71" i="1"/>
  <c r="M74" i="1"/>
  <c r="H66" i="1"/>
  <c r="H71" i="1" s="1"/>
  <c r="H74" i="1" s="1"/>
  <c r="N66" i="1"/>
  <c r="N71" i="1" s="1"/>
  <c r="N74" i="1" s="1"/>
  <c r="R63" i="1"/>
  <c r="R69" i="1"/>
  <c r="R87" i="1"/>
  <c r="F85" i="1"/>
  <c r="F89" i="1" s="1"/>
  <c r="R82" i="1"/>
  <c r="R62" i="1"/>
  <c r="R61" i="1"/>
  <c r="R60" i="1"/>
  <c r="P85" i="1"/>
  <c r="P89" i="1"/>
  <c r="R42" i="1"/>
  <c r="R37" i="1"/>
  <c r="O40" i="1"/>
  <c r="O44" i="1" s="1"/>
  <c r="R36" i="1"/>
  <c r="L40" i="1"/>
  <c r="L44" i="1" s="1"/>
  <c r="K40" i="1"/>
  <c r="K44" i="1"/>
  <c r="R35" i="1"/>
  <c r="N40" i="1"/>
  <c r="N44" i="1" s="1"/>
  <c r="M40" i="1"/>
  <c r="M44" i="1" s="1"/>
  <c r="J40" i="1"/>
  <c r="J44" i="1" s="1"/>
  <c r="R34" i="1"/>
  <c r="I40" i="1"/>
  <c r="I44" i="1" s="1"/>
  <c r="R27" i="1"/>
  <c r="R24" i="1"/>
  <c r="R23" i="1"/>
  <c r="R18" i="1"/>
  <c r="G21" i="1"/>
  <c r="G26" i="1" s="1"/>
  <c r="G29" i="1"/>
  <c r="P21" i="1"/>
  <c r="P26" i="1" s="1"/>
  <c r="P29" i="1" s="1"/>
  <c r="J21" i="1"/>
  <c r="J26" i="1" s="1"/>
  <c r="J29" i="1" s="1"/>
  <c r="R17" i="1"/>
  <c r="N21" i="1"/>
  <c r="N26" i="1" s="1"/>
  <c r="N29" i="1" s="1"/>
  <c r="R16" i="1"/>
  <c r="F21" i="1"/>
  <c r="F26" i="1" s="1"/>
  <c r="Q21" i="1"/>
  <c r="Q26" i="1" s="1"/>
  <c r="Q29" i="1"/>
  <c r="O21" i="1"/>
  <c r="O26" i="1" s="1"/>
  <c r="O29" i="1" s="1"/>
  <c r="M21" i="1"/>
  <c r="M26" i="1" s="1"/>
  <c r="M29" i="1" s="1"/>
  <c r="L21" i="1"/>
  <c r="L26" i="1" s="1"/>
  <c r="L29" i="1" s="1"/>
  <c r="K21" i="1"/>
  <c r="K26" i="1" s="1"/>
  <c r="K29" i="1" s="1"/>
  <c r="I21" i="1"/>
  <c r="I26" i="1" s="1"/>
  <c r="I29" i="1" s="1"/>
  <c r="H21" i="1"/>
  <c r="H26" i="1" s="1"/>
  <c r="H29" i="1" s="1"/>
  <c r="L66" i="1"/>
  <c r="L71" i="1"/>
  <c r="L74" i="1"/>
  <c r="R3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F66" i="1"/>
  <c r="F71" i="1" s="1"/>
  <c r="F74" i="1" s="1"/>
  <c r="Q66" i="1"/>
  <c r="Q71" i="1" s="1"/>
  <c r="Q74" i="1" s="1"/>
  <c r="H40" i="1"/>
  <c r="H44" i="1" s="1"/>
  <c r="J85" i="1"/>
  <c r="J89" i="1"/>
  <c r="H85" i="1"/>
  <c r="H89" i="1"/>
  <c r="G40" i="1"/>
  <c r="G44" i="1"/>
  <c r="P40" i="1"/>
  <c r="P44" i="1" s="1"/>
  <c r="Q40" i="1"/>
  <c r="Q44" i="1"/>
  <c r="G66" i="1"/>
  <c r="G71" i="1"/>
  <c r="G74" i="1" s="1"/>
  <c r="R85" i="1"/>
  <c r="G85" i="1"/>
  <c r="G89" i="1"/>
  <c r="R15" i="1"/>
  <c r="F40" i="1"/>
  <c r="F44" i="1" s="1"/>
  <c r="R40" i="1" l="1"/>
  <c r="R44" i="1"/>
  <c r="R89" i="1"/>
  <c r="R66" i="1"/>
  <c r="R71" i="1" s="1"/>
  <c r="R74" i="1" s="1"/>
  <c r="R26" i="1"/>
  <c r="R29" i="1" s="1"/>
  <c r="R21" i="1"/>
  <c r="F29" i="1"/>
</calcChain>
</file>

<file path=xl/sharedStrings.xml><?xml version="1.0" encoding="utf-8"?>
<sst xmlns="http://schemas.openxmlformats.org/spreadsheetml/2006/main" count="111" uniqueCount="41">
  <si>
    <t xml:space="preserve">Schedule 1 of 2  </t>
  </si>
  <si>
    <t>REVENUE STATISTICS - Total Company</t>
  </si>
  <si>
    <t>Line</t>
  </si>
  <si>
    <t>No.</t>
  </si>
  <si>
    <t xml:space="preserve">    Description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</si>
  <si>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</si>
  <si>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</si>
  <si>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</si>
  <si>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</si>
  <si>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</si>
  <si>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</si>
  <si>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</si>
  <si>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</si>
  <si>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</si>
  <si>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</si>
  <si>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</si>
  <si>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</si>
  <si>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</si>
  <si>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</si>
  <si>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Revenue by Customer Class (000's)</t>
  </si>
  <si>
    <t>(Act)</t>
  </si>
  <si>
    <t>Residential Sales</t>
  </si>
  <si>
    <t>Commercial Sales</t>
  </si>
  <si>
    <t>Industrial Sales</t>
  </si>
  <si>
    <t>Public Authority Sales</t>
  </si>
  <si>
    <t>Unbilled</t>
  </si>
  <si>
    <t>Total Sales</t>
  </si>
  <si>
    <t>Transportation</t>
  </si>
  <si>
    <t>Other Revenue</t>
  </si>
  <si>
    <t>Total Operating Revenues</t>
  </si>
  <si>
    <t>Purchase Gas Costs</t>
  </si>
  <si>
    <t>Gross Profit</t>
  </si>
  <si>
    <t>Mcf by Customer Class (000's)</t>
  </si>
  <si>
    <t>Total Deliveries</t>
  </si>
  <si>
    <t xml:space="preserve">Schedule 2 of 2  </t>
  </si>
  <si>
    <t>Atmos Energy Corporation</t>
  </si>
  <si>
    <t xml:space="preserve">FR 16(8)m  </t>
  </si>
  <si>
    <t>Case No. 2024-00276</t>
  </si>
  <si>
    <t>For the TEST YEAR ending March 31, 2026</t>
  </si>
  <si>
    <t>(Fcst)</t>
  </si>
  <si>
    <t>For the BASE PERIOD ending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</si>
</sst>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_(&quot;$&quot;* #,##0_);_(&quot;$&quot;* \(#,##0\);_(&quot;$&quot;* &quot;-&quot;??_);_(@_)"/>
  </numFmts>
  <fonts count="9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u/>
      <sz val="12"/>
      <name val="Times New Roman"/>
      <family val="1"/>
    </font>
    <font>
      <sz val="8"/>
      <name val="Arial"/>
      <family val="2"/>
    </font>
    <font>
      <sz val="12"/>
      <color indexed="10"/>
      <name val="Times New Roman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8" fillId="2" borderId="0">
      <alignment horizontal="right"/>
    </xf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NumberFormat="1" applyFont="1" applyBorder="1"/>
    <xf numFmtId="164" fontId="2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2" applyNumberFormat="1" applyFont="1" applyBorder="1"/>
    <xf numFmtId="166" fontId="2" fillId="0" borderId="0" xfId="2" applyNumberFormat="1" applyFont="1" applyBorder="1"/>
    <xf numFmtId="166" fontId="2" fillId="0" borderId="0" xfId="2" applyNumberFormat="1" applyFont="1" applyBorder="1" applyAlignment="1">
      <alignment horizontal="center"/>
    </xf>
    <xf numFmtId="0" fontId="3" fillId="0" borderId="0" xfId="0" applyFont="1"/>
    <xf numFmtId="164" fontId="2" fillId="0" borderId="0" xfId="1" applyNumberFormat="1" applyFont="1" applyBorder="1" applyAlignment="1">
      <alignment horizontal="center"/>
    </xf>
    <xf numFmtId="44" fontId="2" fillId="0" borderId="0" xfId="2" applyFont="1" applyBorder="1"/>
    <xf numFmtId="0" fontId="4" fillId="0" borderId="0" xfId="0" applyFont="1"/>
    <xf numFmtId="17" fontId="5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5" fontId="2" fillId="0" borderId="1" xfId="2" applyNumberFormat="1" applyFont="1" applyBorder="1"/>
    <xf numFmtId="0" fontId="2" fillId="0" borderId="1" xfId="0" applyFont="1" applyBorder="1"/>
    <xf numFmtId="0" fontId="4" fillId="0" borderId="1" xfId="0" applyFont="1" applyBorder="1"/>
    <xf numFmtId="166" fontId="2" fillId="0" borderId="1" xfId="2" applyNumberFormat="1" applyFont="1" applyBorder="1"/>
    <xf numFmtId="0" fontId="2" fillId="0" borderId="0" xfId="0" applyFont="1" applyAlignment="1">
      <alignment horizontal="left"/>
    </xf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2" xfId="0" applyNumberFormat="1" applyFont="1" applyBorder="1"/>
    <xf numFmtId="37" fontId="2" fillId="0" borderId="0" xfId="2" applyNumberFormat="1" applyFont="1" applyBorder="1"/>
    <xf numFmtId="37" fontId="2" fillId="0" borderId="0" xfId="1" applyNumberFormat="1" applyFont="1" applyBorder="1"/>
    <xf numFmtId="37" fontId="2" fillId="0" borderId="1" xfId="2" applyNumberFormat="1" applyFont="1" applyBorder="1"/>
    <xf numFmtId="164" fontId="7" fillId="0" borderId="0" xfId="1" applyNumberFormat="1" applyFont="1" applyBorder="1"/>
    <xf numFmtId="166" fontId="7" fillId="0" borderId="0" xfId="2" applyNumberFormat="1" applyFont="1" applyBorder="1"/>
    <xf numFmtId="164" fontId="2" fillId="0" borderId="0" xfId="1" applyNumberFormat="1" applyFont="1" applyFill="1" applyBorder="1"/>
    <xf numFmtId="164" fontId="0" fillId="0" borderId="0" xfId="1" applyNumberFormat="1" applyFont="1"/>
    <xf numFmtId="164" fontId="2" fillId="0" borderId="1" xfId="1" applyNumberFormat="1" applyFont="1" applyFill="1" applyBorder="1"/>
    <xf numFmtId="166" fontId="2" fillId="0" borderId="0" xfId="2" applyNumberFormat="1" applyFont="1" applyFill="1" applyBorder="1"/>
    <xf numFmtId="166" fontId="2" fillId="0" borderId="2" xfId="2" applyNumberFormat="1" applyFont="1" applyBorder="1"/>
  </cellXfs>
  <cellStyles count="4">
    <cellStyle name="Comma" xfId="1" builtinId="3"/>
    <cellStyle name="Currency" xfId="2" builtinId="4"/>
    <cellStyle name="Normal" xfId="0" builtinId="0"/>
    <cellStyle name="Output Amounts" xfId="3" xr:uid="{5D28BC75-AC79-48C9-ACDE-006F801688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B3E51-952B-4418-9F92-CA95CAE355EE}">
  <dimension ref="A1:AB90"/>
  <sheetViews>
    <sheetView tabSelected="1" zoomScale="85" zoomScaleNormal="85" zoomScaleSheetLayoutView="85" workbookViewId="0">
      <selection activeCell="F9" sqref="F9"/>
    </sheetView>
  </sheetViews>
  <sheetFormatPr defaultRowHeight="12.75"/>
  <cols>
    <col min="6" max="18" width="16.140625" customWidth="1"/>
    <col min="19" max="19" width="15" bestFit="1" customWidth="1"/>
    <col min="20" max="20" width="14.42578125" bestFit="1" customWidth="1"/>
    <col min="21" max="22" width="14.7109375" bestFit="1" customWidth="1"/>
    <col min="23" max="23" width="15.140625" bestFit="1" customWidth="1"/>
    <col min="24" max="24" width="14.140625" bestFit="1" customWidth="1"/>
    <col min="25" max="25" width="13.42578125" bestFit="1" customWidth="1"/>
    <col min="26" max="27" width="14.140625" bestFit="1" customWidth="1"/>
    <col min="28" max="28" width="13" bestFit="1" customWidth="1"/>
  </cols>
  <sheetData>
    <row r="1" spans="1:20" ht="15.75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 t="s">
        <v>36</v>
      </c>
    </row>
    <row r="2" spans="1:20" ht="15.75">
      <c r="A2" s="1"/>
      <c r="B2" s="5"/>
      <c r="C2" s="6"/>
      <c r="D2" s="2"/>
      <c r="E2" s="7"/>
      <c r="F2" s="7"/>
      <c r="G2" s="7"/>
      <c r="H2" s="7"/>
      <c r="I2" s="7"/>
      <c r="J2" s="8" t="s">
        <v>35</v>
      </c>
      <c r="K2" s="7"/>
      <c r="L2" s="7"/>
      <c r="M2" s="7"/>
      <c r="N2" s="7"/>
      <c r="O2" s="7"/>
      <c r="P2" s="7"/>
      <c r="Q2" s="7"/>
      <c r="R2" s="4" t="s">
        <v>0</v>
      </c>
    </row>
    <row r="3" spans="1:20" ht="15.75">
      <c r="A3" s="1"/>
      <c r="B3" s="2"/>
      <c r="C3" s="2"/>
      <c r="D3" s="2"/>
      <c r="E3" s="2"/>
      <c r="F3" s="2"/>
      <c r="G3" s="2"/>
      <c r="H3" s="2"/>
      <c r="I3" s="2"/>
      <c r="J3" s="1" t="s">
        <v>37</v>
      </c>
      <c r="K3" s="2"/>
      <c r="L3" s="2"/>
      <c r="M3" s="2"/>
      <c r="N3" s="2"/>
      <c r="O3" s="2"/>
      <c r="P3" s="2"/>
      <c r="Q3" s="2"/>
      <c r="R3" s="2"/>
    </row>
    <row r="4" spans="1:20" ht="15.75">
      <c r="A4" s="1"/>
      <c r="B4" s="9"/>
      <c r="C4" s="2"/>
      <c r="D4" s="2"/>
      <c r="E4" s="3"/>
      <c r="F4" s="3"/>
      <c r="G4" s="3"/>
      <c r="H4" s="3"/>
      <c r="I4" s="3"/>
      <c r="J4" s="10" t="s">
        <v>1</v>
      </c>
      <c r="K4" s="3"/>
      <c r="L4" s="3"/>
      <c r="M4" s="3"/>
      <c r="N4" s="3"/>
      <c r="O4" s="3"/>
      <c r="P4" s="3"/>
      <c r="Q4" s="3"/>
      <c r="R4" s="3"/>
    </row>
    <row r="5" spans="1:20" ht="15.75">
      <c r="A5" s="1"/>
      <c r="B5" s="5"/>
      <c r="C5" s="11"/>
      <c r="D5" s="2"/>
      <c r="E5" s="7"/>
      <c r="F5" s="7"/>
      <c r="G5" s="7"/>
      <c r="H5" s="7"/>
      <c r="I5" s="7"/>
      <c r="J5" s="8" t="s">
        <v>40</v>
      </c>
      <c r="K5" s="7"/>
      <c r="L5" s="7"/>
      <c r="M5" s="7"/>
      <c r="N5" s="7"/>
      <c r="O5" s="7"/>
      <c r="P5" s="7"/>
      <c r="Q5" s="7"/>
      <c r="R5" s="7"/>
    </row>
    <row r="6" spans="1:20" ht="15.75">
      <c r="A6" s="1"/>
      <c r="B6" s="2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0" ht="15.75">
      <c r="A7" s="1" t="s">
        <v>2</v>
      </c>
      <c r="B7" s="9"/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0" ht="15.75">
      <c r="A8" s="1" t="s">
        <v>3</v>
      </c>
      <c r="B8" s="2" t="s">
        <v>4</v>
      </c>
      <c r="C8" s="2"/>
      <c r="D8" s="2"/>
      <c r="E8" s="12"/>
      <c r="F8" s="13">
        <v>45322</v>
      </c>
      <c r="G8" s="13">
        <f t="shared" ref="G8:Q8" si="0">EOMONTH(F8,1)</f>
        <v>45351</v>
      </c>
      <c r="H8" s="13">
        <f t="shared" si="0"/>
        <v>45382</v>
      </c>
      <c r="I8" s="13">
        <f t="shared" si="0"/>
        <v>45412</v>
      </c>
      <c r="J8" s="13">
        <f t="shared" si="0"/>
        <v>45443</v>
      </c>
      <c r="K8" s="13">
        <f t="shared" si="0"/>
        <v>45473</v>
      </c>
      <c r="L8" s="13">
        <f t="shared" si="0"/>
        <v>45504</v>
      </c>
      <c r="M8" s="13">
        <f t="shared" si="0"/>
        <v>45535</v>
      </c>
      <c r="N8" s="13">
        <f t="shared" si="0"/>
        <v>45565</v>
      </c>
      <c r="O8" s="13">
        <f t="shared" si="0"/>
        <v>45596</v>
      </c>
      <c r="P8" s="13">
        <f t="shared" si="0"/>
        <v>45626</v>
      </c>
      <c r="Q8" s="13">
        <f t="shared" si="0"/>
        <v>45657</v>
      </c>
      <c r="R8" s="10" t="s">
        <v>5</v>
      </c>
    </row>
    <row r="9" spans="1:20" ht="15.75">
      <c r="A9" s="14"/>
      <c r="B9" s="15"/>
      <c r="C9" s="16"/>
      <c r="D9" s="17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20" ht="15.75">
      <c r="A10" s="1"/>
      <c r="B10" s="12"/>
      <c r="C10" s="12"/>
      <c r="D10" s="12"/>
      <c r="E10" s="12"/>
      <c r="F10" s="1" t="s">
        <v>6</v>
      </c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  <c r="M10" s="1" t="s">
        <v>13</v>
      </c>
      <c r="N10" s="1" t="s">
        <v>14</v>
      </c>
      <c r="O10" s="1" t="s">
        <v>15</v>
      </c>
      <c r="P10" s="1" t="s">
        <v>16</v>
      </c>
      <c r="Q10" s="1" t="s">
        <v>17</v>
      </c>
      <c r="R10" s="1" t="s">
        <v>18</v>
      </c>
    </row>
    <row r="11" spans="1:20" ht="15.75">
      <c r="A11" s="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20" ht="15.75">
      <c r="A12" s="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20" ht="15.75">
      <c r="A13" s="1">
        <v>1</v>
      </c>
      <c r="B13" s="2" t="s">
        <v>19</v>
      </c>
      <c r="C13" s="2"/>
      <c r="D13" s="2"/>
      <c r="E13" s="12"/>
      <c r="F13" s="1" t="s">
        <v>20</v>
      </c>
      <c r="G13" s="1" t="s">
        <v>20</v>
      </c>
      <c r="H13" s="1" t="s">
        <v>20</v>
      </c>
      <c r="I13" s="1" t="s">
        <v>20</v>
      </c>
      <c r="J13" s="1" t="s">
        <v>20</v>
      </c>
      <c r="K13" s="1" t="s">
        <v>20</v>
      </c>
      <c r="L13" s="1" t="s">
        <v>39</v>
      </c>
      <c r="M13" s="1" t="s">
        <v>39</v>
      </c>
      <c r="N13" s="1" t="s">
        <v>39</v>
      </c>
      <c r="O13" s="1" t="s">
        <v>39</v>
      </c>
      <c r="P13" s="1" t="s">
        <v>39</v>
      </c>
      <c r="Q13" s="1" t="s">
        <v>39</v>
      </c>
      <c r="R13" s="3"/>
    </row>
    <row r="14" spans="1:20" ht="15.75">
      <c r="A14" s="1">
        <f>+A13+1</f>
        <v>2</v>
      </c>
      <c r="B14" s="12"/>
      <c r="C14" s="2"/>
      <c r="D14" s="2"/>
      <c r="E14" s="1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0" ht="15.75">
      <c r="A15" s="1">
        <f t="shared" ref="A15:A44" si="1">+A14+1</f>
        <v>3</v>
      </c>
      <c r="B15" s="2" t="s">
        <v>21</v>
      </c>
      <c r="C15" s="6"/>
      <c r="D15" s="2"/>
      <c r="E15" s="12"/>
      <c r="F15" s="7">
        <v>13142.261725754601</v>
      </c>
      <c r="G15" s="7">
        <v>13301.826117949002</v>
      </c>
      <c r="H15" s="7">
        <v>10193.121290026</v>
      </c>
      <c r="I15" s="7">
        <v>7610.6483279617505</v>
      </c>
      <c r="J15" s="7">
        <v>5193.0769077027198</v>
      </c>
      <c r="K15" s="7">
        <v>3977.9006982728706</v>
      </c>
      <c r="L15" s="7">
        <v>3801.1561528409775</v>
      </c>
      <c r="M15" s="7">
        <v>3927.2902220665665</v>
      </c>
      <c r="N15" s="7">
        <v>3922.5825558007023</v>
      </c>
      <c r="O15" s="7">
        <v>4749.6609925711045</v>
      </c>
      <c r="P15" s="7">
        <v>7428.871451414615</v>
      </c>
      <c r="Q15" s="7">
        <v>10431.44524170484</v>
      </c>
      <c r="R15" s="7">
        <f>SUM(F15:Q15)</f>
        <v>87679.841684065759</v>
      </c>
      <c r="T15" s="32"/>
    </row>
    <row r="16" spans="1:20" ht="15.75">
      <c r="A16" s="1">
        <f t="shared" si="1"/>
        <v>4</v>
      </c>
      <c r="B16" s="20" t="s">
        <v>22</v>
      </c>
      <c r="C16" s="2"/>
      <c r="D16" s="2"/>
      <c r="E16" s="12"/>
      <c r="F16" s="3">
        <v>6290.0677391743566</v>
      </c>
      <c r="G16" s="3">
        <v>6326.4315314044261</v>
      </c>
      <c r="H16" s="3">
        <v>4920.4796318482795</v>
      </c>
      <c r="I16" s="3">
        <v>3738.435681942809</v>
      </c>
      <c r="J16" s="3">
        <v>2568.3843977711413</v>
      </c>
      <c r="K16" s="3">
        <v>1984.1273977947199</v>
      </c>
      <c r="L16" s="3">
        <v>1887.7567397423061</v>
      </c>
      <c r="M16" s="3">
        <v>2012.2017785806181</v>
      </c>
      <c r="N16" s="3">
        <v>1998.6510531115844</v>
      </c>
      <c r="O16" s="3">
        <v>2367.384449329797</v>
      </c>
      <c r="P16" s="3">
        <v>3567.9157607648681</v>
      </c>
      <c r="Q16" s="3">
        <v>4972.9409546995321</v>
      </c>
      <c r="R16" s="24">
        <f>SUM(F16:Q16)</f>
        <v>42634.777116164434</v>
      </c>
    </row>
    <row r="17" spans="1:20" ht="15.75">
      <c r="A17" s="1">
        <f t="shared" si="1"/>
        <v>5</v>
      </c>
      <c r="B17" s="2" t="s">
        <v>23</v>
      </c>
      <c r="C17" s="2"/>
      <c r="D17" s="2"/>
      <c r="E17" s="12"/>
      <c r="F17" s="3">
        <v>721.52284271279996</v>
      </c>
      <c r="G17" s="3">
        <v>619.72757879505014</v>
      </c>
      <c r="H17" s="3">
        <v>423.08897774264994</v>
      </c>
      <c r="I17" s="3">
        <v>323.86413057570002</v>
      </c>
      <c r="J17" s="3">
        <v>309.63494092930006</v>
      </c>
      <c r="K17" s="3">
        <v>151.17682631347003</v>
      </c>
      <c r="L17" s="3">
        <v>114.00584025438999</v>
      </c>
      <c r="M17" s="3">
        <v>170.13200093948001</v>
      </c>
      <c r="N17" s="3">
        <v>171.02219449590001</v>
      </c>
      <c r="O17" s="3">
        <v>186.35335697015998</v>
      </c>
      <c r="P17" s="3">
        <v>283.17955823025375</v>
      </c>
      <c r="Q17" s="3">
        <v>440.61988783741151</v>
      </c>
      <c r="R17" s="24">
        <f>SUM(F17:Q17)</f>
        <v>3914.3281357965657</v>
      </c>
    </row>
    <row r="18" spans="1:20" ht="15.75">
      <c r="A18" s="1">
        <f t="shared" si="1"/>
        <v>6</v>
      </c>
      <c r="B18" s="2" t="s">
        <v>24</v>
      </c>
      <c r="C18" s="2"/>
      <c r="D18" s="2"/>
      <c r="E18" s="12"/>
      <c r="F18" s="3">
        <v>929.12635483113615</v>
      </c>
      <c r="G18" s="3">
        <v>927.55946836952842</v>
      </c>
      <c r="H18" s="3">
        <v>699.6011459509001</v>
      </c>
      <c r="I18" s="3">
        <v>502.03190751208939</v>
      </c>
      <c r="J18" s="3">
        <v>316.69058356164328</v>
      </c>
      <c r="K18" s="3">
        <v>221.34264139244871</v>
      </c>
      <c r="L18" s="3">
        <v>212.17716075217507</v>
      </c>
      <c r="M18" s="3">
        <v>233.25603851291689</v>
      </c>
      <c r="N18" s="3">
        <v>236.39645584128058</v>
      </c>
      <c r="O18" s="3">
        <v>298.80310019192649</v>
      </c>
      <c r="P18" s="3">
        <v>491.2517516525495</v>
      </c>
      <c r="Q18" s="3">
        <v>718.58914866911198</v>
      </c>
      <c r="R18" s="24">
        <f>SUM(F18:Q18)</f>
        <v>5786.8257572377061</v>
      </c>
    </row>
    <row r="19" spans="1:20" ht="15.75">
      <c r="A19" s="1">
        <f t="shared" si="1"/>
        <v>7</v>
      </c>
      <c r="B19" s="2" t="s">
        <v>25</v>
      </c>
      <c r="C19" s="2"/>
      <c r="D19" s="2"/>
      <c r="E19" s="12"/>
      <c r="F19" s="21">
        <f>0</f>
        <v>0</v>
      </c>
      <c r="G19" s="21">
        <f>0</f>
        <v>0</v>
      </c>
      <c r="H19" s="21">
        <f>0</f>
        <v>0</v>
      </c>
      <c r="I19" s="21">
        <f>0</f>
        <v>0</v>
      </c>
      <c r="J19" s="21">
        <f>0</f>
        <v>0</v>
      </c>
      <c r="K19" s="21">
        <f>0</f>
        <v>0</v>
      </c>
      <c r="L19" s="21">
        <f>0</f>
        <v>0</v>
      </c>
      <c r="M19" s="21">
        <f>0</f>
        <v>0</v>
      </c>
      <c r="N19" s="21">
        <f>0</f>
        <v>0</v>
      </c>
      <c r="O19" s="21">
        <f>0</f>
        <v>0</v>
      </c>
      <c r="P19" s="21">
        <f>0</f>
        <v>0</v>
      </c>
      <c r="Q19" s="21">
        <f>0</f>
        <v>0</v>
      </c>
      <c r="R19" s="21">
        <f>SUM(F19:Q19)</f>
        <v>0</v>
      </c>
    </row>
    <row r="20" spans="1:20" ht="15.75">
      <c r="A20" s="1">
        <f t="shared" si="1"/>
        <v>8</v>
      </c>
      <c r="B20" s="2"/>
      <c r="C20" s="2"/>
      <c r="D20" s="2"/>
      <c r="E20" s="1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5"/>
    </row>
    <row r="21" spans="1:20" ht="15.75">
      <c r="A21" s="1">
        <f t="shared" si="1"/>
        <v>9</v>
      </c>
      <c r="B21" s="2" t="s">
        <v>26</v>
      </c>
      <c r="C21" s="11"/>
      <c r="D21" s="2"/>
      <c r="E21" s="12"/>
      <c r="F21" s="3">
        <f>SUM(F15:F19)</f>
        <v>21082.978662472891</v>
      </c>
      <c r="G21" s="3">
        <f t="shared" ref="G21:Q21" si="2">SUM(G15:G19)</f>
        <v>21175.544696518005</v>
      </c>
      <c r="H21" s="3">
        <f t="shared" si="2"/>
        <v>16236.29104556783</v>
      </c>
      <c r="I21" s="3">
        <f t="shared" si="2"/>
        <v>12174.980047992349</v>
      </c>
      <c r="J21" s="3">
        <f t="shared" si="2"/>
        <v>8387.7868299648035</v>
      </c>
      <c r="K21" s="3">
        <f t="shared" si="2"/>
        <v>6334.547563773509</v>
      </c>
      <c r="L21" s="3">
        <f t="shared" si="2"/>
        <v>6015.0958935898489</v>
      </c>
      <c r="M21" s="3">
        <f t="shared" si="2"/>
        <v>6342.8800400995824</v>
      </c>
      <c r="N21" s="3">
        <f t="shared" si="2"/>
        <v>6328.6522592494675</v>
      </c>
      <c r="O21" s="3">
        <f t="shared" si="2"/>
        <v>7602.2018990629886</v>
      </c>
      <c r="P21" s="3">
        <f t="shared" si="2"/>
        <v>11771.218522062285</v>
      </c>
      <c r="Q21" s="3">
        <f t="shared" si="2"/>
        <v>16563.595232910895</v>
      </c>
      <c r="R21" s="3">
        <f>SUM(R15:R19)</f>
        <v>140015.77269326447</v>
      </c>
    </row>
    <row r="22" spans="1:20" ht="15.75">
      <c r="A22" s="1">
        <f t="shared" si="1"/>
        <v>10</v>
      </c>
      <c r="B22" s="5"/>
      <c r="C22" s="11"/>
      <c r="D22" s="2"/>
      <c r="E22" s="12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24"/>
    </row>
    <row r="23" spans="1:20" ht="15.75">
      <c r="A23" s="1">
        <f t="shared" si="1"/>
        <v>11</v>
      </c>
      <c r="B23" s="2" t="s">
        <v>27</v>
      </c>
      <c r="C23" s="11"/>
      <c r="D23" s="2"/>
      <c r="E23" s="12"/>
      <c r="F23" s="3">
        <v>1797.5474766375203</v>
      </c>
      <c r="G23" s="3">
        <v>1703.6485195111168</v>
      </c>
      <c r="H23" s="3">
        <v>1631.3217571991333</v>
      </c>
      <c r="I23" s="3">
        <v>1618.3119266338667</v>
      </c>
      <c r="J23" s="3">
        <v>1551.7151432855521</v>
      </c>
      <c r="K23" s="3">
        <v>1480.6461344903917</v>
      </c>
      <c r="L23" s="3">
        <v>1499.9455921710198</v>
      </c>
      <c r="M23" s="3">
        <v>1747.3684696693199</v>
      </c>
      <c r="N23" s="3">
        <v>1803.7418972384203</v>
      </c>
      <c r="O23" s="3">
        <v>1813.3043260601205</v>
      </c>
      <c r="P23" s="3">
        <v>2093.7024031728201</v>
      </c>
      <c r="Q23" s="3">
        <v>1829.6671091907201</v>
      </c>
      <c r="R23" s="24">
        <f>SUM(F23:Q23)</f>
        <v>20570.920755260002</v>
      </c>
    </row>
    <row r="24" spans="1:20" ht="15.75">
      <c r="A24" s="1">
        <f t="shared" si="1"/>
        <v>12</v>
      </c>
      <c r="B24" s="2" t="s">
        <v>28</v>
      </c>
      <c r="C24" s="11"/>
      <c r="D24" s="2"/>
      <c r="E24" s="12"/>
      <c r="F24" s="21">
        <v>5.5869999999999997</v>
      </c>
      <c r="G24" s="21">
        <v>31.051569999999998</v>
      </c>
      <c r="H24" s="21">
        <v>30.59027</v>
      </c>
      <c r="I24" s="21">
        <v>23.219560000000001</v>
      </c>
      <c r="J24" s="21">
        <v>18.26296</v>
      </c>
      <c r="K24" s="21">
        <v>14.96041</v>
      </c>
      <c r="L24" s="21">
        <v>17.317131428884174</v>
      </c>
      <c r="M24" s="21">
        <v>16.96081057928793</v>
      </c>
      <c r="N24" s="21">
        <v>18.388957038946689</v>
      </c>
      <c r="O24" s="21">
        <v>24.033493007242914</v>
      </c>
      <c r="P24" s="21">
        <v>25.366801224851091</v>
      </c>
      <c r="Q24" s="21">
        <v>30.476913016815882</v>
      </c>
      <c r="R24" s="26">
        <f>SUM(F24:Q24)</f>
        <v>256.21587629602874</v>
      </c>
      <c r="T24" s="29"/>
    </row>
    <row r="25" spans="1:20" ht="15.75">
      <c r="A25" s="1">
        <f t="shared" si="1"/>
        <v>13</v>
      </c>
      <c r="B25" s="5"/>
      <c r="C25" s="11"/>
      <c r="D25" s="2"/>
      <c r="E25" s="1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25"/>
    </row>
    <row r="26" spans="1:20" ht="15.75">
      <c r="A26" s="1">
        <f t="shared" si="1"/>
        <v>14</v>
      </c>
      <c r="B26" s="2" t="s">
        <v>29</v>
      </c>
      <c r="C26" s="11"/>
      <c r="D26" s="2"/>
      <c r="E26" s="12"/>
      <c r="F26" s="3">
        <f>SUM(F21:F25)</f>
        <v>22886.11313911041</v>
      </c>
      <c r="G26" s="3">
        <f t="shared" ref="G26:Q26" si="3">SUM(G21:G25)</f>
        <v>22910.244786029121</v>
      </c>
      <c r="H26" s="3">
        <f t="shared" si="3"/>
        <v>17898.203072766963</v>
      </c>
      <c r="I26" s="3">
        <f t="shared" si="3"/>
        <v>13816.511534626216</v>
      </c>
      <c r="J26" s="3">
        <f t="shared" si="3"/>
        <v>9957.7649332503552</v>
      </c>
      <c r="K26" s="3">
        <f t="shared" si="3"/>
        <v>7830.1541082639005</v>
      </c>
      <c r="L26" s="3">
        <f t="shared" si="3"/>
        <v>7532.3586171897523</v>
      </c>
      <c r="M26" s="3">
        <f t="shared" si="3"/>
        <v>8107.20932034819</v>
      </c>
      <c r="N26" s="3">
        <f t="shared" si="3"/>
        <v>8150.7831135268343</v>
      </c>
      <c r="O26" s="3">
        <f t="shared" si="3"/>
        <v>9439.5397181303506</v>
      </c>
      <c r="P26" s="3">
        <f t="shared" si="3"/>
        <v>13890.287726459956</v>
      </c>
      <c r="Q26" s="3">
        <f t="shared" si="3"/>
        <v>18423.739255118431</v>
      </c>
      <c r="R26" s="24">
        <f>SUM(F26:Q26)</f>
        <v>160842.9093248205</v>
      </c>
      <c r="S26" s="29"/>
    </row>
    <row r="27" spans="1:20" ht="15.75">
      <c r="A27" s="1">
        <f t="shared" si="1"/>
        <v>15</v>
      </c>
      <c r="B27" s="2" t="s">
        <v>30</v>
      </c>
      <c r="C27" s="11"/>
      <c r="D27" s="2"/>
      <c r="E27" s="12"/>
      <c r="F27" s="21">
        <v>11944.815599799718</v>
      </c>
      <c r="G27" s="21">
        <v>11679.315414432842</v>
      </c>
      <c r="H27" s="21">
        <v>8209.7287650241196</v>
      </c>
      <c r="I27" s="21">
        <v>5367.6656674384012</v>
      </c>
      <c r="J27" s="21">
        <v>2679.6794990276499</v>
      </c>
      <c r="K27" s="21">
        <v>1312.0813293802203</v>
      </c>
      <c r="L27" s="21">
        <v>1129.2877057436872</v>
      </c>
      <c r="M27" s="21">
        <v>1455.2952767813617</v>
      </c>
      <c r="N27" s="21">
        <v>1473.0372783011408</v>
      </c>
      <c r="O27" s="21">
        <v>2381.5919345197517</v>
      </c>
      <c r="P27" s="21">
        <v>5020.3429911030607</v>
      </c>
      <c r="Q27" s="21">
        <v>8262.0321305326779</v>
      </c>
      <c r="R27" s="26">
        <f>SUM(F27:Q27)</f>
        <v>60914.87359208463</v>
      </c>
    </row>
    <row r="28" spans="1:20" ht="15.75">
      <c r="A28" s="1">
        <f t="shared" si="1"/>
        <v>16</v>
      </c>
      <c r="B28" s="5"/>
      <c r="C28" s="11"/>
      <c r="D28" s="2"/>
      <c r="E28" s="12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24"/>
    </row>
    <row r="29" spans="1:20" ht="16.5" thickBot="1">
      <c r="A29" s="1">
        <f t="shared" si="1"/>
        <v>17</v>
      </c>
      <c r="B29" s="2" t="s">
        <v>31</v>
      </c>
      <c r="C29" s="11"/>
      <c r="D29" s="2"/>
      <c r="E29" s="12"/>
      <c r="F29" s="33">
        <f>F26-F27</f>
        <v>10941.297539310692</v>
      </c>
      <c r="G29" s="33">
        <f t="shared" ref="G29:Q29" si="4">G26-G27</f>
        <v>11230.929371596279</v>
      </c>
      <c r="H29" s="33">
        <f t="shared" si="4"/>
        <v>9688.4743077428429</v>
      </c>
      <c r="I29" s="33">
        <f t="shared" si="4"/>
        <v>8448.8458671878143</v>
      </c>
      <c r="J29" s="33">
        <f t="shared" si="4"/>
        <v>7278.0854342227049</v>
      </c>
      <c r="K29" s="33">
        <f t="shared" si="4"/>
        <v>6518.0727788836803</v>
      </c>
      <c r="L29" s="33">
        <f t="shared" si="4"/>
        <v>6403.0709114460651</v>
      </c>
      <c r="M29" s="33">
        <f t="shared" si="4"/>
        <v>6651.9140435668287</v>
      </c>
      <c r="N29" s="33">
        <f t="shared" si="4"/>
        <v>6677.7458352256936</v>
      </c>
      <c r="O29" s="33">
        <f t="shared" si="4"/>
        <v>7057.9477836105989</v>
      </c>
      <c r="P29" s="33">
        <f t="shared" si="4"/>
        <v>8869.9447353568939</v>
      </c>
      <c r="Q29" s="33">
        <f t="shared" si="4"/>
        <v>10161.707124585753</v>
      </c>
      <c r="R29" s="33">
        <f>R26-R27</f>
        <v>99928.03573273588</v>
      </c>
    </row>
    <row r="30" spans="1:20" ht="16.5" thickTop="1">
      <c r="A30" s="1">
        <f t="shared" si="1"/>
        <v>18</v>
      </c>
      <c r="B30" s="5"/>
      <c r="C30" s="11"/>
      <c r="D30" s="2"/>
      <c r="E30" s="12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20" ht="15.75">
      <c r="A31" s="1">
        <f t="shared" si="1"/>
        <v>19</v>
      </c>
      <c r="B31" s="2"/>
      <c r="C31" s="2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20" ht="15.75">
      <c r="A32" s="1">
        <f t="shared" si="1"/>
        <v>20</v>
      </c>
      <c r="B32" s="2" t="s">
        <v>32</v>
      </c>
      <c r="C32" s="2"/>
      <c r="D32" s="2"/>
      <c r="E32" s="12"/>
      <c r="F32" s="1" t="s">
        <v>20</v>
      </c>
      <c r="G32" s="1" t="s">
        <v>20</v>
      </c>
      <c r="H32" s="1" t="s">
        <v>20</v>
      </c>
      <c r="I32" s="1" t="s">
        <v>20</v>
      </c>
      <c r="J32" s="1" t="s">
        <v>20</v>
      </c>
      <c r="K32" s="1" t="s">
        <v>20</v>
      </c>
      <c r="L32" s="1" t="s">
        <v>39</v>
      </c>
      <c r="M32" s="1" t="s">
        <v>39</v>
      </c>
      <c r="N32" s="1" t="s">
        <v>39</v>
      </c>
      <c r="O32" s="1" t="s">
        <v>39</v>
      </c>
      <c r="P32" s="1" t="s">
        <v>39</v>
      </c>
      <c r="Q32" s="1" t="s">
        <v>39</v>
      </c>
      <c r="R32" s="7"/>
    </row>
    <row r="33" spans="1:28" ht="15.75">
      <c r="A33" s="1">
        <f t="shared" si="1"/>
        <v>21</v>
      </c>
      <c r="B33" s="2"/>
      <c r="C33" s="2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28" ht="15.75">
      <c r="A34" s="1">
        <f t="shared" si="1"/>
        <v>22</v>
      </c>
      <c r="B34" s="2" t="s">
        <v>21</v>
      </c>
      <c r="C34" s="6"/>
      <c r="D34" s="2"/>
      <c r="E34" s="7"/>
      <c r="F34" s="3">
        <v>1847.8684428000001</v>
      </c>
      <c r="G34" s="3">
        <v>2003.1130316000001</v>
      </c>
      <c r="H34" s="3">
        <v>1391.2154584</v>
      </c>
      <c r="I34" s="3">
        <v>882.02657369999997</v>
      </c>
      <c r="J34" s="3">
        <v>434.61408959999994</v>
      </c>
      <c r="K34" s="3">
        <v>184.54902910000001</v>
      </c>
      <c r="L34" s="3">
        <v>153.94129715873632</v>
      </c>
      <c r="M34" s="3">
        <v>153.73198374126369</v>
      </c>
      <c r="N34" s="3">
        <v>156.72849049712286</v>
      </c>
      <c r="O34" s="3">
        <v>299.6351722212342</v>
      </c>
      <c r="P34" s="3">
        <v>904.85221625445888</v>
      </c>
      <c r="Q34" s="3">
        <v>1526.317667588208</v>
      </c>
      <c r="R34" s="3">
        <f>SUM(F34:Q34)</f>
        <v>9938.5934526610235</v>
      </c>
      <c r="T34" s="30"/>
      <c r="U34" s="30"/>
      <c r="V34" s="30"/>
      <c r="W34" s="30"/>
      <c r="X34" s="30"/>
      <c r="Y34" s="30"/>
      <c r="Z34" s="30"/>
      <c r="AA34" s="30"/>
      <c r="AB34" s="30"/>
    </row>
    <row r="35" spans="1:28" ht="15.75">
      <c r="A35" s="1">
        <f t="shared" si="1"/>
        <v>23</v>
      </c>
      <c r="B35" s="20" t="s">
        <v>22</v>
      </c>
      <c r="C35" s="2"/>
      <c r="D35" s="2"/>
      <c r="E35" s="3"/>
      <c r="F35" s="3">
        <v>944.51504309999996</v>
      </c>
      <c r="G35" s="3">
        <v>1015.0068219999999</v>
      </c>
      <c r="H35" s="3">
        <v>731.6571292000001</v>
      </c>
      <c r="I35" s="3">
        <v>495.59819220000003</v>
      </c>
      <c r="J35" s="3">
        <v>284.07448990000006</v>
      </c>
      <c r="K35" s="3">
        <v>166.111051</v>
      </c>
      <c r="L35" s="3">
        <v>150.27867020078745</v>
      </c>
      <c r="M35" s="3">
        <v>149.83401540078748</v>
      </c>
      <c r="N35" s="3">
        <v>150.74085890078743</v>
      </c>
      <c r="O35" s="3">
        <v>216.32596340078746</v>
      </c>
      <c r="P35" s="3">
        <v>497.59195150078739</v>
      </c>
      <c r="Q35" s="3">
        <v>789.90279020078765</v>
      </c>
      <c r="R35" s="3">
        <f>SUM(F35:Q35)</f>
        <v>5591.6369770047249</v>
      </c>
      <c r="T35" s="30"/>
      <c r="U35" s="30"/>
      <c r="V35" s="30"/>
      <c r="W35" s="30"/>
      <c r="X35" s="30"/>
      <c r="Y35" s="30"/>
      <c r="Z35" s="30"/>
      <c r="AA35" s="30"/>
      <c r="AB35" s="30"/>
    </row>
    <row r="36" spans="1:28" ht="15.75">
      <c r="A36" s="1">
        <f t="shared" si="1"/>
        <v>24</v>
      </c>
      <c r="B36" s="2" t="s">
        <v>23</v>
      </c>
      <c r="C36" s="6"/>
      <c r="D36" s="2"/>
      <c r="E36" s="7"/>
      <c r="F36" s="3">
        <v>144.17538479999999</v>
      </c>
      <c r="G36" s="3">
        <v>131.92380790000001</v>
      </c>
      <c r="H36" s="3">
        <v>91.849812700000001</v>
      </c>
      <c r="I36" s="3">
        <v>70.5861874</v>
      </c>
      <c r="J36" s="3">
        <v>72.375376000000003</v>
      </c>
      <c r="K36" s="3">
        <v>36.186851099999998</v>
      </c>
      <c r="L36" s="3">
        <v>24.7941787</v>
      </c>
      <c r="M36" s="3">
        <v>31.713907599999999</v>
      </c>
      <c r="N36" s="3">
        <v>32.5814065</v>
      </c>
      <c r="O36" s="3">
        <v>35.05676969999999</v>
      </c>
      <c r="P36" s="3">
        <v>59.259421699999997</v>
      </c>
      <c r="Q36" s="3">
        <v>94.879113500000003</v>
      </c>
      <c r="R36" s="3">
        <f>SUM(F36:Q36)</f>
        <v>825.38221759999988</v>
      </c>
      <c r="T36" s="30"/>
      <c r="U36" s="30"/>
      <c r="V36" s="30"/>
      <c r="W36" s="30"/>
      <c r="X36" s="30"/>
      <c r="Y36" s="30"/>
      <c r="Z36" s="30"/>
      <c r="AA36" s="30"/>
      <c r="AB36" s="30"/>
    </row>
    <row r="37" spans="1:28" ht="15.75">
      <c r="A37" s="1">
        <f t="shared" si="1"/>
        <v>25</v>
      </c>
      <c r="B37" s="2" t="s">
        <v>24</v>
      </c>
      <c r="C37" s="2"/>
      <c r="D37" s="2"/>
      <c r="E37" s="3"/>
      <c r="F37" s="3">
        <v>155.65106340000003</v>
      </c>
      <c r="G37" s="3">
        <v>166.08993960000001</v>
      </c>
      <c r="H37" s="3">
        <v>119.4727298</v>
      </c>
      <c r="I37" s="3">
        <v>80.016071900000014</v>
      </c>
      <c r="J37" s="3">
        <v>46.074271600000003</v>
      </c>
      <c r="K37" s="3">
        <v>26.223145799999998</v>
      </c>
      <c r="L37" s="3">
        <v>24.108536100000002</v>
      </c>
      <c r="M37" s="3">
        <v>24.156099600000001</v>
      </c>
      <c r="N37" s="3">
        <v>24.5261894</v>
      </c>
      <c r="O37" s="3">
        <v>35.7939145</v>
      </c>
      <c r="P37" s="3">
        <v>82.648873100000003</v>
      </c>
      <c r="Q37" s="3">
        <v>130.63048140000001</v>
      </c>
      <c r="R37" s="3">
        <f>SUM(F37:Q37)</f>
        <v>915.39131620000012</v>
      </c>
      <c r="T37" s="30"/>
      <c r="U37" s="30"/>
      <c r="V37" s="30"/>
      <c r="W37" s="30"/>
      <c r="X37" s="30"/>
      <c r="Y37" s="30"/>
      <c r="Z37" s="30"/>
      <c r="AA37" s="30"/>
      <c r="AB37" s="30"/>
    </row>
    <row r="38" spans="1:28" ht="15.75">
      <c r="A38" s="1">
        <f t="shared" si="1"/>
        <v>26</v>
      </c>
      <c r="B38" s="2" t="s">
        <v>25</v>
      </c>
      <c r="C38" s="2"/>
      <c r="D38" s="2"/>
      <c r="E38" s="3"/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21">
        <f>SUM(F38:Q38)</f>
        <v>0</v>
      </c>
      <c r="T38" s="30"/>
      <c r="U38" s="30"/>
      <c r="V38" s="30"/>
      <c r="W38" s="30"/>
      <c r="X38" s="30"/>
      <c r="Y38" s="30"/>
      <c r="Z38" s="30"/>
      <c r="AA38" s="30"/>
      <c r="AB38" s="30"/>
    </row>
    <row r="39" spans="1:28" ht="15.75">
      <c r="A39" s="1">
        <f t="shared" si="1"/>
        <v>27</v>
      </c>
      <c r="B39" s="2"/>
      <c r="C39" s="2"/>
      <c r="D39" s="2"/>
      <c r="E39" s="3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3"/>
      <c r="T39" s="30"/>
      <c r="U39" s="30"/>
      <c r="V39" s="30"/>
      <c r="W39" s="30"/>
      <c r="X39" s="30"/>
      <c r="Y39" s="30"/>
      <c r="Z39" s="30"/>
      <c r="AA39" s="30"/>
      <c r="AB39" s="30"/>
    </row>
    <row r="40" spans="1:28" ht="15.75">
      <c r="A40" s="1">
        <f t="shared" si="1"/>
        <v>28</v>
      </c>
      <c r="B40" s="2" t="s">
        <v>26</v>
      </c>
      <c r="C40" s="2"/>
      <c r="D40" s="2"/>
      <c r="E40" s="3"/>
      <c r="F40" s="29">
        <f>SUM(F34:F39)</f>
        <v>3092.2099340999998</v>
      </c>
      <c r="G40" s="29">
        <f t="shared" ref="G40:R40" si="5">SUM(G34:G39)</f>
        <v>3316.1336011000003</v>
      </c>
      <c r="H40" s="29">
        <f t="shared" si="5"/>
        <v>2334.1951300999995</v>
      </c>
      <c r="I40" s="29">
        <f t="shared" si="5"/>
        <v>1528.2270252000001</v>
      </c>
      <c r="J40" s="29">
        <f t="shared" si="5"/>
        <v>837.13822709999999</v>
      </c>
      <c r="K40" s="29">
        <f t="shared" si="5"/>
        <v>413.07007700000003</v>
      </c>
      <c r="L40" s="29">
        <f t="shared" si="5"/>
        <v>353.12268215952372</v>
      </c>
      <c r="M40" s="29">
        <f t="shared" si="5"/>
        <v>359.43600634205114</v>
      </c>
      <c r="N40" s="29">
        <f t="shared" si="5"/>
        <v>364.5769452979103</v>
      </c>
      <c r="O40" s="29">
        <f t="shared" si="5"/>
        <v>586.81181982202168</v>
      </c>
      <c r="P40" s="29">
        <f t="shared" si="5"/>
        <v>1544.3524625552463</v>
      </c>
      <c r="Q40" s="29">
        <f t="shared" si="5"/>
        <v>2541.7300526889958</v>
      </c>
      <c r="R40" s="3">
        <f t="shared" si="5"/>
        <v>17271.003963465748</v>
      </c>
      <c r="T40" s="30"/>
      <c r="U40" s="30"/>
      <c r="V40" s="30"/>
      <c r="W40" s="30"/>
      <c r="X40" s="30"/>
      <c r="Y40" s="30"/>
      <c r="Z40" s="30"/>
      <c r="AA40" s="30"/>
      <c r="AB40" s="30"/>
    </row>
    <row r="41" spans="1:28" ht="15.75">
      <c r="A41" s="1">
        <f t="shared" si="1"/>
        <v>29</v>
      </c>
      <c r="B41" s="5"/>
      <c r="C41" s="6"/>
      <c r="D41" s="2"/>
      <c r="E41" s="7"/>
      <c r="F41" s="28"/>
      <c r="G41" s="28"/>
      <c r="H41" s="28"/>
      <c r="I41" s="28"/>
      <c r="J41" s="28"/>
      <c r="K41" s="28"/>
      <c r="L41" s="28"/>
      <c r="M41" s="7"/>
      <c r="N41" s="7"/>
      <c r="O41" s="7"/>
      <c r="P41" s="7"/>
      <c r="Q41" s="7"/>
      <c r="R41" s="7"/>
      <c r="T41" s="30"/>
      <c r="U41" s="30"/>
      <c r="V41" s="30"/>
      <c r="W41" s="30"/>
      <c r="X41" s="30"/>
      <c r="Y41" s="30"/>
      <c r="Z41" s="30"/>
      <c r="AA41" s="30"/>
      <c r="AB41" s="30"/>
    </row>
    <row r="42" spans="1:28" ht="15.75">
      <c r="A42" s="1">
        <f t="shared" si="1"/>
        <v>30</v>
      </c>
      <c r="B42" s="2" t="s">
        <v>27</v>
      </c>
      <c r="C42" s="2"/>
      <c r="D42" s="2"/>
      <c r="E42" s="3"/>
      <c r="F42" s="3">
        <v>2937.1769217202386</v>
      </c>
      <c r="G42" s="3">
        <v>2642.7283409166671</v>
      </c>
      <c r="H42" s="3">
        <v>2551.245724833334</v>
      </c>
      <c r="I42" s="3">
        <v>2419.455394666667</v>
      </c>
      <c r="J42" s="3">
        <v>2518.7458789523812</v>
      </c>
      <c r="K42" s="3">
        <v>2352.551631291667</v>
      </c>
      <c r="L42" s="3">
        <v>2288.2121957202376</v>
      </c>
      <c r="M42" s="3">
        <v>2578.5316957202376</v>
      </c>
      <c r="N42" s="3">
        <v>2713.1038797202386</v>
      </c>
      <c r="O42" s="3">
        <v>2816.7390497202377</v>
      </c>
      <c r="P42" s="3">
        <v>3305.0778037202385</v>
      </c>
      <c r="Q42" s="3">
        <v>2906.1673267202386</v>
      </c>
      <c r="R42" s="3">
        <f>SUM(F42:Q42)</f>
        <v>32029.735843702383</v>
      </c>
      <c r="T42" s="30"/>
      <c r="U42" s="30"/>
      <c r="V42" s="30"/>
      <c r="W42" s="30"/>
      <c r="X42" s="30"/>
      <c r="Y42" s="30"/>
      <c r="Z42" s="30"/>
      <c r="AA42" s="30"/>
      <c r="AB42" s="30"/>
    </row>
    <row r="43" spans="1:28" ht="15.75">
      <c r="A43" s="1">
        <f t="shared" si="1"/>
        <v>31</v>
      </c>
      <c r="B43" s="5"/>
      <c r="C43" s="6"/>
      <c r="D43" s="2"/>
      <c r="E43" s="7"/>
      <c r="F43" s="28"/>
      <c r="G43" s="28"/>
      <c r="H43" s="28"/>
      <c r="I43" s="28"/>
      <c r="J43" s="28"/>
      <c r="K43" s="28"/>
      <c r="L43" s="28"/>
      <c r="M43" s="7"/>
      <c r="N43" s="7"/>
      <c r="O43" s="7"/>
      <c r="P43" s="7"/>
      <c r="Q43" s="7"/>
      <c r="R43" s="7"/>
      <c r="T43" s="30"/>
      <c r="U43" s="30"/>
      <c r="V43" s="30"/>
      <c r="W43" s="30"/>
      <c r="X43" s="30"/>
      <c r="Y43" s="30"/>
      <c r="Z43" s="30"/>
      <c r="AA43" s="30"/>
      <c r="AB43" s="30"/>
    </row>
    <row r="44" spans="1:28" ht="16.5" thickBot="1">
      <c r="A44" s="1">
        <f t="shared" si="1"/>
        <v>32</v>
      </c>
      <c r="B44" s="2" t="s">
        <v>33</v>
      </c>
      <c r="C44" s="2"/>
      <c r="D44" s="2"/>
      <c r="E44" s="2"/>
      <c r="F44" s="23">
        <f>SUM(F40:F43)</f>
        <v>6029.3868558202385</v>
      </c>
      <c r="G44" s="23">
        <f t="shared" ref="G44:R44" si="6">SUM(G40:G43)</f>
        <v>5958.8619420166669</v>
      </c>
      <c r="H44" s="23">
        <f t="shared" si="6"/>
        <v>4885.440854933333</v>
      </c>
      <c r="I44" s="23">
        <f t="shared" si="6"/>
        <v>3947.6824198666673</v>
      </c>
      <c r="J44" s="23">
        <f t="shared" si="6"/>
        <v>3355.884106052381</v>
      </c>
      <c r="K44" s="23">
        <f t="shared" si="6"/>
        <v>2765.6217082916669</v>
      </c>
      <c r="L44" s="23">
        <f t="shared" si="6"/>
        <v>2641.3348778797613</v>
      </c>
      <c r="M44" s="23">
        <f t="shared" si="6"/>
        <v>2937.9677020622889</v>
      </c>
      <c r="N44" s="23">
        <f t="shared" si="6"/>
        <v>3077.6808250181489</v>
      </c>
      <c r="O44" s="23">
        <f t="shared" si="6"/>
        <v>3403.5508695422595</v>
      </c>
      <c r="P44" s="23">
        <f t="shared" si="6"/>
        <v>4849.4302662754853</v>
      </c>
      <c r="Q44" s="23">
        <f t="shared" si="6"/>
        <v>5447.8973794092344</v>
      </c>
      <c r="R44" s="22">
        <f t="shared" si="6"/>
        <v>49300.739807168131</v>
      </c>
    </row>
    <row r="45" spans="1:28" ht="16.5" thickTop="1">
      <c r="A45" s="1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28" ht="15.75">
      <c r="A46" s="1"/>
      <c r="B46" s="2"/>
      <c r="C46" s="2"/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" t="s">
        <v>36</v>
      </c>
    </row>
    <row r="47" spans="1:28" ht="15.75">
      <c r="A47" s="1"/>
      <c r="B47" s="5"/>
      <c r="C47" s="6"/>
      <c r="D47" s="2"/>
      <c r="E47" s="7"/>
      <c r="F47" s="7"/>
      <c r="G47" s="7"/>
      <c r="H47" s="7"/>
      <c r="I47" s="7"/>
      <c r="J47" s="8" t="s">
        <v>35</v>
      </c>
      <c r="K47" s="7"/>
      <c r="L47" s="7"/>
      <c r="M47" s="7"/>
      <c r="N47" s="7"/>
      <c r="O47" s="7"/>
      <c r="P47" s="7"/>
      <c r="Q47" s="7"/>
      <c r="R47" s="4" t="s">
        <v>34</v>
      </c>
    </row>
    <row r="48" spans="1:28" ht="15.75">
      <c r="A48" s="1"/>
      <c r="B48" s="2"/>
      <c r="C48" s="2"/>
      <c r="D48" s="2"/>
      <c r="E48" s="2"/>
      <c r="F48" s="2"/>
      <c r="G48" s="2"/>
      <c r="H48" s="2"/>
      <c r="I48" s="2"/>
      <c r="J48" s="1" t="str">
        <f>J3</f>
        <v>Case No. 2024-00276</v>
      </c>
      <c r="K48" s="2"/>
      <c r="L48" s="2"/>
      <c r="M48" s="2"/>
      <c r="N48" s="2"/>
      <c r="O48" s="2"/>
      <c r="P48" s="2"/>
      <c r="Q48" s="2"/>
      <c r="R48" s="2"/>
    </row>
    <row r="49" spans="1:18" ht="15.75">
      <c r="A49" s="1"/>
      <c r="B49" s="9"/>
      <c r="C49" s="2"/>
      <c r="D49" s="2"/>
      <c r="E49" s="3"/>
      <c r="F49" s="3"/>
      <c r="G49" s="3"/>
      <c r="H49" s="3"/>
      <c r="I49" s="3"/>
      <c r="J49" s="10" t="s">
        <v>1</v>
      </c>
      <c r="K49" s="3"/>
      <c r="L49" s="3"/>
      <c r="M49" s="3"/>
      <c r="N49" s="3"/>
      <c r="O49" s="3"/>
      <c r="P49" s="3"/>
      <c r="Q49" s="3"/>
      <c r="R49" s="3"/>
    </row>
    <row r="50" spans="1:18" ht="15.75">
      <c r="A50" s="1"/>
      <c r="B50" s="5"/>
      <c r="C50" s="11"/>
      <c r="D50" s="2"/>
      <c r="E50" s="7"/>
      <c r="F50" s="7"/>
      <c r="G50" s="7"/>
      <c r="H50" s="7"/>
      <c r="I50" s="7"/>
      <c r="J50" s="8" t="s">
        <v>38</v>
      </c>
      <c r="K50" s="7"/>
      <c r="L50" s="7"/>
      <c r="M50" s="7"/>
      <c r="N50" s="7"/>
      <c r="O50" s="7"/>
      <c r="P50" s="7"/>
      <c r="Q50" s="7"/>
      <c r="R50" s="7"/>
    </row>
    <row r="51" spans="1:18" ht="15.75">
      <c r="A51" s="1"/>
      <c r="B51" s="2"/>
      <c r="C51" s="2"/>
      <c r="D51" s="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5.75">
      <c r="A52" s="1" t="s">
        <v>2</v>
      </c>
      <c r="B52" s="9"/>
      <c r="C52" s="2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5.75">
      <c r="A53" s="1" t="s">
        <v>3</v>
      </c>
      <c r="B53" s="2" t="s">
        <v>4</v>
      </c>
      <c r="C53" s="2"/>
      <c r="D53" s="2"/>
      <c r="E53" s="12"/>
      <c r="F53" s="13">
        <v>45777</v>
      </c>
      <c r="G53" s="13">
        <f t="shared" ref="G53:Q53" si="7">EOMONTH(F53,1)</f>
        <v>45808</v>
      </c>
      <c r="H53" s="13">
        <f t="shared" si="7"/>
        <v>45838</v>
      </c>
      <c r="I53" s="13">
        <f t="shared" si="7"/>
        <v>45869</v>
      </c>
      <c r="J53" s="13">
        <f t="shared" si="7"/>
        <v>45900</v>
      </c>
      <c r="K53" s="13">
        <f t="shared" si="7"/>
        <v>45930</v>
      </c>
      <c r="L53" s="13">
        <f t="shared" si="7"/>
        <v>45961</v>
      </c>
      <c r="M53" s="13">
        <f t="shared" si="7"/>
        <v>45991</v>
      </c>
      <c r="N53" s="13">
        <f t="shared" si="7"/>
        <v>46022</v>
      </c>
      <c r="O53" s="13">
        <f t="shared" si="7"/>
        <v>46053</v>
      </c>
      <c r="P53" s="13">
        <f t="shared" si="7"/>
        <v>46081</v>
      </c>
      <c r="Q53" s="13">
        <f t="shared" si="7"/>
        <v>46112</v>
      </c>
      <c r="R53" s="10" t="s">
        <v>5</v>
      </c>
    </row>
    <row r="54" spans="1:18" ht="15.75">
      <c r="A54" s="14"/>
      <c r="B54" s="15"/>
      <c r="C54" s="16"/>
      <c r="D54" s="17"/>
      <c r="E54" s="18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1:18" ht="15.75">
      <c r="A55" s="1"/>
      <c r="B55" s="12"/>
      <c r="C55" s="12"/>
      <c r="D55" s="12"/>
      <c r="E55" s="12"/>
      <c r="F55" s="1" t="s">
        <v>6</v>
      </c>
      <c r="G55" s="1" t="s">
        <v>7</v>
      </c>
      <c r="H55" s="1" t="s">
        <v>8</v>
      </c>
      <c r="I55" s="1" t="s">
        <v>9</v>
      </c>
      <c r="J55" s="1" t="s">
        <v>10</v>
      </c>
      <c r="K55" s="1" t="s">
        <v>11</v>
      </c>
      <c r="L55" s="1" t="s">
        <v>12</v>
      </c>
      <c r="M55" s="1" t="s">
        <v>13</v>
      </c>
      <c r="N55" s="1" t="s">
        <v>14</v>
      </c>
      <c r="O55" s="1" t="s">
        <v>15</v>
      </c>
      <c r="P55" s="1" t="s">
        <v>16</v>
      </c>
      <c r="Q55" s="1" t="s">
        <v>17</v>
      </c>
      <c r="R55" s="1" t="s">
        <v>18</v>
      </c>
    </row>
    <row r="56" spans="1:18" ht="15.75">
      <c r="A56" s="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ht="15.75">
      <c r="A57" s="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 ht="15.75">
      <c r="A58" s="1">
        <v>1</v>
      </c>
      <c r="B58" s="2" t="s">
        <v>19</v>
      </c>
      <c r="C58" s="2"/>
      <c r="D58" s="2"/>
      <c r="E58" s="12"/>
      <c r="F58" s="1"/>
      <c r="G58" s="1"/>
      <c r="H58" s="1"/>
      <c r="I58" s="1"/>
      <c r="J58" s="1"/>
      <c r="K58" s="1"/>
      <c r="L58" s="1"/>
      <c r="M58" s="12"/>
      <c r="N58" s="12"/>
      <c r="O58" s="12"/>
      <c r="P58" s="12"/>
      <c r="Q58" s="12"/>
      <c r="R58" s="3"/>
    </row>
    <row r="59" spans="1:18" ht="15.75">
      <c r="A59" s="1">
        <f>+A58+1</f>
        <v>2</v>
      </c>
      <c r="B59" s="12"/>
      <c r="C59" s="2"/>
      <c r="D59" s="2"/>
      <c r="E59" s="1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5.75">
      <c r="A60" s="1">
        <f t="shared" ref="A60:A89" si="8">+A59+1</f>
        <v>3</v>
      </c>
      <c r="B60" s="2" t="s">
        <v>21</v>
      </c>
      <c r="C60" s="6"/>
      <c r="D60" s="2"/>
      <c r="E60" s="12"/>
      <c r="F60" s="7">
        <v>8538.6183919688701</v>
      </c>
      <c r="G60" s="7">
        <v>5934.4290411818092</v>
      </c>
      <c r="H60" s="7">
        <v>4292.6953577569357</v>
      </c>
      <c r="I60" s="7">
        <v>4063.7443259086244</v>
      </c>
      <c r="J60" s="7">
        <v>4114.450899980161</v>
      </c>
      <c r="K60" s="7">
        <v>4113.3913245159047</v>
      </c>
      <c r="L60" s="7">
        <v>5114.4511981932956</v>
      </c>
      <c r="M60" s="7">
        <v>9311.8346008788612</v>
      </c>
      <c r="N60" s="7">
        <v>13607.654429036487</v>
      </c>
      <c r="O60" s="7">
        <v>15837.596794330386</v>
      </c>
      <c r="P60" s="7">
        <v>16032.940521572027</v>
      </c>
      <c r="Q60" s="7">
        <v>12089.948515114416</v>
      </c>
      <c r="R60" s="7">
        <f>SUM(F60:Q60)</f>
        <v>103051.75540043779</v>
      </c>
    </row>
    <row r="61" spans="1:18" ht="15.75">
      <c r="A61" s="1">
        <f t="shared" si="8"/>
        <v>4</v>
      </c>
      <c r="B61" s="20" t="s">
        <v>22</v>
      </c>
      <c r="C61" s="2"/>
      <c r="D61" s="2"/>
      <c r="E61" s="12"/>
      <c r="F61" s="3">
        <v>4271.2670598839632</v>
      </c>
      <c r="G61" s="3">
        <v>3061.246519694891</v>
      </c>
      <c r="H61" s="3">
        <v>2273.7150112157351</v>
      </c>
      <c r="I61" s="3">
        <v>2150.0991898706002</v>
      </c>
      <c r="J61" s="3">
        <v>2200.7792252973286</v>
      </c>
      <c r="K61" s="3">
        <v>2188.3437497986247</v>
      </c>
      <c r="L61" s="3">
        <v>2638.1277950633025</v>
      </c>
      <c r="M61" s="3">
        <v>4615.8560679500342</v>
      </c>
      <c r="N61" s="3">
        <v>6633.4600328641136</v>
      </c>
      <c r="O61" s="3">
        <v>7709.0559460917466</v>
      </c>
      <c r="P61" s="3">
        <v>7751.9552112584042</v>
      </c>
      <c r="Q61" s="3">
        <v>5949.9162813429875</v>
      </c>
      <c r="R61" s="24">
        <f>SUM(F61:Q61)</f>
        <v>51443.822090331727</v>
      </c>
    </row>
    <row r="62" spans="1:18" ht="15.75">
      <c r="A62" s="1">
        <f t="shared" si="8"/>
        <v>5</v>
      </c>
      <c r="B62" s="2" t="s">
        <v>23</v>
      </c>
      <c r="C62" s="2"/>
      <c r="D62" s="2"/>
      <c r="E62" s="12"/>
      <c r="F62" s="3">
        <v>398.73405627526819</v>
      </c>
      <c r="G62" s="3">
        <v>434.23992035322789</v>
      </c>
      <c r="H62" s="3">
        <v>214.01824013641232</v>
      </c>
      <c r="I62" s="3">
        <v>156.84916043032487</v>
      </c>
      <c r="J62" s="3">
        <v>209.3448790465246</v>
      </c>
      <c r="K62" s="3">
        <v>211.452457080926</v>
      </c>
      <c r="L62" s="3">
        <v>229.72452537608046</v>
      </c>
      <c r="M62" s="3">
        <v>386.08961645008844</v>
      </c>
      <c r="N62" s="3">
        <v>609.26723650598342</v>
      </c>
      <c r="O62" s="3">
        <v>931.77583748187385</v>
      </c>
      <c r="P62" s="3">
        <v>800.14401077890329</v>
      </c>
      <c r="Q62" s="3">
        <v>548.9921021112425</v>
      </c>
      <c r="R62" s="24">
        <f>SUM(F62:Q62)</f>
        <v>5130.6320420268557</v>
      </c>
    </row>
    <row r="63" spans="1:18" ht="15.75">
      <c r="A63" s="1">
        <f t="shared" si="8"/>
        <v>6</v>
      </c>
      <c r="B63" s="2" t="s">
        <v>24</v>
      </c>
      <c r="C63" s="2"/>
      <c r="D63" s="2"/>
      <c r="E63" s="12"/>
      <c r="F63" s="3">
        <v>586.21614950195612</v>
      </c>
      <c r="G63" s="3">
        <v>395.2826120047398</v>
      </c>
      <c r="H63" s="3">
        <v>266.07325023361091</v>
      </c>
      <c r="I63" s="3">
        <v>253.30073556073742</v>
      </c>
      <c r="J63" s="3">
        <v>262.6648307945116</v>
      </c>
      <c r="K63" s="3">
        <v>266.25581316582355</v>
      </c>
      <c r="L63" s="3">
        <v>342.38032556798277</v>
      </c>
      <c r="M63" s="3">
        <v>663.2409224767523</v>
      </c>
      <c r="N63" s="3">
        <v>990.42622687305516</v>
      </c>
      <c r="O63" s="3">
        <v>1156.161777829519</v>
      </c>
      <c r="P63" s="3">
        <v>1154.0120925884187</v>
      </c>
      <c r="Q63" s="3">
        <v>862.49429439180915</v>
      </c>
      <c r="R63" s="24">
        <f>SUM(F63:Q63)</f>
        <v>7198.5090309889174</v>
      </c>
    </row>
    <row r="64" spans="1:18" ht="15.75">
      <c r="A64" s="1">
        <f t="shared" si="8"/>
        <v>7</v>
      </c>
      <c r="B64" s="2" t="s">
        <v>25</v>
      </c>
      <c r="C64" s="2"/>
      <c r="D64" s="2"/>
      <c r="E64" s="12"/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6">
        <v>0</v>
      </c>
    </row>
    <row r="65" spans="1:18" ht="15.75">
      <c r="A65" s="1">
        <f t="shared" si="8"/>
        <v>8</v>
      </c>
      <c r="B65" s="2"/>
      <c r="C65" s="2"/>
      <c r="D65" s="2"/>
      <c r="E65" s="1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25"/>
    </row>
    <row r="66" spans="1:18" ht="15.75">
      <c r="A66" s="1">
        <f t="shared" si="8"/>
        <v>9</v>
      </c>
      <c r="B66" s="2" t="s">
        <v>26</v>
      </c>
      <c r="C66" s="11"/>
      <c r="D66" s="2"/>
      <c r="E66" s="12"/>
      <c r="F66" s="3">
        <f>SUM(F60:F65)</f>
        <v>13794.835657630058</v>
      </c>
      <c r="G66" s="3">
        <f t="shared" ref="G66:Q66" si="9">SUM(G60:G65)</f>
        <v>9825.1980932346669</v>
      </c>
      <c r="H66" s="3">
        <f t="shared" si="9"/>
        <v>7046.5018593426939</v>
      </c>
      <c r="I66" s="3">
        <f t="shared" si="9"/>
        <v>6623.9934117702869</v>
      </c>
      <c r="J66" s="3">
        <f t="shared" si="9"/>
        <v>6787.2398351185257</v>
      </c>
      <c r="K66" s="3">
        <f t="shared" si="9"/>
        <v>6779.4433445612785</v>
      </c>
      <c r="L66" s="3">
        <f t="shared" si="9"/>
        <v>8324.683844200661</v>
      </c>
      <c r="M66" s="3">
        <f t="shared" si="9"/>
        <v>14977.021207755735</v>
      </c>
      <c r="N66" s="3">
        <f t="shared" si="9"/>
        <v>21840.807925279641</v>
      </c>
      <c r="O66" s="3">
        <f t="shared" si="9"/>
        <v>25634.590355733526</v>
      </c>
      <c r="P66" s="3">
        <f t="shared" si="9"/>
        <v>25739.051836197752</v>
      </c>
      <c r="Q66" s="3">
        <f t="shared" si="9"/>
        <v>19451.351192960457</v>
      </c>
      <c r="R66" s="3">
        <f>SUM(R60:R65)</f>
        <v>166824.71856378525</v>
      </c>
    </row>
    <row r="67" spans="1:18" ht="15.75">
      <c r="A67" s="1">
        <f t="shared" si="8"/>
        <v>10</v>
      </c>
      <c r="B67" s="5"/>
      <c r="C67" s="11"/>
      <c r="D67" s="2"/>
      <c r="E67" s="12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24"/>
    </row>
    <row r="68" spans="1:18" ht="15.75">
      <c r="A68" s="1">
        <f t="shared" si="8"/>
        <v>11</v>
      </c>
      <c r="B68" s="2" t="s">
        <v>27</v>
      </c>
      <c r="C68" s="11"/>
      <c r="D68" s="2"/>
      <c r="E68" s="12"/>
      <c r="F68" s="3">
        <v>1618.3119266338667</v>
      </c>
      <c r="G68" s="3">
        <v>1551.7151432855521</v>
      </c>
      <c r="H68" s="3">
        <v>1480.6461344903917</v>
      </c>
      <c r="I68" s="3">
        <v>1499.9455921710198</v>
      </c>
      <c r="J68" s="3">
        <v>1747.3684696693199</v>
      </c>
      <c r="K68" s="3">
        <v>1803.7418972384203</v>
      </c>
      <c r="L68" s="3">
        <v>1813.3043260601205</v>
      </c>
      <c r="M68" s="3">
        <v>2093.7024031728201</v>
      </c>
      <c r="N68" s="3">
        <v>1829.6671091907201</v>
      </c>
      <c r="O68" s="3">
        <v>1797.5474766375203</v>
      </c>
      <c r="P68" s="3">
        <v>1703.6485195111168</v>
      </c>
      <c r="Q68" s="3">
        <v>1631.3217571991333</v>
      </c>
      <c r="R68" s="24">
        <f>SUM(F68:Q68)</f>
        <v>20570.920755259998</v>
      </c>
    </row>
    <row r="69" spans="1:18" ht="15.75">
      <c r="A69" s="1">
        <f t="shared" si="8"/>
        <v>12</v>
      </c>
      <c r="B69" s="2" t="s">
        <v>28</v>
      </c>
      <c r="C69" s="11"/>
      <c r="D69" s="2"/>
      <c r="E69" s="12"/>
      <c r="F69" s="21">
        <v>44.534213952947802</v>
      </c>
      <c r="G69" s="21">
        <v>34.437507387147789</v>
      </c>
      <c r="H69" s="21">
        <v>24.784060594189253</v>
      </c>
      <c r="I69" s="21">
        <v>19.420312756770088</v>
      </c>
      <c r="J69" s="21">
        <v>18.869878621207803</v>
      </c>
      <c r="K69" s="21">
        <v>19.760307366768043</v>
      </c>
      <c r="L69" s="21">
        <v>25.413738062021459</v>
      </c>
      <c r="M69" s="21">
        <v>27.34322858503829</v>
      </c>
      <c r="N69" s="21">
        <v>38.146004271835103</v>
      </c>
      <c r="O69" s="21">
        <v>53.545341037120849</v>
      </c>
      <c r="P69" s="21">
        <v>59.779086848952247</v>
      </c>
      <c r="Q69" s="21">
        <v>60.340220481848206</v>
      </c>
      <c r="R69" s="26">
        <f>SUM(F69:Q69)</f>
        <v>426.37389996584693</v>
      </c>
    </row>
    <row r="70" spans="1:18" ht="15.75">
      <c r="A70" s="1">
        <f t="shared" si="8"/>
        <v>13</v>
      </c>
      <c r="B70" s="5"/>
      <c r="C70" s="11"/>
      <c r="D70" s="2"/>
      <c r="E70" s="1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25"/>
    </row>
    <row r="71" spans="1:18" ht="15.75">
      <c r="A71" s="1">
        <f t="shared" si="8"/>
        <v>14</v>
      </c>
      <c r="B71" s="2" t="s">
        <v>29</v>
      </c>
      <c r="C71" s="11"/>
      <c r="D71" s="2"/>
      <c r="E71" s="12"/>
      <c r="F71" s="3">
        <f>SUM(F66:F70)</f>
        <v>15457.681798216872</v>
      </c>
      <c r="G71" s="3">
        <f t="shared" ref="G71:R71" si="10">SUM(G66:G70)</f>
        <v>11411.350743907366</v>
      </c>
      <c r="H71" s="3">
        <f t="shared" si="10"/>
        <v>8551.9320544272741</v>
      </c>
      <c r="I71" s="3">
        <f t="shared" si="10"/>
        <v>8143.3593166980763</v>
      </c>
      <c r="J71" s="3">
        <f t="shared" si="10"/>
        <v>8553.4781834090536</v>
      </c>
      <c r="K71" s="3">
        <f t="shared" si="10"/>
        <v>8602.9455491664685</v>
      </c>
      <c r="L71" s="3">
        <f t="shared" si="10"/>
        <v>10163.401908322803</v>
      </c>
      <c r="M71" s="3">
        <f t="shared" si="10"/>
        <v>17098.066839513594</v>
      </c>
      <c r="N71" s="3">
        <f t="shared" si="10"/>
        <v>23708.621038742196</v>
      </c>
      <c r="O71" s="3">
        <f t="shared" si="10"/>
        <v>27485.683173408164</v>
      </c>
      <c r="P71" s="3">
        <f t="shared" si="10"/>
        <v>27502.479442557822</v>
      </c>
      <c r="Q71" s="3">
        <f t="shared" si="10"/>
        <v>21143.01317064144</v>
      </c>
      <c r="R71" s="24">
        <f t="shared" si="10"/>
        <v>187822.01321901107</v>
      </c>
    </row>
    <row r="72" spans="1:18" ht="15.75">
      <c r="A72" s="1">
        <f t="shared" si="8"/>
        <v>15</v>
      </c>
      <c r="B72" s="2" t="s">
        <v>30</v>
      </c>
      <c r="C72" s="11"/>
      <c r="D72" s="2"/>
      <c r="E72" s="12"/>
      <c r="F72" s="21">
        <v>6982.2189628609549</v>
      </c>
      <c r="G72" s="21">
        <v>4112.6296777597399</v>
      </c>
      <c r="H72" s="21">
        <v>2020.0539170128418</v>
      </c>
      <c r="I72" s="21">
        <v>1734.2601808545446</v>
      </c>
      <c r="J72" s="21">
        <v>1895.7239966289767</v>
      </c>
      <c r="K72" s="21">
        <v>1919.9191172605176</v>
      </c>
      <c r="L72" s="21">
        <v>3099.9217521362798</v>
      </c>
      <c r="M72" s="21">
        <v>8220.7945724572182</v>
      </c>
      <c r="N72" s="21">
        <v>13532.727545907763</v>
      </c>
      <c r="O72" s="21">
        <v>16482.301918303896</v>
      </c>
      <c r="P72" s="21">
        <v>16228.082105095782</v>
      </c>
      <c r="Q72" s="21">
        <v>11412.264325620898</v>
      </c>
      <c r="R72" s="26">
        <f>SUM(F72:Q72)</f>
        <v>87640.898071899399</v>
      </c>
    </row>
    <row r="73" spans="1:18" ht="15.75">
      <c r="A73" s="1">
        <f t="shared" si="8"/>
        <v>16</v>
      </c>
      <c r="B73" s="5"/>
      <c r="C73" s="11"/>
      <c r="D73" s="2"/>
      <c r="E73" s="12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24"/>
    </row>
    <row r="74" spans="1:18" ht="16.5" thickBot="1">
      <c r="A74" s="1">
        <f t="shared" si="8"/>
        <v>17</v>
      </c>
      <c r="B74" s="2" t="s">
        <v>31</v>
      </c>
      <c r="C74" s="11"/>
      <c r="D74" s="2"/>
      <c r="E74" s="12"/>
      <c r="F74" s="33">
        <f>F71-F72</f>
        <v>8475.4628353559165</v>
      </c>
      <c r="G74" s="33">
        <f t="shared" ref="G74:R74" si="11">G71-G72</f>
        <v>7298.7210661476256</v>
      </c>
      <c r="H74" s="33">
        <f t="shared" si="11"/>
        <v>6531.8781374144328</v>
      </c>
      <c r="I74" s="33">
        <f t="shared" si="11"/>
        <v>6409.0991358435313</v>
      </c>
      <c r="J74" s="33">
        <f t="shared" si="11"/>
        <v>6657.7541867800774</v>
      </c>
      <c r="K74" s="33">
        <f t="shared" si="11"/>
        <v>6683.0264319059506</v>
      </c>
      <c r="L74" s="33">
        <f t="shared" si="11"/>
        <v>7063.4801561865233</v>
      </c>
      <c r="M74" s="33">
        <f t="shared" si="11"/>
        <v>8877.2722670563762</v>
      </c>
      <c r="N74" s="33">
        <f t="shared" si="11"/>
        <v>10175.893492834433</v>
      </c>
      <c r="O74" s="33">
        <f t="shared" si="11"/>
        <v>11003.381255104268</v>
      </c>
      <c r="P74" s="33">
        <f t="shared" si="11"/>
        <v>11274.39733746204</v>
      </c>
      <c r="Q74" s="33">
        <f t="shared" si="11"/>
        <v>9730.7488450205419</v>
      </c>
      <c r="R74" s="33">
        <f t="shared" si="11"/>
        <v>100181.11514711168</v>
      </c>
    </row>
    <row r="75" spans="1:18" ht="16.5" thickTop="1">
      <c r="A75" s="1">
        <f t="shared" si="8"/>
        <v>18</v>
      </c>
      <c r="B75" s="5"/>
      <c r="C75" s="11"/>
      <c r="D75" s="2"/>
      <c r="E75" s="12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ht="15.75">
      <c r="A76" s="1">
        <f t="shared" si="8"/>
        <v>19</v>
      </c>
      <c r="B76" s="2"/>
      <c r="C76" s="2"/>
      <c r="D76" s="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15.75">
      <c r="A77" s="1">
        <f t="shared" si="8"/>
        <v>20</v>
      </c>
      <c r="B77" s="2" t="s">
        <v>32</v>
      </c>
      <c r="C77" s="2"/>
      <c r="D77" s="2"/>
      <c r="E77" s="1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7"/>
    </row>
    <row r="78" spans="1:18" ht="15.75">
      <c r="A78" s="1">
        <f t="shared" si="8"/>
        <v>21</v>
      </c>
      <c r="B78" s="2"/>
      <c r="C78" s="2"/>
      <c r="D78" s="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15.75">
      <c r="A79" s="1">
        <f t="shared" si="8"/>
        <v>22</v>
      </c>
      <c r="B79" s="2" t="s">
        <v>21</v>
      </c>
      <c r="C79" s="6"/>
      <c r="D79" s="2"/>
      <c r="E79" s="7"/>
      <c r="F79" s="3">
        <v>882.02612686111456</v>
      </c>
      <c r="G79" s="3">
        <v>434.61427932556268</v>
      </c>
      <c r="H79" s="3">
        <v>184.54853382020241</v>
      </c>
      <c r="I79" s="3">
        <v>153.94129715873632</v>
      </c>
      <c r="J79" s="3">
        <v>153.73198374126369</v>
      </c>
      <c r="K79" s="3">
        <v>156.72849049712286</v>
      </c>
      <c r="L79" s="3">
        <v>299.6351722212342</v>
      </c>
      <c r="M79" s="3">
        <v>904.85221625445888</v>
      </c>
      <c r="N79" s="3">
        <v>1526.317667588208</v>
      </c>
      <c r="O79" s="3">
        <v>1847.8686072768496</v>
      </c>
      <c r="P79" s="3">
        <v>2003.1134276887492</v>
      </c>
      <c r="Q79" s="3">
        <v>1391.2150170340042</v>
      </c>
      <c r="R79" s="3">
        <f>SUM(F79:Q79)</f>
        <v>9938.5928194675071</v>
      </c>
    </row>
    <row r="80" spans="1:18" ht="15.75">
      <c r="A80" s="1">
        <f t="shared" si="8"/>
        <v>23</v>
      </c>
      <c r="B80" s="20" t="s">
        <v>22</v>
      </c>
      <c r="C80" s="2"/>
      <c r="D80" s="2"/>
      <c r="E80" s="3"/>
      <c r="F80" s="3">
        <v>496.92944680078739</v>
      </c>
      <c r="G80" s="3">
        <v>284.84712830078746</v>
      </c>
      <c r="H80" s="3">
        <v>166.56806500078747</v>
      </c>
      <c r="I80" s="3">
        <v>150.69942420157489</v>
      </c>
      <c r="J80" s="3">
        <v>150.25476940157492</v>
      </c>
      <c r="K80" s="3">
        <v>151.16679290157487</v>
      </c>
      <c r="L80" s="3">
        <v>216.93419440157487</v>
      </c>
      <c r="M80" s="3">
        <v>498.96864550157494</v>
      </c>
      <c r="N80" s="3">
        <v>792.05871900157501</v>
      </c>
      <c r="O80" s="3">
        <v>949.61456670157497</v>
      </c>
      <c r="P80" s="3">
        <v>1020.4919388015749</v>
      </c>
      <c r="Q80" s="3">
        <v>735.60477800157491</v>
      </c>
      <c r="R80" s="3">
        <f>SUM(F80:Q80)</f>
        <v>5614.1384690165369</v>
      </c>
    </row>
    <row r="81" spans="1:18" ht="15.75">
      <c r="A81" s="1">
        <f t="shared" si="8"/>
        <v>24</v>
      </c>
      <c r="B81" s="2" t="s">
        <v>23</v>
      </c>
      <c r="C81" s="6"/>
      <c r="D81" s="2"/>
      <c r="E81" s="7"/>
      <c r="F81" s="3">
        <v>70.5861874</v>
      </c>
      <c r="G81" s="3">
        <v>72.375376000000003</v>
      </c>
      <c r="H81" s="3">
        <v>36.186851099999998</v>
      </c>
      <c r="I81" s="3">
        <v>24.7941787</v>
      </c>
      <c r="J81" s="3">
        <v>31.713907599999999</v>
      </c>
      <c r="K81" s="3">
        <v>32.5814065</v>
      </c>
      <c r="L81" s="3">
        <v>35.05676969999999</v>
      </c>
      <c r="M81" s="3">
        <v>59.259421699999997</v>
      </c>
      <c r="N81" s="3">
        <v>94.879113500000003</v>
      </c>
      <c r="O81" s="3">
        <v>144.17538479999999</v>
      </c>
      <c r="P81" s="3">
        <v>131.92380790000001</v>
      </c>
      <c r="Q81" s="3">
        <v>91.849812700000001</v>
      </c>
      <c r="R81" s="3">
        <f>SUM(F81:Q81)</f>
        <v>825.3822176000001</v>
      </c>
    </row>
    <row r="82" spans="1:18" ht="15.75">
      <c r="A82" s="1">
        <f t="shared" si="8"/>
        <v>25</v>
      </c>
      <c r="B82" s="2" t="s">
        <v>24</v>
      </c>
      <c r="C82" s="2"/>
      <c r="D82" s="2"/>
      <c r="E82" s="3"/>
      <c r="F82" s="3">
        <v>80.016071900000014</v>
      </c>
      <c r="G82" s="3">
        <v>46.074271600000003</v>
      </c>
      <c r="H82" s="3">
        <v>26.223145799999998</v>
      </c>
      <c r="I82" s="3">
        <v>24.108536100000002</v>
      </c>
      <c r="J82" s="3">
        <v>24.156099600000001</v>
      </c>
      <c r="K82" s="3">
        <v>24.5261894</v>
      </c>
      <c r="L82" s="3">
        <v>35.7939145</v>
      </c>
      <c r="M82" s="3">
        <v>82.648873100000003</v>
      </c>
      <c r="N82" s="3">
        <v>130.63048140000001</v>
      </c>
      <c r="O82" s="3">
        <v>155.65106340000003</v>
      </c>
      <c r="P82" s="3">
        <v>166.08993960000001</v>
      </c>
      <c r="Q82" s="3">
        <v>119.4727298</v>
      </c>
      <c r="R82" s="3">
        <f>SUM(F82:Q82)</f>
        <v>915.39131620000012</v>
      </c>
    </row>
    <row r="83" spans="1:18" ht="15.75">
      <c r="A83" s="1">
        <f t="shared" si="8"/>
        <v>26</v>
      </c>
      <c r="B83" s="2" t="s">
        <v>25</v>
      </c>
      <c r="C83" s="2"/>
      <c r="D83" s="2"/>
      <c r="E83" s="3"/>
      <c r="F83" s="31">
        <f>0</f>
        <v>0</v>
      </c>
      <c r="G83" s="31">
        <f>0</f>
        <v>0</v>
      </c>
      <c r="H83" s="31">
        <f>0</f>
        <v>0</v>
      </c>
      <c r="I83" s="31">
        <f>0</f>
        <v>0</v>
      </c>
      <c r="J83" s="31">
        <f>0</f>
        <v>0</v>
      </c>
      <c r="K83" s="31">
        <f>0</f>
        <v>0</v>
      </c>
      <c r="L83" s="31">
        <f>0</f>
        <v>0</v>
      </c>
      <c r="M83" s="31">
        <f>0</f>
        <v>0</v>
      </c>
      <c r="N83" s="31">
        <f>0</f>
        <v>0</v>
      </c>
      <c r="O83" s="31">
        <f>0</f>
        <v>0</v>
      </c>
      <c r="P83" s="31">
        <f>0</f>
        <v>0</v>
      </c>
      <c r="Q83" s="31">
        <f>0</f>
        <v>0</v>
      </c>
      <c r="R83" s="21">
        <v>0</v>
      </c>
    </row>
    <row r="84" spans="1:18" ht="15.75">
      <c r="A84" s="1">
        <f t="shared" si="8"/>
        <v>27</v>
      </c>
      <c r="B84" s="2"/>
      <c r="C84" s="2"/>
      <c r="D84" s="2"/>
      <c r="E84" s="3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3"/>
    </row>
    <row r="85" spans="1:18" ht="15.75">
      <c r="A85" s="1">
        <f t="shared" si="8"/>
        <v>28</v>
      </c>
      <c r="B85" s="2" t="s">
        <v>26</v>
      </c>
      <c r="C85" s="2"/>
      <c r="D85" s="2"/>
      <c r="E85" s="3"/>
      <c r="F85" s="29">
        <f>SUM(F79:F84)</f>
        <v>1529.557832961902</v>
      </c>
      <c r="G85" s="29">
        <f t="shared" ref="G85:R85" si="12">SUM(G79:G84)</f>
        <v>837.91105522635007</v>
      </c>
      <c r="H85" s="29">
        <f t="shared" si="12"/>
        <v>413.52659572098992</v>
      </c>
      <c r="I85" s="29">
        <f t="shared" si="12"/>
        <v>353.54343616031116</v>
      </c>
      <c r="J85" s="29">
        <f t="shared" si="12"/>
        <v>359.85676034283864</v>
      </c>
      <c r="K85" s="29">
        <f t="shared" si="12"/>
        <v>365.00287929869779</v>
      </c>
      <c r="L85" s="29">
        <f t="shared" si="12"/>
        <v>587.42005082280912</v>
      </c>
      <c r="M85" s="29">
        <f t="shared" si="12"/>
        <v>1545.7291565560338</v>
      </c>
      <c r="N85" s="29">
        <f t="shared" si="12"/>
        <v>2543.8859814897833</v>
      </c>
      <c r="O85" s="29">
        <f t="shared" si="12"/>
        <v>3097.3096221784244</v>
      </c>
      <c r="P85" s="29">
        <f t="shared" si="12"/>
        <v>3321.619113990324</v>
      </c>
      <c r="Q85" s="29">
        <f t="shared" si="12"/>
        <v>2338.1423375355785</v>
      </c>
      <c r="R85" s="3">
        <f t="shared" si="12"/>
        <v>17293.504822284041</v>
      </c>
    </row>
    <row r="86" spans="1:18" ht="15.75">
      <c r="A86" s="1">
        <f t="shared" si="8"/>
        <v>29</v>
      </c>
      <c r="B86" s="5"/>
      <c r="C86" s="6"/>
      <c r="D86" s="2"/>
      <c r="E86" s="7"/>
      <c r="F86" s="28"/>
      <c r="G86" s="28"/>
      <c r="H86" s="28"/>
      <c r="I86" s="28"/>
      <c r="J86" s="28"/>
      <c r="K86" s="28"/>
      <c r="L86" s="28"/>
      <c r="M86" s="7"/>
      <c r="N86" s="7"/>
      <c r="O86" s="7"/>
      <c r="P86" s="7"/>
      <c r="Q86" s="7"/>
      <c r="R86" s="7"/>
    </row>
    <row r="87" spans="1:18" ht="15.75">
      <c r="A87" s="1">
        <f t="shared" si="8"/>
        <v>30</v>
      </c>
      <c r="B87" s="2" t="s">
        <v>27</v>
      </c>
      <c r="C87" s="2"/>
      <c r="D87" s="2"/>
      <c r="E87" s="3"/>
      <c r="F87" s="3">
        <v>2419.455394666667</v>
      </c>
      <c r="G87" s="3">
        <v>2518.7458789523812</v>
      </c>
      <c r="H87" s="3">
        <v>2352.551631291667</v>
      </c>
      <c r="I87" s="3">
        <v>2288.2121957202376</v>
      </c>
      <c r="J87" s="3">
        <v>2578.5316957202376</v>
      </c>
      <c r="K87" s="3">
        <v>2713.1038797202386</v>
      </c>
      <c r="L87" s="3">
        <v>2816.7390497202377</v>
      </c>
      <c r="M87" s="3">
        <v>3305.0778037202385</v>
      </c>
      <c r="N87" s="3">
        <v>2906.1673267202386</v>
      </c>
      <c r="O87" s="3">
        <v>2937.1769217202386</v>
      </c>
      <c r="P87" s="3">
        <v>2642.7283409166671</v>
      </c>
      <c r="Q87" s="3">
        <v>2551.245724833334</v>
      </c>
      <c r="R87" s="3">
        <f>SUM(F87:Q87)</f>
        <v>32029.735843702383</v>
      </c>
    </row>
    <row r="88" spans="1:18" ht="15.75">
      <c r="A88" s="1">
        <f t="shared" si="8"/>
        <v>31</v>
      </c>
      <c r="B88" s="5"/>
      <c r="C88" s="6"/>
      <c r="D88" s="2"/>
      <c r="E88" s="7"/>
      <c r="F88" s="28"/>
      <c r="G88" s="28"/>
      <c r="H88" s="28"/>
      <c r="I88" s="28"/>
      <c r="J88" s="28"/>
      <c r="K88" s="28"/>
      <c r="L88" s="28"/>
      <c r="M88" s="7"/>
      <c r="N88" s="7"/>
      <c r="O88" s="7"/>
      <c r="P88" s="7"/>
      <c r="Q88" s="7"/>
      <c r="R88" s="7"/>
    </row>
    <row r="89" spans="1:18" ht="16.5" thickBot="1">
      <c r="A89" s="1">
        <f t="shared" si="8"/>
        <v>32</v>
      </c>
      <c r="B89" s="2" t="s">
        <v>33</v>
      </c>
      <c r="C89" s="2"/>
      <c r="D89" s="2"/>
      <c r="E89" s="2"/>
      <c r="F89" s="23">
        <f>SUM(F85:F88)</f>
        <v>3949.013227628569</v>
      </c>
      <c r="G89" s="23">
        <f t="shared" ref="G89:R89" si="13">SUM(G85:G88)</f>
        <v>3356.6569341787313</v>
      </c>
      <c r="H89" s="23">
        <f t="shared" si="13"/>
        <v>2766.078227012657</v>
      </c>
      <c r="I89" s="23">
        <f t="shared" si="13"/>
        <v>2641.7556318805487</v>
      </c>
      <c r="J89" s="23">
        <f t="shared" si="13"/>
        <v>2938.3884560630763</v>
      </c>
      <c r="K89" s="23">
        <f t="shared" si="13"/>
        <v>3078.1067590189364</v>
      </c>
      <c r="L89" s="23">
        <f t="shared" si="13"/>
        <v>3404.1591005430469</v>
      </c>
      <c r="M89" s="23">
        <f t="shared" si="13"/>
        <v>4850.8069602762725</v>
      </c>
      <c r="N89" s="23">
        <f t="shared" si="13"/>
        <v>5450.0533082100219</v>
      </c>
      <c r="O89" s="23">
        <f t="shared" si="13"/>
        <v>6034.4865438986635</v>
      </c>
      <c r="P89" s="23">
        <f t="shared" si="13"/>
        <v>5964.3474549069906</v>
      </c>
      <c r="Q89" s="23">
        <f t="shared" si="13"/>
        <v>4889.3880623689129</v>
      </c>
      <c r="R89" s="22">
        <f t="shared" si="13"/>
        <v>49323.240665986421</v>
      </c>
    </row>
    <row r="90" spans="1:18" ht="16.5" thickTop="1">
      <c r="A90" s="1"/>
      <c r="B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</sheetData>
  <phoneticPr fontId="6" type="noConversion"/>
  <pageMargins left="0.5" right="0.5" top="1" bottom="1" header="0.25" footer="0.5"/>
  <pageSetup scale="50" orientation="landscape" r:id="rId1"/>
  <headerFooter alignWithMargins="0">
    <oddHeader>&amp;RCASE NO. 2024-00276
FR_16(8)(m)
ATTACHMENT 1</oddHeader>
  </headerFooter>
  <rowBreaks count="1" manualBreakCount="1">
    <brk id="45" max="16383" man="1"/>
  </rowBreaks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gsmith</dc:creator>
  <cp:lastModifiedBy>Wilen, Eric</cp:lastModifiedBy>
  <cp:lastPrinted>2024-09-26T04:03:19Z</cp:lastPrinted>
  <dcterms:created xsi:type="dcterms:W3CDTF">2006-12-21T22:16:33Z</dcterms:created>
  <dcterms:modified xsi:type="dcterms:W3CDTF">2024-09-26T04:03:37Z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