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MdSt-KY Rate Case\2024 KY Rate Case\Direct Testimony\Allis\"/>
    </mc:Choice>
  </mc:AlternateContent>
  <xr:revisionPtr revIDLastSave="0" documentId="13_ncr:1_{FCBDDD0F-E775-47C6-A39C-858807B8EF26}" xr6:coauthVersionLast="47" xr6:coauthVersionMax="47" xr10:uidLastSave="{00000000-0000-0000-0000-000000000000}"/>
  <bookViews>
    <workbookView xWindow="-120" yWindow="-120" windowWidth="29040" windowHeight="15720" xr2:uid="{E5720A91-6DE1-490A-84B2-1F21E46697D3}"/>
  </bookViews>
  <sheets>
    <sheet name="Sheet1" sheetId="1" r:id="rId1"/>
  </sheets>
  <definedNames>
    <definedName name="_xlnm.Print_Titles" localSheetId="0">Sheet1!$1:$10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H80" i="1"/>
  <c r="D81" i="1"/>
  <c r="F80" i="1"/>
  <c r="F65" i="1"/>
  <c r="J65" i="1" s="1"/>
  <c r="F60" i="1"/>
  <c r="J60" i="1" s="1"/>
  <c r="J80" i="1" l="1"/>
  <c r="L80" i="1" s="1"/>
  <c r="H60" i="1"/>
  <c r="L60" i="1" s="1"/>
  <c r="H65" i="1"/>
  <c r="L65" i="1" s="1"/>
  <c r="F37" i="1"/>
  <c r="J37" i="1" s="1"/>
  <c r="F19" i="1"/>
  <c r="H19" i="1" s="1"/>
  <c r="H37" i="1" l="1"/>
  <c r="J19" i="1"/>
  <c r="L37" i="1"/>
  <c r="L19" i="1"/>
  <c r="F79" i="1" l="1"/>
  <c r="F78" i="1"/>
  <c r="F77" i="1"/>
  <c r="F76" i="1"/>
  <c r="F75" i="1"/>
  <c r="F74" i="1"/>
  <c r="F73" i="1"/>
  <c r="F72" i="1"/>
  <c r="F71" i="1"/>
  <c r="F70" i="1"/>
  <c r="F66" i="1"/>
  <c r="F64" i="1"/>
  <c r="F63" i="1"/>
  <c r="F62" i="1"/>
  <c r="F61" i="1"/>
  <c r="F59" i="1"/>
  <c r="F58" i="1"/>
  <c r="F57" i="1"/>
  <c r="F56" i="1"/>
  <c r="F55" i="1"/>
  <c r="F54" i="1"/>
  <c r="F50" i="1"/>
  <c r="F49" i="1"/>
  <c r="F48" i="1"/>
  <c r="F44" i="1"/>
  <c r="F43" i="1"/>
  <c r="F42" i="1"/>
  <c r="F41" i="1"/>
  <c r="F40" i="1"/>
  <c r="F39" i="1"/>
  <c r="F38" i="1"/>
  <c r="F36" i="1"/>
  <c r="F35" i="1"/>
  <c r="F34" i="1"/>
  <c r="F30" i="1"/>
  <c r="F29" i="1"/>
  <c r="F25" i="1"/>
  <c r="F24" i="1"/>
  <c r="F23" i="1"/>
  <c r="F22" i="1"/>
  <c r="F21" i="1"/>
  <c r="F20" i="1"/>
  <c r="F18" i="1"/>
  <c r="F17" i="1"/>
  <c r="F16" i="1"/>
  <c r="F15" i="1"/>
  <c r="F14" i="1"/>
  <c r="F13" i="1"/>
  <c r="F12" i="1"/>
  <c r="A12" i="1"/>
  <c r="D67" i="1"/>
  <c r="D51" i="1"/>
  <c r="D45" i="1"/>
  <c r="D31" i="1"/>
  <c r="D26" i="1"/>
  <c r="J72" i="1" l="1"/>
  <c r="H72" i="1"/>
  <c r="J74" i="1"/>
  <c r="H74" i="1"/>
  <c r="H76" i="1"/>
  <c r="J76" i="1"/>
  <c r="L76" i="1" s="1"/>
  <c r="J70" i="1"/>
  <c r="H70" i="1"/>
  <c r="H81" i="1" s="1"/>
  <c r="F81" i="1"/>
  <c r="H78" i="1"/>
  <c r="J78" i="1"/>
  <c r="L78" i="1" s="1"/>
  <c r="J73" i="1"/>
  <c r="H73" i="1"/>
  <c r="J75" i="1"/>
  <c r="H75" i="1"/>
  <c r="H77" i="1"/>
  <c r="J77" i="1"/>
  <c r="H71" i="1"/>
  <c r="J71" i="1"/>
  <c r="L71" i="1" s="1"/>
  <c r="J79" i="1"/>
  <c r="H79" i="1"/>
  <c r="J62" i="1"/>
  <c r="H62" i="1"/>
  <c r="H63" i="1"/>
  <c r="J63" i="1"/>
  <c r="L63" i="1" s="1"/>
  <c r="H64" i="1"/>
  <c r="J64" i="1"/>
  <c r="L64" i="1" s="1"/>
  <c r="J56" i="1"/>
  <c r="H56" i="1"/>
  <c r="H66" i="1"/>
  <c r="J66" i="1"/>
  <c r="L66" i="1" s="1"/>
  <c r="J54" i="1"/>
  <c r="H54" i="1"/>
  <c r="H57" i="1"/>
  <c r="J57" i="1"/>
  <c r="L57" i="1" s="1"/>
  <c r="H58" i="1"/>
  <c r="J58" i="1"/>
  <c r="L58" i="1" s="1"/>
  <c r="J55" i="1"/>
  <c r="H55" i="1"/>
  <c r="H59" i="1"/>
  <c r="J59" i="1"/>
  <c r="L59" i="1" s="1"/>
  <c r="J61" i="1"/>
  <c r="H61" i="1"/>
  <c r="J40" i="1"/>
  <c r="H40" i="1"/>
  <c r="H39" i="1"/>
  <c r="J39" i="1"/>
  <c r="L39" i="1" s="1"/>
  <c r="J42" i="1"/>
  <c r="H42" i="1"/>
  <c r="J34" i="1"/>
  <c r="H34" i="1"/>
  <c r="J43" i="1"/>
  <c r="H43" i="1"/>
  <c r="J41" i="1"/>
  <c r="H41" i="1"/>
  <c r="J35" i="1"/>
  <c r="H35" i="1"/>
  <c r="J44" i="1"/>
  <c r="H44" i="1"/>
  <c r="J50" i="1"/>
  <c r="H50" i="1"/>
  <c r="J36" i="1"/>
  <c r="H36" i="1"/>
  <c r="H48" i="1"/>
  <c r="J48" i="1"/>
  <c r="J38" i="1"/>
  <c r="H38" i="1"/>
  <c r="H49" i="1"/>
  <c r="J49" i="1"/>
  <c r="J16" i="1"/>
  <c r="H16" i="1"/>
  <c r="J25" i="1"/>
  <c r="H25" i="1"/>
  <c r="J18" i="1"/>
  <c r="H18" i="1"/>
  <c r="J30" i="1"/>
  <c r="H30" i="1"/>
  <c r="H15" i="1"/>
  <c r="J15" i="1"/>
  <c r="J20" i="1"/>
  <c r="H20" i="1"/>
  <c r="J12" i="1"/>
  <c r="H12" i="1"/>
  <c r="J21" i="1"/>
  <c r="H21" i="1"/>
  <c r="F31" i="1"/>
  <c r="J29" i="1"/>
  <c r="H29" i="1"/>
  <c r="J13" i="1"/>
  <c r="H13" i="1"/>
  <c r="H22" i="1"/>
  <c r="J22" i="1"/>
  <c r="H24" i="1"/>
  <c r="J24" i="1"/>
  <c r="J17" i="1"/>
  <c r="H17" i="1"/>
  <c r="H14" i="1"/>
  <c r="J14" i="1"/>
  <c r="H23" i="1"/>
  <c r="J23" i="1"/>
  <c r="F67" i="1"/>
  <c r="F51" i="1"/>
  <c r="F45" i="1"/>
  <c r="F26" i="1"/>
  <c r="D83" i="1"/>
  <c r="L70" i="1" l="1"/>
  <c r="J81" i="1"/>
  <c r="L74" i="1"/>
  <c r="L75" i="1"/>
  <c r="L79" i="1"/>
  <c r="L73" i="1"/>
  <c r="L77" i="1"/>
  <c r="L72" i="1"/>
  <c r="L50" i="1"/>
  <c r="L61" i="1"/>
  <c r="H67" i="1"/>
  <c r="L56" i="1"/>
  <c r="L54" i="1"/>
  <c r="J67" i="1"/>
  <c r="L55" i="1"/>
  <c r="L62" i="1"/>
  <c r="L35" i="1"/>
  <c r="L42" i="1"/>
  <c r="L16" i="1"/>
  <c r="L23" i="1"/>
  <c r="L22" i="1"/>
  <c r="L43" i="1"/>
  <c r="L40" i="1"/>
  <c r="L14" i="1"/>
  <c r="L38" i="1"/>
  <c r="L44" i="1"/>
  <c r="J45" i="1"/>
  <c r="L34" i="1"/>
  <c r="L48" i="1"/>
  <c r="L51" i="1" s="1"/>
  <c r="J51" i="1"/>
  <c r="H51" i="1"/>
  <c r="L36" i="1"/>
  <c r="L41" i="1"/>
  <c r="H45" i="1"/>
  <c r="L49" i="1"/>
  <c r="L18" i="1"/>
  <c r="L30" i="1"/>
  <c r="L13" i="1"/>
  <c r="H26" i="1"/>
  <c r="H31" i="1"/>
  <c r="L20" i="1"/>
  <c r="L25" i="1"/>
  <c r="L21" i="1"/>
  <c r="L17" i="1"/>
  <c r="J31" i="1"/>
  <c r="L29" i="1"/>
  <c r="L31" i="1" s="1"/>
  <c r="L15" i="1"/>
  <c r="F83" i="1"/>
  <c r="J26" i="1"/>
  <c r="L12" i="1"/>
  <c r="L24" i="1"/>
  <c r="L81" i="1" l="1"/>
  <c r="H83" i="1"/>
  <c r="J83" i="1"/>
  <c r="L67" i="1"/>
  <c r="L45" i="1"/>
  <c r="L26" i="1"/>
  <c r="L83" i="1" s="1"/>
</calcChain>
</file>

<file path=xl/sharedStrings.xml><?xml version="1.0" encoding="utf-8"?>
<sst xmlns="http://schemas.openxmlformats.org/spreadsheetml/2006/main" count="100" uniqueCount="59">
  <si>
    <t>Transportation Equipment</t>
  </si>
  <si>
    <t>Communication Equipment</t>
  </si>
  <si>
    <t>Miscellaneous Equipment</t>
  </si>
  <si>
    <t>Land</t>
  </si>
  <si>
    <t>SSU - General Office</t>
  </si>
  <si>
    <t>SSU - Greenville Data Center</t>
  </si>
  <si>
    <t>SSU - Distribution &amp; Marketing</t>
  </si>
  <si>
    <t>SSU - Aligne Pipe Project</t>
  </si>
  <si>
    <t>SSU - Customer Support</t>
  </si>
  <si>
    <t>SSU - CKV Training Center</t>
  </si>
  <si>
    <t>Line No.</t>
  </si>
  <si>
    <t>Account</t>
  </si>
  <si>
    <t>Description</t>
  </si>
  <si>
    <t>Plant Balances</t>
  </si>
  <si>
    <t>as of 9/30/22</t>
  </si>
  <si>
    <t>Allocation</t>
  </si>
  <si>
    <t>Factor</t>
  </si>
  <si>
    <t>(a)</t>
  </si>
  <si>
    <t>(b)</t>
  </si>
  <si>
    <t>(c)</t>
  </si>
  <si>
    <t>(d)</t>
  </si>
  <si>
    <t>Allocated Plant</t>
  </si>
  <si>
    <t>Current</t>
  </si>
  <si>
    <t>Depr Rates</t>
  </si>
  <si>
    <t>Annual</t>
  </si>
  <si>
    <t>Accrual</t>
  </si>
  <si>
    <t>Proposed</t>
  </si>
  <si>
    <t>Increase or</t>
  </si>
  <si>
    <t>(Decrease)</t>
  </si>
  <si>
    <t>(f)</t>
  </si>
  <si>
    <t>(e) = (c) x (d)</t>
  </si>
  <si>
    <t>(g) = (e) x (f)</t>
  </si>
  <si>
    <t>(h)</t>
  </si>
  <si>
    <t>(i) = (e) x (h)</t>
  </si>
  <si>
    <t>(j) = (i) - (g)</t>
  </si>
  <si>
    <t>Atmos Energy Corporation</t>
  </si>
  <si>
    <t>Plant Ending Balances as of September 30, 2022</t>
  </si>
  <si>
    <t>Total General Office</t>
  </si>
  <si>
    <t>Total Greenville Data Center</t>
  </si>
  <si>
    <t>Total Distribution &amp; Marketing</t>
  </si>
  <si>
    <t>Total Aligne Pipe Project</t>
  </si>
  <si>
    <t>Total Customer Support</t>
  </si>
  <si>
    <t>Total CKV Training Center</t>
  </si>
  <si>
    <t>Other Tangible Property</t>
  </si>
  <si>
    <t>Structures and Improvements</t>
  </si>
  <si>
    <t>Improvements to Leased Premises</t>
  </si>
  <si>
    <t>Office Furniture and Equipment</t>
  </si>
  <si>
    <t>Tools, Shop, and Garage Equipment</t>
  </si>
  <si>
    <t>Servers Hardware</t>
  </si>
  <si>
    <t>Servers Software</t>
  </si>
  <si>
    <t>Network Hardware</t>
  </si>
  <si>
    <t>PC Hardware</t>
  </si>
  <si>
    <t>PC Software</t>
  </si>
  <si>
    <t>Application Software</t>
  </si>
  <si>
    <t>Land and Land Rights</t>
  </si>
  <si>
    <t>2024 Kentucky Rate Case</t>
  </si>
  <si>
    <t>Allocation and Impact of the Proposed SSU Depreciation Rates to Kentucky</t>
  </si>
  <si>
    <t>to Kentucky</t>
  </si>
  <si>
    <t>Total SSU Allocated to Kentucky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</si>
</sst>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164" fontId="0" fillId="0" borderId="0" xfId="1" applyNumberFormat="1" applyFont="1"/>
    <xf numFmtId="0" fontId="3" fillId="0" borderId="0" xfId="0" applyFont="1"/>
    <xf numFmtId="0" fontId="0" fillId="0" borderId="0" xfId="0" applyAlignment="1">
      <alignment horizontal="center"/>
    </xf>
    <xf numFmtId="165" fontId="0" fillId="0" borderId="0" xfId="2" applyNumberFormat="1" applyFont="1"/>
    <xf numFmtId="165" fontId="0" fillId="0" borderId="2" xfId="2" applyNumberFormat="1" applyFont="1" applyBorder="1"/>
    <xf numFmtId="165" fontId="0" fillId="0" borderId="3" xfId="0" applyNumberFormat="1" applyBorder="1"/>
    <xf numFmtId="0" fontId="0" fillId="0" borderId="1" xfId="0" applyBorder="1" applyAlignment="1">
      <alignment horizontal="center"/>
    </xf>
    <xf numFmtId="10" fontId="0" fillId="0" borderId="0" xfId="3" applyNumberFormat="1" applyFont="1"/>
    <xf numFmtId="10" fontId="0" fillId="0" borderId="0" xfId="0" applyNumberFormat="1"/>
    <xf numFmtId="0" fontId="2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30BAF-DD97-4FEF-A64B-F265A82FB695}">
  <dimension ref="A1:L93"/>
  <sheetViews>
    <sheetView tabSelected="1" zoomScaleNormal="100" workbookViewId="0">
      <selection sqref="A1:L1"/>
    </sheetView>
  </sheetViews>
  <sheetFormatPr defaultRowHeight="15" x14ac:dyDescent="0.25"/>
  <cols>
    <col min="1" max="1" width="10.7109375" customWidth="1"/>
    <col min="2" max="2" width="12.7109375" customWidth="1"/>
    <col min="3" max="3" width="35.7109375" customWidth="1"/>
    <col min="4" max="4" width="15.7109375" customWidth="1"/>
    <col min="5" max="5" width="12.7109375" customWidth="1"/>
    <col min="6" max="6" width="15.7109375" customWidth="1"/>
    <col min="7" max="7" width="12.7109375" customWidth="1"/>
    <col min="8" max="8" width="15.7109375" customWidth="1"/>
    <col min="9" max="9" width="12.7109375" customWidth="1"/>
    <col min="10" max="10" width="15.7109375" customWidth="1"/>
    <col min="11" max="11" width="1.7109375" customWidth="1"/>
    <col min="12" max="12" width="15.7109375" customWidth="1"/>
  </cols>
  <sheetData>
    <row r="1" spans="1:12" x14ac:dyDescent="0.25">
      <c r="A1" s="10" t="s">
        <v>35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x14ac:dyDescent="0.25">
      <c r="A2" s="10" t="s">
        <v>55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x14ac:dyDescent="0.25">
      <c r="A3" s="10" t="s">
        <v>36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5">
      <c r="A4" s="10" t="s">
        <v>56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7" spans="1:12" s="3" customFormat="1" x14ac:dyDescent="0.25">
      <c r="D7" s="3" t="s">
        <v>13</v>
      </c>
      <c r="E7" s="3" t="s">
        <v>15</v>
      </c>
      <c r="F7" s="3" t="s">
        <v>21</v>
      </c>
      <c r="G7" s="3" t="s">
        <v>22</v>
      </c>
      <c r="H7" s="3" t="s">
        <v>24</v>
      </c>
      <c r="I7" s="3" t="s">
        <v>26</v>
      </c>
      <c r="J7" s="3" t="s">
        <v>24</v>
      </c>
      <c r="L7" s="3" t="s">
        <v>27</v>
      </c>
    </row>
    <row r="8" spans="1:12" s="3" customFormat="1" x14ac:dyDescent="0.25">
      <c r="A8" s="7" t="s">
        <v>10</v>
      </c>
      <c r="B8" s="7" t="s">
        <v>11</v>
      </c>
      <c r="C8" s="7" t="s">
        <v>12</v>
      </c>
      <c r="D8" s="7" t="s">
        <v>14</v>
      </c>
      <c r="E8" s="7" t="s">
        <v>16</v>
      </c>
      <c r="F8" s="7" t="s">
        <v>57</v>
      </c>
      <c r="G8" s="7" t="s">
        <v>23</v>
      </c>
      <c r="H8" s="7" t="s">
        <v>25</v>
      </c>
      <c r="I8" s="7" t="s">
        <v>23</v>
      </c>
      <c r="J8" s="7" t="s">
        <v>25</v>
      </c>
      <c r="L8" s="7" t="s">
        <v>28</v>
      </c>
    </row>
    <row r="9" spans="1:12" s="3" customFormat="1" x14ac:dyDescent="0.25">
      <c r="B9" s="3" t="s">
        <v>17</v>
      </c>
      <c r="C9" s="3" t="s">
        <v>18</v>
      </c>
      <c r="D9" s="3" t="s">
        <v>19</v>
      </c>
      <c r="E9" s="3" t="s">
        <v>20</v>
      </c>
      <c r="F9" s="3" t="s">
        <v>30</v>
      </c>
      <c r="G9" s="3" t="s">
        <v>29</v>
      </c>
      <c r="H9" s="3" t="s">
        <v>31</v>
      </c>
      <c r="I9" s="3" t="s">
        <v>32</v>
      </c>
      <c r="J9" s="3" t="s">
        <v>33</v>
      </c>
      <c r="L9" s="3" t="s">
        <v>34</v>
      </c>
    </row>
    <row r="11" spans="1:12" x14ac:dyDescent="0.25">
      <c r="A11" s="3">
        <v>1</v>
      </c>
      <c r="C11" s="2" t="s">
        <v>4</v>
      </c>
    </row>
    <row r="12" spans="1:12" x14ac:dyDescent="0.25">
      <c r="A12" s="3">
        <f>+A11+1</f>
        <v>2</v>
      </c>
      <c r="B12" s="3">
        <v>39000</v>
      </c>
      <c r="C12" t="s">
        <v>44</v>
      </c>
      <c r="D12" s="4">
        <v>5928124.0999999996</v>
      </c>
      <c r="F12" s="4">
        <f t="shared" ref="F12:F25" si="0">+D12*$E$26</f>
        <v>270456.49384590099</v>
      </c>
      <c r="G12" s="8">
        <v>2.3800000000000002E-2</v>
      </c>
      <c r="H12" s="4">
        <f>+F12*G12</f>
        <v>6436.864553532444</v>
      </c>
      <c r="I12" s="8">
        <v>2.3800000000000002E-2</v>
      </c>
      <c r="J12" s="4">
        <f>+F12*I12</f>
        <v>6436.864553532444</v>
      </c>
      <c r="L12" s="4">
        <f>+J12-H12</f>
        <v>0</v>
      </c>
    </row>
    <row r="13" spans="1:12" x14ac:dyDescent="0.25">
      <c r="A13" s="3">
        <f t="shared" ref="A13:A76" si="1">+A12+1</f>
        <v>3</v>
      </c>
      <c r="B13" s="3">
        <v>39009</v>
      </c>
      <c r="C13" t="s">
        <v>45</v>
      </c>
      <c r="D13" s="1">
        <v>9896645.4799999986</v>
      </c>
      <c r="F13" s="1">
        <f t="shared" si="0"/>
        <v>451510.79704230273</v>
      </c>
      <c r="G13" s="8">
        <v>5.1299999999999998E-2</v>
      </c>
      <c r="H13" s="1">
        <f t="shared" ref="H13:H25" si="2">+F13*G13</f>
        <v>23162.50388827013</v>
      </c>
      <c r="I13" s="8">
        <v>4.4299999999999999E-2</v>
      </c>
      <c r="J13" s="1">
        <f t="shared" ref="J13:J25" si="3">+F13*I13</f>
        <v>20001.928308974009</v>
      </c>
      <c r="L13" s="1">
        <f>+J13-H13</f>
        <v>-3160.5755792961208</v>
      </c>
    </row>
    <row r="14" spans="1:12" x14ac:dyDescent="0.25">
      <c r="A14" s="3">
        <f t="shared" si="1"/>
        <v>4</v>
      </c>
      <c r="B14" s="3">
        <v>39100</v>
      </c>
      <c r="C14" t="s">
        <v>46</v>
      </c>
      <c r="D14" s="1">
        <v>6120213.0700000012</v>
      </c>
      <c r="F14" s="1">
        <f t="shared" si="0"/>
        <v>279220.09400951274</v>
      </c>
      <c r="G14" s="8">
        <v>6.6000000000000003E-2</v>
      </c>
      <c r="H14" s="1">
        <f t="shared" si="2"/>
        <v>18428.52620462784</v>
      </c>
      <c r="I14" s="8">
        <v>6.3600000000000004E-2</v>
      </c>
      <c r="J14" s="1">
        <f t="shared" si="3"/>
        <v>17758.397979005011</v>
      </c>
      <c r="L14" s="1">
        <f t="shared" ref="L14:L25" si="4">+J14-H14</f>
        <v>-670.12822562282963</v>
      </c>
    </row>
    <row r="15" spans="1:12" x14ac:dyDescent="0.25">
      <c r="A15" s="3">
        <f t="shared" si="1"/>
        <v>5</v>
      </c>
      <c r="B15" s="3">
        <v>39200</v>
      </c>
      <c r="C15" t="s">
        <v>0</v>
      </c>
      <c r="D15" s="1">
        <v>315397.34999999998</v>
      </c>
      <c r="F15" s="1">
        <f t="shared" si="0"/>
        <v>14389.250294083498</v>
      </c>
      <c r="G15" s="8">
        <v>6.2899999999999998E-2</v>
      </c>
      <c r="H15" s="1">
        <f t="shared" si="2"/>
        <v>905.08384349785206</v>
      </c>
      <c r="I15" s="8">
        <v>6.59E-2</v>
      </c>
      <c r="J15" s="1">
        <f t="shared" si="3"/>
        <v>948.25159438010257</v>
      </c>
      <c r="L15" s="1">
        <f t="shared" si="4"/>
        <v>43.167750882250516</v>
      </c>
    </row>
    <row r="16" spans="1:12" x14ac:dyDescent="0.25">
      <c r="A16" s="3">
        <f t="shared" si="1"/>
        <v>6</v>
      </c>
      <c r="B16" s="3">
        <v>39400</v>
      </c>
      <c r="C16" t="s">
        <v>47</v>
      </c>
      <c r="D16" s="1">
        <v>76071.34</v>
      </c>
      <c r="F16" s="1">
        <f t="shared" si="0"/>
        <v>3470.5730769973998</v>
      </c>
      <c r="G16" s="8">
        <v>0.13039999999999999</v>
      </c>
      <c r="H16" s="1">
        <f t="shared" si="2"/>
        <v>452.5627292404609</v>
      </c>
      <c r="I16" s="8">
        <v>0.1244</v>
      </c>
      <c r="J16" s="1">
        <f t="shared" si="3"/>
        <v>431.73929077847652</v>
      </c>
      <c r="L16" s="1">
        <f t="shared" si="4"/>
        <v>-20.823438461984381</v>
      </c>
    </row>
    <row r="17" spans="1:12" x14ac:dyDescent="0.25">
      <c r="A17" s="3">
        <f t="shared" si="1"/>
        <v>7</v>
      </c>
      <c r="B17" s="3">
        <v>39700</v>
      </c>
      <c r="C17" t="s">
        <v>1</v>
      </c>
      <c r="D17" s="1">
        <v>543959.23</v>
      </c>
      <c r="F17" s="1">
        <f t="shared" si="0"/>
        <v>24816.839806190299</v>
      </c>
      <c r="G17" s="8">
        <v>6.7199999999999996E-2</v>
      </c>
      <c r="H17" s="1">
        <f t="shared" si="2"/>
        <v>1667.6916349759879</v>
      </c>
      <c r="I17" s="8">
        <v>6.3399999999999998E-2</v>
      </c>
      <c r="J17" s="1">
        <f t="shared" si="3"/>
        <v>1573.387643712465</v>
      </c>
      <c r="L17" s="1">
        <f t="shared" si="4"/>
        <v>-94.303991263522903</v>
      </c>
    </row>
    <row r="18" spans="1:12" x14ac:dyDescent="0.25">
      <c r="A18" s="3">
        <f t="shared" si="1"/>
        <v>8</v>
      </c>
      <c r="B18" s="3">
        <v>39800</v>
      </c>
      <c r="C18" t="s">
        <v>2</v>
      </c>
      <c r="D18" s="1">
        <v>107930.98999999999</v>
      </c>
      <c r="F18" s="1">
        <f t="shared" si="0"/>
        <v>4924.0934636838992</v>
      </c>
      <c r="G18" s="8">
        <v>7.2400000000000006E-2</v>
      </c>
      <c r="H18" s="1">
        <f t="shared" si="2"/>
        <v>356.50436677071434</v>
      </c>
      <c r="I18" s="8">
        <v>7.0000000000000007E-2</v>
      </c>
      <c r="J18" s="1">
        <f t="shared" si="3"/>
        <v>344.68654245787297</v>
      </c>
      <c r="L18" s="1">
        <f t="shared" si="4"/>
        <v>-11.817824312841367</v>
      </c>
    </row>
    <row r="19" spans="1:12" x14ac:dyDescent="0.25">
      <c r="A19" s="3">
        <f t="shared" si="1"/>
        <v>9</v>
      </c>
      <c r="B19" s="3">
        <v>39900</v>
      </c>
      <c r="C19" t="s">
        <v>43</v>
      </c>
      <c r="D19" s="1">
        <v>0</v>
      </c>
      <c r="F19" s="1">
        <f t="shared" si="0"/>
        <v>0</v>
      </c>
      <c r="G19" s="8">
        <v>0.14960000000000001</v>
      </c>
      <c r="H19" s="1">
        <f t="shared" si="2"/>
        <v>0</v>
      </c>
      <c r="I19" s="8">
        <v>0.1424</v>
      </c>
      <c r="J19" s="1">
        <f t="shared" si="3"/>
        <v>0</v>
      </c>
      <c r="L19" s="1">
        <f t="shared" si="4"/>
        <v>0</v>
      </c>
    </row>
    <row r="20" spans="1:12" x14ac:dyDescent="0.25">
      <c r="A20" s="3">
        <f t="shared" si="1"/>
        <v>10</v>
      </c>
      <c r="B20" s="3">
        <v>39901</v>
      </c>
      <c r="C20" t="s">
        <v>48</v>
      </c>
      <c r="D20" s="1">
        <v>36146803.520000003</v>
      </c>
      <c r="F20" s="1">
        <f t="shared" si="0"/>
        <v>1649111.5197395873</v>
      </c>
      <c r="G20" s="8">
        <v>0.13300000000000001</v>
      </c>
      <c r="H20" s="1">
        <f t="shared" si="2"/>
        <v>219331.83212536512</v>
      </c>
      <c r="I20" s="8">
        <v>0.12659999999999999</v>
      </c>
      <c r="J20" s="1">
        <f t="shared" si="3"/>
        <v>208777.51839903175</v>
      </c>
      <c r="L20" s="1">
        <f t="shared" si="4"/>
        <v>-10554.313726333377</v>
      </c>
    </row>
    <row r="21" spans="1:12" x14ac:dyDescent="0.25">
      <c r="A21" s="3">
        <f t="shared" si="1"/>
        <v>11</v>
      </c>
      <c r="B21" s="3">
        <v>39902</v>
      </c>
      <c r="C21" t="s">
        <v>49</v>
      </c>
      <c r="D21" s="1">
        <v>6594516.1299999999</v>
      </c>
      <c r="F21" s="1">
        <f t="shared" si="0"/>
        <v>300859.03753769927</v>
      </c>
      <c r="G21" s="8">
        <v>0.10630000000000001</v>
      </c>
      <c r="H21" s="1">
        <f t="shared" si="2"/>
        <v>31981.315690257434</v>
      </c>
      <c r="I21" s="8">
        <v>0.10100000000000001</v>
      </c>
      <c r="J21" s="1">
        <f t="shared" si="3"/>
        <v>30386.762791307629</v>
      </c>
      <c r="L21" s="1">
        <f t="shared" si="4"/>
        <v>-1594.5528989498052</v>
      </c>
    </row>
    <row r="22" spans="1:12" x14ac:dyDescent="0.25">
      <c r="A22" s="3">
        <f t="shared" si="1"/>
        <v>12</v>
      </c>
      <c r="B22" s="3">
        <v>39903</v>
      </c>
      <c r="C22" t="s">
        <v>50</v>
      </c>
      <c r="D22" s="1">
        <v>4433994.1000000006</v>
      </c>
      <c r="F22" s="1">
        <f t="shared" si="0"/>
        <v>202290.38356660103</v>
      </c>
      <c r="G22" s="8">
        <v>0.10340000000000001</v>
      </c>
      <c r="H22" s="1">
        <f t="shared" si="2"/>
        <v>20916.825660786548</v>
      </c>
      <c r="I22" s="8">
        <v>0.1128</v>
      </c>
      <c r="J22" s="1">
        <f t="shared" si="3"/>
        <v>22818.355266312596</v>
      </c>
      <c r="L22" s="1">
        <f t="shared" si="4"/>
        <v>1901.5296055260478</v>
      </c>
    </row>
    <row r="23" spans="1:12" x14ac:dyDescent="0.25">
      <c r="A23" s="3">
        <f t="shared" si="1"/>
        <v>13</v>
      </c>
      <c r="B23" s="3">
        <v>39906</v>
      </c>
      <c r="C23" t="s">
        <v>51</v>
      </c>
      <c r="D23" s="1">
        <v>3631674.1700000009</v>
      </c>
      <c r="F23" s="1">
        <f t="shared" si="0"/>
        <v>165686.45430498375</v>
      </c>
      <c r="G23" s="8">
        <v>0.1792</v>
      </c>
      <c r="H23" s="1">
        <f t="shared" si="2"/>
        <v>29691.012611453087</v>
      </c>
      <c r="I23" s="8">
        <v>0.1993</v>
      </c>
      <c r="J23" s="1">
        <f t="shared" si="3"/>
        <v>33021.310342983263</v>
      </c>
      <c r="L23" s="1">
        <f t="shared" si="4"/>
        <v>3330.297731530176</v>
      </c>
    </row>
    <row r="24" spans="1:12" x14ac:dyDescent="0.25">
      <c r="A24" s="3">
        <f t="shared" si="1"/>
        <v>14</v>
      </c>
      <c r="B24" s="3">
        <v>39907</v>
      </c>
      <c r="C24" t="s">
        <v>52</v>
      </c>
      <c r="D24" s="1">
        <v>1178939.6399999997</v>
      </c>
      <c r="F24" s="1">
        <f t="shared" si="0"/>
        <v>53786.303409260385</v>
      </c>
      <c r="G24" s="8">
        <v>0.1075</v>
      </c>
      <c r="H24" s="1">
        <f t="shared" si="2"/>
        <v>5782.0276164954912</v>
      </c>
      <c r="I24" s="8">
        <v>0.1166</v>
      </c>
      <c r="J24" s="1">
        <f t="shared" si="3"/>
        <v>6271.4829775197604</v>
      </c>
      <c r="L24" s="1">
        <f t="shared" si="4"/>
        <v>489.45536102426922</v>
      </c>
    </row>
    <row r="25" spans="1:12" x14ac:dyDescent="0.25">
      <c r="A25" s="3">
        <f t="shared" si="1"/>
        <v>15</v>
      </c>
      <c r="B25" s="3">
        <v>39908</v>
      </c>
      <c r="C25" t="s">
        <v>53</v>
      </c>
      <c r="D25" s="1">
        <v>90745239.610000014</v>
      </c>
      <c r="F25" s="1">
        <f t="shared" si="0"/>
        <v>4140034.6760835829</v>
      </c>
      <c r="G25" s="8">
        <v>7.5499999999999998E-2</v>
      </c>
      <c r="H25" s="1">
        <f t="shared" si="2"/>
        <v>312572.61804431048</v>
      </c>
      <c r="I25" s="8">
        <v>6.93E-2</v>
      </c>
      <c r="J25" s="1">
        <f t="shared" si="3"/>
        <v>286904.4030525923</v>
      </c>
      <c r="L25" s="1">
        <f t="shared" si="4"/>
        <v>-25668.214991718181</v>
      </c>
    </row>
    <row r="26" spans="1:12" x14ac:dyDescent="0.25">
      <c r="A26" s="3">
        <f t="shared" si="1"/>
        <v>16</v>
      </c>
      <c r="B26" s="3"/>
      <c r="C26" s="3" t="s">
        <v>37</v>
      </c>
      <c r="D26" s="5">
        <f>SUM(D12:D25)</f>
        <v>165719508.73000002</v>
      </c>
      <c r="E26" s="9">
        <v>4.5622610000000001E-2</v>
      </c>
      <c r="F26" s="5">
        <f>SUM(F12:F25)</f>
        <v>7560556.5161803868</v>
      </c>
      <c r="H26" s="5">
        <f>SUM(H12:H25)</f>
        <v>671685.36896958353</v>
      </c>
      <c r="J26" s="5">
        <f>SUM(J12:J25)</f>
        <v>635675.08874258772</v>
      </c>
      <c r="L26" s="5">
        <f>SUM(L12:L25)</f>
        <v>-36010.280226995921</v>
      </c>
    </row>
    <row r="27" spans="1:12" x14ac:dyDescent="0.25">
      <c r="A27" s="3">
        <f t="shared" si="1"/>
        <v>17</v>
      </c>
      <c r="B27" s="3"/>
      <c r="D27" s="1"/>
      <c r="F27" s="1"/>
      <c r="H27" s="1"/>
      <c r="J27" s="1"/>
      <c r="L27" s="1"/>
    </row>
    <row r="28" spans="1:12" x14ac:dyDescent="0.25">
      <c r="A28" s="3">
        <f t="shared" si="1"/>
        <v>18</v>
      </c>
      <c r="B28" s="3"/>
      <c r="C28" s="2" t="s">
        <v>5</v>
      </c>
      <c r="D28" s="1"/>
      <c r="F28" s="1"/>
      <c r="H28" s="1"/>
      <c r="J28" s="1"/>
      <c r="L28" s="1"/>
    </row>
    <row r="29" spans="1:12" x14ac:dyDescent="0.25">
      <c r="A29" s="3">
        <f t="shared" si="1"/>
        <v>19</v>
      </c>
      <c r="B29" s="3">
        <v>39005</v>
      </c>
      <c r="C29" t="s">
        <v>44</v>
      </c>
      <c r="D29" s="4">
        <v>14064997.600000003</v>
      </c>
      <c r="F29" s="4">
        <f>+D29*$E$31</f>
        <v>211514.91925786407</v>
      </c>
      <c r="G29" s="8">
        <v>2.3800000000000002E-2</v>
      </c>
      <c r="H29" s="4">
        <f t="shared" ref="H29:H30" si="5">+F29*G29</f>
        <v>5034.0550783371655</v>
      </c>
      <c r="I29" s="8">
        <v>2.3800000000000002E-2</v>
      </c>
      <c r="J29" s="4">
        <f t="shared" ref="J29:J30" si="6">+F29*I29</f>
        <v>5034.0550783371655</v>
      </c>
      <c r="L29" s="4">
        <f>+J29-H29</f>
        <v>0</v>
      </c>
    </row>
    <row r="30" spans="1:12" x14ac:dyDescent="0.25">
      <c r="A30" s="3">
        <f t="shared" si="1"/>
        <v>20</v>
      </c>
      <c r="B30" s="3">
        <v>39104</v>
      </c>
      <c r="C30" t="s">
        <v>46</v>
      </c>
      <c r="D30" s="1">
        <v>82909.13</v>
      </c>
      <c r="F30" s="1">
        <f>+D30*$E$31</f>
        <v>1246.8198315007</v>
      </c>
      <c r="G30" s="8">
        <v>6.6000000000000003E-2</v>
      </c>
      <c r="H30" s="1">
        <f t="shared" si="5"/>
        <v>82.290108879046201</v>
      </c>
      <c r="I30" s="8">
        <v>6.3600000000000004E-2</v>
      </c>
      <c r="J30" s="1">
        <f t="shared" si="6"/>
        <v>79.297741283444523</v>
      </c>
      <c r="L30" s="1">
        <f>+J30-H30</f>
        <v>-2.992367595601678</v>
      </c>
    </row>
    <row r="31" spans="1:12" x14ac:dyDescent="0.25">
      <c r="A31" s="3">
        <f t="shared" si="1"/>
        <v>21</v>
      </c>
      <c r="B31" s="3"/>
      <c r="C31" s="3" t="s">
        <v>38</v>
      </c>
      <c r="D31" s="5">
        <f>SUM(D29:D30)</f>
        <v>14147906.730000004</v>
      </c>
      <c r="E31" s="9">
        <v>1.503839E-2</v>
      </c>
      <c r="F31" s="5">
        <f>SUM(F29:F30)</f>
        <v>212761.73908936477</v>
      </c>
      <c r="H31" s="5">
        <f>SUM(H29:H30)</f>
        <v>5116.3451872162113</v>
      </c>
      <c r="J31" s="5">
        <f>SUM(J29:J30)</f>
        <v>5113.3528196206098</v>
      </c>
      <c r="L31" s="5">
        <f>SUM(L29:L30)</f>
        <v>-2.992367595601678</v>
      </c>
    </row>
    <row r="32" spans="1:12" x14ac:dyDescent="0.25">
      <c r="A32" s="3">
        <f t="shared" si="1"/>
        <v>22</v>
      </c>
      <c r="B32" s="3"/>
      <c r="D32" s="1"/>
      <c r="F32" s="1"/>
    </row>
    <row r="33" spans="1:12" x14ac:dyDescent="0.25">
      <c r="A33" s="3">
        <f t="shared" si="1"/>
        <v>23</v>
      </c>
      <c r="B33" s="3"/>
      <c r="C33" s="2" t="s">
        <v>6</v>
      </c>
      <c r="D33" s="1"/>
      <c r="F33" s="1"/>
    </row>
    <row r="34" spans="1:12" x14ac:dyDescent="0.25">
      <c r="A34" s="3">
        <f t="shared" si="1"/>
        <v>24</v>
      </c>
      <c r="B34" s="3">
        <v>39020</v>
      </c>
      <c r="C34" t="s">
        <v>44</v>
      </c>
      <c r="D34" s="4">
        <v>2116.08</v>
      </c>
      <c r="F34" s="4">
        <f t="shared" ref="F34:F44" si="7">+D34*$E$45</f>
        <v>118.3411603368</v>
      </c>
      <c r="G34" s="8">
        <v>2.3800000000000002E-2</v>
      </c>
      <c r="H34" s="4">
        <f t="shared" ref="H34:H35" si="8">+F34*G34</f>
        <v>2.8165196160158401</v>
      </c>
      <c r="I34" s="8">
        <v>2.3800000000000002E-2</v>
      </c>
      <c r="J34" s="4">
        <f t="shared" ref="J34:J35" si="9">+F34*I34</f>
        <v>2.8165196160158401</v>
      </c>
      <c r="L34" s="4">
        <f>+J34-H34</f>
        <v>0</v>
      </c>
    </row>
    <row r="35" spans="1:12" x14ac:dyDescent="0.25">
      <c r="A35" s="3">
        <f t="shared" si="1"/>
        <v>25</v>
      </c>
      <c r="B35" s="3">
        <v>39029</v>
      </c>
      <c r="C35" t="s">
        <v>45</v>
      </c>
      <c r="D35" s="1">
        <v>31824.47</v>
      </c>
      <c r="F35" s="1">
        <f t="shared" si="7"/>
        <v>1779.7742556537</v>
      </c>
      <c r="G35" s="8">
        <v>5.1299999999999998E-2</v>
      </c>
      <c r="H35" s="1">
        <f t="shared" si="8"/>
        <v>91.302419315034811</v>
      </c>
      <c r="I35" s="8">
        <v>4.4299999999999999E-2</v>
      </c>
      <c r="J35" s="1">
        <f t="shared" si="9"/>
        <v>78.843999525458912</v>
      </c>
      <c r="L35" s="1">
        <f>+J35-H35</f>
        <v>-12.458419789575899</v>
      </c>
    </row>
    <row r="36" spans="1:12" x14ac:dyDescent="0.25">
      <c r="A36" s="3">
        <f t="shared" si="1"/>
        <v>26</v>
      </c>
      <c r="B36" s="3">
        <v>39120</v>
      </c>
      <c r="C36" t="s">
        <v>46</v>
      </c>
      <c r="D36" s="1">
        <v>263337.89</v>
      </c>
      <c r="F36" s="1">
        <f t="shared" si="7"/>
        <v>14727.095130261901</v>
      </c>
      <c r="G36" s="8">
        <v>6.6000000000000003E-2</v>
      </c>
      <c r="H36" s="1">
        <f t="shared" ref="H36:H44" si="10">+F36*G36</f>
        <v>971.98827859728556</v>
      </c>
      <c r="I36" s="8">
        <v>6.3600000000000004E-2</v>
      </c>
      <c r="J36" s="1">
        <f t="shared" ref="J36:J44" si="11">+F36*I36</f>
        <v>936.64325028465703</v>
      </c>
      <c r="L36" s="1">
        <f t="shared" ref="L36:L44" si="12">+J36-H36</f>
        <v>-35.345028312628529</v>
      </c>
    </row>
    <row r="37" spans="1:12" x14ac:dyDescent="0.25">
      <c r="A37" s="3">
        <f t="shared" si="1"/>
        <v>27</v>
      </c>
      <c r="B37" s="3">
        <v>39420</v>
      </c>
      <c r="C37" t="s">
        <v>47</v>
      </c>
      <c r="D37" s="1">
        <v>0</v>
      </c>
      <c r="F37" s="1">
        <f t="shared" si="7"/>
        <v>0</v>
      </c>
      <c r="G37" s="8">
        <v>0.13039999999999999</v>
      </c>
      <c r="H37" s="1">
        <f t="shared" si="10"/>
        <v>0</v>
      </c>
      <c r="I37" s="8">
        <v>0.1244</v>
      </c>
      <c r="J37" s="1">
        <f t="shared" si="11"/>
        <v>0</v>
      </c>
      <c r="L37" s="1">
        <f t="shared" si="12"/>
        <v>0</v>
      </c>
    </row>
    <row r="38" spans="1:12" x14ac:dyDescent="0.25">
      <c r="A38" s="3">
        <f t="shared" si="1"/>
        <v>28</v>
      </c>
      <c r="B38" s="3">
        <v>39720</v>
      </c>
      <c r="C38" t="s">
        <v>1</v>
      </c>
      <c r="D38" s="1">
        <v>8824.34</v>
      </c>
      <c r="F38" s="1">
        <f t="shared" si="7"/>
        <v>493.49865544140005</v>
      </c>
      <c r="G38" s="8">
        <v>6.7199999999999996E-2</v>
      </c>
      <c r="H38" s="1">
        <f t="shared" si="10"/>
        <v>33.163109645662082</v>
      </c>
      <c r="I38" s="8">
        <v>6.3399999999999998E-2</v>
      </c>
      <c r="J38" s="1">
        <f t="shared" si="11"/>
        <v>31.287814754984762</v>
      </c>
      <c r="L38" s="1">
        <f t="shared" si="12"/>
        <v>-1.8752948906773206</v>
      </c>
    </row>
    <row r="39" spans="1:12" x14ac:dyDescent="0.25">
      <c r="A39" s="3">
        <f t="shared" si="1"/>
        <v>29</v>
      </c>
      <c r="B39" s="3">
        <v>39820</v>
      </c>
      <c r="C39" t="s">
        <v>2</v>
      </c>
      <c r="D39" s="1">
        <v>7388.3899999999994</v>
      </c>
      <c r="F39" s="1">
        <f t="shared" si="7"/>
        <v>413.1935681169</v>
      </c>
      <c r="G39" s="8">
        <v>7.2400000000000006E-2</v>
      </c>
      <c r="H39" s="1">
        <f t="shared" si="10"/>
        <v>29.915214331663563</v>
      </c>
      <c r="I39" s="8">
        <v>7.0000000000000007E-2</v>
      </c>
      <c r="J39" s="1">
        <f t="shared" si="11"/>
        <v>28.923549768183001</v>
      </c>
      <c r="L39" s="1">
        <f t="shared" si="12"/>
        <v>-0.99166456348056187</v>
      </c>
    </row>
    <row r="40" spans="1:12" x14ac:dyDescent="0.25">
      <c r="A40" s="3">
        <f t="shared" si="1"/>
        <v>30</v>
      </c>
      <c r="B40" s="3">
        <v>39921</v>
      </c>
      <c r="C40" t="s">
        <v>48</v>
      </c>
      <c r="D40" s="1">
        <v>1324662.58</v>
      </c>
      <c r="F40" s="1">
        <f t="shared" si="7"/>
        <v>74081.370634351813</v>
      </c>
      <c r="G40" s="8">
        <v>0.13300000000000001</v>
      </c>
      <c r="H40" s="1">
        <f t="shared" si="10"/>
        <v>9852.8222943687924</v>
      </c>
      <c r="I40" s="8">
        <v>0.12659999999999999</v>
      </c>
      <c r="J40" s="1">
        <f t="shared" si="11"/>
        <v>9378.7015223089384</v>
      </c>
      <c r="L40" s="1">
        <f t="shared" si="12"/>
        <v>-474.12077205985406</v>
      </c>
    </row>
    <row r="41" spans="1:12" x14ac:dyDescent="0.25">
      <c r="A41" s="3">
        <f t="shared" si="1"/>
        <v>31</v>
      </c>
      <c r="B41" s="3">
        <v>39922</v>
      </c>
      <c r="C41" t="s">
        <v>49</v>
      </c>
      <c r="D41" s="1">
        <v>5425528.8000000007</v>
      </c>
      <c r="F41" s="1">
        <f t="shared" si="7"/>
        <v>303421.12473664805</v>
      </c>
      <c r="G41" s="8">
        <v>0.10630000000000001</v>
      </c>
      <c r="H41" s="1">
        <f t="shared" si="10"/>
        <v>32253.665559505691</v>
      </c>
      <c r="I41" s="8">
        <v>0.10100000000000001</v>
      </c>
      <c r="J41" s="1">
        <f t="shared" si="11"/>
        <v>30645.533598401456</v>
      </c>
      <c r="L41" s="1">
        <f t="shared" si="12"/>
        <v>-1608.1319611042345</v>
      </c>
    </row>
    <row r="42" spans="1:12" x14ac:dyDescent="0.25">
      <c r="A42" s="3">
        <f t="shared" si="1"/>
        <v>32</v>
      </c>
      <c r="B42" s="3">
        <v>39923</v>
      </c>
      <c r="C42" t="s">
        <v>50</v>
      </c>
      <c r="D42" s="1">
        <v>184213.84</v>
      </c>
      <c r="F42" s="1">
        <f t="shared" si="7"/>
        <v>10302.105579986401</v>
      </c>
      <c r="G42" s="8">
        <v>0.10340000000000001</v>
      </c>
      <c r="H42" s="1">
        <f t="shared" si="10"/>
        <v>1065.237716970594</v>
      </c>
      <c r="I42" s="8">
        <v>0.1128</v>
      </c>
      <c r="J42" s="1">
        <f t="shared" si="11"/>
        <v>1162.0775094224659</v>
      </c>
      <c r="L42" s="1">
        <f t="shared" si="12"/>
        <v>96.839792451871972</v>
      </c>
    </row>
    <row r="43" spans="1:12" x14ac:dyDescent="0.25">
      <c r="A43" s="3">
        <f t="shared" si="1"/>
        <v>33</v>
      </c>
      <c r="B43" s="3">
        <v>39926</v>
      </c>
      <c r="C43" t="s">
        <v>51</v>
      </c>
      <c r="D43" s="1">
        <v>376231.97000000003</v>
      </c>
      <c r="F43" s="1">
        <f t="shared" si="7"/>
        <v>21040.663814978703</v>
      </c>
      <c r="G43" s="8">
        <v>0.1792</v>
      </c>
      <c r="H43" s="1">
        <f t="shared" si="10"/>
        <v>3770.4869556441836</v>
      </c>
      <c r="I43" s="8">
        <v>0.1993</v>
      </c>
      <c r="J43" s="1">
        <f t="shared" si="11"/>
        <v>4193.4042983252557</v>
      </c>
      <c r="L43" s="1">
        <f t="shared" si="12"/>
        <v>422.91734268107211</v>
      </c>
    </row>
    <row r="44" spans="1:12" x14ac:dyDescent="0.25">
      <c r="A44" s="3">
        <f t="shared" si="1"/>
        <v>34</v>
      </c>
      <c r="B44" s="3">
        <v>39928</v>
      </c>
      <c r="C44" t="s">
        <v>53</v>
      </c>
      <c r="D44" s="1">
        <v>27358035.629999999</v>
      </c>
      <c r="F44" s="1">
        <f t="shared" si="7"/>
        <v>1529990.2087774172</v>
      </c>
      <c r="G44" s="8">
        <v>7.5499999999999998E-2</v>
      </c>
      <c r="H44" s="1">
        <f t="shared" si="10"/>
        <v>115514.26076269499</v>
      </c>
      <c r="I44" s="8">
        <v>6.93E-2</v>
      </c>
      <c r="J44" s="1">
        <f t="shared" si="11"/>
        <v>106028.32146827501</v>
      </c>
      <c r="L44" s="1">
        <f t="shared" si="12"/>
        <v>-9485.939294419979</v>
      </c>
    </row>
    <row r="45" spans="1:12" x14ac:dyDescent="0.25">
      <c r="A45" s="3">
        <f t="shared" si="1"/>
        <v>35</v>
      </c>
      <c r="B45" s="3"/>
      <c r="C45" s="3" t="s">
        <v>39</v>
      </c>
      <c r="D45" s="5">
        <f>SUM(D34:D44)</f>
        <v>34982163.990000002</v>
      </c>
      <c r="E45" s="9">
        <v>5.5924710000000002E-2</v>
      </c>
      <c r="F45" s="5">
        <f>SUM(F34:F44)</f>
        <v>1956367.3763131928</v>
      </c>
      <c r="H45" s="5">
        <f>SUM(H34:H44)</f>
        <v>163585.65883068991</v>
      </c>
      <c r="J45" s="5">
        <f>SUM(J34:J44)</f>
        <v>152486.55353068243</v>
      </c>
      <c r="L45" s="5">
        <f>SUM(L34:L44)</f>
        <v>-11099.105300007486</v>
      </c>
    </row>
    <row r="46" spans="1:12" x14ac:dyDescent="0.25">
      <c r="A46" s="3">
        <f t="shared" si="1"/>
        <v>36</v>
      </c>
      <c r="B46" s="3"/>
      <c r="D46" s="1"/>
      <c r="F46" s="1"/>
      <c r="H46" s="1"/>
      <c r="J46" s="1"/>
      <c r="L46" s="1"/>
    </row>
    <row r="47" spans="1:12" x14ac:dyDescent="0.25">
      <c r="A47" s="3">
        <f t="shared" si="1"/>
        <v>37</v>
      </c>
      <c r="B47" s="3"/>
      <c r="C47" s="2" t="s">
        <v>7</v>
      </c>
      <c r="D47" s="1"/>
      <c r="F47" s="1"/>
      <c r="H47" s="1"/>
      <c r="J47" s="1"/>
      <c r="L47" s="1"/>
    </row>
    <row r="48" spans="1:12" x14ac:dyDescent="0.25">
      <c r="A48" s="3">
        <f t="shared" si="1"/>
        <v>38</v>
      </c>
      <c r="B48" s="3">
        <v>39931</v>
      </c>
      <c r="C48" t="s">
        <v>48</v>
      </c>
      <c r="D48" s="4">
        <v>297266.61</v>
      </c>
      <c r="F48" s="4">
        <f>+D48*$E$51</f>
        <v>10701.416627367898</v>
      </c>
      <c r="G48" s="8">
        <v>0.13300000000000001</v>
      </c>
      <c r="H48" s="4">
        <f t="shared" ref="H48:H49" si="13">+F48*G48</f>
        <v>1423.2884114399305</v>
      </c>
      <c r="I48" s="8">
        <v>0.12659999999999999</v>
      </c>
      <c r="J48" s="4">
        <f t="shared" ref="J48:J49" si="14">+F48*I48</f>
        <v>1354.7993450247759</v>
      </c>
      <c r="L48" s="4">
        <f>+J48-H48</f>
        <v>-68.489066415154639</v>
      </c>
    </row>
    <row r="49" spans="1:12" x14ac:dyDescent="0.25">
      <c r="A49" s="3">
        <f t="shared" si="1"/>
        <v>39</v>
      </c>
      <c r="B49" s="3">
        <v>39932</v>
      </c>
      <c r="C49" t="s">
        <v>49</v>
      </c>
      <c r="D49" s="1">
        <v>783916.61</v>
      </c>
      <c r="F49" s="1">
        <f t="shared" ref="F49:F50" si="15">+D49*$E$51</f>
        <v>28220.519770867901</v>
      </c>
      <c r="G49" s="8">
        <v>0.10630000000000001</v>
      </c>
      <c r="H49" s="1">
        <f t="shared" si="13"/>
        <v>2999.8412516432581</v>
      </c>
      <c r="I49" s="8">
        <v>0.10100000000000001</v>
      </c>
      <c r="J49" s="1">
        <f t="shared" si="14"/>
        <v>2850.2724968576581</v>
      </c>
      <c r="L49" s="1">
        <f>+J49-H49</f>
        <v>-149.56875478560005</v>
      </c>
    </row>
    <row r="50" spans="1:12" x14ac:dyDescent="0.25">
      <c r="A50" s="3">
        <f t="shared" si="1"/>
        <v>40</v>
      </c>
      <c r="B50" s="3">
        <v>39938</v>
      </c>
      <c r="C50" t="s">
        <v>53</v>
      </c>
      <c r="D50" s="1">
        <v>21118224.870000001</v>
      </c>
      <c r="F50" s="1">
        <f t="shared" si="15"/>
        <v>760243.21320282936</v>
      </c>
      <c r="G50" s="8">
        <v>7.5499999999999998E-2</v>
      </c>
      <c r="H50" s="1">
        <f t="shared" ref="H50" si="16">+F50*G50</f>
        <v>57398.362596813611</v>
      </c>
      <c r="I50" s="8">
        <v>6.93E-2</v>
      </c>
      <c r="J50" s="1">
        <f t="shared" ref="J50" si="17">+F50*I50</f>
        <v>52684.854674956077</v>
      </c>
      <c r="L50" s="1">
        <f t="shared" ref="L50" si="18">+J50-H50</f>
        <v>-4713.5079218575338</v>
      </c>
    </row>
    <row r="51" spans="1:12" x14ac:dyDescent="0.25">
      <c r="A51" s="3">
        <f t="shared" si="1"/>
        <v>41</v>
      </c>
      <c r="B51" s="3"/>
      <c r="C51" s="3" t="s">
        <v>40</v>
      </c>
      <c r="D51" s="5">
        <f>SUM(D48:D50)</f>
        <v>22199408.09</v>
      </c>
      <c r="E51" s="9">
        <v>3.5999389999999999E-2</v>
      </c>
      <c r="F51" s="5">
        <f>SUM(F48:F50)</f>
        <v>799165.1496010652</v>
      </c>
      <c r="H51" s="5">
        <f>SUM(H48:H50)</f>
        <v>61821.492259896797</v>
      </c>
      <c r="J51" s="5">
        <f>SUM(J48:J50)</f>
        <v>56889.92651683851</v>
      </c>
      <c r="L51" s="5">
        <f>SUM(L48:L50)</f>
        <v>-4931.5657430582887</v>
      </c>
    </row>
    <row r="52" spans="1:12" x14ac:dyDescent="0.25">
      <c r="A52" s="3">
        <f t="shared" si="1"/>
        <v>42</v>
      </c>
      <c r="B52" s="3"/>
      <c r="D52" s="1"/>
      <c r="F52" s="1"/>
      <c r="H52" s="1"/>
      <c r="J52" s="1"/>
      <c r="L52" s="1"/>
    </row>
    <row r="53" spans="1:12" x14ac:dyDescent="0.25">
      <c r="A53" s="3">
        <f t="shared" si="1"/>
        <v>43</v>
      </c>
      <c r="B53" s="3"/>
      <c r="C53" s="2" t="s">
        <v>8</v>
      </c>
      <c r="D53" s="1"/>
      <c r="F53" s="1"/>
      <c r="H53" s="1"/>
      <c r="J53" s="1"/>
      <c r="L53" s="1"/>
    </row>
    <row r="54" spans="1:12" x14ac:dyDescent="0.25">
      <c r="A54" s="3">
        <f t="shared" si="1"/>
        <v>44</v>
      </c>
      <c r="B54" s="3">
        <v>38900</v>
      </c>
      <c r="C54" t="s">
        <v>3</v>
      </c>
      <c r="D54" s="4">
        <v>2874239.86</v>
      </c>
      <c r="F54" s="4">
        <f t="shared" ref="F54:F66" si="19">+D54*$E$67</f>
        <v>154954.29478840399</v>
      </c>
      <c r="G54" s="8">
        <v>0</v>
      </c>
      <c r="H54" s="4">
        <f t="shared" ref="H54:H66" si="20">+F54*G54</f>
        <v>0</v>
      </c>
      <c r="I54" s="8">
        <v>0</v>
      </c>
      <c r="J54" s="4">
        <f t="shared" ref="J54:J55" si="21">+F54*I54</f>
        <v>0</v>
      </c>
      <c r="L54" s="4">
        <f>+J54-H54</f>
        <v>0</v>
      </c>
    </row>
    <row r="55" spans="1:12" x14ac:dyDescent="0.25">
      <c r="A55" s="3">
        <f t="shared" si="1"/>
        <v>45</v>
      </c>
      <c r="B55" s="3">
        <v>39000</v>
      </c>
      <c r="C55" t="s">
        <v>44</v>
      </c>
      <c r="D55" s="1">
        <v>13511944.019999998</v>
      </c>
      <c r="F55" s="1">
        <f t="shared" si="19"/>
        <v>728447.8188398279</v>
      </c>
      <c r="G55" s="8">
        <v>2.3800000000000002E-2</v>
      </c>
      <c r="H55" s="1">
        <f t="shared" si="20"/>
        <v>17337.058088387905</v>
      </c>
      <c r="I55" s="8">
        <v>2.3800000000000002E-2</v>
      </c>
      <c r="J55" s="1">
        <f t="shared" si="21"/>
        <v>17337.058088387905</v>
      </c>
      <c r="L55" s="1">
        <f>+J55-H55</f>
        <v>0</v>
      </c>
    </row>
    <row r="56" spans="1:12" x14ac:dyDescent="0.25">
      <c r="A56" s="3">
        <f t="shared" si="1"/>
        <v>46</v>
      </c>
      <c r="B56" s="3">
        <v>39009</v>
      </c>
      <c r="C56" t="s">
        <v>45</v>
      </c>
      <c r="D56" s="1">
        <v>2956106.7800000003</v>
      </c>
      <c r="F56" s="1">
        <f t="shared" si="19"/>
        <v>159367.85505929202</v>
      </c>
      <c r="G56" s="8">
        <v>5.1299999999999998E-2</v>
      </c>
      <c r="H56" s="1">
        <f t="shared" si="20"/>
        <v>8175.57096454168</v>
      </c>
      <c r="I56" s="8">
        <v>4.4299999999999999E-2</v>
      </c>
      <c r="J56" s="1">
        <f t="shared" ref="J56:J66" si="22">+F56*I56</f>
        <v>7059.9959791266365</v>
      </c>
      <c r="L56" s="1">
        <f t="shared" ref="L56:L66" si="23">+J56-H56</f>
        <v>-1115.5749854150436</v>
      </c>
    </row>
    <row r="57" spans="1:12" x14ac:dyDescent="0.25">
      <c r="A57" s="3">
        <f t="shared" si="1"/>
        <v>47</v>
      </c>
      <c r="B57" s="3">
        <v>39100</v>
      </c>
      <c r="C57" t="s">
        <v>46</v>
      </c>
      <c r="D57" s="1">
        <v>2710773.91</v>
      </c>
      <c r="F57" s="1">
        <f t="shared" si="19"/>
        <v>146141.61657157401</v>
      </c>
      <c r="G57" s="8">
        <v>6.6000000000000003E-2</v>
      </c>
      <c r="H57" s="1">
        <f t="shared" si="20"/>
        <v>9645.3466937238845</v>
      </c>
      <c r="I57" s="8">
        <v>6.3600000000000004E-2</v>
      </c>
      <c r="J57" s="1">
        <f t="shared" si="22"/>
        <v>9294.6068139521067</v>
      </c>
      <c r="L57" s="1">
        <f t="shared" si="23"/>
        <v>-350.73987977177785</v>
      </c>
    </row>
    <row r="58" spans="1:12" x14ac:dyDescent="0.25">
      <c r="A58" s="3">
        <f t="shared" si="1"/>
        <v>48</v>
      </c>
      <c r="B58" s="3">
        <v>39700</v>
      </c>
      <c r="C58" t="s">
        <v>1</v>
      </c>
      <c r="D58" s="1">
        <v>1913117.11</v>
      </c>
      <c r="F58" s="1">
        <f t="shared" si="19"/>
        <v>103138.821764054</v>
      </c>
      <c r="G58" s="8">
        <v>6.7199999999999996E-2</v>
      </c>
      <c r="H58" s="1">
        <f t="shared" si="20"/>
        <v>6930.9288225444279</v>
      </c>
      <c r="I58" s="8">
        <v>6.3399999999999998E-2</v>
      </c>
      <c r="J58" s="1">
        <f t="shared" si="22"/>
        <v>6539.001299841023</v>
      </c>
      <c r="L58" s="1">
        <f t="shared" si="23"/>
        <v>-391.92752270340497</v>
      </c>
    </row>
    <row r="59" spans="1:12" x14ac:dyDescent="0.25">
      <c r="A59" s="3">
        <f t="shared" si="1"/>
        <v>49</v>
      </c>
      <c r="B59" s="3">
        <v>39800</v>
      </c>
      <c r="C59" t="s">
        <v>2</v>
      </c>
      <c r="D59" s="1">
        <v>85451.459999999992</v>
      </c>
      <c r="F59" s="1">
        <f t="shared" si="19"/>
        <v>4606.807840643999</v>
      </c>
      <c r="G59" s="8">
        <v>7.2400000000000006E-2</v>
      </c>
      <c r="H59" s="1">
        <f t="shared" si="20"/>
        <v>333.53288766262557</v>
      </c>
      <c r="I59" s="8">
        <v>7.0000000000000007E-2</v>
      </c>
      <c r="J59" s="1">
        <f t="shared" si="22"/>
        <v>322.47654884507995</v>
      </c>
      <c r="L59" s="1">
        <f t="shared" si="23"/>
        <v>-11.056338817545623</v>
      </c>
    </row>
    <row r="60" spans="1:12" x14ac:dyDescent="0.25">
      <c r="A60" s="3">
        <f t="shared" si="1"/>
        <v>50</v>
      </c>
      <c r="B60" s="3">
        <v>39900</v>
      </c>
      <c r="C60" t="s">
        <v>43</v>
      </c>
      <c r="D60" s="1">
        <v>0</v>
      </c>
      <c r="F60" s="1">
        <f t="shared" si="19"/>
        <v>0</v>
      </c>
      <c r="G60" s="8">
        <v>0.14960000000000001</v>
      </c>
      <c r="H60" s="1">
        <f t="shared" si="20"/>
        <v>0</v>
      </c>
      <c r="I60" s="8">
        <v>0.1424</v>
      </c>
      <c r="J60" s="1">
        <f t="shared" si="22"/>
        <v>0</v>
      </c>
      <c r="L60" s="1">
        <f t="shared" si="23"/>
        <v>0</v>
      </c>
    </row>
    <row r="61" spans="1:12" x14ac:dyDescent="0.25">
      <c r="A61" s="3">
        <f t="shared" si="1"/>
        <v>51</v>
      </c>
      <c r="B61" s="3">
        <v>39901</v>
      </c>
      <c r="C61" t="s">
        <v>48</v>
      </c>
      <c r="D61" s="1">
        <v>12194175.100000001</v>
      </c>
      <c r="F61" s="1">
        <f t="shared" si="19"/>
        <v>657405.05148614</v>
      </c>
      <c r="G61" s="8">
        <v>0.13300000000000001</v>
      </c>
      <c r="H61" s="1">
        <f t="shared" si="20"/>
        <v>87434.871847656628</v>
      </c>
      <c r="I61" s="8">
        <v>0.12659999999999999</v>
      </c>
      <c r="J61" s="1">
        <f t="shared" si="22"/>
        <v>83227.479518145323</v>
      </c>
      <c r="L61" s="1">
        <f t="shared" si="23"/>
        <v>-4207.3923295113054</v>
      </c>
    </row>
    <row r="62" spans="1:12" x14ac:dyDescent="0.25">
      <c r="A62" s="3">
        <f t="shared" si="1"/>
        <v>52</v>
      </c>
      <c r="B62" s="3">
        <v>39902</v>
      </c>
      <c r="C62" t="s">
        <v>49</v>
      </c>
      <c r="D62" s="1">
        <v>2208691.4399999995</v>
      </c>
      <c r="F62" s="1">
        <f t="shared" si="19"/>
        <v>119073.64769841597</v>
      </c>
      <c r="G62" s="8">
        <v>0.10630000000000001</v>
      </c>
      <c r="H62" s="1">
        <f t="shared" si="20"/>
        <v>12657.528750341618</v>
      </c>
      <c r="I62" s="8">
        <v>0.10100000000000001</v>
      </c>
      <c r="J62" s="1">
        <f t="shared" si="22"/>
        <v>12026.438417540014</v>
      </c>
      <c r="L62" s="1">
        <f t="shared" si="23"/>
        <v>-631.09033280160475</v>
      </c>
    </row>
    <row r="63" spans="1:12" x14ac:dyDescent="0.25">
      <c r="A63" s="3">
        <f t="shared" si="1"/>
        <v>53</v>
      </c>
      <c r="B63" s="3">
        <v>39903</v>
      </c>
      <c r="C63" t="s">
        <v>50</v>
      </c>
      <c r="D63" s="1">
        <v>721114.04999999993</v>
      </c>
      <c r="F63" s="1">
        <f t="shared" si="19"/>
        <v>38876.267995169997</v>
      </c>
      <c r="G63" s="8">
        <v>0.10340000000000001</v>
      </c>
      <c r="H63" s="1">
        <f t="shared" si="20"/>
        <v>4019.8061107005778</v>
      </c>
      <c r="I63" s="8">
        <v>0.1128</v>
      </c>
      <c r="J63" s="1">
        <f t="shared" si="22"/>
        <v>4385.2430298551753</v>
      </c>
      <c r="L63" s="1">
        <f t="shared" si="23"/>
        <v>365.43691915459749</v>
      </c>
    </row>
    <row r="64" spans="1:12" x14ac:dyDescent="0.25">
      <c r="A64" s="3">
        <f t="shared" si="1"/>
        <v>54</v>
      </c>
      <c r="B64" s="3">
        <v>39906</v>
      </c>
      <c r="C64" t="s">
        <v>51</v>
      </c>
      <c r="D64" s="1">
        <v>858992.05999999994</v>
      </c>
      <c r="F64" s="1">
        <f t="shared" si="19"/>
        <v>46309.464543483999</v>
      </c>
      <c r="G64" s="8">
        <v>0.1792</v>
      </c>
      <c r="H64" s="1">
        <f t="shared" si="20"/>
        <v>8298.6560461923327</v>
      </c>
      <c r="I64" s="8">
        <v>0.1993</v>
      </c>
      <c r="J64" s="1">
        <f t="shared" si="22"/>
        <v>9229.4762835163619</v>
      </c>
      <c r="L64" s="1">
        <f t="shared" si="23"/>
        <v>930.82023732402922</v>
      </c>
    </row>
    <row r="65" spans="1:12" x14ac:dyDescent="0.25">
      <c r="A65" s="3">
        <f t="shared" si="1"/>
        <v>55</v>
      </c>
      <c r="B65" s="3">
        <v>39907</v>
      </c>
      <c r="C65" t="s">
        <v>52</v>
      </c>
      <c r="D65" s="1">
        <v>0</v>
      </c>
      <c r="F65" s="1">
        <f t="shared" si="19"/>
        <v>0</v>
      </c>
      <c r="G65" s="8">
        <v>0.1075</v>
      </c>
      <c r="H65" s="1">
        <f t="shared" si="20"/>
        <v>0</v>
      </c>
      <c r="I65" s="8">
        <v>0.1166</v>
      </c>
      <c r="J65" s="1">
        <f t="shared" si="22"/>
        <v>0</v>
      </c>
      <c r="L65" s="1">
        <f t="shared" si="23"/>
        <v>0</v>
      </c>
    </row>
    <row r="66" spans="1:12" x14ac:dyDescent="0.25">
      <c r="A66" s="3">
        <f t="shared" si="1"/>
        <v>56</v>
      </c>
      <c r="B66" s="3">
        <v>39908</v>
      </c>
      <c r="C66" t="s">
        <v>53</v>
      </c>
      <c r="D66" s="1">
        <v>102030507.13999997</v>
      </c>
      <c r="F66" s="1">
        <f t="shared" si="19"/>
        <v>5500607.4826273946</v>
      </c>
      <c r="G66" s="8">
        <v>7.5499999999999998E-2</v>
      </c>
      <c r="H66" s="1">
        <f t="shared" si="20"/>
        <v>415295.86493836826</v>
      </c>
      <c r="I66" s="8">
        <v>6.93E-2</v>
      </c>
      <c r="J66" s="1">
        <f t="shared" si="22"/>
        <v>381192.09854607843</v>
      </c>
      <c r="L66" s="1">
        <f t="shared" si="23"/>
        <v>-34103.766392289835</v>
      </c>
    </row>
    <row r="67" spans="1:12" x14ac:dyDescent="0.25">
      <c r="A67" s="3">
        <f t="shared" si="1"/>
        <v>57</v>
      </c>
      <c r="B67" s="3"/>
      <c r="C67" s="3" t="s">
        <v>41</v>
      </c>
      <c r="D67" s="5">
        <f>SUM(D54:D66)</f>
        <v>142065112.92999995</v>
      </c>
      <c r="E67" s="9">
        <v>5.3911399999999998E-2</v>
      </c>
      <c r="F67" s="5">
        <f>SUM(F54:F66)</f>
        <v>7658929.1292144004</v>
      </c>
      <c r="H67" s="5">
        <f>SUM(H54:H66)</f>
        <v>570129.16515011992</v>
      </c>
      <c r="J67" s="5">
        <f>SUM(J54:J66)</f>
        <v>530613.874525288</v>
      </c>
      <c r="L67" s="5">
        <f>SUM(L54:L66)</f>
        <v>-39515.29062483189</v>
      </c>
    </row>
    <row r="68" spans="1:12" x14ac:dyDescent="0.25">
      <c r="A68" s="3">
        <f t="shared" si="1"/>
        <v>58</v>
      </c>
      <c r="B68" s="3"/>
    </row>
    <row r="69" spans="1:12" x14ac:dyDescent="0.25">
      <c r="A69" s="3">
        <f t="shared" si="1"/>
        <v>59</v>
      </c>
      <c r="B69" s="3"/>
      <c r="C69" s="2" t="s">
        <v>9</v>
      </c>
    </row>
    <row r="70" spans="1:12" x14ac:dyDescent="0.25">
      <c r="A70" s="3">
        <f t="shared" si="1"/>
        <v>60</v>
      </c>
      <c r="B70" s="3">
        <v>38910</v>
      </c>
      <c r="C70" t="s">
        <v>54</v>
      </c>
      <c r="D70" s="4">
        <v>1886442.92</v>
      </c>
      <c r="F70" s="4">
        <f t="shared" ref="F70:F80" si="24">+D70*$E$81</f>
        <v>56274.4410176616</v>
      </c>
      <c r="G70" s="8">
        <v>0</v>
      </c>
      <c r="H70" s="4">
        <f t="shared" ref="H70:H80" si="25">+F70*G70</f>
        <v>0</v>
      </c>
      <c r="I70" s="8">
        <v>0</v>
      </c>
      <c r="J70" s="4">
        <f t="shared" ref="J70:J71" si="26">+F70*I70</f>
        <v>0</v>
      </c>
      <c r="L70" s="4">
        <f>+J70-H70</f>
        <v>0</v>
      </c>
    </row>
    <row r="71" spans="1:12" x14ac:dyDescent="0.25">
      <c r="A71" s="3">
        <f t="shared" si="1"/>
        <v>61</v>
      </c>
      <c r="B71" s="3">
        <v>39010</v>
      </c>
      <c r="C71" t="s">
        <v>44</v>
      </c>
      <c r="D71" s="1">
        <v>12586757.720000004</v>
      </c>
      <c r="F71" s="1">
        <f t="shared" si="24"/>
        <v>375475.31781016575</v>
      </c>
      <c r="G71" s="8">
        <v>2.3800000000000002E-2</v>
      </c>
      <c r="H71" s="1">
        <f t="shared" si="25"/>
        <v>8936.3125638819456</v>
      </c>
      <c r="I71" s="8">
        <v>2.3800000000000002E-2</v>
      </c>
      <c r="J71" s="1">
        <f t="shared" si="26"/>
        <v>8936.3125638819456</v>
      </c>
      <c r="L71" s="1">
        <f>+J71-H71</f>
        <v>0</v>
      </c>
    </row>
    <row r="72" spans="1:12" x14ac:dyDescent="0.25">
      <c r="A72" s="3">
        <f t="shared" si="1"/>
        <v>62</v>
      </c>
      <c r="B72" s="3">
        <v>39110</v>
      </c>
      <c r="C72" t="s">
        <v>46</v>
      </c>
      <c r="D72" s="1">
        <v>583109.70000000007</v>
      </c>
      <c r="F72" s="1">
        <f t="shared" si="24"/>
        <v>17394.733798506</v>
      </c>
      <c r="G72" s="8">
        <v>6.6000000000000003E-2</v>
      </c>
      <c r="H72" s="1">
        <f t="shared" si="25"/>
        <v>1148.0524307013961</v>
      </c>
      <c r="I72" s="8">
        <v>6.3600000000000004E-2</v>
      </c>
      <c r="J72" s="1">
        <f t="shared" ref="J72:J80" si="27">+F72*I72</f>
        <v>1106.3050695849818</v>
      </c>
      <c r="L72" s="1">
        <f t="shared" ref="L72:L80" si="28">+J72-H72</f>
        <v>-41.747361116414368</v>
      </c>
    </row>
    <row r="73" spans="1:12" x14ac:dyDescent="0.25">
      <c r="A73" s="3">
        <f t="shared" si="1"/>
        <v>63</v>
      </c>
      <c r="B73" s="3">
        <v>39210</v>
      </c>
      <c r="C73" t="s">
        <v>0</v>
      </c>
      <c r="D73" s="1">
        <v>96290.22</v>
      </c>
      <c r="F73" s="1">
        <f t="shared" si="24"/>
        <v>2872.4316270156</v>
      </c>
      <c r="G73" s="8">
        <v>6.2899999999999998E-2</v>
      </c>
      <c r="H73" s="1">
        <f t="shared" si="25"/>
        <v>180.67594933928123</v>
      </c>
      <c r="I73" s="8">
        <v>6.59E-2</v>
      </c>
      <c r="J73" s="1">
        <f t="shared" si="27"/>
        <v>189.29324422032803</v>
      </c>
      <c r="L73" s="1">
        <f t="shared" si="28"/>
        <v>8.6172948810468029</v>
      </c>
    </row>
    <row r="74" spans="1:12" x14ac:dyDescent="0.25">
      <c r="A74" s="3">
        <f t="shared" si="1"/>
        <v>64</v>
      </c>
      <c r="B74" s="3">
        <v>39410</v>
      </c>
      <c r="C74" t="s">
        <v>47</v>
      </c>
      <c r="D74" s="1">
        <v>641147.21000000008</v>
      </c>
      <c r="F74" s="1">
        <f t="shared" si="24"/>
        <v>19126.049598565802</v>
      </c>
      <c r="G74" s="8">
        <v>0.13039999999999999</v>
      </c>
      <c r="H74" s="1">
        <f t="shared" si="25"/>
        <v>2494.0368676529802</v>
      </c>
      <c r="I74" s="8">
        <v>0.1244</v>
      </c>
      <c r="J74" s="1">
        <f t="shared" si="27"/>
        <v>2379.2805700615859</v>
      </c>
      <c r="L74" s="1">
        <f t="shared" si="28"/>
        <v>-114.75629759139429</v>
      </c>
    </row>
    <row r="75" spans="1:12" x14ac:dyDescent="0.25">
      <c r="A75" s="3">
        <f t="shared" si="1"/>
        <v>65</v>
      </c>
      <c r="B75" s="3">
        <v>39710</v>
      </c>
      <c r="C75" t="s">
        <v>1</v>
      </c>
      <c r="D75" s="1">
        <v>376253.48</v>
      </c>
      <c r="F75" s="1">
        <f t="shared" si="24"/>
        <v>11224.010036810399</v>
      </c>
      <c r="G75" s="8">
        <v>6.7199999999999996E-2</v>
      </c>
      <c r="H75" s="1">
        <f t="shared" si="25"/>
        <v>754.2534744736588</v>
      </c>
      <c r="I75" s="8">
        <v>6.3399999999999998E-2</v>
      </c>
      <c r="J75" s="1">
        <f t="shared" si="27"/>
        <v>711.60223633377927</v>
      </c>
      <c r="L75" s="1">
        <f t="shared" si="28"/>
        <v>-42.651238139879524</v>
      </c>
    </row>
    <row r="76" spans="1:12" x14ac:dyDescent="0.25">
      <c r="A76" s="3">
        <f t="shared" si="1"/>
        <v>66</v>
      </c>
      <c r="B76" s="3">
        <v>39810</v>
      </c>
      <c r="C76" t="s">
        <v>2</v>
      </c>
      <c r="D76" s="1">
        <v>537587.18999999994</v>
      </c>
      <c r="F76" s="1">
        <f t="shared" si="24"/>
        <v>16036.752713146197</v>
      </c>
      <c r="G76" s="8">
        <v>7.2400000000000006E-2</v>
      </c>
      <c r="H76" s="1">
        <f t="shared" si="25"/>
        <v>1161.0608964317848</v>
      </c>
      <c r="I76" s="8">
        <v>7.0000000000000007E-2</v>
      </c>
      <c r="J76" s="1">
        <f t="shared" si="27"/>
        <v>1122.5726899202339</v>
      </c>
      <c r="L76" s="1">
        <f t="shared" si="28"/>
        <v>-38.48820651155097</v>
      </c>
    </row>
    <row r="77" spans="1:12" x14ac:dyDescent="0.25">
      <c r="A77" s="3">
        <f t="shared" ref="A77:A83" si="29">+A76+1</f>
        <v>67</v>
      </c>
      <c r="B77" s="3">
        <v>39910</v>
      </c>
      <c r="C77" t="s">
        <v>43</v>
      </c>
      <c r="D77" s="1">
        <v>299459.08999999997</v>
      </c>
      <c r="F77" s="1">
        <f t="shared" si="24"/>
        <v>8933.1581246081987</v>
      </c>
      <c r="G77" s="8">
        <v>0.14960000000000001</v>
      </c>
      <c r="H77" s="1">
        <f t="shared" si="25"/>
        <v>1336.4004554413866</v>
      </c>
      <c r="I77" s="8">
        <v>0.1424</v>
      </c>
      <c r="J77" s="1">
        <f t="shared" si="27"/>
        <v>1272.0817169442075</v>
      </c>
      <c r="L77" s="1">
        <f t="shared" si="28"/>
        <v>-64.318738497179083</v>
      </c>
    </row>
    <row r="78" spans="1:12" x14ac:dyDescent="0.25">
      <c r="A78" s="3">
        <f t="shared" si="29"/>
        <v>68</v>
      </c>
      <c r="B78" s="3">
        <v>39916</v>
      </c>
      <c r="C78" t="s">
        <v>51</v>
      </c>
      <c r="D78" s="1">
        <v>128381.62999999999</v>
      </c>
      <c r="F78" s="1">
        <f t="shared" si="24"/>
        <v>3829.7498368973997</v>
      </c>
      <c r="G78" s="8">
        <v>0.1792</v>
      </c>
      <c r="H78" s="1">
        <f t="shared" si="25"/>
        <v>686.29117077201408</v>
      </c>
      <c r="I78" s="8">
        <v>0.1993</v>
      </c>
      <c r="J78" s="1">
        <f t="shared" si="27"/>
        <v>763.26914249365177</v>
      </c>
      <c r="L78" s="1">
        <f t="shared" si="28"/>
        <v>76.977971721637687</v>
      </c>
    </row>
    <row r="79" spans="1:12" x14ac:dyDescent="0.25">
      <c r="A79" s="3">
        <f t="shared" si="29"/>
        <v>69</v>
      </c>
      <c r="B79" s="3">
        <v>39917</v>
      </c>
      <c r="C79" t="s">
        <v>52</v>
      </c>
      <c r="D79" s="1">
        <v>3299.04</v>
      </c>
      <c r="F79" s="1">
        <f t="shared" si="24"/>
        <v>98.413596259200006</v>
      </c>
      <c r="G79" s="8">
        <v>0.1075</v>
      </c>
      <c r="H79" s="1">
        <f t="shared" si="25"/>
        <v>10.579461597864</v>
      </c>
      <c r="I79" s="8">
        <v>0.1166</v>
      </c>
      <c r="J79" s="1">
        <f t="shared" si="27"/>
        <v>11.47502532382272</v>
      </c>
      <c r="L79" s="1">
        <f t="shared" si="28"/>
        <v>0.89556372595871991</v>
      </c>
    </row>
    <row r="80" spans="1:12" x14ac:dyDescent="0.25">
      <c r="A80" s="3">
        <f t="shared" si="29"/>
        <v>70</v>
      </c>
      <c r="B80" s="3">
        <v>39918</v>
      </c>
      <c r="C80" t="s">
        <v>53</v>
      </c>
      <c r="D80" s="1">
        <v>0</v>
      </c>
      <c r="F80" s="1">
        <f t="shared" si="24"/>
        <v>0</v>
      </c>
      <c r="G80" s="8">
        <v>7.5499999999999998E-2</v>
      </c>
      <c r="H80" s="1">
        <f t="shared" si="25"/>
        <v>0</v>
      </c>
      <c r="I80" s="8">
        <v>6.93E-2</v>
      </c>
      <c r="J80" s="1">
        <f t="shared" si="27"/>
        <v>0</v>
      </c>
      <c r="L80" s="1">
        <f t="shared" si="28"/>
        <v>0</v>
      </c>
    </row>
    <row r="81" spans="1:12" x14ac:dyDescent="0.25">
      <c r="A81" s="3">
        <f t="shared" si="29"/>
        <v>71</v>
      </c>
      <c r="B81" s="3"/>
      <c r="C81" s="3" t="s">
        <v>42</v>
      </c>
      <c r="D81" s="5">
        <f>SUM(D70:D80)</f>
        <v>17138728.200000003</v>
      </c>
      <c r="E81" s="9">
        <v>2.983098E-2</v>
      </c>
      <c r="F81" s="5">
        <f>SUM(F70:F80)</f>
        <v>511265.05815963622</v>
      </c>
      <c r="H81" s="5">
        <f>SUM(H70:H80)</f>
        <v>16707.663270292313</v>
      </c>
      <c r="J81" s="5">
        <f>SUM(J70:J80)</f>
        <v>16492.192258764539</v>
      </c>
      <c r="L81" s="5">
        <f>SUM(L70:L80)</f>
        <v>-215.47101152777503</v>
      </c>
    </row>
    <row r="82" spans="1:12" x14ac:dyDescent="0.25">
      <c r="A82" s="3">
        <f t="shared" si="29"/>
        <v>72</v>
      </c>
      <c r="B82" s="3"/>
    </row>
    <row r="83" spans="1:12" ht="15.75" thickBot="1" x14ac:dyDescent="0.3">
      <c r="A83" s="3">
        <f t="shared" si="29"/>
        <v>73</v>
      </c>
      <c r="B83" s="3"/>
      <c r="C83" s="3" t="s">
        <v>58</v>
      </c>
      <c r="D83" s="6">
        <f>+D26+D31+D45+D51+D67+D81</f>
        <v>396252828.67000002</v>
      </c>
      <c r="F83" s="6">
        <f>+F26+F31+F45+F51+F67+F81</f>
        <v>18699044.968558043</v>
      </c>
      <c r="H83" s="6">
        <f>+H26+H31+H45+H51+H67+H81</f>
        <v>1489045.6936677988</v>
      </c>
      <c r="J83" s="6">
        <f>+J26+J31+J45+J51+J67+J81</f>
        <v>1397270.9883937817</v>
      </c>
      <c r="L83" s="6">
        <f>+L26+L31+L45+L51+L67+L81</f>
        <v>-91774.70527401696</v>
      </c>
    </row>
    <row r="84" spans="1:12" ht="15.75" thickTop="1" x14ac:dyDescent="0.25">
      <c r="A84" s="3"/>
      <c r="B84" s="3"/>
    </row>
    <row r="85" spans="1:12" x14ac:dyDescent="0.25">
      <c r="A85" s="3"/>
      <c r="B85" s="3"/>
    </row>
    <row r="86" spans="1:12" x14ac:dyDescent="0.25">
      <c r="A86" s="3"/>
      <c r="B86" s="3"/>
    </row>
    <row r="87" spans="1:12" x14ac:dyDescent="0.25">
      <c r="A87" s="3"/>
      <c r="B87" s="3"/>
    </row>
    <row r="88" spans="1:12" x14ac:dyDescent="0.25">
      <c r="A88" s="3"/>
      <c r="B88" s="3"/>
    </row>
    <row r="89" spans="1:12" x14ac:dyDescent="0.25">
      <c r="A89" s="3"/>
      <c r="B89" s="3"/>
    </row>
    <row r="90" spans="1:12" x14ac:dyDescent="0.25">
      <c r="A90" s="3"/>
      <c r="B90" s="3"/>
    </row>
    <row r="91" spans="1:12" x14ac:dyDescent="0.25">
      <c r="A91" s="3"/>
      <c r="B91" s="3"/>
    </row>
    <row r="92" spans="1:12" x14ac:dyDescent="0.25">
      <c r="A92" s="3"/>
      <c r="B92" s="3"/>
    </row>
    <row r="93" spans="1:12" x14ac:dyDescent="0.25">
      <c r="A93" s="3"/>
      <c r="B93" s="3"/>
    </row>
  </sheetData>
  <mergeCells count="4">
    <mergeCell ref="A1:L1"/>
    <mergeCell ref="A2:L2"/>
    <mergeCell ref="A3:L3"/>
    <mergeCell ref="A4:L4"/>
  </mergeCells>
  <printOptions horizontalCentered="1"/>
  <pageMargins left="0.7" right="0.7" top="0.75" bottom="0.75" header="0.3" footer="0.3"/>
  <pageSetup scale="68" orientation="landscape" r:id="rId1"/>
  <headerFooter>
    <oddHeader>&amp;R&amp;14Exhibit NWA-4</oddHead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Atmos Energy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 Johnson</dc:creator>
  <cp:lastModifiedBy>Wilen, Eric</cp:lastModifiedBy>
  <cp:lastPrinted>2024-09-24T20:44:33Z</cp:lastPrinted>
  <dcterms:created xsi:type="dcterms:W3CDTF">2023-06-22T22:51:34Z</dcterms:created>
  <dcterms:modified xsi:type="dcterms:W3CDTF">2024-09-24T20:44:36Z</dcterms:modified>
</cp:coreProperties>
</file>