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dSt-KY Rate Case\2024 KY Rate Case\Direct Testimony\Allis\"/>
    </mc:Choice>
  </mc:AlternateContent>
  <xr:revisionPtr revIDLastSave="0" documentId="13_ncr:1_{9132B7F6-DA58-468B-93DE-1FBBA0931DBB}" xr6:coauthVersionLast="47" xr6:coauthVersionMax="47" xr10:uidLastSave="{00000000-0000-0000-0000-000000000000}"/>
  <bookViews>
    <workbookView xWindow="-120" yWindow="-120" windowWidth="29040" windowHeight="15720" xr2:uid="{B1C70801-38E0-40CF-85FD-B240A21873E3}"/>
  </bookViews>
  <sheets>
    <sheet name="Comparison Schedule" sheetId="2" r:id="rId1"/>
  </sheets>
  <definedNames>
    <definedName name="_xlnm.Print_Area" localSheetId="0">'Comparison Schedule'!$A$1:$AD$39</definedName>
    <definedName name="_xlnm.Print_Titles" localSheetId="0">'Comparison Schedule'!$1:$10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" i="2" l="1"/>
  <c r="AD14" i="2" s="1"/>
  <c r="R15" i="2"/>
  <c r="AD15" i="2" s="1"/>
  <c r="R16" i="2"/>
  <c r="AD16" i="2" s="1"/>
  <c r="R17" i="2"/>
  <c r="AD17" i="2" s="1"/>
  <c r="R18" i="2"/>
  <c r="AD18" i="2" s="1"/>
  <c r="R19" i="2"/>
  <c r="R20" i="2"/>
  <c r="AD20" i="2" s="1"/>
  <c r="R21" i="2"/>
  <c r="AD21" i="2" s="1"/>
  <c r="R22" i="2"/>
  <c r="AD22" i="2" s="1"/>
  <c r="R23" i="2"/>
  <c r="AD23" i="2" s="1"/>
  <c r="F25" i="2"/>
  <c r="F27" i="2" s="1"/>
  <c r="H25" i="2"/>
  <c r="H27" i="2" s="1"/>
  <c r="AB25" i="2"/>
  <c r="AB27" i="2" s="1"/>
  <c r="F35" i="2"/>
  <c r="R25" i="2" l="1"/>
  <c r="R27" i="2" s="1"/>
  <c r="P27" i="2" s="1"/>
  <c r="F37" i="2"/>
  <c r="Z27" i="2"/>
  <c r="AD19" i="2"/>
  <c r="AD25" i="2" s="1"/>
  <c r="AD27" i="2" s="1"/>
  <c r="AD31" i="2" s="1"/>
  <c r="H37" i="2"/>
  <c r="Z25" i="2"/>
  <c r="P25" i="2" l="1"/>
</calcChain>
</file>

<file path=xl/sharedStrings.xml><?xml version="1.0" encoding="utf-8"?>
<sst xmlns="http://schemas.openxmlformats.org/spreadsheetml/2006/main" count="108" uniqueCount="68">
  <si>
    <t>*</t>
  </si>
  <si>
    <t>TOTAL GAS PLANT</t>
  </si>
  <si>
    <t>TOTAL NONDEPRECIABLE PLANT AND ACCOUNTS NOT STUDIED</t>
  </si>
  <si>
    <t>MISCELLANEOUS INTANGIBLE PLANT</t>
  </si>
  <si>
    <t>ORGANIZATION</t>
  </si>
  <si>
    <t>NONDEPRECIABLE PLANT AND ACCOUNTS NOT STUDIED</t>
  </si>
  <si>
    <t>TOTAL DEPRECIABLE PLANT</t>
  </si>
  <si>
    <t>OTHER TANGIBLE PROPERTY - APPLICATION SOFTWARE</t>
  </si>
  <si>
    <t>TOTAL GENERAL PLANT</t>
  </si>
  <si>
    <t>SQ</t>
  </si>
  <si>
    <t>-</t>
  </si>
  <si>
    <t>OTHER TANGIBLE PROPERTY - PC SOFTWARE</t>
  </si>
  <si>
    <t>OTHER TANGIBLE PROPERTY - NETWORK HARDWARE</t>
  </si>
  <si>
    <t>L3</t>
  </si>
  <si>
    <t>POWER OPERATED EQUIPMENT</t>
  </si>
  <si>
    <t>TOOLS, SHOP AND GARAGE EQUIPMENT</t>
  </si>
  <si>
    <t>L2.5</t>
  </si>
  <si>
    <t>TRANSPORTATION EQUIPMENT</t>
  </si>
  <si>
    <t>OFFICE FURNITURE AND EQUIPMENT</t>
  </si>
  <si>
    <t>R3</t>
  </si>
  <si>
    <t>STRUCTURES AND IMPROVEMENTS - IMPROVEMENTS - LEASED</t>
  </si>
  <si>
    <t>R2</t>
  </si>
  <si>
    <t>STRUCTURES AND IMPROVEMENTS - AIR CONDITIONING EQUIPMENT</t>
  </si>
  <si>
    <t>STRUCTURES AND IMPROVEMENTS - FRAME</t>
  </si>
  <si>
    <t>GENERAL PLANT</t>
  </si>
  <si>
    <t xml:space="preserve">   </t>
  </si>
  <si>
    <t>(6)</t>
  </si>
  <si>
    <t>(5)</t>
  </si>
  <si>
    <t>(4)</t>
  </si>
  <si>
    <t>(3)</t>
  </si>
  <si>
    <t>(2)</t>
  </si>
  <si>
    <t>(1)</t>
  </si>
  <si>
    <t>RATE</t>
  </si>
  <si>
    <t>AMOUNT</t>
  </si>
  <si>
    <t>RESERVE</t>
  </si>
  <si>
    <t>PERCENT</t>
  </si>
  <si>
    <t>CURVE</t>
  </si>
  <si>
    <t>ACCOUNT</t>
  </si>
  <si>
    <t>ANNUAL ACCRUAL</t>
  </si>
  <si>
    <t>DEPRECIATION</t>
  </si>
  <si>
    <t>SALVAGE</t>
  </si>
  <si>
    <t>SURVIVOR</t>
  </si>
  <si>
    <t>CALCULATED</t>
  </si>
  <si>
    <t>BOOK</t>
  </si>
  <si>
    <t>NET</t>
  </si>
  <si>
    <t>KENTUCKY MID-STATES GENERAL OFFICE</t>
  </si>
  <si>
    <t>ATMOS ENERGY CORPORATION</t>
  </si>
  <si>
    <t>R2.5</t>
  </si>
  <si>
    <t>R1.5</t>
  </si>
  <si>
    <t>R5</t>
  </si>
  <si>
    <t>(11)</t>
  </si>
  <si>
    <t>(10)</t>
  </si>
  <si>
    <t>(9)</t>
  </si>
  <si>
    <t>(8)</t>
  </si>
  <si>
    <t>(7)=(2)x(6)</t>
  </si>
  <si>
    <t>(DECREASE)</t>
  </si>
  <si>
    <t>COST</t>
  </si>
  <si>
    <t>INCREASE/</t>
  </si>
  <si>
    <t>ORIGINAL</t>
  </si>
  <si>
    <t>PROPOSED ESTIMATES</t>
  </si>
  <si>
    <t>EXISTING ESTIMATES</t>
  </si>
  <si>
    <t>R4</t>
  </si>
  <si>
    <t>NEW ADDITIONS TO THIS ACCOUNT WILL UTILIZE A DEPRECIATION RATE OF 5.00%</t>
  </si>
  <si>
    <t>COMPARISON OF EXISTING AND PROPOSED ANNUAL DEPRECIATION ACCRUAL</t>
  </si>
  <si>
    <t>RATES AND ACCRUALS RELATED TO GAS PLANT AS OF SEPTEMBER 30, 2022</t>
  </si>
  <si>
    <t>(12)=(11)-(7)</t>
  </si>
  <si>
    <t>Allocation Factor</t>
  </si>
  <si>
    <t>Allocated to Kentucky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</si>
</sst>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_);\(0\)"/>
    <numFmt numFmtId="166" formatCode="_(* #,##0_);_(* \(#,##0\);_(* &quot;-&quot;??_);_(@_)"/>
    <numFmt numFmtId="167" formatCode="0.0"/>
    <numFmt numFmtId="168" formatCode="_(&quot;$&quot;* #,##0_);_(&quot;$&quot;* \(#,##0\);_(&quot;$&quot;* &quot;-&quot;??_);_(@_)"/>
  </numFmts>
  <fonts count="5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6">
    <xf numFmtId="164" fontId="0" fillId="0" borderId="0"/>
    <xf numFmtId="43" fontId="1" fillId="0" borderId="0" applyFont="0" applyFill="0" applyBorder="0" applyAlignment="0" applyProtection="0"/>
    <xf numFmtId="164" fontId="3" fillId="0" borderId="0"/>
    <xf numFmtId="164" fontId="3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6">
    <xf numFmtId="164" fontId="0" fillId="0" borderId="0" xfId="0"/>
    <xf numFmtId="164" fontId="1" fillId="0" borderId="0" xfId="0" applyFont="1"/>
    <xf numFmtId="37" fontId="1" fillId="0" borderId="0" xfId="0" applyNumberFormat="1" applyFont="1"/>
    <xf numFmtId="39" fontId="1" fillId="0" borderId="0" xfId="0" applyNumberFormat="1" applyFont="1"/>
    <xf numFmtId="165" fontId="1" fillId="0" borderId="0" xfId="0" applyNumberFormat="1" applyFont="1"/>
    <xf numFmtId="2" fontId="1" fillId="0" borderId="0" xfId="0" applyNumberFormat="1" applyFont="1"/>
    <xf numFmtId="3" fontId="1" fillId="0" borderId="0" xfId="0" applyNumberFormat="1" applyFont="1"/>
    <xf numFmtId="37" fontId="2" fillId="0" borderId="0" xfId="0" applyNumberFormat="1" applyFont="1"/>
    <xf numFmtId="164" fontId="2" fillId="0" borderId="0" xfId="0" applyFont="1"/>
    <xf numFmtId="2" fontId="2" fillId="0" borderId="0" xfId="0" applyNumberFormat="1" applyFont="1"/>
    <xf numFmtId="165" fontId="2" fillId="0" borderId="0" xfId="0" applyNumberFormat="1" applyFont="1"/>
    <xf numFmtId="165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right"/>
    </xf>
    <xf numFmtId="37" fontId="1" fillId="0" borderId="0" xfId="2" applyNumberFormat="1" applyFont="1"/>
    <xf numFmtId="39" fontId="2" fillId="0" borderId="0" xfId="0" applyNumberFormat="1" applyFont="1"/>
    <xf numFmtId="164" fontId="1" fillId="0" borderId="0" xfId="0" applyFont="1" applyAlignment="1">
      <alignment horizontal="right"/>
    </xf>
    <xf numFmtId="39" fontId="0" fillId="0" borderId="0" xfId="0" applyNumberFormat="1"/>
    <xf numFmtId="166" fontId="0" fillId="0" borderId="0" xfId="1" applyNumberFormat="1" applyFont="1" applyFill="1"/>
    <xf numFmtId="165" fontId="2" fillId="0" borderId="0" xfId="0" applyNumberFormat="1" applyFont="1" applyAlignment="1">
      <alignment horizontal="center"/>
    </xf>
    <xf numFmtId="164" fontId="2" fillId="0" borderId="0" xfId="0" applyFont="1" applyAlignment="1">
      <alignment horizontal="left"/>
    </xf>
    <xf numFmtId="37" fontId="1" fillId="0" borderId="2" xfId="0" applyNumberFormat="1" applyFont="1" applyBorder="1"/>
    <xf numFmtId="164" fontId="2" fillId="0" borderId="2" xfId="0" applyFont="1" applyBorder="1" applyAlignment="1">
      <alignment horizontal="centerContinuous"/>
    </xf>
    <xf numFmtId="43" fontId="1" fillId="0" borderId="0" xfId="1" applyFont="1" applyFill="1" applyAlignment="1"/>
    <xf numFmtId="165" fontId="1" fillId="0" borderId="0" xfId="0" applyNumberFormat="1" applyFont="1" applyAlignment="1">
      <alignment horizontal="left"/>
    </xf>
    <xf numFmtId="164" fontId="1" fillId="0" borderId="0" xfId="3" applyFont="1"/>
    <xf numFmtId="167" fontId="1" fillId="0" borderId="0" xfId="0" applyNumberFormat="1" applyFont="1"/>
    <xf numFmtId="167" fontId="0" fillId="0" borderId="0" xfId="0" applyNumberFormat="1"/>
    <xf numFmtId="164" fontId="2" fillId="0" borderId="3" xfId="0" quotePrefix="1" applyFont="1" applyBorder="1" applyAlignment="1">
      <alignment horizontal="center"/>
    </xf>
    <xf numFmtId="37" fontId="2" fillId="0" borderId="3" xfId="0" quotePrefix="1" applyNumberFormat="1" applyFont="1" applyBorder="1" applyAlignment="1">
      <alignment horizontal="center"/>
    </xf>
    <xf numFmtId="39" fontId="2" fillId="0" borderId="0" xfId="0" applyNumberFormat="1" applyFont="1" applyAlignment="1">
      <alignment horizontal="centerContinuous"/>
    </xf>
    <xf numFmtId="164" fontId="2" fillId="0" borderId="0" xfId="0" applyFont="1" applyAlignment="1">
      <alignment horizontal="centerContinuous"/>
    </xf>
    <xf numFmtId="164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164" fontId="2" fillId="0" borderId="0" xfId="0" quotePrefix="1" applyFont="1" applyAlignment="1">
      <alignment horizontal="center"/>
    </xf>
    <xf numFmtId="164" fontId="1" fillId="0" borderId="0" xfId="0" applyFont="1" applyAlignment="1">
      <alignment horizontal="center"/>
    </xf>
    <xf numFmtId="164" fontId="1" fillId="0" borderId="2" xfId="0" applyFont="1" applyBorder="1" applyAlignment="1">
      <alignment horizontal="centerContinuous"/>
    </xf>
    <xf numFmtId="164" fontId="1" fillId="0" borderId="2" xfId="0" applyFont="1" applyBorder="1"/>
    <xf numFmtId="39" fontId="2" fillId="0" borderId="0" xfId="0" applyNumberFormat="1" applyFont="1" applyAlignment="1">
      <alignment horizontal="center"/>
    </xf>
    <xf numFmtId="164" fontId="1" fillId="0" borderId="0" xfId="0" applyFont="1" applyAlignment="1">
      <alignment horizontal="centerContinuous"/>
    </xf>
    <xf numFmtId="37" fontId="1" fillId="0" borderId="0" xfId="0" applyNumberFormat="1" applyFont="1" applyAlignment="1">
      <alignment horizontal="centerContinuous"/>
    </xf>
    <xf numFmtId="39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2" fontId="2" fillId="0" borderId="0" xfId="0" applyNumberFormat="1" applyFont="1" applyAlignment="1">
      <alignment horizontal="centerContinuous"/>
    </xf>
    <xf numFmtId="43" fontId="0" fillId="0" borderId="0" xfId="1" applyFont="1" applyAlignment="1"/>
    <xf numFmtId="37" fontId="2" fillId="0" borderId="0" xfId="2" applyNumberFormat="1" applyFont="1"/>
    <xf numFmtId="165" fontId="0" fillId="0" borderId="0" xfId="0" applyNumberFormat="1" applyAlignment="1">
      <alignment horizontal="center"/>
    </xf>
    <xf numFmtId="165" fontId="2" fillId="0" borderId="3" xfId="0" quotePrefix="1" applyNumberFormat="1" applyFont="1" applyBorder="1" applyAlignment="1">
      <alignment horizontal="center"/>
    </xf>
    <xf numFmtId="164" fontId="2" fillId="0" borderId="0" xfId="0" quotePrefix="1" applyFont="1" applyAlignment="1">
      <alignment horizontal="centerContinuous"/>
    </xf>
    <xf numFmtId="164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Continuous"/>
    </xf>
    <xf numFmtId="165" fontId="2" fillId="0" borderId="2" xfId="0" applyNumberFormat="1" applyFont="1" applyBorder="1" applyAlignment="1">
      <alignment horizontal="centerContinuous"/>
    </xf>
    <xf numFmtId="164" fontId="0" fillId="0" borderId="0" xfId="0" applyAlignment="1">
      <alignment horizontal="centerContinuous"/>
    </xf>
    <xf numFmtId="37" fontId="2" fillId="0" borderId="0" xfId="0" applyNumberFormat="1" applyFont="1" applyAlignment="1">
      <alignment horizontal="centerContinuous"/>
    </xf>
    <xf numFmtId="43" fontId="1" fillId="0" borderId="0" xfId="1" applyFont="1" applyFill="1" applyAlignment="1">
      <alignment horizontal="left"/>
    </xf>
    <xf numFmtId="166" fontId="0" fillId="0" borderId="0" xfId="1" applyNumberFormat="1" applyFont="1"/>
    <xf numFmtId="10" fontId="0" fillId="0" borderId="2" xfId="5" applyNumberFormat="1" applyFont="1" applyBorder="1"/>
    <xf numFmtId="168" fontId="0" fillId="0" borderId="0" xfId="4" applyNumberFormat="1" applyFont="1"/>
    <xf numFmtId="168" fontId="1" fillId="0" borderId="0" xfId="4" applyNumberFormat="1" applyFont="1"/>
    <xf numFmtId="166" fontId="1" fillId="0" borderId="0" xfId="1" applyNumberFormat="1" applyFont="1"/>
    <xf numFmtId="166" fontId="0" fillId="0" borderId="2" xfId="1" applyNumberFormat="1" applyFont="1" applyBorder="1"/>
    <xf numFmtId="166" fontId="1" fillId="0" borderId="2" xfId="1" applyNumberFormat="1" applyFont="1" applyBorder="1"/>
    <xf numFmtId="168" fontId="2" fillId="0" borderId="2" xfId="4" applyNumberFormat="1" applyFont="1" applyBorder="1"/>
    <xf numFmtId="168" fontId="2" fillId="0" borderId="1" xfId="4" applyNumberFormat="1" applyFont="1" applyBorder="1"/>
    <xf numFmtId="168" fontId="1" fillId="0" borderId="0" xfId="4" applyNumberFormat="1" applyFont="1" applyAlignment="1"/>
    <xf numFmtId="166" fontId="1" fillId="0" borderId="2" xfId="1" applyNumberFormat="1" applyFont="1" applyBorder="1" applyAlignment="1"/>
  </cellXfs>
  <cellStyles count="6">
    <cellStyle name="Comma" xfId="1" builtinId="3"/>
    <cellStyle name="Currency" xfId="4" builtinId="4"/>
    <cellStyle name="Normal" xfId="0" builtinId="0"/>
    <cellStyle name="Normal_ACCTS" xfId="2" xr:uid="{9526FD6D-6731-411B-AFC7-B7643AE4DBD7}"/>
    <cellStyle name="Normal_CALC" xfId="3" xr:uid="{3F2828D0-543E-4A2D-A1BE-81793E63C8B9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9360F-01F7-4027-AC69-CDC7CA13D6EE}">
  <sheetPr>
    <pageSetUpPr fitToPage="1"/>
  </sheetPr>
  <dimension ref="A1:AD65"/>
  <sheetViews>
    <sheetView tabSelected="1" zoomScale="75" zoomScaleNormal="75" workbookViewId="0">
      <selection activeCell="J4" sqref="J4"/>
    </sheetView>
  </sheetViews>
  <sheetFormatPr defaultRowHeight="15" x14ac:dyDescent="0.2"/>
  <cols>
    <col min="1" max="1" width="8.77734375" style="5" customWidth="1"/>
    <col min="2" max="2" width="2.77734375" style="5" customWidth="1"/>
    <col min="3" max="3" width="1.77734375" style="1" customWidth="1"/>
    <col min="4" max="4" width="56.21875" style="1" customWidth="1"/>
    <col min="5" max="5" width="2.5546875" style="1" customWidth="1"/>
    <col min="6" max="6" width="20.88671875" style="3" bestFit="1" customWidth="1"/>
    <col min="7" max="7" width="2.77734375" style="3" customWidth="1"/>
    <col min="8" max="8" width="15.33203125" style="2" customWidth="1"/>
    <col min="9" max="9" width="2.77734375" style="2" customWidth="1"/>
    <col min="10" max="10" width="4.21875" customWidth="1"/>
    <col min="11" max="11" width="1.33203125" customWidth="1"/>
    <col min="12" max="12" width="4.77734375" customWidth="1"/>
    <col min="13" max="13" width="2.77734375" customWidth="1"/>
    <col min="14" max="14" width="9.5546875" bestFit="1" customWidth="1"/>
    <col min="15" max="15" width="2.77734375" customWidth="1"/>
    <col min="16" max="16" width="10.77734375" customWidth="1"/>
    <col min="17" max="17" width="2.21875" customWidth="1"/>
    <col min="18" max="18" width="14.21875" bestFit="1" customWidth="1"/>
    <col min="19" max="19" width="2.77734375" customWidth="1"/>
    <col min="20" max="20" width="6.5546875" style="1" customWidth="1"/>
    <col min="21" max="21" width="1.33203125" style="1" customWidth="1"/>
    <col min="22" max="22" width="7.5546875" style="1" customWidth="1"/>
    <col min="23" max="23" width="2.77734375" style="1" customWidth="1"/>
    <col min="24" max="24" width="8.77734375" style="4" customWidth="1"/>
    <col min="25" max="25" width="2.88671875" style="4" customWidth="1"/>
    <col min="26" max="26" width="10.77734375" style="1" customWidth="1"/>
    <col min="27" max="27" width="2.21875" style="1" customWidth="1"/>
    <col min="28" max="28" width="13.88671875" style="2" customWidth="1"/>
    <col min="29" max="29" width="2.77734375" customWidth="1"/>
    <col min="30" max="30" width="15.6640625" customWidth="1"/>
  </cols>
  <sheetData>
    <row r="1" spans="1:30" ht="15.75" x14ac:dyDescent="0.25">
      <c r="A1" s="42"/>
      <c r="B1" s="42"/>
      <c r="C1" s="42"/>
      <c r="D1" s="42" t="s">
        <v>46</v>
      </c>
      <c r="E1" s="42"/>
      <c r="F1" s="42"/>
      <c r="G1" s="42"/>
      <c r="H1" s="42"/>
      <c r="I1" s="42"/>
      <c r="J1" s="52"/>
      <c r="K1" s="52"/>
      <c r="L1" s="52"/>
      <c r="M1" s="52"/>
      <c r="N1" s="52"/>
      <c r="O1" s="52"/>
      <c r="P1" s="52"/>
      <c r="Q1" s="52"/>
      <c r="R1" s="52"/>
      <c r="S1" s="52"/>
      <c r="T1" s="42"/>
      <c r="U1" s="42"/>
      <c r="V1" s="42"/>
      <c r="W1" s="42"/>
      <c r="X1" s="42"/>
      <c r="Y1" s="42"/>
      <c r="Z1" s="42"/>
      <c r="AA1" s="42"/>
      <c r="AB1" s="42"/>
      <c r="AC1" s="52"/>
      <c r="AD1" s="52"/>
    </row>
    <row r="2" spans="1:30" ht="15.75" x14ac:dyDescent="0.25">
      <c r="A2" s="42"/>
      <c r="B2" s="42"/>
      <c r="C2" s="42"/>
      <c r="D2" s="42" t="s">
        <v>45</v>
      </c>
      <c r="E2" s="42"/>
      <c r="F2" s="42"/>
      <c r="G2" s="42"/>
      <c r="H2" s="42"/>
      <c r="I2" s="42"/>
      <c r="J2" s="52"/>
      <c r="K2" s="52"/>
      <c r="L2" s="52"/>
      <c r="M2" s="52"/>
      <c r="N2" s="52"/>
      <c r="O2" s="52"/>
      <c r="P2" s="52"/>
      <c r="Q2" s="52"/>
      <c r="R2" s="52"/>
      <c r="S2" s="52"/>
      <c r="T2" s="42"/>
      <c r="U2" s="42"/>
      <c r="V2" s="42"/>
      <c r="W2" s="42"/>
      <c r="X2" s="42"/>
      <c r="Y2" s="42"/>
      <c r="Z2" s="42"/>
      <c r="AA2" s="42"/>
      <c r="AB2" s="42"/>
      <c r="AC2" s="52"/>
      <c r="AD2" s="52"/>
    </row>
    <row r="3" spans="1:30" ht="15.75" x14ac:dyDescent="0.25">
      <c r="A3" s="42"/>
      <c r="B3" s="42"/>
      <c r="C3" s="42"/>
      <c r="D3" s="42" t="s">
        <v>63</v>
      </c>
      <c r="E3" s="42"/>
      <c r="F3" s="42"/>
      <c r="G3" s="42"/>
      <c r="H3" s="42"/>
      <c r="I3" s="42"/>
      <c r="J3" s="52"/>
      <c r="K3" s="52"/>
      <c r="L3" s="52"/>
      <c r="M3" s="52"/>
      <c r="N3" s="52"/>
      <c r="O3" s="52"/>
      <c r="P3" s="52"/>
      <c r="Q3" s="52"/>
      <c r="R3" s="52"/>
      <c r="S3" s="52"/>
      <c r="T3" s="42"/>
      <c r="U3" s="42"/>
      <c r="V3" s="42"/>
      <c r="W3" s="42"/>
      <c r="X3" s="42"/>
      <c r="Y3" s="42"/>
      <c r="Z3" s="42"/>
      <c r="AA3" s="42"/>
      <c r="AB3" s="42"/>
      <c r="AC3" s="52"/>
      <c r="AD3" s="52"/>
    </row>
    <row r="4" spans="1:30" ht="15.75" x14ac:dyDescent="0.25">
      <c r="A4" s="42"/>
      <c r="B4" s="42"/>
      <c r="C4" s="38"/>
      <c r="D4" s="30" t="s">
        <v>64</v>
      </c>
      <c r="E4" s="38"/>
      <c r="F4" s="40"/>
      <c r="G4" s="40"/>
      <c r="H4" s="53"/>
      <c r="I4" s="53"/>
      <c r="J4" s="30"/>
      <c r="K4" s="30"/>
      <c r="L4" s="30"/>
      <c r="M4" s="30"/>
      <c r="N4" s="30"/>
      <c r="O4" s="30"/>
      <c r="P4" s="30"/>
      <c r="Q4" s="30"/>
      <c r="R4" s="30"/>
      <c r="S4" s="52"/>
      <c r="T4" s="38"/>
      <c r="U4" s="38"/>
      <c r="V4" s="38"/>
      <c r="W4" s="38"/>
      <c r="X4" s="41"/>
      <c r="Y4" s="41"/>
      <c r="Z4" s="38"/>
      <c r="AA4" s="38"/>
      <c r="AB4" s="39"/>
      <c r="AC4" s="52"/>
      <c r="AD4" s="52"/>
    </row>
    <row r="5" spans="1:30" ht="15.75" x14ac:dyDescent="0.25">
      <c r="A5" s="42"/>
      <c r="B5" s="42"/>
      <c r="C5" s="38"/>
      <c r="D5" s="38"/>
      <c r="E5" s="38"/>
      <c r="F5" s="40"/>
      <c r="G5" s="40"/>
      <c r="H5" s="39"/>
      <c r="I5" s="39"/>
      <c r="T5" s="38"/>
      <c r="V5" s="38"/>
      <c r="W5" s="38"/>
      <c r="X5" s="41"/>
      <c r="Y5" s="41"/>
      <c r="Z5" s="38"/>
      <c r="AA5" s="38"/>
      <c r="AB5" s="39"/>
    </row>
    <row r="6" spans="1:30" ht="15.75" x14ac:dyDescent="0.25">
      <c r="J6" s="21" t="s">
        <v>60</v>
      </c>
      <c r="K6" s="21"/>
      <c r="L6" s="21"/>
      <c r="M6" s="21"/>
      <c r="N6" s="21"/>
      <c r="O6" s="21"/>
      <c r="P6" s="21"/>
      <c r="Q6" s="21"/>
      <c r="R6" s="21"/>
      <c r="T6" s="21" t="s">
        <v>59</v>
      </c>
      <c r="U6" s="21"/>
      <c r="V6" s="21"/>
      <c r="W6" s="21"/>
      <c r="X6" s="51"/>
      <c r="Y6" s="51"/>
      <c r="Z6" s="21"/>
      <c r="AA6" s="21"/>
      <c r="AB6" s="50"/>
    </row>
    <row r="7" spans="1:30" ht="15.75" x14ac:dyDescent="0.25">
      <c r="F7" s="37"/>
      <c r="H7" s="32" t="s">
        <v>43</v>
      </c>
      <c r="N7" s="18" t="s">
        <v>44</v>
      </c>
      <c r="P7" s="1"/>
      <c r="Q7" s="31" t="s">
        <v>42</v>
      </c>
      <c r="R7" s="2"/>
      <c r="X7" s="18" t="s">
        <v>44</v>
      </c>
      <c r="Y7" s="18"/>
      <c r="AA7" s="31" t="s">
        <v>42</v>
      </c>
    </row>
    <row r="8" spans="1:30" ht="15.75" x14ac:dyDescent="0.25">
      <c r="F8" s="37" t="s">
        <v>58</v>
      </c>
      <c r="G8" s="29"/>
      <c r="H8" s="32" t="s">
        <v>39</v>
      </c>
      <c r="J8" s="30" t="s">
        <v>41</v>
      </c>
      <c r="K8" s="30"/>
      <c r="L8" s="38"/>
      <c r="N8" s="18" t="s">
        <v>40</v>
      </c>
      <c r="P8" s="36"/>
      <c r="Q8" s="21" t="s">
        <v>38</v>
      </c>
      <c r="R8" s="20"/>
      <c r="T8" s="30" t="s">
        <v>41</v>
      </c>
      <c r="U8" s="30"/>
      <c r="V8" s="38"/>
      <c r="W8" s="34"/>
      <c r="X8" s="18" t="s">
        <v>40</v>
      </c>
      <c r="Y8" s="18"/>
      <c r="Z8" s="36"/>
      <c r="AA8" s="21" t="s">
        <v>38</v>
      </c>
      <c r="AB8" s="20"/>
      <c r="AD8" s="31" t="s">
        <v>57</v>
      </c>
    </row>
    <row r="9" spans="1:30" ht="15.75" x14ac:dyDescent="0.25">
      <c r="D9" s="31" t="s">
        <v>37</v>
      </c>
      <c r="F9" s="33" t="s">
        <v>56</v>
      </c>
      <c r="G9" s="29"/>
      <c r="H9" s="32" t="s">
        <v>34</v>
      </c>
      <c r="J9" s="21" t="s">
        <v>36</v>
      </c>
      <c r="K9" s="21"/>
      <c r="L9" s="35"/>
      <c r="N9" s="49" t="s">
        <v>35</v>
      </c>
      <c r="P9" s="31" t="s">
        <v>32</v>
      </c>
      <c r="R9" s="32" t="s">
        <v>33</v>
      </c>
      <c r="T9" s="21" t="s">
        <v>36</v>
      </c>
      <c r="U9" s="21"/>
      <c r="V9" s="35"/>
      <c r="W9" s="34"/>
      <c r="X9" s="18" t="s">
        <v>35</v>
      </c>
      <c r="Y9" s="18"/>
      <c r="Z9" s="31" t="s">
        <v>32</v>
      </c>
      <c r="AB9" s="32" t="s">
        <v>33</v>
      </c>
      <c r="AD9" s="48" t="s">
        <v>55</v>
      </c>
    </row>
    <row r="10" spans="1:30" ht="15.75" x14ac:dyDescent="0.25">
      <c r="A10" s="9"/>
      <c r="B10" s="9"/>
      <c r="C10" s="8"/>
      <c r="D10" s="27" t="s">
        <v>31</v>
      </c>
      <c r="E10" s="8" t="s">
        <v>25</v>
      </c>
      <c r="F10" s="28" t="s">
        <v>30</v>
      </c>
      <c r="G10" s="29"/>
      <c r="H10" s="28" t="s">
        <v>29</v>
      </c>
      <c r="I10" s="7"/>
      <c r="J10" s="47" t="s">
        <v>28</v>
      </c>
      <c r="K10" s="30"/>
      <c r="L10" s="30"/>
      <c r="N10" s="33" t="s">
        <v>27</v>
      </c>
      <c r="P10" s="27" t="s">
        <v>26</v>
      </c>
      <c r="R10" s="28" t="s">
        <v>54</v>
      </c>
      <c r="T10" s="47" t="s">
        <v>53</v>
      </c>
      <c r="U10" s="30"/>
      <c r="V10" s="30"/>
      <c r="W10" s="8"/>
      <c r="X10" s="46" t="s">
        <v>52</v>
      </c>
      <c r="Y10" s="18"/>
      <c r="Z10" s="27" t="s">
        <v>51</v>
      </c>
      <c r="AA10" s="8"/>
      <c r="AB10" s="28" t="s">
        <v>50</v>
      </c>
      <c r="AD10" s="33" t="s">
        <v>65</v>
      </c>
    </row>
    <row r="11" spans="1:30" x14ac:dyDescent="0.2">
      <c r="B11" s="1"/>
      <c r="F11" s="2"/>
      <c r="G11" s="2"/>
      <c r="I11" s="13"/>
      <c r="T11" s="12"/>
      <c r="X11" s="11"/>
      <c r="Y11" s="11"/>
      <c r="Z11" s="5"/>
    </row>
    <row r="12" spans="1:30" ht="15.75" x14ac:dyDescent="0.25">
      <c r="B12" s="19" t="s">
        <v>24</v>
      </c>
      <c r="F12" s="2"/>
      <c r="G12" s="2"/>
      <c r="I12" s="13"/>
      <c r="T12" s="12"/>
      <c r="X12" s="11"/>
      <c r="Y12" s="11"/>
      <c r="Z12" s="5"/>
    </row>
    <row r="13" spans="1:30" ht="15.75" x14ac:dyDescent="0.25">
      <c r="B13" s="19"/>
      <c r="F13" s="2"/>
      <c r="G13" s="2"/>
      <c r="I13" s="13"/>
      <c r="T13" s="12"/>
      <c r="X13" s="11"/>
      <c r="Y13" s="11"/>
      <c r="Z13" s="5"/>
    </row>
    <row r="14" spans="1:30" x14ac:dyDescent="0.2">
      <c r="A14" s="5">
        <v>390.01</v>
      </c>
      <c r="B14" s="1"/>
      <c r="C14" t="s">
        <v>23</v>
      </c>
      <c r="F14" s="57">
        <v>179338.52</v>
      </c>
      <c r="G14" s="2"/>
      <c r="H14" s="58">
        <v>13097</v>
      </c>
      <c r="I14" s="13"/>
      <c r="J14" s="12">
        <v>40</v>
      </c>
      <c r="K14" s="4" t="s">
        <v>10</v>
      </c>
      <c r="L14" s="23" t="s">
        <v>21</v>
      </c>
      <c r="N14" s="11">
        <v>-10</v>
      </c>
      <c r="O14" s="1"/>
      <c r="P14" s="5">
        <v>2.4700000000000002</v>
      </c>
      <c r="R14" s="58">
        <f t="shared" ref="R14:R23" si="0">F14*(P14/100)</f>
        <v>4429.6614440000003</v>
      </c>
      <c r="T14" s="12">
        <v>40</v>
      </c>
      <c r="U14" s="4" t="s">
        <v>10</v>
      </c>
      <c r="V14" s="23" t="s">
        <v>21</v>
      </c>
      <c r="W14" s="24"/>
      <c r="X14" s="11">
        <v>-10</v>
      </c>
      <c r="Y14" s="11"/>
      <c r="Z14" s="5">
        <v>4.4000000000000004</v>
      </c>
      <c r="AB14" s="58">
        <v>7890</v>
      </c>
      <c r="AD14" s="58">
        <f t="shared" ref="AD14:AD23" si="1">AB14-R14</f>
        <v>3460.3385559999997</v>
      </c>
    </row>
    <row r="15" spans="1:30" x14ac:dyDescent="0.2">
      <c r="A15" s="5">
        <v>390.04</v>
      </c>
      <c r="B15" s="1"/>
      <c r="C15" t="s">
        <v>22</v>
      </c>
      <c r="F15" s="55">
        <v>15383.91</v>
      </c>
      <c r="G15" s="59"/>
      <c r="H15" s="59">
        <v>10853</v>
      </c>
      <c r="I15" s="13"/>
      <c r="J15" s="12">
        <v>15</v>
      </c>
      <c r="K15" s="4" t="s">
        <v>10</v>
      </c>
      <c r="L15" s="23" t="s">
        <v>21</v>
      </c>
      <c r="N15" s="11">
        <v>-10</v>
      </c>
      <c r="O15" s="1"/>
      <c r="P15" s="5">
        <v>6.43</v>
      </c>
      <c r="R15" s="59">
        <f t="shared" si="0"/>
        <v>989.18541299999993</v>
      </c>
      <c r="T15" s="12">
        <v>15</v>
      </c>
      <c r="U15" s="4" t="s">
        <v>10</v>
      </c>
      <c r="V15" s="23" t="s">
        <v>21</v>
      </c>
      <c r="X15" s="11">
        <v>-10</v>
      </c>
      <c r="Y15" s="11"/>
      <c r="Z15" s="5">
        <v>4.0599999999999996</v>
      </c>
      <c r="AB15" s="59">
        <v>625</v>
      </c>
      <c r="AD15" s="59">
        <f t="shared" si="1"/>
        <v>-364.18541299999993</v>
      </c>
    </row>
    <row r="16" spans="1:30" x14ac:dyDescent="0.2">
      <c r="A16" s="5">
        <v>390.09</v>
      </c>
      <c r="B16" s="1"/>
      <c r="C16" t="s">
        <v>20</v>
      </c>
      <c r="F16" s="55">
        <v>38834</v>
      </c>
      <c r="G16" s="59"/>
      <c r="H16" s="59">
        <v>38834</v>
      </c>
      <c r="I16" s="13"/>
      <c r="J16" s="12">
        <v>20</v>
      </c>
      <c r="K16" s="4" t="s">
        <v>10</v>
      </c>
      <c r="L16" s="23" t="s">
        <v>19</v>
      </c>
      <c r="N16" s="11">
        <v>0</v>
      </c>
      <c r="P16" s="5">
        <v>5</v>
      </c>
      <c r="R16" s="59">
        <f t="shared" si="0"/>
        <v>1941.7</v>
      </c>
      <c r="T16" s="12">
        <v>20</v>
      </c>
      <c r="U16" s="4" t="s">
        <v>10</v>
      </c>
      <c r="V16" s="23" t="s">
        <v>19</v>
      </c>
      <c r="X16" s="11">
        <v>0</v>
      </c>
      <c r="Y16" s="11"/>
      <c r="Z16" s="22">
        <v>0</v>
      </c>
      <c r="AA16" s="54" t="s">
        <v>0</v>
      </c>
      <c r="AB16" s="59">
        <v>0</v>
      </c>
      <c r="AD16" s="59">
        <f t="shared" si="1"/>
        <v>-1941.7</v>
      </c>
    </row>
    <row r="17" spans="1:30" x14ac:dyDescent="0.2">
      <c r="A17" s="5">
        <v>391</v>
      </c>
      <c r="B17" s="25"/>
      <c r="C17" s="26" t="s">
        <v>18</v>
      </c>
      <c r="D17" s="25"/>
      <c r="F17" s="55">
        <v>26927.93</v>
      </c>
      <c r="G17" s="59"/>
      <c r="H17" s="59">
        <v>4070</v>
      </c>
      <c r="I17" s="13"/>
      <c r="J17" s="12">
        <v>20</v>
      </c>
      <c r="K17" s="4" t="s">
        <v>10</v>
      </c>
      <c r="L17" s="23" t="s">
        <v>19</v>
      </c>
      <c r="N17" s="11">
        <v>0</v>
      </c>
      <c r="P17" s="5">
        <v>5</v>
      </c>
      <c r="R17" s="59">
        <f t="shared" si="0"/>
        <v>1346.3965000000001</v>
      </c>
      <c r="T17" s="12">
        <v>20</v>
      </c>
      <c r="U17" s="4" t="s">
        <v>10</v>
      </c>
      <c r="V17" s="23" t="s">
        <v>19</v>
      </c>
      <c r="X17" s="11">
        <v>0</v>
      </c>
      <c r="Y17" s="11"/>
      <c r="Z17" s="5">
        <v>6.43</v>
      </c>
      <c r="AB17" s="59">
        <v>1731</v>
      </c>
      <c r="AD17" s="59">
        <f t="shared" si="1"/>
        <v>384.60349999999994</v>
      </c>
    </row>
    <row r="18" spans="1:30" x14ac:dyDescent="0.2">
      <c r="A18" s="5">
        <v>392</v>
      </c>
      <c r="B18" s="1"/>
      <c r="C18" t="s">
        <v>17</v>
      </c>
      <c r="F18" s="55">
        <v>27284.69</v>
      </c>
      <c r="G18" s="59"/>
      <c r="H18" s="59">
        <v>14272</v>
      </c>
      <c r="I18" s="13"/>
      <c r="J18" s="12">
        <v>15</v>
      </c>
      <c r="K18" s="4" t="s">
        <v>10</v>
      </c>
      <c r="L18" s="23" t="s">
        <v>13</v>
      </c>
      <c r="N18" s="45">
        <v>10</v>
      </c>
      <c r="O18" s="1"/>
      <c r="P18" s="5">
        <v>5.41</v>
      </c>
      <c r="R18" s="59">
        <f t="shared" si="0"/>
        <v>1476.101729</v>
      </c>
      <c r="T18" s="12">
        <v>12</v>
      </c>
      <c r="U18" s="4" t="s">
        <v>10</v>
      </c>
      <c r="V18" s="23" t="s">
        <v>16</v>
      </c>
      <c r="X18" s="11">
        <v>5</v>
      </c>
      <c r="Y18" s="11"/>
      <c r="Z18" s="5">
        <v>9.09</v>
      </c>
      <c r="AB18" s="59">
        <v>2479</v>
      </c>
      <c r="AD18" s="59">
        <f t="shared" si="1"/>
        <v>1002.898271</v>
      </c>
    </row>
    <row r="19" spans="1:30" x14ac:dyDescent="0.2">
      <c r="A19" s="5">
        <v>394</v>
      </c>
      <c r="B19" s="1"/>
      <c r="C19" t="s">
        <v>15</v>
      </c>
      <c r="F19" s="55">
        <v>110227.42</v>
      </c>
      <c r="G19" s="59"/>
      <c r="H19" s="59">
        <v>34405</v>
      </c>
      <c r="I19" s="13"/>
      <c r="J19" s="12">
        <v>15</v>
      </c>
      <c r="K19" s="4" t="s">
        <v>10</v>
      </c>
      <c r="L19" s="23" t="s">
        <v>49</v>
      </c>
      <c r="N19" s="11">
        <v>0</v>
      </c>
      <c r="O19" s="1"/>
      <c r="P19" s="5">
        <v>4.82</v>
      </c>
      <c r="R19" s="59">
        <f t="shared" si="0"/>
        <v>5312.961644</v>
      </c>
      <c r="T19" s="12">
        <v>15</v>
      </c>
      <c r="U19" s="4" t="s">
        <v>10</v>
      </c>
      <c r="V19" s="23" t="s">
        <v>61</v>
      </c>
      <c r="X19" s="11">
        <v>0</v>
      </c>
      <c r="Y19" s="11"/>
      <c r="Z19" s="5">
        <v>6.09</v>
      </c>
      <c r="AB19" s="59">
        <v>6717</v>
      </c>
      <c r="AD19" s="59">
        <f t="shared" si="1"/>
        <v>1404.038356</v>
      </c>
    </row>
    <row r="20" spans="1:30" x14ac:dyDescent="0.2">
      <c r="A20" s="5">
        <v>396</v>
      </c>
      <c r="B20" s="1"/>
      <c r="C20" t="s">
        <v>14</v>
      </c>
      <c r="F20" s="55">
        <v>9478.52</v>
      </c>
      <c r="G20" s="59"/>
      <c r="H20" s="59">
        <v>1015</v>
      </c>
      <c r="I20" s="13"/>
      <c r="J20" s="12">
        <v>15</v>
      </c>
      <c r="K20" s="4" t="s">
        <v>10</v>
      </c>
      <c r="L20" s="23" t="s">
        <v>13</v>
      </c>
      <c r="N20" s="11">
        <v>16</v>
      </c>
      <c r="O20" s="1"/>
      <c r="P20" s="5">
        <v>5.0199999999999996</v>
      </c>
      <c r="R20" s="59">
        <f t="shared" si="0"/>
        <v>475.82170399999995</v>
      </c>
      <c r="T20" s="12">
        <v>15</v>
      </c>
      <c r="U20" s="4" t="s">
        <v>10</v>
      </c>
      <c r="V20" s="23" t="s">
        <v>13</v>
      </c>
      <c r="X20" s="11">
        <v>5</v>
      </c>
      <c r="Y20" s="11"/>
      <c r="Z20" s="5">
        <v>10.4</v>
      </c>
      <c r="AB20" s="59">
        <v>986</v>
      </c>
      <c r="AD20" s="59">
        <f t="shared" si="1"/>
        <v>510.17829600000005</v>
      </c>
    </row>
    <row r="21" spans="1:30" x14ac:dyDescent="0.2">
      <c r="A21" s="5">
        <v>399.03</v>
      </c>
      <c r="B21" s="1"/>
      <c r="C21" t="s">
        <v>12</v>
      </c>
      <c r="F21" s="55">
        <v>28266.44</v>
      </c>
      <c r="G21" s="59"/>
      <c r="H21" s="59">
        <v>6749</v>
      </c>
      <c r="I21" s="13"/>
      <c r="J21" s="12">
        <v>10</v>
      </c>
      <c r="K21" s="4" t="s">
        <v>10</v>
      </c>
      <c r="L21" s="23" t="s">
        <v>9</v>
      </c>
      <c r="N21" s="11">
        <v>0</v>
      </c>
      <c r="O21" s="1"/>
      <c r="P21" s="5">
        <v>10</v>
      </c>
      <c r="R21" s="59">
        <f t="shared" si="0"/>
        <v>2826.6440000000002</v>
      </c>
      <c r="T21" s="12">
        <v>10</v>
      </c>
      <c r="U21" s="4" t="s">
        <v>10</v>
      </c>
      <c r="V21" s="23" t="s">
        <v>61</v>
      </c>
      <c r="W21" s="24"/>
      <c r="X21" s="11">
        <v>0</v>
      </c>
      <c r="Y21" s="11"/>
      <c r="Z21" s="5">
        <v>10.99</v>
      </c>
      <c r="AB21" s="59">
        <v>3106</v>
      </c>
      <c r="AD21" s="59">
        <f t="shared" si="1"/>
        <v>279.35599999999977</v>
      </c>
    </row>
    <row r="22" spans="1:30" x14ac:dyDescent="0.2">
      <c r="A22" s="5">
        <v>399.07</v>
      </c>
      <c r="B22" s="1"/>
      <c r="C22" t="s">
        <v>11</v>
      </c>
      <c r="F22" s="55">
        <v>78585.679999999993</v>
      </c>
      <c r="G22" s="59"/>
      <c r="H22" s="59">
        <v>55776</v>
      </c>
      <c r="I22" s="13"/>
      <c r="J22" s="12">
        <v>7</v>
      </c>
      <c r="K22" s="4" t="s">
        <v>10</v>
      </c>
      <c r="L22" s="23" t="s">
        <v>48</v>
      </c>
      <c r="N22" s="11">
        <v>0</v>
      </c>
      <c r="O22" s="1"/>
      <c r="P22" s="5">
        <v>12.45</v>
      </c>
      <c r="R22" s="59">
        <f t="shared" si="0"/>
        <v>9783.9171599999991</v>
      </c>
      <c r="T22" s="12">
        <v>7</v>
      </c>
      <c r="U22" s="4" t="s">
        <v>10</v>
      </c>
      <c r="V22" s="23" t="s">
        <v>61</v>
      </c>
      <c r="W22" s="24"/>
      <c r="X22" s="11">
        <v>0</v>
      </c>
      <c r="Y22" s="11"/>
      <c r="Z22" s="5">
        <v>13.19</v>
      </c>
      <c r="AB22" s="59">
        <v>10366</v>
      </c>
      <c r="AD22" s="59">
        <f t="shared" si="1"/>
        <v>582.08284000000094</v>
      </c>
    </row>
    <row r="23" spans="1:30" x14ac:dyDescent="0.2">
      <c r="A23" s="5">
        <v>399.08</v>
      </c>
      <c r="B23" s="1"/>
      <c r="C23" t="s">
        <v>7</v>
      </c>
      <c r="F23" s="60">
        <v>237874.81</v>
      </c>
      <c r="G23" s="59"/>
      <c r="H23" s="61">
        <v>192814</v>
      </c>
      <c r="I23" s="13"/>
      <c r="J23" s="12">
        <v>12</v>
      </c>
      <c r="K23" s="4" t="s">
        <v>10</v>
      </c>
      <c r="L23" s="23" t="s">
        <v>47</v>
      </c>
      <c r="N23" s="11">
        <v>0</v>
      </c>
      <c r="P23" s="5">
        <v>8.33</v>
      </c>
      <c r="R23" s="61">
        <f t="shared" si="0"/>
        <v>19814.971673</v>
      </c>
      <c r="T23" s="12">
        <v>10</v>
      </c>
      <c r="U23" s="4" t="s">
        <v>10</v>
      </c>
      <c r="V23" s="23" t="s">
        <v>61</v>
      </c>
      <c r="X23" s="11">
        <v>0</v>
      </c>
      <c r="Y23" s="11"/>
      <c r="Z23" s="22">
        <v>9.6199999999999992</v>
      </c>
      <c r="AB23" s="61">
        <v>22872</v>
      </c>
      <c r="AD23" s="61">
        <f t="shared" si="1"/>
        <v>3057.028327</v>
      </c>
    </row>
    <row r="24" spans="1:30" x14ac:dyDescent="0.2">
      <c r="B24" s="1"/>
      <c r="F24" s="2"/>
      <c r="G24" s="2"/>
      <c r="I24" s="13"/>
      <c r="R24" s="2"/>
      <c r="T24" s="12"/>
      <c r="X24" s="11"/>
      <c r="Y24" s="11"/>
      <c r="Z24" s="5"/>
      <c r="AD24" s="2"/>
    </row>
    <row r="25" spans="1:30" ht="15.75" x14ac:dyDescent="0.25">
      <c r="A25" s="9"/>
      <c r="B25" s="19" t="s">
        <v>8</v>
      </c>
      <c r="C25" s="8"/>
      <c r="D25" s="8"/>
      <c r="E25" s="8"/>
      <c r="F25" s="62">
        <f>SUBTOTAL(9,F14:F23)</f>
        <v>752201.91999999993</v>
      </c>
      <c r="G25" s="7"/>
      <c r="H25" s="62">
        <f>SUBTOTAL(9,H14:H23)</f>
        <v>371885</v>
      </c>
      <c r="I25" s="44"/>
      <c r="P25" s="9">
        <f>ROUND(R25/F25*100,2)</f>
        <v>6.43</v>
      </c>
      <c r="R25" s="62">
        <f>SUBTOTAL(9,R14:R23)</f>
        <v>48397.361267</v>
      </c>
      <c r="T25" s="12"/>
      <c r="U25" s="8"/>
      <c r="V25" s="8"/>
      <c r="W25" s="8"/>
      <c r="X25" s="18"/>
      <c r="Y25" s="18"/>
      <c r="Z25" s="9">
        <f>ROUND(AB25/F25*100,2)</f>
        <v>7.55</v>
      </c>
      <c r="AA25" s="8"/>
      <c r="AB25" s="62">
        <f>SUBTOTAL(9,AB14:AB23)</f>
        <v>56772</v>
      </c>
      <c r="AD25" s="62">
        <f>SUBTOTAL(9,AD14:AD23)</f>
        <v>8374.6387329999998</v>
      </c>
    </row>
    <row r="26" spans="1:30" ht="15.75" x14ac:dyDescent="0.25">
      <c r="A26" s="9"/>
      <c r="B26" s="19"/>
      <c r="C26" s="8"/>
      <c r="D26" s="8"/>
      <c r="E26" s="8"/>
      <c r="F26" s="14"/>
      <c r="G26" s="7"/>
      <c r="H26" s="7"/>
      <c r="I26" s="44"/>
      <c r="P26" s="9"/>
      <c r="R26" s="7"/>
      <c r="T26" s="12"/>
      <c r="U26" s="8"/>
      <c r="V26" s="8"/>
      <c r="W26" s="8"/>
      <c r="X26" s="18"/>
      <c r="Y26" s="18"/>
      <c r="Z26" s="9"/>
      <c r="AA26" s="8"/>
      <c r="AB26" s="7"/>
      <c r="AD26" s="7"/>
    </row>
    <row r="27" spans="1:30" ht="16.5" thickBot="1" x14ac:dyDescent="0.3">
      <c r="A27" s="9"/>
      <c r="B27" s="8" t="s">
        <v>6</v>
      </c>
      <c r="C27" s="8"/>
      <c r="D27" s="8"/>
      <c r="F27" s="63">
        <f>SUBTOTAL(9,F11:F26)</f>
        <v>752201.91999999993</v>
      </c>
      <c r="G27" s="14"/>
      <c r="H27" s="63">
        <f>SUBTOTAL(9,H11:H26)</f>
        <v>371885</v>
      </c>
      <c r="I27" s="13"/>
      <c r="P27" s="9">
        <f>ROUND(R27/F27*100,2)</f>
        <v>6.43</v>
      </c>
      <c r="R27" s="63">
        <f>SUBTOTAL(9,R11:R26)</f>
        <v>48397.361267</v>
      </c>
      <c r="T27" s="12"/>
      <c r="X27" s="11"/>
      <c r="Y27" s="11"/>
      <c r="Z27" s="9">
        <f>ROUND(AB27/F27*100,2)</f>
        <v>7.55</v>
      </c>
      <c r="AB27" s="63">
        <f>SUBTOTAL(9,AB11:AB26)</f>
        <v>56772</v>
      </c>
      <c r="AD27" s="63">
        <f>SUBTOTAL(9,AD11:AD26)</f>
        <v>8374.6387329999998</v>
      </c>
    </row>
    <row r="28" spans="1:30" ht="16.5" thickTop="1" x14ac:dyDescent="0.25">
      <c r="B28" s="8"/>
      <c r="F28" s="2"/>
      <c r="G28" s="2"/>
      <c r="I28" s="13"/>
      <c r="T28" s="12"/>
      <c r="X28" s="11"/>
      <c r="Y28" s="11"/>
      <c r="Z28" s="5"/>
    </row>
    <row r="29" spans="1:30" ht="15.75" x14ac:dyDescent="0.25">
      <c r="B29" s="8"/>
      <c r="F29" s="2"/>
      <c r="G29" s="2"/>
      <c r="I29" s="13"/>
      <c r="T29" s="12"/>
      <c r="X29" s="11"/>
      <c r="Y29" s="11"/>
      <c r="Z29" s="5"/>
      <c r="AA29" s="2" t="s">
        <v>66</v>
      </c>
      <c r="AD29" s="56">
        <v>0.49969999999999998</v>
      </c>
    </row>
    <row r="30" spans="1:30" ht="15.75" x14ac:dyDescent="0.25">
      <c r="B30" s="8" t="s">
        <v>5</v>
      </c>
      <c r="F30" s="2"/>
      <c r="G30" s="2"/>
      <c r="I30" s="13"/>
      <c r="T30" s="12"/>
      <c r="X30" s="11"/>
      <c r="Y30" s="11"/>
      <c r="Z30" s="5"/>
    </row>
    <row r="31" spans="1:30" ht="16.5" thickBot="1" x14ac:dyDescent="0.3">
      <c r="B31" s="8"/>
      <c r="F31" s="2"/>
      <c r="G31" s="2"/>
      <c r="I31" s="13"/>
      <c r="T31" s="12"/>
      <c r="X31" s="11"/>
      <c r="Y31" s="11"/>
      <c r="Z31" s="5"/>
      <c r="AA31" s="2" t="s">
        <v>67</v>
      </c>
      <c r="AD31" s="63">
        <f>+AD27*AD29</f>
        <v>4184.8069748800999</v>
      </c>
    </row>
    <row r="32" spans="1:30" ht="16.5" thickTop="1" x14ac:dyDescent="0.25">
      <c r="A32" s="5">
        <v>301</v>
      </c>
      <c r="B32" s="8"/>
      <c r="C32" t="s">
        <v>4</v>
      </c>
      <c r="F32" s="64">
        <v>185309.27</v>
      </c>
      <c r="G32" s="2"/>
      <c r="H32" s="17"/>
      <c r="I32" s="13"/>
      <c r="P32" s="43"/>
      <c r="T32" s="12"/>
      <c r="X32" s="11"/>
      <c r="Y32" s="11"/>
      <c r="Z32" s="5"/>
    </row>
    <row r="33" spans="1:28" ht="15.75" x14ac:dyDescent="0.25">
      <c r="A33" s="5">
        <v>303</v>
      </c>
      <c r="B33" s="8"/>
      <c r="C33" t="s">
        <v>3</v>
      </c>
      <c r="F33" s="65">
        <v>1109551.68</v>
      </c>
      <c r="G33" s="2"/>
      <c r="H33" s="17"/>
      <c r="I33" s="13"/>
      <c r="P33" s="43"/>
      <c r="T33" s="12"/>
      <c r="X33" s="11"/>
      <c r="Y33" s="11"/>
      <c r="Z33" s="5"/>
    </row>
    <row r="34" spans="1:28" x14ac:dyDescent="0.2">
      <c r="F34" s="16"/>
      <c r="G34" s="2"/>
      <c r="I34" s="13"/>
      <c r="T34" s="12"/>
      <c r="X34" s="11"/>
      <c r="Y34" s="11"/>
      <c r="Z34" s="5"/>
    </row>
    <row r="35" spans="1:28" ht="15.75" x14ac:dyDescent="0.25">
      <c r="B35" s="8" t="s">
        <v>2</v>
      </c>
      <c r="F35" s="62">
        <f>SUBTOTAL(9,F32:F33)</f>
        <v>1294860.95</v>
      </c>
      <c r="G35" s="7"/>
      <c r="H35" s="7"/>
      <c r="I35" s="13"/>
      <c r="T35" s="12"/>
      <c r="X35" s="11"/>
      <c r="Y35" s="11"/>
      <c r="Z35" s="5"/>
    </row>
    <row r="36" spans="1:28" x14ac:dyDescent="0.2">
      <c r="F36" s="16"/>
      <c r="G36" s="2"/>
      <c r="I36" s="13"/>
      <c r="T36" s="12"/>
      <c r="X36" s="11"/>
      <c r="Y36" s="11"/>
      <c r="Z36" s="5"/>
    </row>
    <row r="37" spans="1:28" ht="16.5" thickBot="1" x14ac:dyDescent="0.3">
      <c r="B37" s="9" t="s">
        <v>1</v>
      </c>
      <c r="F37" s="63">
        <f>SUBTOTAL(9,F11:F35)</f>
        <v>2047062.8699999999</v>
      </c>
      <c r="G37" s="2"/>
      <c r="H37" s="63">
        <f>SUBTOTAL(9,H11:H35)</f>
        <v>371885</v>
      </c>
      <c r="I37" s="13"/>
      <c r="T37" s="12"/>
      <c r="X37" s="11"/>
      <c r="Y37" s="11"/>
      <c r="Z37" s="5"/>
      <c r="AB37"/>
    </row>
    <row r="38" spans="1:28" ht="15.75" thickTop="1" x14ac:dyDescent="0.2">
      <c r="F38" s="16"/>
      <c r="G38" s="2"/>
      <c r="I38" s="13"/>
      <c r="T38" s="12"/>
      <c r="X38" s="11"/>
      <c r="Y38" s="11"/>
      <c r="Z38" s="5"/>
    </row>
    <row r="39" spans="1:28" x14ac:dyDescent="0.2">
      <c r="B39" s="15" t="s">
        <v>0</v>
      </c>
      <c r="C39" s="1" t="s">
        <v>62</v>
      </c>
      <c r="F39" s="16"/>
      <c r="G39" s="2"/>
      <c r="I39" s="13"/>
      <c r="T39" s="12"/>
      <c r="X39" s="11"/>
      <c r="Y39" s="11"/>
      <c r="Z39" s="5"/>
    </row>
    <row r="40" spans="1:28" x14ac:dyDescent="0.2">
      <c r="F40" s="2"/>
      <c r="G40" s="2"/>
      <c r="T40" s="12"/>
      <c r="X40" s="11"/>
      <c r="Y40" s="11"/>
      <c r="Z40" s="5"/>
    </row>
    <row r="41" spans="1:28" ht="15.75" x14ac:dyDescent="0.25">
      <c r="B41" s="8"/>
      <c r="E41" s="8"/>
      <c r="F41" s="2"/>
      <c r="G41" s="2"/>
      <c r="T41" s="12"/>
      <c r="U41" s="8"/>
      <c r="V41" s="8"/>
      <c r="W41" s="8"/>
      <c r="X41" s="10"/>
      <c r="Y41" s="10"/>
      <c r="Z41" s="9"/>
    </row>
    <row r="42" spans="1:28" ht="15.75" x14ac:dyDescent="0.25">
      <c r="B42" s="8"/>
      <c r="E42" s="8"/>
      <c r="F42" s="2"/>
      <c r="G42" s="2"/>
      <c r="T42" s="12"/>
      <c r="U42" s="8"/>
      <c r="V42" s="8"/>
      <c r="W42" s="8"/>
      <c r="X42" s="10"/>
      <c r="Y42" s="10"/>
      <c r="Z42" s="9"/>
    </row>
    <row r="43" spans="1:28" ht="15.75" x14ac:dyDescent="0.25">
      <c r="B43" s="8"/>
      <c r="E43" s="8"/>
      <c r="F43" s="2"/>
      <c r="G43" s="2"/>
      <c r="T43" s="8"/>
      <c r="U43" s="8"/>
      <c r="V43" s="8"/>
      <c r="W43" s="8"/>
      <c r="X43" s="10"/>
      <c r="Y43" s="10"/>
      <c r="Z43" s="9"/>
    </row>
    <row r="44" spans="1:28" ht="15.75" x14ac:dyDescent="0.25">
      <c r="C44" s="8"/>
      <c r="E44" s="8"/>
      <c r="F44" s="2"/>
      <c r="G44" s="2"/>
      <c r="T44" s="8"/>
      <c r="U44" s="8"/>
      <c r="V44" s="8"/>
      <c r="W44" s="8"/>
      <c r="X44" s="10"/>
      <c r="Y44" s="10"/>
      <c r="Z44" s="9"/>
    </row>
    <row r="45" spans="1:28" x14ac:dyDescent="0.2">
      <c r="Z45" s="5"/>
    </row>
    <row r="46" spans="1:28" x14ac:dyDescent="0.2">
      <c r="Z46" s="5"/>
    </row>
    <row r="47" spans="1:28" x14ac:dyDescent="0.2">
      <c r="Z47" s="5"/>
    </row>
    <row r="50" spans="1:30" ht="15.75" x14ac:dyDescent="0.25">
      <c r="I50" s="7"/>
      <c r="AA50" s="8"/>
    </row>
    <row r="52" spans="1:30" ht="15.75" x14ac:dyDescent="0.25">
      <c r="I52" s="7"/>
      <c r="AA52" s="6"/>
    </row>
    <row r="53" spans="1:30" ht="15.75" x14ac:dyDescent="0.25">
      <c r="I53" s="7"/>
      <c r="AA53" s="6"/>
    </row>
    <row r="54" spans="1:30" ht="15.75" x14ac:dyDescent="0.25">
      <c r="I54" s="7"/>
      <c r="AA54" s="6"/>
    </row>
    <row r="55" spans="1:30" ht="15.75" x14ac:dyDescent="0.25">
      <c r="I55" s="7"/>
      <c r="AA55" s="6"/>
    </row>
    <row r="56" spans="1:30" ht="15.75" x14ac:dyDescent="0.25">
      <c r="I56" s="7"/>
      <c r="AA56" s="6"/>
    </row>
    <row r="57" spans="1:30" ht="15.75" x14ac:dyDescent="0.25">
      <c r="I57" s="7"/>
      <c r="AA57" s="6"/>
    </row>
    <row r="58" spans="1:30" ht="15.75" x14ac:dyDescent="0.25">
      <c r="I58" s="7"/>
      <c r="AA58" s="6"/>
    </row>
    <row r="59" spans="1:30" ht="15.75" x14ac:dyDescent="0.25">
      <c r="I59" s="7"/>
      <c r="AA59" s="6"/>
    </row>
    <row r="60" spans="1:30" ht="15.75" x14ac:dyDescent="0.25">
      <c r="I60" s="7"/>
      <c r="AA60" s="6"/>
    </row>
    <row r="61" spans="1:30" s="2" customFormat="1" ht="15.75" x14ac:dyDescent="0.25">
      <c r="A61" s="5"/>
      <c r="B61" s="5"/>
      <c r="C61" s="1"/>
      <c r="D61" s="1"/>
      <c r="E61" s="1"/>
      <c r="F61" s="3"/>
      <c r="G61" s="3"/>
      <c r="I61" s="7"/>
      <c r="J61"/>
      <c r="K61"/>
      <c r="L61"/>
      <c r="M61"/>
      <c r="N61"/>
      <c r="O61"/>
      <c r="P61"/>
      <c r="Q61"/>
      <c r="R61"/>
      <c r="S61"/>
      <c r="T61" s="1"/>
      <c r="U61" s="1"/>
      <c r="V61" s="1"/>
      <c r="W61" s="1"/>
      <c r="X61" s="4"/>
      <c r="Y61" s="4"/>
      <c r="Z61" s="1"/>
      <c r="AA61" s="6"/>
      <c r="AC61"/>
      <c r="AD61"/>
    </row>
    <row r="62" spans="1:30" s="2" customFormat="1" ht="15.75" x14ac:dyDescent="0.25">
      <c r="A62" s="5"/>
      <c r="B62" s="5"/>
      <c r="C62" s="1"/>
      <c r="D62" s="1"/>
      <c r="E62" s="1"/>
      <c r="F62" s="3"/>
      <c r="G62" s="3"/>
      <c r="I62" s="7"/>
      <c r="J62"/>
      <c r="K62"/>
      <c r="L62"/>
      <c r="M62"/>
      <c r="N62"/>
      <c r="O62"/>
      <c r="P62"/>
      <c r="Q62"/>
      <c r="R62"/>
      <c r="S62"/>
      <c r="T62" s="1"/>
      <c r="U62" s="1"/>
      <c r="V62" s="1"/>
      <c r="W62" s="1"/>
      <c r="X62" s="4"/>
      <c r="Y62" s="4"/>
      <c r="Z62" s="1"/>
      <c r="AA62" s="6"/>
      <c r="AC62"/>
      <c r="AD62"/>
    </row>
    <row r="63" spans="1:30" s="2" customFormat="1" x14ac:dyDescent="0.2">
      <c r="A63" s="5"/>
      <c r="B63" s="5"/>
      <c r="C63" s="1"/>
      <c r="D63" s="1"/>
      <c r="E63" s="1"/>
      <c r="F63" s="3"/>
      <c r="G63" s="3"/>
      <c r="J63"/>
      <c r="K63"/>
      <c r="L63"/>
      <c r="M63"/>
      <c r="N63"/>
      <c r="O63"/>
      <c r="P63"/>
      <c r="Q63"/>
      <c r="R63"/>
      <c r="S63"/>
      <c r="T63" s="1"/>
      <c r="U63" s="1"/>
      <c r="V63" s="1"/>
      <c r="W63" s="1"/>
      <c r="X63" s="4"/>
      <c r="Y63" s="4"/>
      <c r="Z63" s="1"/>
      <c r="AA63" s="6"/>
      <c r="AC63"/>
      <c r="AD63"/>
    </row>
    <row r="64" spans="1:30" s="2" customFormat="1" x14ac:dyDescent="0.2">
      <c r="A64" s="5"/>
      <c r="B64" s="5"/>
      <c r="C64" s="1"/>
      <c r="D64" s="1"/>
      <c r="E64" s="1"/>
      <c r="F64" s="3"/>
      <c r="G64" s="3"/>
      <c r="J64"/>
      <c r="K64"/>
      <c r="L64"/>
      <c r="M64"/>
      <c r="N64"/>
      <c r="O64"/>
      <c r="P64"/>
      <c r="Q64"/>
      <c r="R64"/>
      <c r="S64"/>
      <c r="T64" s="1"/>
      <c r="U64" s="1"/>
      <c r="V64" s="1"/>
      <c r="W64" s="1"/>
      <c r="X64" s="4"/>
      <c r="Y64" s="4"/>
      <c r="Z64" s="1"/>
      <c r="AA64" s="6"/>
      <c r="AC64"/>
      <c r="AD64"/>
    </row>
    <row r="65" spans="1:30" s="2" customFormat="1" x14ac:dyDescent="0.2">
      <c r="A65" s="5"/>
      <c r="B65" s="5"/>
      <c r="C65" s="1"/>
      <c r="D65" s="1"/>
      <c r="E65" s="1"/>
      <c r="F65" s="3"/>
      <c r="G65" s="3"/>
      <c r="J65"/>
      <c r="K65"/>
      <c r="L65"/>
      <c r="M65"/>
      <c r="N65"/>
      <c r="O65"/>
      <c r="P65"/>
      <c r="Q65"/>
      <c r="R65"/>
      <c r="S65"/>
      <c r="T65" s="1"/>
      <c r="U65" s="1"/>
      <c r="V65" s="1"/>
      <c r="W65" s="1"/>
      <c r="X65" s="4"/>
      <c r="Y65" s="4"/>
      <c r="Z65" s="1"/>
      <c r="AA65" s="6"/>
      <c r="AC65"/>
      <c r="AD65"/>
    </row>
  </sheetData>
  <printOptions horizontalCentered="1"/>
  <pageMargins left="0.45" right="0.45" top="0.75" bottom="0.75" header="0.3" footer="0.3"/>
  <pageSetup scale="44" fitToHeight="0" orientation="landscape" r:id="rId1"/>
  <headerFooter>
    <oddHeader>&amp;R&amp;16Exhibit NWA-3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Comparison Schedule</vt:lpstr>
      <vt:lpstr>'Comparison Schedule'!Print_Area</vt:lpstr>
      <vt:lpstr>'Comparison Schedule'!Print_Titles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Howard, Melissa</dc:creator>
  <cp:lastModifiedBy>Wilen, Eric</cp:lastModifiedBy>
  <cp:lastPrinted>2024-09-24T20:43:33Z</cp:lastPrinted>
  <dcterms:created xsi:type="dcterms:W3CDTF">2023-03-24T14:52:58Z</dcterms:created>
  <dcterms:modified xsi:type="dcterms:W3CDTF">2024-09-24T20:43:40Z</dcterms:modified>
</cp:coreProperties>
</file>