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Rate Cases\KY\2024\DR\DR 1\43\"/>
    </mc:Choice>
  </mc:AlternateContent>
  <xr:revisionPtr revIDLastSave="0" documentId="13_ncr:1_{7CFDE401-4F99-4420-AD52-1EB17AAFC27B}" xr6:coauthVersionLast="47" xr6:coauthVersionMax="47" xr10:uidLastSave="{00000000-0000-0000-0000-000000000000}"/>
  <bookViews>
    <workbookView xWindow="-28920" yWindow="-120" windowWidth="29040" windowHeight="15720" activeTab="5" xr2:uid="{72CF6DB7-FAAF-4A0B-AE31-8B089BE7D138}"/>
  </bookViews>
  <sheets>
    <sheet name="Clinton - Current Rates" sheetId="1" r:id="rId1"/>
    <sheet name="Floyd &amp; Johnson - Current Rates" sheetId="2" r:id="rId2"/>
    <sheet name="Phase 1" sheetId="3" r:id="rId3"/>
    <sheet name="Phase 2" sheetId="13" r:id="rId4"/>
    <sheet name="Phase 3" sheetId="14" r:id="rId5"/>
    <sheet name="Phase 4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5" l="1"/>
  <c r="E19" i="15"/>
  <c r="B19" i="15"/>
  <c r="C12" i="15"/>
  <c r="C22" i="15" s="1"/>
  <c r="E22" i="15" s="1"/>
  <c r="B12" i="15"/>
  <c r="B22" i="15" s="1"/>
  <c r="B10" i="15"/>
  <c r="C10" i="15" s="1"/>
  <c r="I9" i="15"/>
  <c r="B9" i="15"/>
  <c r="B21" i="14"/>
  <c r="B20" i="14"/>
  <c r="C12" i="14"/>
  <c r="I12" i="14" s="1"/>
  <c r="B12" i="14"/>
  <c r="B13" i="14" s="1"/>
  <c r="C10" i="14"/>
  <c r="B10" i="14"/>
  <c r="B9" i="14"/>
  <c r="B19" i="14" s="1"/>
  <c r="B21" i="13"/>
  <c r="B20" i="13"/>
  <c r="C12" i="13"/>
  <c r="C22" i="13" s="1"/>
  <c r="E22" i="13" s="1"/>
  <c r="B12" i="13"/>
  <c r="B22" i="13" s="1"/>
  <c r="C10" i="13"/>
  <c r="C11" i="13" s="1"/>
  <c r="B10" i="13"/>
  <c r="B9" i="13"/>
  <c r="B19" i="13" s="1"/>
  <c r="C11" i="3"/>
  <c r="C11" i="15" l="1"/>
  <c r="C20" i="15"/>
  <c r="I10" i="15"/>
  <c r="B23" i="15"/>
  <c r="B20" i="15"/>
  <c r="I12" i="15"/>
  <c r="B13" i="15"/>
  <c r="E19" i="14"/>
  <c r="C11" i="14"/>
  <c r="B22" i="14"/>
  <c r="B23" i="14" s="1"/>
  <c r="C22" i="14"/>
  <c r="E22" i="14" s="1"/>
  <c r="I10" i="14"/>
  <c r="C20" i="14"/>
  <c r="I9" i="14"/>
  <c r="C13" i="13"/>
  <c r="C21" i="13"/>
  <c r="E21" i="13" s="1"/>
  <c r="I11" i="13"/>
  <c r="E19" i="13"/>
  <c r="B23" i="13"/>
  <c r="I10" i="13"/>
  <c r="C20" i="13"/>
  <c r="I12" i="13"/>
  <c r="B13" i="13"/>
  <c r="I9" i="13"/>
  <c r="I13" i="13" s="1"/>
  <c r="C12" i="3"/>
  <c r="B12" i="3"/>
  <c r="B9" i="3"/>
  <c r="I9" i="3" s="1"/>
  <c r="B21" i="3"/>
  <c r="B22" i="3"/>
  <c r="B10" i="3"/>
  <c r="C10" i="3" s="1"/>
  <c r="C22" i="3"/>
  <c r="E22" i="3" s="1"/>
  <c r="I9" i="2"/>
  <c r="I12" i="3"/>
  <c r="I9" i="1"/>
  <c r="C21" i="2"/>
  <c r="B21" i="2"/>
  <c r="E20" i="2"/>
  <c r="E19" i="2"/>
  <c r="E18" i="2"/>
  <c r="C12" i="2"/>
  <c r="B12" i="2"/>
  <c r="I11" i="2"/>
  <c r="I10" i="2"/>
  <c r="E20" i="1"/>
  <c r="E19" i="1"/>
  <c r="E18" i="1"/>
  <c r="I11" i="1"/>
  <c r="I10" i="1"/>
  <c r="C21" i="1"/>
  <c r="C12" i="1"/>
  <c r="B21" i="1"/>
  <c r="B12" i="1"/>
  <c r="E20" i="15" l="1"/>
  <c r="I11" i="15"/>
  <c r="I13" i="15" s="1"/>
  <c r="C21" i="15"/>
  <c r="E21" i="15" s="1"/>
  <c r="C13" i="15"/>
  <c r="E20" i="14"/>
  <c r="C21" i="14"/>
  <c r="E21" i="14" s="1"/>
  <c r="E23" i="14" s="1"/>
  <c r="I11" i="14"/>
  <c r="C13" i="14"/>
  <c r="I13" i="14"/>
  <c r="C23" i="13"/>
  <c r="E20" i="13"/>
  <c r="E23" i="13" s="1"/>
  <c r="C21" i="3"/>
  <c r="I11" i="3"/>
  <c r="C20" i="3"/>
  <c r="E20" i="3" s="1"/>
  <c r="I10" i="3"/>
  <c r="B20" i="3"/>
  <c r="E21" i="1"/>
  <c r="B19" i="3"/>
  <c r="E19" i="3" s="1"/>
  <c r="B13" i="3"/>
  <c r="C13" i="3"/>
  <c r="C23" i="3"/>
  <c r="E21" i="3"/>
  <c r="I12" i="1"/>
  <c r="I13" i="3"/>
  <c r="E21" i="2"/>
  <c r="I12" i="2"/>
  <c r="E23" i="15" l="1"/>
  <c r="C23" i="15"/>
  <c r="C23" i="14"/>
  <c r="E23" i="3"/>
  <c r="B23" i="3"/>
</calcChain>
</file>

<file path=xl/sharedStrings.xml><?xml version="1.0" encoding="utf-8"?>
<sst xmlns="http://schemas.openxmlformats.org/spreadsheetml/2006/main" count="182" uniqueCount="30">
  <si>
    <t>Revenue from Present/Proposed Rates</t>
  </si>
  <si>
    <t>Test Period from 01/01/23 to 12/31/23</t>
  </si>
  <si>
    <t>USAGE TABLE</t>
  </si>
  <si>
    <t>Usage by Rate Increment</t>
  </si>
  <si>
    <t>Class</t>
  </si>
  <si>
    <t>(1)</t>
  </si>
  <si>
    <t>Customer Charge</t>
  </si>
  <si>
    <t>Gas (Tariff)</t>
  </si>
  <si>
    <t>PGA (GCR)</t>
  </si>
  <si>
    <t xml:space="preserve">(2) Bills </t>
  </si>
  <si>
    <t>(3) MCF</t>
  </si>
  <si>
    <t>(9) Total</t>
  </si>
  <si>
    <t>Totals</t>
  </si>
  <si>
    <t>REVENUE TABLE</t>
  </si>
  <si>
    <t>Revenue by Rate Increments</t>
  </si>
  <si>
    <t>(4) Rates</t>
  </si>
  <si>
    <t>(5) Revenue</t>
  </si>
  <si>
    <t>(4)</t>
  </si>
  <si>
    <t>(5)</t>
  </si>
  <si>
    <t>(6)</t>
  </si>
  <si>
    <t>(7)</t>
  </si>
  <si>
    <t>(8)</t>
  </si>
  <si>
    <t>1st CCF</t>
  </si>
  <si>
    <t>Flow Above 1 CCF</t>
  </si>
  <si>
    <t>Clinton Co - Residential - Current Rates</t>
  </si>
  <si>
    <t>Floyd and Johnson Co - Residential - Current Rates</t>
  </si>
  <si>
    <t>Unified Residential - Proposed Rates - Phase 1</t>
  </si>
  <si>
    <t>Unified Residential - Proposed Rates - Phase 2</t>
  </si>
  <si>
    <t>Unified Residential - Proposed Rates - Phase 3</t>
  </si>
  <si>
    <t>Unified Residential - Proposed Rates - Phase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</si>
</sst>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8" formatCode="_(* #,##0.00000_);_(* \(#,##0.000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5" fontId="0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43" fontId="0" fillId="0" borderId="0" xfId="0" applyNumberFormat="1"/>
    <xf numFmtId="168" fontId="0" fillId="0" borderId="0" xfId="1" applyNumberFormat="1" applyFon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8535-4A48-45B6-AA16-A292879545AC}">
  <dimension ref="A1:I21"/>
  <sheetViews>
    <sheetView workbookViewId="0">
      <selection activeCell="D19" sqref="D19"/>
    </sheetView>
  </sheetViews>
  <sheetFormatPr defaultRowHeight="15" x14ac:dyDescent="0.25"/>
  <cols>
    <col min="1" max="1" width="17" customWidth="1"/>
    <col min="2" max="2" width="9.5703125" bestFit="1" customWidth="1"/>
    <col min="3" max="3" width="10.5703125" bestFit="1" customWidth="1"/>
    <col min="4" max="4" width="10" bestFit="1" customWidth="1"/>
    <col min="5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24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v>1044</v>
      </c>
      <c r="C9" s="1">
        <v>0</v>
      </c>
      <c r="I9" s="1">
        <f>+B9</f>
        <v>1044</v>
      </c>
    </row>
    <row r="10" spans="1:9" x14ac:dyDescent="0.25">
      <c r="A10" t="s">
        <v>7</v>
      </c>
      <c r="B10" s="1">
        <v>791</v>
      </c>
      <c r="C10" s="1">
        <v>2570.9</v>
      </c>
      <c r="I10" s="1">
        <f>+C10</f>
        <v>2570.9</v>
      </c>
    </row>
    <row r="11" spans="1:9" x14ac:dyDescent="0.25">
      <c r="A11" t="s">
        <v>8</v>
      </c>
      <c r="B11" s="1">
        <v>761</v>
      </c>
      <c r="C11" s="1">
        <v>2570.9</v>
      </c>
      <c r="I11" s="1">
        <f>+C11</f>
        <v>2570.9</v>
      </c>
    </row>
    <row r="12" spans="1:9" x14ac:dyDescent="0.25">
      <c r="A12" t="s">
        <v>12</v>
      </c>
      <c r="B12" s="1">
        <f>SUM(B9:B11)</f>
        <v>2596</v>
      </c>
      <c r="C12" s="1">
        <f>SUM(C9:C11)</f>
        <v>5141.8</v>
      </c>
      <c r="I12" s="1">
        <f>SUM(I9:I11)</f>
        <v>6185.8</v>
      </c>
    </row>
    <row r="14" spans="1:9" x14ac:dyDescent="0.25">
      <c r="A14" t="s">
        <v>13</v>
      </c>
    </row>
    <row r="15" spans="1:9" x14ac:dyDescent="0.25">
      <c r="A15" t="s">
        <v>14</v>
      </c>
    </row>
    <row r="17" spans="1:5" x14ac:dyDescent="0.25">
      <c r="A17" s="2">
        <v>-1</v>
      </c>
      <c r="B17" s="2" t="s">
        <v>9</v>
      </c>
      <c r="C17" s="2" t="s">
        <v>10</v>
      </c>
      <c r="D17" s="2" t="s">
        <v>15</v>
      </c>
      <c r="E17" s="2" t="s">
        <v>16</v>
      </c>
    </row>
    <row r="18" spans="1:5" x14ac:dyDescent="0.25">
      <c r="A18" t="s">
        <v>6</v>
      </c>
      <c r="B18" s="1">
        <v>1044</v>
      </c>
      <c r="C18" s="1">
        <v>0</v>
      </c>
      <c r="D18" s="5">
        <v>8</v>
      </c>
      <c r="E18" s="1">
        <f>+B18*D18</f>
        <v>8352</v>
      </c>
    </row>
    <row r="19" spans="1:5" x14ac:dyDescent="0.25">
      <c r="A19" t="s">
        <v>7</v>
      </c>
      <c r="B19" s="1">
        <v>791</v>
      </c>
      <c r="C19" s="1">
        <v>2570.9</v>
      </c>
      <c r="D19" s="5">
        <v>4.62</v>
      </c>
      <c r="E19" s="1">
        <f>+C19*D19</f>
        <v>11877.558000000001</v>
      </c>
    </row>
    <row r="20" spans="1:5" x14ac:dyDescent="0.25">
      <c r="A20" t="s">
        <v>8</v>
      </c>
      <c r="B20" s="1">
        <v>761</v>
      </c>
      <c r="C20" s="1">
        <v>2570.9</v>
      </c>
      <c r="D20" s="5">
        <v>4.0690999999999997</v>
      </c>
      <c r="E20" s="1">
        <f>+C20*D20</f>
        <v>10461.24919</v>
      </c>
    </row>
    <row r="21" spans="1:5" x14ac:dyDescent="0.25">
      <c r="A21" t="s">
        <v>12</v>
      </c>
      <c r="B21" s="1">
        <f>SUM(B18:B20)</f>
        <v>2596</v>
      </c>
      <c r="C21" s="1">
        <f>SUM(C18:C20)</f>
        <v>5141.8</v>
      </c>
      <c r="E21" s="4">
        <f>SUM(E18:E20)</f>
        <v>30690.80719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935F-367E-4117-9088-BFE243A62023}">
  <dimension ref="A1:I21"/>
  <sheetViews>
    <sheetView workbookViewId="0">
      <selection activeCell="D19" sqref="D19"/>
    </sheetView>
  </sheetViews>
  <sheetFormatPr defaultRowHeight="15" x14ac:dyDescent="0.25"/>
  <cols>
    <col min="1" max="1" width="17" customWidth="1"/>
    <col min="2" max="2" width="10.5703125" customWidth="1"/>
    <col min="3" max="3" width="10.5703125" bestFit="1" customWidth="1"/>
    <col min="4" max="4" width="10" bestFit="1" customWidth="1"/>
    <col min="5" max="5" width="12.57031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25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6">
        <v>5959</v>
      </c>
      <c r="C9" s="1">
        <v>0</v>
      </c>
      <c r="I9" s="1">
        <f>+B9</f>
        <v>5959</v>
      </c>
    </row>
    <row r="10" spans="1:9" x14ac:dyDescent="0.25">
      <c r="A10" t="s">
        <v>7</v>
      </c>
      <c r="B10" s="6">
        <v>5037</v>
      </c>
      <c r="C10" s="1">
        <v>22681.8</v>
      </c>
      <c r="I10" s="1">
        <f>+C10</f>
        <v>22681.8</v>
      </c>
    </row>
    <row r="11" spans="1:9" x14ac:dyDescent="0.25">
      <c r="A11" t="s">
        <v>8</v>
      </c>
      <c r="B11" s="6">
        <v>4955</v>
      </c>
      <c r="C11" s="1">
        <v>22681.7</v>
      </c>
      <c r="I11" s="1">
        <f>+C11</f>
        <v>22681.7</v>
      </c>
    </row>
    <row r="12" spans="1:9" x14ac:dyDescent="0.25">
      <c r="A12" t="s">
        <v>12</v>
      </c>
      <c r="B12" s="6">
        <f>SUM(B9:B11)</f>
        <v>15951</v>
      </c>
      <c r="C12" s="1">
        <f>SUM(C9:C11)</f>
        <v>45363.5</v>
      </c>
      <c r="I12" s="1">
        <f>SUM(I9:I11)</f>
        <v>51322.5</v>
      </c>
    </row>
    <row r="14" spans="1:9" x14ac:dyDescent="0.25">
      <c r="A14" t="s">
        <v>13</v>
      </c>
    </row>
    <row r="15" spans="1:9" x14ac:dyDescent="0.25">
      <c r="A15" t="s">
        <v>14</v>
      </c>
    </row>
    <row r="17" spans="1:5" x14ac:dyDescent="0.25">
      <c r="A17" s="2">
        <v>-1</v>
      </c>
      <c r="B17" s="2" t="s">
        <v>9</v>
      </c>
      <c r="C17" s="2" t="s">
        <v>10</v>
      </c>
      <c r="D17" s="2" t="s">
        <v>15</v>
      </c>
      <c r="E17" s="2" t="s">
        <v>16</v>
      </c>
    </row>
    <row r="18" spans="1:5" x14ac:dyDescent="0.25">
      <c r="A18" t="s">
        <v>6</v>
      </c>
      <c r="B18" s="6">
        <v>5959</v>
      </c>
      <c r="C18" s="1">
        <v>0</v>
      </c>
      <c r="D18" s="5">
        <v>15</v>
      </c>
      <c r="E18" s="1">
        <f>+B18*D18</f>
        <v>89385</v>
      </c>
    </row>
    <row r="19" spans="1:5" x14ac:dyDescent="0.25">
      <c r="A19" t="s">
        <v>7</v>
      </c>
      <c r="B19" s="6">
        <v>5037</v>
      </c>
      <c r="C19" s="1">
        <v>22681.8</v>
      </c>
      <c r="D19" s="5">
        <v>8.6</v>
      </c>
      <c r="E19" s="1">
        <f>+C19*D19</f>
        <v>195063.47999999998</v>
      </c>
    </row>
    <row r="20" spans="1:5" x14ac:dyDescent="0.25">
      <c r="A20" t="s">
        <v>8</v>
      </c>
      <c r="B20" s="6">
        <v>4955</v>
      </c>
      <c r="C20" s="1">
        <v>22681.7</v>
      </c>
      <c r="D20" s="5">
        <v>4.0690999999999997</v>
      </c>
      <c r="E20" s="1">
        <f>+C20*D20</f>
        <v>92294.105469999995</v>
      </c>
    </row>
    <row r="21" spans="1:5" x14ac:dyDescent="0.25">
      <c r="A21" t="s">
        <v>12</v>
      </c>
      <c r="B21" s="1">
        <f>SUM(B18:B20)</f>
        <v>15951</v>
      </c>
      <c r="C21" s="1">
        <f>SUM(C18:C20)</f>
        <v>45363.5</v>
      </c>
      <c r="D21" s="1"/>
      <c r="E21" s="1">
        <f>SUM(E18:E20)</f>
        <v>376742.58546999999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5F75-0E28-4080-92EE-9343D7D0489D}">
  <dimension ref="A1:I23"/>
  <sheetViews>
    <sheetView workbookViewId="0">
      <selection activeCell="C12" sqref="C12"/>
    </sheetView>
  </sheetViews>
  <sheetFormatPr defaultRowHeight="15" x14ac:dyDescent="0.25"/>
  <cols>
    <col min="1" max="1" width="17" customWidth="1"/>
    <col min="2" max="2" width="11.28515625" customWidth="1"/>
    <col min="3" max="3" width="10.5703125" bestFit="1" customWidth="1"/>
    <col min="4" max="4" width="11" bestFit="1" customWidth="1"/>
    <col min="5" max="5" width="13.285156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26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7003</v>
      </c>
      <c r="C9" s="1">
        <v>0</v>
      </c>
      <c r="I9" s="1">
        <f>+B9</f>
        <v>7003</v>
      </c>
    </row>
    <row r="10" spans="1:9" x14ac:dyDescent="0.25">
      <c r="A10" t="s">
        <v>22</v>
      </c>
      <c r="B10" s="1">
        <f>+'Clinton - Current Rates'!B10+'Floyd &amp; Johnson - Current Rates'!B10</f>
        <v>5828</v>
      </c>
      <c r="C10" s="1">
        <f>+B10/10</f>
        <v>582.79999999999995</v>
      </c>
      <c r="I10" s="1">
        <f>+C10</f>
        <v>582.79999999999995</v>
      </c>
    </row>
    <row r="11" spans="1:9" x14ac:dyDescent="0.25">
      <c r="A11" t="s">
        <v>23</v>
      </c>
      <c r="B11" s="1">
        <v>0</v>
      </c>
      <c r="C11" s="1">
        <f>+'Clinton - Current Rates'!C10+'Floyd &amp; Johnson - Current Rates'!C19-C10</f>
        <v>24669.9</v>
      </c>
      <c r="I11" s="1">
        <f>+C11</f>
        <v>24669.9</v>
      </c>
    </row>
    <row r="12" spans="1:9" x14ac:dyDescent="0.25">
      <c r="A12" t="s">
        <v>8</v>
      </c>
      <c r="B12" s="1">
        <f>+'Clinton - Current Rates'!B11+'Floyd &amp; Johnson - Current Rates'!B11</f>
        <v>5716</v>
      </c>
      <c r="C12" s="1">
        <f>+'Clinton - Current Rates'!C11+'Floyd &amp; Johnson - Current Rates'!C11</f>
        <v>25252.600000000002</v>
      </c>
      <c r="I12" s="1">
        <f>+C12</f>
        <v>25252.600000000002</v>
      </c>
    </row>
    <row r="13" spans="1:9" x14ac:dyDescent="0.25">
      <c r="A13" t="s">
        <v>12</v>
      </c>
      <c r="B13" s="1">
        <f>SUM(B9:B12)</f>
        <v>18547</v>
      </c>
      <c r="C13" s="1">
        <f>SUM(C9:C12)</f>
        <v>50505.3</v>
      </c>
      <c r="I13" s="1">
        <f>SUM(I9:I12)</f>
        <v>57508.3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7003</v>
      </c>
      <c r="C19" s="1">
        <v>0</v>
      </c>
      <c r="D19" s="5">
        <v>19.5</v>
      </c>
      <c r="E19" s="1">
        <f>+B19*D19</f>
        <v>136558.5</v>
      </c>
    </row>
    <row r="20" spans="1:5" x14ac:dyDescent="0.25">
      <c r="A20" t="s">
        <v>22</v>
      </c>
      <c r="B20" s="1">
        <f t="shared" ref="B20:B22" si="0">+B10</f>
        <v>5828</v>
      </c>
      <c r="C20" s="1">
        <f>+C10</f>
        <v>582.79999999999995</v>
      </c>
      <c r="D20" s="5">
        <v>95</v>
      </c>
      <c r="E20" s="1">
        <f>+C20*D20</f>
        <v>55365.999999999993</v>
      </c>
    </row>
    <row r="21" spans="1:5" x14ac:dyDescent="0.25">
      <c r="A21" t="s">
        <v>23</v>
      </c>
      <c r="B21" s="1">
        <f t="shared" si="0"/>
        <v>0</v>
      </c>
      <c r="C21" s="1">
        <f>+C11</f>
        <v>24669.9</v>
      </c>
      <c r="D21" s="5">
        <v>11.9</v>
      </c>
      <c r="E21" s="1">
        <f>+C21*D21</f>
        <v>293571.81</v>
      </c>
    </row>
    <row r="22" spans="1:5" x14ac:dyDescent="0.25">
      <c r="A22" t="s">
        <v>8</v>
      </c>
      <c r="B22" s="1">
        <f t="shared" si="0"/>
        <v>5716</v>
      </c>
      <c r="C22" s="1">
        <f>+C12</f>
        <v>25252.600000000002</v>
      </c>
      <c r="D22" s="5">
        <v>4.0690999999999997</v>
      </c>
      <c r="E22" s="1">
        <f>+C22*D22</f>
        <v>102755.35466</v>
      </c>
    </row>
    <row r="23" spans="1:5" x14ac:dyDescent="0.25">
      <c r="A23" t="s">
        <v>12</v>
      </c>
      <c r="B23" s="1">
        <f>SUM(B19:B22)</f>
        <v>18547</v>
      </c>
      <c r="C23" s="1">
        <f>SUM(C19:C22)</f>
        <v>50505.3</v>
      </c>
      <c r="D23" s="1"/>
      <c r="E23" s="1">
        <f>SUM(E19:E22)</f>
        <v>588251.66466000001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A140-DB67-4F94-8D29-686FE478F89B}">
  <dimension ref="A1:I23"/>
  <sheetViews>
    <sheetView workbookViewId="0">
      <selection activeCell="G24" sqref="G24"/>
    </sheetView>
  </sheetViews>
  <sheetFormatPr defaultRowHeight="15" x14ac:dyDescent="0.25"/>
  <cols>
    <col min="1" max="1" width="17" customWidth="1"/>
    <col min="2" max="2" width="11.28515625" customWidth="1"/>
    <col min="3" max="3" width="10.5703125" bestFit="1" customWidth="1"/>
    <col min="4" max="4" width="11" bestFit="1" customWidth="1"/>
    <col min="5" max="5" width="13.285156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27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7003</v>
      </c>
      <c r="C9" s="1">
        <v>0</v>
      </c>
      <c r="I9" s="1">
        <f>+B9</f>
        <v>7003</v>
      </c>
    </row>
    <row r="10" spans="1:9" x14ac:dyDescent="0.25">
      <c r="A10" t="s">
        <v>22</v>
      </c>
      <c r="B10" s="1">
        <f>+'Clinton - Current Rates'!B10+'Floyd &amp; Johnson - Current Rates'!B10</f>
        <v>5828</v>
      </c>
      <c r="C10" s="1">
        <f>+B10/10</f>
        <v>582.79999999999995</v>
      </c>
      <c r="I10" s="1">
        <f>+C10</f>
        <v>582.79999999999995</v>
      </c>
    </row>
    <row r="11" spans="1:9" x14ac:dyDescent="0.25">
      <c r="A11" t="s">
        <v>23</v>
      </c>
      <c r="B11" s="1">
        <v>0</v>
      </c>
      <c r="C11" s="1">
        <f>+'Clinton - Current Rates'!C10+'Floyd &amp; Johnson - Current Rates'!C19-C10</f>
        <v>24669.9</v>
      </c>
      <c r="I11" s="1">
        <f>+C11</f>
        <v>24669.9</v>
      </c>
    </row>
    <row r="12" spans="1:9" x14ac:dyDescent="0.25">
      <c r="A12" t="s">
        <v>8</v>
      </c>
      <c r="B12" s="1">
        <f>+'Clinton - Current Rates'!B11+'Floyd &amp; Johnson - Current Rates'!B11</f>
        <v>5716</v>
      </c>
      <c r="C12" s="1">
        <f>+'Clinton - Current Rates'!C11+'Floyd &amp; Johnson - Current Rates'!C11</f>
        <v>25252.600000000002</v>
      </c>
      <c r="I12" s="1">
        <f>+C12</f>
        <v>25252.600000000002</v>
      </c>
    </row>
    <row r="13" spans="1:9" x14ac:dyDescent="0.25">
      <c r="A13" t="s">
        <v>12</v>
      </c>
      <c r="B13" s="1">
        <f>SUM(B9:B12)</f>
        <v>18547</v>
      </c>
      <c r="C13" s="1">
        <f>SUM(C9:C12)</f>
        <v>50505.3</v>
      </c>
      <c r="I13" s="1">
        <f>SUM(I9:I12)</f>
        <v>57508.3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7003</v>
      </c>
      <c r="C19" s="1">
        <v>0</v>
      </c>
      <c r="D19" s="5">
        <v>24.5</v>
      </c>
      <c r="E19" s="1">
        <f>+B19*D19</f>
        <v>171573.5</v>
      </c>
    </row>
    <row r="20" spans="1:5" x14ac:dyDescent="0.25">
      <c r="A20" t="s">
        <v>22</v>
      </c>
      <c r="B20" s="1">
        <f t="shared" ref="B20:B22" si="0">+B10</f>
        <v>5828</v>
      </c>
      <c r="C20" s="1">
        <f>+C10</f>
        <v>582.79999999999995</v>
      </c>
      <c r="D20" s="5">
        <v>145</v>
      </c>
      <c r="E20" s="1">
        <f>+C20*D20</f>
        <v>84506</v>
      </c>
    </row>
    <row r="21" spans="1:5" x14ac:dyDescent="0.25">
      <c r="A21" t="s">
        <v>23</v>
      </c>
      <c r="B21" s="1">
        <f t="shared" si="0"/>
        <v>0</v>
      </c>
      <c r="C21" s="1">
        <f>+C11</f>
        <v>24669.9</v>
      </c>
      <c r="D21" s="5">
        <v>13.9</v>
      </c>
      <c r="E21" s="1">
        <f>+C21*D21</f>
        <v>342911.61000000004</v>
      </c>
    </row>
    <row r="22" spans="1:5" x14ac:dyDescent="0.25">
      <c r="A22" t="s">
        <v>8</v>
      </c>
      <c r="B22" s="1">
        <f t="shared" si="0"/>
        <v>5716</v>
      </c>
      <c r="C22" s="1">
        <f>+C12</f>
        <v>25252.600000000002</v>
      </c>
      <c r="D22" s="5">
        <v>4.0690999999999997</v>
      </c>
      <c r="E22" s="1">
        <f>+C22*D22</f>
        <v>102755.35466</v>
      </c>
    </row>
    <row r="23" spans="1:5" x14ac:dyDescent="0.25">
      <c r="A23" t="s">
        <v>12</v>
      </c>
      <c r="B23" s="1">
        <f>SUM(B19:B22)</f>
        <v>18547</v>
      </c>
      <c r="C23" s="1">
        <f>SUM(C19:C22)</f>
        <v>50505.3</v>
      </c>
      <c r="D23" s="1"/>
      <c r="E23" s="1">
        <f>SUM(E19:E22)</f>
        <v>701746.46466000006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CDC8-191E-4808-986B-5C6C584D222A}">
  <dimension ref="A1:I23"/>
  <sheetViews>
    <sheetView workbookViewId="0">
      <selection activeCell="D23" sqref="D23"/>
    </sheetView>
  </sheetViews>
  <sheetFormatPr defaultRowHeight="15" x14ac:dyDescent="0.25"/>
  <cols>
    <col min="1" max="1" width="17" customWidth="1"/>
    <col min="2" max="2" width="11.28515625" customWidth="1"/>
    <col min="3" max="3" width="10.5703125" bestFit="1" customWidth="1"/>
    <col min="4" max="4" width="11" bestFit="1" customWidth="1"/>
    <col min="5" max="5" width="13.285156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28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7003</v>
      </c>
      <c r="C9" s="1">
        <v>0</v>
      </c>
      <c r="I9" s="1">
        <f>+B9</f>
        <v>7003</v>
      </c>
    </row>
    <row r="10" spans="1:9" x14ac:dyDescent="0.25">
      <c r="A10" t="s">
        <v>22</v>
      </c>
      <c r="B10" s="1">
        <f>+'Clinton - Current Rates'!B10+'Floyd &amp; Johnson - Current Rates'!B10</f>
        <v>5828</v>
      </c>
      <c r="C10" s="1">
        <f>+B10/10</f>
        <v>582.79999999999995</v>
      </c>
      <c r="I10" s="1">
        <f>+C10</f>
        <v>582.79999999999995</v>
      </c>
    </row>
    <row r="11" spans="1:9" x14ac:dyDescent="0.25">
      <c r="A11" t="s">
        <v>23</v>
      </c>
      <c r="B11" s="1">
        <v>0</v>
      </c>
      <c r="C11" s="1">
        <f>+'Clinton - Current Rates'!C10+'Floyd &amp; Johnson - Current Rates'!C19-C10</f>
        <v>24669.9</v>
      </c>
      <c r="I11" s="1">
        <f>+C11</f>
        <v>24669.9</v>
      </c>
    </row>
    <row r="12" spans="1:9" x14ac:dyDescent="0.25">
      <c r="A12" t="s">
        <v>8</v>
      </c>
      <c r="B12" s="1">
        <f>+'Clinton - Current Rates'!B11+'Floyd &amp; Johnson - Current Rates'!B11</f>
        <v>5716</v>
      </c>
      <c r="C12" s="1">
        <f>+'Clinton - Current Rates'!C11+'Floyd &amp; Johnson - Current Rates'!C11</f>
        <v>25252.600000000002</v>
      </c>
      <c r="I12" s="1">
        <f>+C12</f>
        <v>25252.600000000002</v>
      </c>
    </row>
    <row r="13" spans="1:9" x14ac:dyDescent="0.25">
      <c r="A13" t="s">
        <v>12</v>
      </c>
      <c r="B13" s="1">
        <f>SUM(B9:B12)</f>
        <v>18547</v>
      </c>
      <c r="C13" s="1">
        <f>SUM(C9:C12)</f>
        <v>50505.3</v>
      </c>
      <c r="I13" s="1">
        <f>SUM(I9:I12)</f>
        <v>57508.3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7003</v>
      </c>
      <c r="C19" s="1">
        <v>0</v>
      </c>
      <c r="D19" s="5">
        <v>29.5</v>
      </c>
      <c r="E19" s="1">
        <f>+B19*D19</f>
        <v>206588.5</v>
      </c>
    </row>
    <row r="20" spans="1:5" x14ac:dyDescent="0.25">
      <c r="A20" t="s">
        <v>22</v>
      </c>
      <c r="B20" s="1">
        <f t="shared" ref="B20:B22" si="0">+B10</f>
        <v>5828</v>
      </c>
      <c r="C20" s="1">
        <f>+C10</f>
        <v>582.79999999999995</v>
      </c>
      <c r="D20" s="5">
        <v>190</v>
      </c>
      <c r="E20" s="1">
        <f>+C20*D20</f>
        <v>110731.99999999999</v>
      </c>
    </row>
    <row r="21" spans="1:5" x14ac:dyDescent="0.25">
      <c r="A21" t="s">
        <v>23</v>
      </c>
      <c r="B21" s="1">
        <f t="shared" si="0"/>
        <v>0</v>
      </c>
      <c r="C21" s="1">
        <f>+C11</f>
        <v>24669.9</v>
      </c>
      <c r="D21" s="5">
        <v>15.4</v>
      </c>
      <c r="E21" s="1">
        <f>+C21*D21</f>
        <v>379916.46</v>
      </c>
    </row>
    <row r="22" spans="1:5" x14ac:dyDescent="0.25">
      <c r="A22" t="s">
        <v>8</v>
      </c>
      <c r="B22" s="1">
        <f t="shared" si="0"/>
        <v>5716</v>
      </c>
      <c r="C22" s="1">
        <f>+C12</f>
        <v>25252.600000000002</v>
      </c>
      <c r="D22" s="5">
        <v>4.0690999999999997</v>
      </c>
      <c r="E22" s="1">
        <f>+C22*D22</f>
        <v>102755.35466</v>
      </c>
    </row>
    <row r="23" spans="1:5" x14ac:dyDescent="0.25">
      <c r="A23" t="s">
        <v>12</v>
      </c>
      <c r="B23" s="1">
        <f>SUM(B19:B22)</f>
        <v>18547</v>
      </c>
      <c r="C23" s="1">
        <f>SUM(C19:C22)</f>
        <v>50505.3</v>
      </c>
      <c r="D23" s="1"/>
      <c r="E23" s="1">
        <f>SUM(E19:E22)</f>
        <v>799992.31465999992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70CD-4701-4A83-95F3-51BA920CD175}">
  <dimension ref="A1:I23"/>
  <sheetViews>
    <sheetView tabSelected="1" workbookViewId="0">
      <selection activeCell="G27" sqref="G27"/>
    </sheetView>
  </sheetViews>
  <sheetFormatPr defaultRowHeight="15" x14ac:dyDescent="0.25"/>
  <cols>
    <col min="1" max="1" width="17" customWidth="1"/>
    <col min="2" max="2" width="11.28515625" customWidth="1"/>
    <col min="3" max="3" width="10.5703125" bestFit="1" customWidth="1"/>
    <col min="4" max="4" width="11" bestFit="1" customWidth="1"/>
    <col min="5" max="5" width="13.28515625" bestFit="1" customWidth="1"/>
    <col min="9" max="9" width="10.57031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  <c r="B6" t="s">
        <v>29</v>
      </c>
    </row>
    <row r="8" spans="1:9" x14ac:dyDescent="0.25">
      <c r="A8" s="3" t="s">
        <v>5</v>
      </c>
      <c r="B8" s="2" t="s">
        <v>9</v>
      </c>
      <c r="C8" s="2" t="s">
        <v>10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2" t="s">
        <v>11</v>
      </c>
    </row>
    <row r="9" spans="1:9" x14ac:dyDescent="0.25">
      <c r="A9" t="s">
        <v>6</v>
      </c>
      <c r="B9" s="1">
        <f>+'Clinton - Current Rates'!B9+'Floyd &amp; Johnson - Current Rates'!B9</f>
        <v>7003</v>
      </c>
      <c r="C9" s="1">
        <v>0</v>
      </c>
      <c r="I9" s="1">
        <f>+B9</f>
        <v>7003</v>
      </c>
    </row>
    <row r="10" spans="1:9" x14ac:dyDescent="0.25">
      <c r="A10" t="s">
        <v>22</v>
      </c>
      <c r="B10" s="1">
        <f>+'Clinton - Current Rates'!B10+'Floyd &amp; Johnson - Current Rates'!B10</f>
        <v>5828</v>
      </c>
      <c r="C10" s="1">
        <f>+B10/10</f>
        <v>582.79999999999995</v>
      </c>
      <c r="I10" s="1">
        <f>+C10</f>
        <v>582.79999999999995</v>
      </c>
    </row>
    <row r="11" spans="1:9" x14ac:dyDescent="0.25">
      <c r="A11" t="s">
        <v>23</v>
      </c>
      <c r="B11" s="1">
        <v>0</v>
      </c>
      <c r="C11" s="1">
        <f>+'Clinton - Current Rates'!C10+'Floyd &amp; Johnson - Current Rates'!C19-C10</f>
        <v>24669.9</v>
      </c>
      <c r="I11" s="1">
        <f>+C11</f>
        <v>24669.9</v>
      </c>
    </row>
    <row r="12" spans="1:9" x14ac:dyDescent="0.25">
      <c r="A12" t="s">
        <v>8</v>
      </c>
      <c r="B12" s="1">
        <f>+'Clinton - Current Rates'!B11+'Floyd &amp; Johnson - Current Rates'!B11</f>
        <v>5716</v>
      </c>
      <c r="C12" s="1">
        <f>+'Clinton - Current Rates'!C11+'Floyd &amp; Johnson - Current Rates'!C11</f>
        <v>25252.600000000002</v>
      </c>
      <c r="I12" s="1">
        <f>+C12</f>
        <v>25252.600000000002</v>
      </c>
    </row>
    <row r="13" spans="1:9" x14ac:dyDescent="0.25">
      <c r="A13" t="s">
        <v>12</v>
      </c>
      <c r="B13" s="1">
        <f>SUM(B9:B12)</f>
        <v>18547</v>
      </c>
      <c r="C13" s="1">
        <f>SUM(C9:C12)</f>
        <v>50505.3</v>
      </c>
      <c r="I13" s="1">
        <f>SUM(I9:I12)</f>
        <v>57508.3</v>
      </c>
    </row>
    <row r="15" spans="1:9" x14ac:dyDescent="0.25">
      <c r="A15" t="s">
        <v>13</v>
      </c>
    </row>
    <row r="16" spans="1:9" x14ac:dyDescent="0.25">
      <c r="A16" t="s">
        <v>14</v>
      </c>
    </row>
    <row r="18" spans="1:5" x14ac:dyDescent="0.25">
      <c r="A18" s="2">
        <v>-1</v>
      </c>
      <c r="B18" s="2" t="s">
        <v>9</v>
      </c>
      <c r="C18" s="2" t="s">
        <v>10</v>
      </c>
      <c r="D18" s="2" t="s">
        <v>15</v>
      </c>
      <c r="E18" s="2" t="s">
        <v>16</v>
      </c>
    </row>
    <row r="19" spans="1:5" x14ac:dyDescent="0.25">
      <c r="A19" t="s">
        <v>6</v>
      </c>
      <c r="B19" s="1">
        <f>+B9</f>
        <v>7003</v>
      </c>
      <c r="C19" s="1">
        <v>0</v>
      </c>
      <c r="D19" s="5">
        <v>34.5</v>
      </c>
      <c r="E19" s="1">
        <f>+B19*D19</f>
        <v>241603.5</v>
      </c>
    </row>
    <row r="20" spans="1:5" x14ac:dyDescent="0.25">
      <c r="A20" t="s">
        <v>22</v>
      </c>
      <c r="B20" s="1">
        <f t="shared" ref="B20:B22" si="0">+B10</f>
        <v>5828</v>
      </c>
      <c r="C20" s="1">
        <f>+C10</f>
        <v>582.79999999999995</v>
      </c>
      <c r="D20" s="5">
        <v>245</v>
      </c>
      <c r="E20" s="1">
        <f>+C20*D20</f>
        <v>142786</v>
      </c>
    </row>
    <row r="21" spans="1:5" x14ac:dyDescent="0.25">
      <c r="A21" t="s">
        <v>23</v>
      </c>
      <c r="B21" s="1">
        <f t="shared" si="0"/>
        <v>0</v>
      </c>
      <c r="C21" s="1">
        <f>+C11</f>
        <v>24669.9</v>
      </c>
      <c r="D21" s="5">
        <v>16.899999999999999</v>
      </c>
      <c r="E21" s="1">
        <f>+C21*D21</f>
        <v>416921.31</v>
      </c>
    </row>
    <row r="22" spans="1:5" x14ac:dyDescent="0.25">
      <c r="A22" t="s">
        <v>8</v>
      </c>
      <c r="B22" s="1">
        <f t="shared" si="0"/>
        <v>5716</v>
      </c>
      <c r="C22" s="1">
        <f>+C12</f>
        <v>25252.600000000002</v>
      </c>
      <c r="D22" s="5">
        <v>4.0690999999999997</v>
      </c>
      <c r="E22" s="1">
        <f>+C22*D22</f>
        <v>102755.35466</v>
      </c>
    </row>
    <row r="23" spans="1:5" x14ac:dyDescent="0.25">
      <c r="A23" t="s">
        <v>12</v>
      </c>
      <c r="B23" s="1">
        <f>SUM(B19:B22)</f>
        <v>18547</v>
      </c>
      <c r="C23" s="1">
        <f>SUM(C19:C22)</f>
        <v>50505.3</v>
      </c>
      <c r="D23" s="1"/>
      <c r="E23" s="1">
        <f>SUM(E19:E22)</f>
        <v>904066.16466000001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Clinton - Current Rates</vt:lpstr>
      <vt:lpstr>Floyd &amp; Johnson - Current Rates</vt:lpstr>
      <vt:lpstr>Phase 1</vt:lpstr>
      <vt:lpstr>Phase 2</vt:lpstr>
      <vt:lpstr>Phase 3</vt:lpstr>
      <vt:lpstr>Phase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Gonzalez</dc:creator>
  <cp:lastModifiedBy>Carlos Gonzalez</cp:lastModifiedBy>
  <dcterms:created xsi:type="dcterms:W3CDTF">2024-10-15T22:57:29Z</dcterms:created>
  <dcterms:modified xsi:type="dcterms:W3CDTF">2024-10-16T23:58:42Z</dcterms:modified>
</cp:coreProperties>
</file>