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losGonzalez\Navitas Utility Dropbox\Carlos Gonzalez\Accounting\Rate Cases\KY\2024\DR\DR 1\43\"/>
    </mc:Choice>
  </mc:AlternateContent>
  <xr:revisionPtr revIDLastSave="0" documentId="8_{A3698162-461A-4C52-98DB-A573B560A537}" xr6:coauthVersionLast="47" xr6:coauthVersionMax="47" xr10:uidLastSave="{00000000-0000-0000-0000-000000000000}"/>
  <bookViews>
    <workbookView xWindow="-28920" yWindow="-120" windowWidth="29040" windowHeight="15720" activeTab="5" xr2:uid="{72CF6DB7-FAAF-4A0B-AE31-8B089BE7D138}"/>
  </bookViews>
  <sheets>
    <sheet name="Clinton - Current Rates" sheetId="1" r:id="rId1"/>
    <sheet name="Floyd &amp; Johnson - Current Rates" sheetId="2" r:id="rId2"/>
    <sheet name="Phase 1" sheetId="3" r:id="rId3"/>
    <sheet name="Phase 2" sheetId="10" r:id="rId4"/>
    <sheet name="Phase 3" sheetId="11" r:id="rId5"/>
    <sheet name="Phase 4" sheetId="1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2" l="1"/>
  <c r="B20" i="12"/>
  <c r="I12" i="12"/>
  <c r="C12" i="12"/>
  <c r="C22" i="12" s="1"/>
  <c r="E22" i="12" s="1"/>
  <c r="B12" i="12"/>
  <c r="B22" i="12" s="1"/>
  <c r="C10" i="12"/>
  <c r="B10" i="12"/>
  <c r="B9" i="12"/>
  <c r="B19" i="12" s="1"/>
  <c r="C22" i="11"/>
  <c r="E22" i="11" s="1"/>
  <c r="B22" i="11"/>
  <c r="B21" i="11"/>
  <c r="I12" i="11"/>
  <c r="C12" i="11"/>
  <c r="B12" i="11"/>
  <c r="B10" i="11"/>
  <c r="B20" i="11" s="1"/>
  <c r="B9" i="11"/>
  <c r="B19" i="11" s="1"/>
  <c r="B21" i="10"/>
  <c r="C20" i="10"/>
  <c r="B20" i="10"/>
  <c r="C12" i="10"/>
  <c r="C22" i="10" s="1"/>
  <c r="E22" i="10" s="1"/>
  <c r="B12" i="10"/>
  <c r="B22" i="10" s="1"/>
  <c r="C11" i="10"/>
  <c r="C13" i="10" s="1"/>
  <c r="I10" i="10"/>
  <c r="C10" i="10"/>
  <c r="B10" i="10"/>
  <c r="B9" i="10"/>
  <c r="B19" i="10" s="1"/>
  <c r="C11" i="3"/>
  <c r="C12" i="3"/>
  <c r="B12" i="3"/>
  <c r="B9" i="3"/>
  <c r="I9" i="3" s="1"/>
  <c r="B21" i="3"/>
  <c r="B22" i="3"/>
  <c r="B10" i="3"/>
  <c r="C10" i="3" s="1"/>
  <c r="C22" i="3"/>
  <c r="E22" i="3" s="1"/>
  <c r="C21" i="3"/>
  <c r="I9" i="2"/>
  <c r="I12" i="3"/>
  <c r="I11" i="3"/>
  <c r="I9" i="1"/>
  <c r="C21" i="2"/>
  <c r="B21" i="2"/>
  <c r="E20" i="2"/>
  <c r="E19" i="2"/>
  <c r="E18" i="2"/>
  <c r="C12" i="2"/>
  <c r="B12" i="2"/>
  <c r="I11" i="2"/>
  <c r="I10" i="2"/>
  <c r="E20" i="1"/>
  <c r="E19" i="1"/>
  <c r="E18" i="1"/>
  <c r="I11" i="1"/>
  <c r="I10" i="1"/>
  <c r="C21" i="1"/>
  <c r="C12" i="1"/>
  <c r="B21" i="1"/>
  <c r="B12" i="1"/>
  <c r="E19" i="12" l="1"/>
  <c r="B23" i="12"/>
  <c r="I10" i="12"/>
  <c r="C11" i="12"/>
  <c r="C20" i="12"/>
  <c r="B13" i="12"/>
  <c r="I9" i="12"/>
  <c r="E19" i="11"/>
  <c r="B23" i="11"/>
  <c r="C10" i="11"/>
  <c r="B13" i="11"/>
  <c r="I9" i="11"/>
  <c r="E19" i="10"/>
  <c r="B23" i="10"/>
  <c r="C23" i="10"/>
  <c r="E20" i="10"/>
  <c r="I11" i="10"/>
  <c r="C21" i="10"/>
  <c r="E21" i="10" s="1"/>
  <c r="I12" i="10"/>
  <c r="B13" i="10"/>
  <c r="I9" i="10"/>
  <c r="I13" i="10" s="1"/>
  <c r="C20" i="3"/>
  <c r="E20" i="3" s="1"/>
  <c r="I10" i="3"/>
  <c r="B20" i="3"/>
  <c r="E21" i="1"/>
  <c r="B19" i="3"/>
  <c r="E19" i="3" s="1"/>
  <c r="E23" i="3" s="1"/>
  <c r="B13" i="3"/>
  <c r="C13" i="3"/>
  <c r="C23" i="3"/>
  <c r="E21" i="3"/>
  <c r="I12" i="1"/>
  <c r="I13" i="3"/>
  <c r="E21" i="2"/>
  <c r="I12" i="2"/>
  <c r="E20" i="12" l="1"/>
  <c r="C21" i="12"/>
  <c r="E21" i="12" s="1"/>
  <c r="E23" i="12" s="1"/>
  <c r="I11" i="12"/>
  <c r="I13" i="12" s="1"/>
  <c r="C13" i="12"/>
  <c r="C11" i="11"/>
  <c r="I10" i="11"/>
  <c r="C20" i="11"/>
  <c r="E23" i="10"/>
  <c r="B23" i="3"/>
  <c r="C23" i="12" l="1"/>
  <c r="I13" i="11"/>
  <c r="E20" i="11"/>
  <c r="C21" i="11"/>
  <c r="E21" i="11" s="1"/>
  <c r="I11" i="11"/>
  <c r="C13" i="11"/>
  <c r="E23" i="11" l="1"/>
  <c r="C23" i="11"/>
</calcChain>
</file>

<file path=xl/sharedStrings.xml><?xml version="1.0" encoding="utf-8"?>
<sst xmlns="http://schemas.openxmlformats.org/spreadsheetml/2006/main" count="182" uniqueCount="29">
  <si>
    <t>Revenue from Present/Proposed Rates</t>
  </si>
  <si>
    <t>Test Period from 01/01/23 to 12/31/23</t>
  </si>
  <si>
    <t>USAGE TABLE</t>
  </si>
  <si>
    <t>Usage by Rate Increment</t>
  </si>
  <si>
    <t>Class</t>
  </si>
  <si>
    <t>(1)</t>
  </si>
  <si>
    <t>Customer Charge</t>
  </si>
  <si>
    <t>Gas (Tariff)</t>
  </si>
  <si>
    <t>PGA (GCR)</t>
  </si>
  <si>
    <t xml:space="preserve">(2) Bills </t>
  </si>
  <si>
    <t>(3) MCF</t>
  </si>
  <si>
    <t>(9) Total</t>
  </si>
  <si>
    <t>Totals</t>
  </si>
  <si>
    <t>REVENUE TABLE</t>
  </si>
  <si>
    <t>Revenue by Rate Increments</t>
  </si>
  <si>
    <t>(4) Rates</t>
  </si>
  <si>
    <t>(5) Revenue</t>
  </si>
  <si>
    <t>(4)</t>
  </si>
  <si>
    <t>(5)</t>
  </si>
  <si>
    <t>(6)</t>
  </si>
  <si>
    <t>(7)</t>
  </si>
  <si>
    <t>(8)</t>
  </si>
  <si>
    <t>1st CCF</t>
  </si>
  <si>
    <t>Flow Above 1 CCF</t>
  </si>
  <si>
    <t>Clinton Co - Industrial - Current Rates</t>
  </si>
  <si>
    <t>Floyd and Johnson Co - Industrial - Current Rates</t>
  </si>
  <si>
    <t>Unified Industrial - Proposed Rates - Phase 1</t>
  </si>
  <si>
    <t>Unified Industrial - Proposed Rates - Phase 2</t>
  </si>
  <si>
    <t>Unified Industrial - Proposed Rates - Phase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</si>
</sst>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_(* #,##0_);_(* \(#,##0\);_(* &quot;-&quot;??_);_(@_)"/>
    <numFmt numFmtId="168" formatCode="_(* #,##0.00000_);_(* \(#,##0.0000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1" applyFont="1"/>
    <xf numFmtId="165" fontId="0" fillId="0" borderId="0" xfId="1" applyNumberFormat="1" applyFont="1" applyAlignment="1">
      <alignment horizontal="center"/>
    </xf>
    <xf numFmtId="49" fontId="0" fillId="0" borderId="0" xfId="1" applyNumberFormat="1" applyFont="1" applyAlignment="1">
      <alignment horizontal="center"/>
    </xf>
    <xf numFmtId="43" fontId="0" fillId="0" borderId="0" xfId="0" applyNumberFormat="1"/>
    <xf numFmtId="168" fontId="0" fillId="0" borderId="0" xfId="1" applyNumberFormat="1" applyFont="1"/>
    <xf numFmtId="43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A8535-4A48-45B6-AA16-A292879545AC}">
  <dimension ref="A1:I21"/>
  <sheetViews>
    <sheetView workbookViewId="0">
      <selection activeCell="D21" sqref="D21"/>
    </sheetView>
  </sheetViews>
  <sheetFormatPr defaultRowHeight="15" x14ac:dyDescent="0.25"/>
  <cols>
    <col min="1" max="1" width="17" customWidth="1"/>
    <col min="2" max="2" width="9.28515625" bestFit="1" customWidth="1"/>
    <col min="3" max="3" width="10.5703125" bestFit="1" customWidth="1"/>
    <col min="4" max="4" width="10" bestFit="1" customWidth="1"/>
    <col min="5" max="5" width="12.5703125" bestFit="1" customWidth="1"/>
    <col min="9" max="9" width="10.5703125" bestFit="1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4" spans="1:9" x14ac:dyDescent="0.25">
      <c r="A4" t="s">
        <v>2</v>
      </c>
    </row>
    <row r="5" spans="1:9" x14ac:dyDescent="0.25">
      <c r="A5" t="s">
        <v>3</v>
      </c>
    </row>
    <row r="6" spans="1:9" x14ac:dyDescent="0.25">
      <c r="A6" t="s">
        <v>4</v>
      </c>
      <c r="B6" t="s">
        <v>24</v>
      </c>
    </row>
    <row r="8" spans="1:9" x14ac:dyDescent="0.25">
      <c r="A8" s="3" t="s">
        <v>5</v>
      </c>
      <c r="B8" s="2" t="s">
        <v>9</v>
      </c>
      <c r="C8" s="2" t="s">
        <v>10</v>
      </c>
      <c r="D8" s="3" t="s">
        <v>17</v>
      </c>
      <c r="E8" s="3" t="s">
        <v>18</v>
      </c>
      <c r="F8" s="3" t="s">
        <v>19</v>
      </c>
      <c r="G8" s="3" t="s">
        <v>20</v>
      </c>
      <c r="H8" s="3" t="s">
        <v>21</v>
      </c>
      <c r="I8" s="2" t="s">
        <v>11</v>
      </c>
    </row>
    <row r="9" spans="1:9" x14ac:dyDescent="0.25">
      <c r="A9" t="s">
        <v>6</v>
      </c>
      <c r="B9" s="1">
        <v>132</v>
      </c>
      <c r="C9" s="1">
        <v>0</v>
      </c>
      <c r="I9" s="1">
        <f>+B9</f>
        <v>132</v>
      </c>
    </row>
    <row r="10" spans="1:9" x14ac:dyDescent="0.25">
      <c r="A10" t="s">
        <v>7</v>
      </c>
      <c r="B10" s="1">
        <v>125</v>
      </c>
      <c r="C10" s="1">
        <v>16187.3</v>
      </c>
      <c r="I10" s="1">
        <f>+C10</f>
        <v>16187.3</v>
      </c>
    </row>
    <row r="11" spans="1:9" x14ac:dyDescent="0.25">
      <c r="A11" t="s">
        <v>8</v>
      </c>
      <c r="B11" s="1">
        <v>125</v>
      </c>
      <c r="C11" s="1">
        <v>16187.3</v>
      </c>
      <c r="I11" s="1">
        <f>+C11</f>
        <v>16187.3</v>
      </c>
    </row>
    <row r="12" spans="1:9" x14ac:dyDescent="0.25">
      <c r="A12" t="s">
        <v>12</v>
      </c>
      <c r="B12" s="1">
        <f>SUM(B9:B11)</f>
        <v>382</v>
      </c>
      <c r="C12" s="1">
        <f>SUM(C9:C11)</f>
        <v>32374.6</v>
      </c>
      <c r="I12" s="1">
        <f>SUM(I9:I11)</f>
        <v>32506.6</v>
      </c>
    </row>
    <row r="14" spans="1:9" x14ac:dyDescent="0.25">
      <c r="A14" t="s">
        <v>13</v>
      </c>
    </row>
    <row r="15" spans="1:9" x14ac:dyDescent="0.25">
      <c r="A15" t="s">
        <v>14</v>
      </c>
    </row>
    <row r="17" spans="1:5" x14ac:dyDescent="0.25">
      <c r="A17" s="2">
        <v>-1</v>
      </c>
      <c r="B17" s="2" t="s">
        <v>9</v>
      </c>
      <c r="C17" s="2" t="s">
        <v>10</v>
      </c>
      <c r="D17" s="2" t="s">
        <v>15</v>
      </c>
      <c r="E17" s="2" t="s">
        <v>16</v>
      </c>
    </row>
    <row r="18" spans="1:5" x14ac:dyDescent="0.25">
      <c r="A18" t="s">
        <v>6</v>
      </c>
      <c r="B18" s="1">
        <v>132</v>
      </c>
      <c r="C18" s="1">
        <v>0</v>
      </c>
      <c r="D18" s="5">
        <v>75</v>
      </c>
      <c r="E18" s="1">
        <f>+B18*D18</f>
        <v>9900</v>
      </c>
    </row>
    <row r="19" spans="1:5" x14ac:dyDescent="0.25">
      <c r="A19" t="s">
        <v>7</v>
      </c>
      <c r="B19" s="1">
        <v>125</v>
      </c>
      <c r="C19" s="1">
        <v>16187.3</v>
      </c>
      <c r="D19" s="5">
        <v>3.62</v>
      </c>
      <c r="E19" s="1">
        <f>+C19*D19</f>
        <v>58598.025999999998</v>
      </c>
    </row>
    <row r="20" spans="1:5" x14ac:dyDescent="0.25">
      <c r="A20" t="s">
        <v>8</v>
      </c>
      <c r="B20" s="1">
        <v>125</v>
      </c>
      <c r="C20" s="1">
        <v>16187.3</v>
      </c>
      <c r="D20" s="5">
        <v>4.0690999999999997</v>
      </c>
      <c r="E20" s="1">
        <f>+C20*D20</f>
        <v>65867.742429999998</v>
      </c>
    </row>
    <row r="21" spans="1:5" x14ac:dyDescent="0.25">
      <c r="A21" t="s">
        <v>12</v>
      </c>
      <c r="B21" s="1">
        <f>SUM(B18:B20)</f>
        <v>382</v>
      </c>
      <c r="C21" s="1">
        <f>SUM(C18:C20)</f>
        <v>32374.6</v>
      </c>
      <c r="E21" s="4">
        <f>SUM(E18:E20)</f>
        <v>134365.76843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8935F-367E-4117-9088-BFE243A62023}">
  <dimension ref="A1:I21"/>
  <sheetViews>
    <sheetView workbookViewId="0">
      <selection activeCell="B7" sqref="B7"/>
    </sheetView>
  </sheetViews>
  <sheetFormatPr defaultRowHeight="15" x14ac:dyDescent="0.25"/>
  <cols>
    <col min="1" max="1" width="17" customWidth="1"/>
    <col min="2" max="2" width="10.5703125" customWidth="1"/>
    <col min="3" max="3" width="9.5703125" bestFit="1" customWidth="1"/>
    <col min="4" max="4" width="10" bestFit="1" customWidth="1"/>
    <col min="5" max="5" width="12.5703125" bestFit="1" customWidth="1"/>
    <col min="9" max="9" width="9.7109375" bestFit="1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4" spans="1:9" x14ac:dyDescent="0.25">
      <c r="A4" t="s">
        <v>2</v>
      </c>
    </row>
    <row r="5" spans="1:9" x14ac:dyDescent="0.25">
      <c r="A5" t="s">
        <v>3</v>
      </c>
    </row>
    <row r="6" spans="1:9" x14ac:dyDescent="0.25">
      <c r="A6" t="s">
        <v>4</v>
      </c>
      <c r="B6" t="s">
        <v>25</v>
      </c>
    </row>
    <row r="8" spans="1:9" x14ac:dyDescent="0.25">
      <c r="A8" s="3" t="s">
        <v>5</v>
      </c>
      <c r="B8" s="2" t="s">
        <v>9</v>
      </c>
      <c r="C8" s="2" t="s">
        <v>10</v>
      </c>
      <c r="D8" s="3" t="s">
        <v>17</v>
      </c>
      <c r="E8" s="3" t="s">
        <v>18</v>
      </c>
      <c r="F8" s="3" t="s">
        <v>19</v>
      </c>
      <c r="G8" s="3" t="s">
        <v>20</v>
      </c>
      <c r="H8" s="3" t="s">
        <v>21</v>
      </c>
      <c r="I8" s="2" t="s">
        <v>11</v>
      </c>
    </row>
    <row r="9" spans="1:9" x14ac:dyDescent="0.25">
      <c r="A9" t="s">
        <v>6</v>
      </c>
      <c r="B9" s="6">
        <v>47</v>
      </c>
      <c r="C9" s="1">
        <v>0</v>
      </c>
      <c r="I9" s="1">
        <f>+B9</f>
        <v>47</v>
      </c>
    </row>
    <row r="10" spans="1:9" x14ac:dyDescent="0.25">
      <c r="A10" t="s">
        <v>7</v>
      </c>
      <c r="B10" s="6">
        <v>41</v>
      </c>
      <c r="C10" s="1">
        <v>2944.9</v>
      </c>
      <c r="I10" s="1">
        <f>+C10</f>
        <v>2944.9</v>
      </c>
    </row>
    <row r="11" spans="1:9" x14ac:dyDescent="0.25">
      <c r="A11" t="s">
        <v>8</v>
      </c>
      <c r="B11" s="6">
        <v>34</v>
      </c>
      <c r="C11" s="1">
        <v>2944.9</v>
      </c>
      <c r="I11" s="1">
        <f>+C11</f>
        <v>2944.9</v>
      </c>
    </row>
    <row r="12" spans="1:9" x14ac:dyDescent="0.25">
      <c r="A12" t="s">
        <v>12</v>
      </c>
      <c r="B12" s="6">
        <f>SUM(B9:B11)</f>
        <v>122</v>
      </c>
      <c r="C12" s="1">
        <f>SUM(C9:C11)</f>
        <v>5889.8</v>
      </c>
      <c r="I12" s="1">
        <f>SUM(I9:I11)</f>
        <v>5936.8</v>
      </c>
    </row>
    <row r="14" spans="1:9" x14ac:dyDescent="0.25">
      <c r="A14" t="s">
        <v>13</v>
      </c>
    </row>
    <row r="15" spans="1:9" x14ac:dyDescent="0.25">
      <c r="A15" t="s">
        <v>14</v>
      </c>
    </row>
    <row r="17" spans="1:5" x14ac:dyDescent="0.25">
      <c r="A17" s="2">
        <v>-1</v>
      </c>
      <c r="B17" s="2" t="s">
        <v>9</v>
      </c>
      <c r="C17" s="2" t="s">
        <v>10</v>
      </c>
      <c r="D17" s="2" t="s">
        <v>15</v>
      </c>
      <c r="E17" s="2" t="s">
        <v>16</v>
      </c>
    </row>
    <row r="18" spans="1:5" x14ac:dyDescent="0.25">
      <c r="A18" t="s">
        <v>6</v>
      </c>
      <c r="B18" s="6">
        <v>47</v>
      </c>
      <c r="C18" s="1">
        <v>0</v>
      </c>
      <c r="D18" s="5">
        <v>35</v>
      </c>
      <c r="E18" s="1">
        <f>+B18*D18</f>
        <v>1645</v>
      </c>
    </row>
    <row r="19" spans="1:5" x14ac:dyDescent="0.25">
      <c r="A19" t="s">
        <v>7</v>
      </c>
      <c r="B19" s="6">
        <v>41</v>
      </c>
      <c r="C19" s="1">
        <v>2944.9</v>
      </c>
      <c r="D19" s="5">
        <v>8.6</v>
      </c>
      <c r="E19" s="1">
        <f>+C19*D19</f>
        <v>25326.14</v>
      </c>
    </row>
    <row r="20" spans="1:5" x14ac:dyDescent="0.25">
      <c r="A20" t="s">
        <v>8</v>
      </c>
      <c r="B20" s="6">
        <v>34</v>
      </c>
      <c r="C20" s="1">
        <v>2944.9</v>
      </c>
      <c r="D20" s="5">
        <v>4.0690999999999997</v>
      </c>
      <c r="E20" s="1">
        <f>+C20*D20</f>
        <v>11983.09259</v>
      </c>
    </row>
    <row r="21" spans="1:5" x14ac:dyDescent="0.25">
      <c r="A21" t="s">
        <v>12</v>
      </c>
      <c r="B21" s="1">
        <f>SUM(B18:B20)</f>
        <v>122</v>
      </c>
      <c r="C21" s="1">
        <f>SUM(C18:C20)</f>
        <v>5889.8</v>
      </c>
      <c r="D21" s="1"/>
      <c r="E21" s="1">
        <f>SUM(E18:E20)</f>
        <v>38954.23259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E5F75-0E28-4080-92EE-9343D7D0489D}">
  <dimension ref="A1:I23"/>
  <sheetViews>
    <sheetView workbookViewId="0">
      <selection activeCell="B13" sqref="B13"/>
    </sheetView>
  </sheetViews>
  <sheetFormatPr defaultRowHeight="15" x14ac:dyDescent="0.25"/>
  <cols>
    <col min="1" max="1" width="17" customWidth="1"/>
    <col min="2" max="2" width="9.5703125" bestFit="1" customWidth="1"/>
    <col min="3" max="3" width="10.5703125" bestFit="1" customWidth="1"/>
    <col min="4" max="4" width="11" bestFit="1" customWidth="1"/>
    <col min="5" max="5" width="12.5703125" bestFit="1" customWidth="1"/>
    <col min="9" max="9" width="10.5703125" bestFit="1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4" spans="1:9" x14ac:dyDescent="0.25">
      <c r="A4" t="s">
        <v>2</v>
      </c>
    </row>
    <row r="5" spans="1:9" x14ac:dyDescent="0.25">
      <c r="A5" t="s">
        <v>3</v>
      </c>
    </row>
    <row r="6" spans="1:9" x14ac:dyDescent="0.25">
      <c r="A6" t="s">
        <v>4</v>
      </c>
      <c r="B6" t="s">
        <v>26</v>
      </c>
    </row>
    <row r="8" spans="1:9" x14ac:dyDescent="0.25">
      <c r="A8" s="3" t="s">
        <v>5</v>
      </c>
      <c r="B8" s="2" t="s">
        <v>9</v>
      </c>
      <c r="C8" s="2" t="s">
        <v>10</v>
      </c>
      <c r="D8" s="3" t="s">
        <v>17</v>
      </c>
      <c r="E8" s="3" t="s">
        <v>18</v>
      </c>
      <c r="F8" s="3" t="s">
        <v>19</v>
      </c>
      <c r="G8" s="3" t="s">
        <v>20</v>
      </c>
      <c r="H8" s="3" t="s">
        <v>21</v>
      </c>
      <c r="I8" s="2" t="s">
        <v>11</v>
      </c>
    </row>
    <row r="9" spans="1:9" x14ac:dyDescent="0.25">
      <c r="A9" t="s">
        <v>6</v>
      </c>
      <c r="B9" s="1">
        <f>+'Clinton - Current Rates'!B9+'Floyd &amp; Johnson - Current Rates'!B9</f>
        <v>179</v>
      </c>
      <c r="C9" s="1">
        <v>0</v>
      </c>
      <c r="I9" s="1">
        <f>+B9</f>
        <v>179</v>
      </c>
    </row>
    <row r="10" spans="1:9" x14ac:dyDescent="0.25">
      <c r="A10" t="s">
        <v>22</v>
      </c>
      <c r="B10" s="1">
        <f>+'Clinton - Current Rates'!B10+'Floyd &amp; Johnson - Current Rates'!B10</f>
        <v>166</v>
      </c>
      <c r="C10" s="1">
        <f>+B10/10</f>
        <v>16.600000000000001</v>
      </c>
      <c r="I10" s="1">
        <f>+C10</f>
        <v>16.600000000000001</v>
      </c>
    </row>
    <row r="11" spans="1:9" x14ac:dyDescent="0.25">
      <c r="A11" t="s">
        <v>23</v>
      </c>
      <c r="B11" s="1">
        <v>0</v>
      </c>
      <c r="C11" s="1">
        <f>+C12-C10</f>
        <v>19115.600000000002</v>
      </c>
      <c r="I11" s="1">
        <f>+C11</f>
        <v>19115.600000000002</v>
      </c>
    </row>
    <row r="12" spans="1:9" x14ac:dyDescent="0.25">
      <c r="A12" t="s">
        <v>8</v>
      </c>
      <c r="B12" s="1">
        <f>+'Clinton - Current Rates'!B11+'Floyd &amp; Johnson - Current Rates'!B11</f>
        <v>159</v>
      </c>
      <c r="C12" s="1">
        <f>+'Clinton - Current Rates'!C11+'Floyd &amp; Johnson - Current Rates'!C11</f>
        <v>19132.2</v>
      </c>
      <c r="I12" s="1">
        <f>+C12</f>
        <v>19132.2</v>
      </c>
    </row>
    <row r="13" spans="1:9" x14ac:dyDescent="0.25">
      <c r="A13" t="s">
        <v>12</v>
      </c>
      <c r="B13" s="1">
        <f>SUM(B9:B12)</f>
        <v>504</v>
      </c>
      <c r="C13" s="1">
        <f>SUM(C9:C12)</f>
        <v>38264.400000000001</v>
      </c>
      <c r="I13" s="1">
        <f>SUM(I9:I12)</f>
        <v>38443.4</v>
      </c>
    </row>
    <row r="15" spans="1:9" x14ac:dyDescent="0.25">
      <c r="A15" t="s">
        <v>13</v>
      </c>
    </row>
    <row r="16" spans="1:9" x14ac:dyDescent="0.25">
      <c r="A16" t="s">
        <v>14</v>
      </c>
    </row>
    <row r="18" spans="1:5" x14ac:dyDescent="0.25">
      <c r="A18" s="2">
        <v>-1</v>
      </c>
      <c r="B18" s="2" t="s">
        <v>9</v>
      </c>
      <c r="C18" s="2" t="s">
        <v>10</v>
      </c>
      <c r="D18" s="2" t="s">
        <v>15</v>
      </c>
      <c r="E18" s="2" t="s">
        <v>16</v>
      </c>
    </row>
    <row r="19" spans="1:5" x14ac:dyDescent="0.25">
      <c r="A19" t="s">
        <v>6</v>
      </c>
      <c r="B19" s="1">
        <f>+B9</f>
        <v>179</v>
      </c>
      <c r="C19" s="1">
        <v>0</v>
      </c>
      <c r="D19" s="5">
        <v>99</v>
      </c>
      <c r="E19" s="1">
        <f>+B19*D19</f>
        <v>17721</v>
      </c>
    </row>
    <row r="20" spans="1:5" x14ac:dyDescent="0.25">
      <c r="A20" t="s">
        <v>22</v>
      </c>
      <c r="B20" s="1">
        <f t="shared" ref="B20:B22" si="0">+B10</f>
        <v>166</v>
      </c>
      <c r="C20" s="1">
        <f>+C10</f>
        <v>16.600000000000001</v>
      </c>
      <c r="D20" s="5">
        <v>990</v>
      </c>
      <c r="E20" s="1">
        <f>+C20*D20</f>
        <v>16434</v>
      </c>
    </row>
    <row r="21" spans="1:5" x14ac:dyDescent="0.25">
      <c r="A21" t="s">
        <v>23</v>
      </c>
      <c r="B21" s="1">
        <f t="shared" si="0"/>
        <v>0</v>
      </c>
      <c r="C21" s="1">
        <f>+C11</f>
        <v>19115.600000000002</v>
      </c>
      <c r="D21" s="5">
        <v>7.9</v>
      </c>
      <c r="E21" s="1">
        <f>+C21*D21</f>
        <v>151013.24000000002</v>
      </c>
    </row>
    <row r="22" spans="1:5" x14ac:dyDescent="0.25">
      <c r="A22" t="s">
        <v>8</v>
      </c>
      <c r="B22" s="1">
        <f t="shared" si="0"/>
        <v>159</v>
      </c>
      <c r="C22" s="1">
        <f>+C12</f>
        <v>19132.2</v>
      </c>
      <c r="D22" s="5">
        <v>4.0690999999999997</v>
      </c>
      <c r="E22" s="1">
        <f>+C22*D22</f>
        <v>77850.835019999999</v>
      </c>
    </row>
    <row r="23" spans="1:5" x14ac:dyDescent="0.25">
      <c r="A23" t="s">
        <v>12</v>
      </c>
      <c r="B23" s="1">
        <f>SUM(B19:B22)</f>
        <v>504</v>
      </c>
      <c r="C23" s="1">
        <f>SUM(C19:C22)</f>
        <v>38264.400000000001</v>
      </c>
      <c r="D23" s="1"/>
      <c r="E23" s="1">
        <f>SUM(E19:E22)</f>
        <v>263019.07501999999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4187D-B69E-47F0-B763-B67297A9176E}">
  <dimension ref="A1:I23"/>
  <sheetViews>
    <sheetView workbookViewId="0">
      <selection activeCell="D22" sqref="D22"/>
    </sheetView>
  </sheetViews>
  <sheetFormatPr defaultRowHeight="15" x14ac:dyDescent="0.25"/>
  <cols>
    <col min="1" max="1" width="17" customWidth="1"/>
    <col min="2" max="2" width="9.5703125" bestFit="1" customWidth="1"/>
    <col min="3" max="3" width="10.5703125" bestFit="1" customWidth="1"/>
    <col min="4" max="5" width="12.5703125" bestFit="1" customWidth="1"/>
    <col min="9" max="9" width="10.5703125" bestFit="1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4" spans="1:9" x14ac:dyDescent="0.25">
      <c r="A4" t="s">
        <v>2</v>
      </c>
    </row>
    <row r="5" spans="1:9" x14ac:dyDescent="0.25">
      <c r="A5" t="s">
        <v>3</v>
      </c>
    </row>
    <row r="6" spans="1:9" x14ac:dyDescent="0.25">
      <c r="A6" t="s">
        <v>4</v>
      </c>
      <c r="B6" t="s">
        <v>27</v>
      </c>
    </row>
    <row r="8" spans="1:9" x14ac:dyDescent="0.25">
      <c r="A8" s="3" t="s">
        <v>5</v>
      </c>
      <c r="B8" s="2" t="s">
        <v>9</v>
      </c>
      <c r="C8" s="2" t="s">
        <v>10</v>
      </c>
      <c r="D8" s="3" t="s">
        <v>17</v>
      </c>
      <c r="E8" s="3" t="s">
        <v>18</v>
      </c>
      <c r="F8" s="3" t="s">
        <v>19</v>
      </c>
      <c r="G8" s="3" t="s">
        <v>20</v>
      </c>
      <c r="H8" s="3" t="s">
        <v>21</v>
      </c>
      <c r="I8" s="2" t="s">
        <v>11</v>
      </c>
    </row>
    <row r="9" spans="1:9" x14ac:dyDescent="0.25">
      <c r="A9" t="s">
        <v>6</v>
      </c>
      <c r="B9" s="1">
        <f>+'Clinton - Current Rates'!B9+'Floyd &amp; Johnson - Current Rates'!B9</f>
        <v>179</v>
      </c>
      <c r="C9" s="1">
        <v>0</v>
      </c>
      <c r="I9" s="1">
        <f>+B9</f>
        <v>179</v>
      </c>
    </row>
    <row r="10" spans="1:9" x14ac:dyDescent="0.25">
      <c r="A10" t="s">
        <v>22</v>
      </c>
      <c r="B10" s="1">
        <f>+'Clinton - Current Rates'!B10+'Floyd &amp; Johnson - Current Rates'!B10</f>
        <v>166</v>
      </c>
      <c r="C10" s="1">
        <f>+B10/10</f>
        <v>16.600000000000001</v>
      </c>
      <c r="I10" s="1">
        <f>+C10</f>
        <v>16.600000000000001</v>
      </c>
    </row>
    <row r="11" spans="1:9" x14ac:dyDescent="0.25">
      <c r="A11" t="s">
        <v>23</v>
      </c>
      <c r="B11" s="1">
        <v>0</v>
      </c>
      <c r="C11" s="1">
        <f>+C12-C10</f>
        <v>19115.600000000002</v>
      </c>
      <c r="I11" s="1">
        <f>+C11</f>
        <v>19115.600000000002</v>
      </c>
    </row>
    <row r="12" spans="1:9" x14ac:dyDescent="0.25">
      <c r="A12" t="s">
        <v>8</v>
      </c>
      <c r="B12" s="1">
        <f>+'Clinton - Current Rates'!B11+'Floyd &amp; Johnson - Current Rates'!B11</f>
        <v>159</v>
      </c>
      <c r="C12" s="1">
        <f>+'Clinton - Current Rates'!C11+'Floyd &amp; Johnson - Current Rates'!C11</f>
        <v>19132.2</v>
      </c>
      <c r="I12" s="1">
        <f>+C12</f>
        <v>19132.2</v>
      </c>
    </row>
    <row r="13" spans="1:9" x14ac:dyDescent="0.25">
      <c r="A13" t="s">
        <v>12</v>
      </c>
      <c r="B13" s="1">
        <f>SUM(B9:B12)</f>
        <v>504</v>
      </c>
      <c r="C13" s="1">
        <f>SUM(C9:C12)</f>
        <v>38264.400000000001</v>
      </c>
      <c r="I13" s="1">
        <f>SUM(I9:I12)</f>
        <v>38443.4</v>
      </c>
    </row>
    <row r="15" spans="1:9" x14ac:dyDescent="0.25">
      <c r="A15" t="s">
        <v>13</v>
      </c>
    </row>
    <row r="16" spans="1:9" x14ac:dyDescent="0.25">
      <c r="A16" t="s">
        <v>14</v>
      </c>
    </row>
    <row r="18" spans="1:5" x14ac:dyDescent="0.25">
      <c r="A18" s="2">
        <v>-1</v>
      </c>
      <c r="B18" s="2" t="s">
        <v>9</v>
      </c>
      <c r="C18" s="2" t="s">
        <v>10</v>
      </c>
      <c r="D18" s="2" t="s">
        <v>15</v>
      </c>
      <c r="E18" s="2" t="s">
        <v>16</v>
      </c>
    </row>
    <row r="19" spans="1:5" x14ac:dyDescent="0.25">
      <c r="A19" t="s">
        <v>6</v>
      </c>
      <c r="B19" s="1">
        <f>+B9</f>
        <v>179</v>
      </c>
      <c r="C19" s="1">
        <v>0</v>
      </c>
      <c r="D19" s="5">
        <v>124</v>
      </c>
      <c r="E19" s="1">
        <f>+B19*D19</f>
        <v>22196</v>
      </c>
    </row>
    <row r="20" spans="1:5" x14ac:dyDescent="0.25">
      <c r="A20" t="s">
        <v>22</v>
      </c>
      <c r="B20" s="1">
        <f t="shared" ref="B20:B22" si="0">+B10</f>
        <v>166</v>
      </c>
      <c r="C20" s="1">
        <f>+C10</f>
        <v>16.600000000000001</v>
      </c>
      <c r="D20" s="5">
        <v>1240</v>
      </c>
      <c r="E20" s="1">
        <f>+C20*D20</f>
        <v>20584</v>
      </c>
    </row>
    <row r="21" spans="1:5" x14ac:dyDescent="0.25">
      <c r="A21" t="s">
        <v>23</v>
      </c>
      <c r="B21" s="1">
        <f t="shared" si="0"/>
        <v>0</v>
      </c>
      <c r="C21" s="1">
        <f>+C11</f>
        <v>19115.600000000002</v>
      </c>
      <c r="D21" s="5">
        <v>9.9</v>
      </c>
      <c r="E21" s="1">
        <f>+C21*D21</f>
        <v>189244.44000000003</v>
      </c>
    </row>
    <row r="22" spans="1:5" x14ac:dyDescent="0.25">
      <c r="A22" t="s">
        <v>8</v>
      </c>
      <c r="B22" s="1">
        <f t="shared" si="0"/>
        <v>159</v>
      </c>
      <c r="C22" s="1">
        <f>+C12</f>
        <v>19132.2</v>
      </c>
      <c r="D22" s="5">
        <v>4.0690999999999997</v>
      </c>
      <c r="E22" s="1">
        <f>+C22*D22</f>
        <v>77850.835019999999</v>
      </c>
    </row>
    <row r="23" spans="1:5" x14ac:dyDescent="0.25">
      <c r="A23" t="s">
        <v>12</v>
      </c>
      <c r="B23" s="1">
        <f>SUM(B19:B22)</f>
        <v>504</v>
      </c>
      <c r="C23" s="1">
        <f>SUM(C19:C22)</f>
        <v>38264.400000000001</v>
      </c>
      <c r="D23" s="1"/>
      <c r="E23" s="1">
        <f>SUM(E19:E22)</f>
        <v>309875.27502000006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A9161-D352-4FB7-92C2-95DC3CDFE397}">
  <dimension ref="A1:I23"/>
  <sheetViews>
    <sheetView workbookViewId="0">
      <selection activeCell="D21" sqref="D21"/>
    </sheetView>
  </sheetViews>
  <sheetFormatPr defaultRowHeight="15" x14ac:dyDescent="0.25"/>
  <cols>
    <col min="1" max="1" width="17" customWidth="1"/>
    <col min="2" max="2" width="9.5703125" bestFit="1" customWidth="1"/>
    <col min="3" max="3" width="10.5703125" bestFit="1" customWidth="1"/>
    <col min="4" max="5" width="12.5703125" bestFit="1" customWidth="1"/>
    <col min="9" max="9" width="10.5703125" bestFit="1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4" spans="1:9" x14ac:dyDescent="0.25">
      <c r="A4" t="s">
        <v>2</v>
      </c>
    </row>
    <row r="5" spans="1:9" x14ac:dyDescent="0.25">
      <c r="A5" t="s">
        <v>3</v>
      </c>
    </row>
    <row r="6" spans="1:9" x14ac:dyDescent="0.25">
      <c r="A6" t="s">
        <v>4</v>
      </c>
      <c r="B6" t="s">
        <v>28</v>
      </c>
    </row>
    <row r="8" spans="1:9" x14ac:dyDescent="0.25">
      <c r="A8" s="3" t="s">
        <v>5</v>
      </c>
      <c r="B8" s="2" t="s">
        <v>9</v>
      </c>
      <c r="C8" s="2" t="s">
        <v>10</v>
      </c>
      <c r="D8" s="3" t="s">
        <v>17</v>
      </c>
      <c r="E8" s="3" t="s">
        <v>18</v>
      </c>
      <c r="F8" s="3" t="s">
        <v>19</v>
      </c>
      <c r="G8" s="3" t="s">
        <v>20</v>
      </c>
      <c r="H8" s="3" t="s">
        <v>21</v>
      </c>
      <c r="I8" s="2" t="s">
        <v>11</v>
      </c>
    </row>
    <row r="9" spans="1:9" x14ac:dyDescent="0.25">
      <c r="A9" t="s">
        <v>6</v>
      </c>
      <c r="B9" s="1">
        <f>+'Clinton - Current Rates'!B9+'Floyd &amp; Johnson - Current Rates'!B9</f>
        <v>179</v>
      </c>
      <c r="C9" s="1">
        <v>0</v>
      </c>
      <c r="I9" s="1">
        <f>+B9</f>
        <v>179</v>
      </c>
    </row>
    <row r="10" spans="1:9" x14ac:dyDescent="0.25">
      <c r="A10" t="s">
        <v>22</v>
      </c>
      <c r="B10" s="1">
        <f>+'Clinton - Current Rates'!B10+'Floyd &amp; Johnson - Current Rates'!B10</f>
        <v>166</v>
      </c>
      <c r="C10" s="1">
        <f>+B10/10</f>
        <v>16.600000000000001</v>
      </c>
      <c r="I10" s="1">
        <f>+C10</f>
        <v>16.600000000000001</v>
      </c>
    </row>
    <row r="11" spans="1:9" x14ac:dyDescent="0.25">
      <c r="A11" t="s">
        <v>23</v>
      </c>
      <c r="B11" s="1">
        <v>0</v>
      </c>
      <c r="C11" s="1">
        <f>+C12-C10</f>
        <v>19115.600000000002</v>
      </c>
      <c r="I11" s="1">
        <f>+C11</f>
        <v>19115.600000000002</v>
      </c>
    </row>
    <row r="12" spans="1:9" x14ac:dyDescent="0.25">
      <c r="A12" t="s">
        <v>8</v>
      </c>
      <c r="B12" s="1">
        <f>+'Clinton - Current Rates'!B11+'Floyd &amp; Johnson - Current Rates'!B11</f>
        <v>159</v>
      </c>
      <c r="C12" s="1">
        <f>+'Clinton - Current Rates'!C11+'Floyd &amp; Johnson - Current Rates'!C11</f>
        <v>19132.2</v>
      </c>
      <c r="I12" s="1">
        <f>+C12</f>
        <v>19132.2</v>
      </c>
    </row>
    <row r="13" spans="1:9" x14ac:dyDescent="0.25">
      <c r="A13" t="s">
        <v>12</v>
      </c>
      <c r="B13" s="1">
        <f>SUM(B9:B12)</f>
        <v>504</v>
      </c>
      <c r="C13" s="1">
        <f>SUM(C9:C12)</f>
        <v>38264.400000000001</v>
      </c>
      <c r="I13" s="1">
        <f>SUM(I9:I12)</f>
        <v>38443.4</v>
      </c>
    </row>
    <row r="15" spans="1:9" x14ac:dyDescent="0.25">
      <c r="A15" t="s">
        <v>13</v>
      </c>
    </row>
    <row r="16" spans="1:9" x14ac:dyDescent="0.25">
      <c r="A16" t="s">
        <v>14</v>
      </c>
    </row>
    <row r="18" spans="1:5" x14ac:dyDescent="0.25">
      <c r="A18" s="2">
        <v>-1</v>
      </c>
      <c r="B18" s="2" t="s">
        <v>9</v>
      </c>
      <c r="C18" s="2" t="s">
        <v>10</v>
      </c>
      <c r="D18" s="2" t="s">
        <v>15</v>
      </c>
      <c r="E18" s="2" t="s">
        <v>16</v>
      </c>
    </row>
    <row r="19" spans="1:5" x14ac:dyDescent="0.25">
      <c r="A19" t="s">
        <v>6</v>
      </c>
      <c r="B19" s="1">
        <f>+B9</f>
        <v>179</v>
      </c>
      <c r="C19" s="1">
        <v>0</v>
      </c>
      <c r="D19" s="5">
        <v>149</v>
      </c>
      <c r="E19" s="1">
        <f>+B19*D19</f>
        <v>26671</v>
      </c>
    </row>
    <row r="20" spans="1:5" x14ac:dyDescent="0.25">
      <c r="A20" t="s">
        <v>22</v>
      </c>
      <c r="B20" s="1">
        <f t="shared" ref="B20:B22" si="0">+B10</f>
        <v>166</v>
      </c>
      <c r="C20" s="1">
        <f>+C10</f>
        <v>16.600000000000001</v>
      </c>
      <c r="D20" s="5">
        <v>1490</v>
      </c>
      <c r="E20" s="1">
        <f>+C20*D20</f>
        <v>24734.000000000004</v>
      </c>
    </row>
    <row r="21" spans="1:5" x14ac:dyDescent="0.25">
      <c r="A21" t="s">
        <v>23</v>
      </c>
      <c r="B21" s="1">
        <f t="shared" si="0"/>
        <v>0</v>
      </c>
      <c r="C21" s="1">
        <f>+C11</f>
        <v>19115.600000000002</v>
      </c>
      <c r="D21" s="5">
        <v>11.9</v>
      </c>
      <c r="E21" s="1">
        <f>+C21*D21</f>
        <v>227475.64000000004</v>
      </c>
    </row>
    <row r="22" spans="1:5" x14ac:dyDescent="0.25">
      <c r="A22" t="s">
        <v>8</v>
      </c>
      <c r="B22" s="1">
        <f t="shared" si="0"/>
        <v>159</v>
      </c>
      <c r="C22" s="1">
        <f>+C12</f>
        <v>19132.2</v>
      </c>
      <c r="D22" s="5">
        <v>4.0690999999999997</v>
      </c>
      <c r="E22" s="1">
        <f>+C22*D22</f>
        <v>77850.835019999999</v>
      </c>
    </row>
    <row r="23" spans="1:5" x14ac:dyDescent="0.25">
      <c r="A23" t="s">
        <v>12</v>
      </c>
      <c r="B23" s="1">
        <f>SUM(B19:B22)</f>
        <v>504</v>
      </c>
      <c r="C23" s="1">
        <f>SUM(C19:C22)</f>
        <v>38264.400000000001</v>
      </c>
      <c r="D23" s="1"/>
      <c r="E23" s="1">
        <f>SUM(E19:E22)</f>
        <v>356731.47502000001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51A60-7131-4DBB-B83D-8A10BE821F3C}">
  <dimension ref="A1:I23"/>
  <sheetViews>
    <sheetView tabSelected="1" workbookViewId="0">
      <selection activeCell="J20" sqref="J20"/>
    </sheetView>
  </sheetViews>
  <sheetFormatPr defaultRowHeight="15" x14ac:dyDescent="0.25"/>
  <cols>
    <col min="1" max="1" width="17" customWidth="1"/>
    <col min="2" max="2" width="9.5703125" bestFit="1" customWidth="1"/>
    <col min="3" max="3" width="10.5703125" bestFit="1" customWidth="1"/>
    <col min="4" max="5" width="12.5703125" bestFit="1" customWidth="1"/>
    <col min="9" max="9" width="10.5703125" bestFit="1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4" spans="1:9" x14ac:dyDescent="0.25">
      <c r="A4" t="s">
        <v>2</v>
      </c>
    </row>
    <row r="5" spans="1:9" x14ac:dyDescent="0.25">
      <c r="A5" t="s">
        <v>3</v>
      </c>
    </row>
    <row r="6" spans="1:9" x14ac:dyDescent="0.25">
      <c r="A6" t="s">
        <v>4</v>
      </c>
      <c r="B6" t="s">
        <v>28</v>
      </c>
    </row>
    <row r="8" spans="1:9" x14ac:dyDescent="0.25">
      <c r="A8" s="3" t="s">
        <v>5</v>
      </c>
      <c r="B8" s="2" t="s">
        <v>9</v>
      </c>
      <c r="C8" s="2" t="s">
        <v>10</v>
      </c>
      <c r="D8" s="3" t="s">
        <v>17</v>
      </c>
      <c r="E8" s="3" t="s">
        <v>18</v>
      </c>
      <c r="F8" s="3" t="s">
        <v>19</v>
      </c>
      <c r="G8" s="3" t="s">
        <v>20</v>
      </c>
      <c r="H8" s="3" t="s">
        <v>21</v>
      </c>
      <c r="I8" s="2" t="s">
        <v>11</v>
      </c>
    </row>
    <row r="9" spans="1:9" x14ac:dyDescent="0.25">
      <c r="A9" t="s">
        <v>6</v>
      </c>
      <c r="B9" s="1">
        <f>+'Clinton - Current Rates'!B9+'Floyd &amp; Johnson - Current Rates'!B9</f>
        <v>179</v>
      </c>
      <c r="C9" s="1">
        <v>0</v>
      </c>
      <c r="I9" s="1">
        <f>+B9</f>
        <v>179</v>
      </c>
    </row>
    <row r="10" spans="1:9" x14ac:dyDescent="0.25">
      <c r="A10" t="s">
        <v>22</v>
      </c>
      <c r="B10" s="1">
        <f>+'Clinton - Current Rates'!B10+'Floyd &amp; Johnson - Current Rates'!B10</f>
        <v>166</v>
      </c>
      <c r="C10" s="1">
        <f>+B10/10</f>
        <v>16.600000000000001</v>
      </c>
      <c r="I10" s="1">
        <f>+C10</f>
        <v>16.600000000000001</v>
      </c>
    </row>
    <row r="11" spans="1:9" x14ac:dyDescent="0.25">
      <c r="A11" t="s">
        <v>23</v>
      </c>
      <c r="B11" s="1">
        <v>0</v>
      </c>
      <c r="C11" s="1">
        <f>+C12-C10</f>
        <v>19115.600000000002</v>
      </c>
      <c r="I11" s="1">
        <f>+C11</f>
        <v>19115.600000000002</v>
      </c>
    </row>
    <row r="12" spans="1:9" x14ac:dyDescent="0.25">
      <c r="A12" t="s">
        <v>8</v>
      </c>
      <c r="B12" s="1">
        <f>+'Clinton - Current Rates'!B11+'Floyd &amp; Johnson - Current Rates'!B11</f>
        <v>159</v>
      </c>
      <c r="C12" s="1">
        <f>+'Clinton - Current Rates'!C11+'Floyd &amp; Johnson - Current Rates'!C11</f>
        <v>19132.2</v>
      </c>
      <c r="I12" s="1">
        <f>+C12</f>
        <v>19132.2</v>
      </c>
    </row>
    <row r="13" spans="1:9" x14ac:dyDescent="0.25">
      <c r="A13" t="s">
        <v>12</v>
      </c>
      <c r="B13" s="1">
        <f>SUM(B9:B12)</f>
        <v>504</v>
      </c>
      <c r="C13" s="1">
        <f>SUM(C9:C12)</f>
        <v>38264.400000000001</v>
      </c>
      <c r="I13" s="1">
        <f>SUM(I9:I12)</f>
        <v>38443.4</v>
      </c>
    </row>
    <row r="15" spans="1:9" x14ac:dyDescent="0.25">
      <c r="A15" t="s">
        <v>13</v>
      </c>
    </row>
    <row r="16" spans="1:9" x14ac:dyDescent="0.25">
      <c r="A16" t="s">
        <v>14</v>
      </c>
    </row>
    <row r="18" spans="1:5" x14ac:dyDescent="0.25">
      <c r="A18" s="2">
        <v>-1</v>
      </c>
      <c r="B18" s="2" t="s">
        <v>9</v>
      </c>
      <c r="C18" s="2" t="s">
        <v>10</v>
      </c>
      <c r="D18" s="2" t="s">
        <v>15</v>
      </c>
      <c r="E18" s="2" t="s">
        <v>16</v>
      </c>
    </row>
    <row r="19" spans="1:5" x14ac:dyDescent="0.25">
      <c r="A19" t="s">
        <v>6</v>
      </c>
      <c r="B19" s="1">
        <f>+B9</f>
        <v>179</v>
      </c>
      <c r="C19" s="1">
        <v>0</v>
      </c>
      <c r="D19" s="5">
        <v>149</v>
      </c>
      <c r="E19" s="1">
        <f>+B19*D19</f>
        <v>26671</v>
      </c>
    </row>
    <row r="20" spans="1:5" x14ac:dyDescent="0.25">
      <c r="A20" t="s">
        <v>22</v>
      </c>
      <c r="B20" s="1">
        <f t="shared" ref="B20:B22" si="0">+B10</f>
        <v>166</v>
      </c>
      <c r="C20" s="1">
        <f>+C10</f>
        <v>16.600000000000001</v>
      </c>
      <c r="D20" s="5">
        <v>1490</v>
      </c>
      <c r="E20" s="1">
        <f>+C20*D20</f>
        <v>24734.000000000004</v>
      </c>
    </row>
    <row r="21" spans="1:5" x14ac:dyDescent="0.25">
      <c r="A21" t="s">
        <v>23</v>
      </c>
      <c r="B21" s="1">
        <f t="shared" si="0"/>
        <v>0</v>
      </c>
      <c r="C21" s="1">
        <f>+C11</f>
        <v>19115.600000000002</v>
      </c>
      <c r="D21" s="5">
        <v>12.1</v>
      </c>
      <c r="E21" s="1">
        <f>+C21*D21</f>
        <v>231298.76</v>
      </c>
    </row>
    <row r="22" spans="1:5" x14ac:dyDescent="0.25">
      <c r="A22" t="s">
        <v>8</v>
      </c>
      <c r="B22" s="1">
        <f t="shared" si="0"/>
        <v>159</v>
      </c>
      <c r="C22" s="1">
        <f>+C12</f>
        <v>19132.2</v>
      </c>
      <c r="D22" s="5">
        <v>4.0690999999999997</v>
      </c>
      <c r="E22" s="1">
        <f>+C22*D22</f>
        <v>77850.835019999999</v>
      </c>
    </row>
    <row r="23" spans="1:5" x14ac:dyDescent="0.25">
      <c r="A23" t="s">
        <v>12</v>
      </c>
      <c r="B23" s="1">
        <f>SUM(B19:B22)</f>
        <v>504</v>
      </c>
      <c r="C23" s="1">
        <f>SUM(C19:C22)</f>
        <v>38264.400000000001</v>
      </c>
      <c r="D23" s="1"/>
      <c r="E23" s="1">
        <f>SUM(E19:E22)</f>
        <v>360554.59502000001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Clinton - Current Rates</vt:lpstr>
      <vt:lpstr>Floyd &amp; Johnson - Current Rates</vt:lpstr>
      <vt:lpstr>Phase 1</vt:lpstr>
      <vt:lpstr>Phase 2</vt:lpstr>
      <vt:lpstr>Phase 3</vt:lpstr>
      <vt:lpstr>Phase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Gonzalez</dc:creator>
  <cp:lastModifiedBy>Carlos Gonzalez</cp:lastModifiedBy>
  <dcterms:created xsi:type="dcterms:W3CDTF">2024-10-15T22:57:29Z</dcterms:created>
  <dcterms:modified xsi:type="dcterms:W3CDTF">2024-10-16T22:21:05Z</dcterms:modified>
</cp:coreProperties>
</file>